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en_skoroszyt" defaultThemeVersion="124226"/>
  <mc:AlternateContent xmlns:mc="http://schemas.openxmlformats.org/markup-compatibility/2006">
    <mc:Choice Requires="x15">
      <x15ac:absPath xmlns:x15ac="http://schemas.microsoft.com/office/spreadsheetml/2010/11/ac" url="C:\Users\jmaskiewicz\Desktop\"/>
    </mc:Choice>
  </mc:AlternateContent>
  <xr:revisionPtr revIDLastSave="0" documentId="8_{2CD2A836-9B63-453D-9B30-DE6D161232FF}" xr6:coauthVersionLast="47" xr6:coauthVersionMax="47" xr10:uidLastSave="{00000000-0000-0000-0000-000000000000}"/>
  <bookViews>
    <workbookView xWindow="-13005" yWindow="-16515" windowWidth="29040" windowHeight="15840" tabRatio="928" xr2:uid="{00000000-000D-0000-FFFF-FFFF00000000}"/>
  </bookViews>
  <sheets>
    <sheet name="Koszty jednostkowe (RB2024)" sheetId="4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720" i="46" l="1"/>
  <c r="F1698" i="46"/>
  <c r="D1720" i="46" l="1"/>
  <c r="Y1682" i="46"/>
  <c r="H1813" i="46" l="1"/>
  <c r="D1813" i="46"/>
  <c r="E811" i="46"/>
  <c r="F811" i="46"/>
  <c r="H811" i="46" l="1"/>
  <c r="D811" i="46"/>
  <c r="G1765" i="46"/>
  <c r="G1766" i="46" s="1"/>
  <c r="G1767" i="46" s="1"/>
  <c r="G1768" i="46" s="1"/>
  <c r="G1769" i="46" s="1"/>
  <c r="G1770" i="46" s="1"/>
  <c r="G1771" i="46" s="1"/>
  <c r="G1772" i="46" s="1"/>
  <c r="G1773" i="46" s="1"/>
  <c r="G1774" i="46" s="1"/>
  <c r="G1775" i="46" s="1"/>
  <c r="G1776" i="46" s="1"/>
  <c r="G1777" i="46" s="1"/>
  <c r="G1778" i="46" s="1"/>
  <c r="G1779" i="46" s="1"/>
  <c r="G1780" i="46" s="1"/>
  <c r="G1781" i="46" s="1"/>
  <c r="G1782" i="46" s="1"/>
  <c r="G1783" i="46" s="1"/>
  <c r="G1784" i="46" s="1"/>
  <c r="G1785" i="46" s="1"/>
  <c r="G1786" i="46" s="1"/>
  <c r="G1787" i="46" s="1"/>
  <c r="G1788" i="46" s="1"/>
  <c r="G1789" i="46" s="1"/>
  <c r="G1790" i="46" s="1"/>
  <c r="G1791" i="46" s="1"/>
  <c r="G1792" i="46" s="1"/>
  <c r="G1793" i="46" s="1"/>
  <c r="G1794" i="46" s="1"/>
  <c r="G1795" i="46" s="1"/>
  <c r="G1796" i="46" s="1"/>
  <c r="G1797" i="46" s="1"/>
  <c r="G1798" i="46" s="1"/>
  <c r="G1799" i="46" s="1"/>
  <c r="G1800" i="46" s="1"/>
  <c r="G1801" i="46" s="1"/>
  <c r="G1802" i="46" s="1"/>
  <c r="G1803" i="46" s="1"/>
  <c r="G1804" i="46" s="1"/>
  <c r="G1805" i="46" s="1"/>
  <c r="G1806" i="46" s="1"/>
  <c r="G1807" i="46" s="1"/>
  <c r="G1808" i="46" s="1"/>
  <c r="G1809" i="46" s="1"/>
  <c r="G1810" i="46" s="1"/>
  <c r="G1811" i="46" s="1"/>
  <c r="G1812" i="46" s="1"/>
  <c r="F1765" i="46"/>
  <c r="F1766" i="46" s="1"/>
  <c r="D1765" i="46"/>
  <c r="C1765" i="46"/>
  <c r="C1766" i="46" s="1"/>
  <c r="C1767" i="46" s="1"/>
  <c r="C1768" i="46" s="1"/>
  <c r="C1769" i="46" s="1"/>
  <c r="C1770" i="46" s="1"/>
  <c r="C1771" i="46" s="1"/>
  <c r="C1772" i="46" s="1"/>
  <c r="C1773" i="46" s="1"/>
  <c r="C1774" i="46" s="1"/>
  <c r="C1775" i="46" s="1"/>
  <c r="C1776" i="46" s="1"/>
  <c r="C1777" i="46" s="1"/>
  <c r="C1778" i="46" s="1"/>
  <c r="C1779" i="46" s="1"/>
  <c r="C1780" i="46" s="1"/>
  <c r="C1781" i="46" s="1"/>
  <c r="C1782" i="46" s="1"/>
  <c r="C1783" i="46" s="1"/>
  <c r="C1784" i="46" s="1"/>
  <c r="C1785" i="46" s="1"/>
  <c r="C1786" i="46" s="1"/>
  <c r="C1787" i="46" s="1"/>
  <c r="C1788" i="46" s="1"/>
  <c r="C1789" i="46" s="1"/>
  <c r="C1790" i="46" s="1"/>
  <c r="C1791" i="46" s="1"/>
  <c r="C1792" i="46" s="1"/>
  <c r="C1793" i="46" s="1"/>
  <c r="C1794" i="46" s="1"/>
  <c r="C1795" i="46" s="1"/>
  <c r="C1796" i="46" s="1"/>
  <c r="C1797" i="46" s="1"/>
  <c r="C1798" i="46" s="1"/>
  <c r="C1799" i="46" s="1"/>
  <c r="C1800" i="46" s="1"/>
  <c r="C1801" i="46" s="1"/>
  <c r="C1802" i="46" s="1"/>
  <c r="C1803" i="46" s="1"/>
  <c r="C1804" i="46" s="1"/>
  <c r="C1805" i="46" s="1"/>
  <c r="C1806" i="46" s="1"/>
  <c r="C1807" i="46" s="1"/>
  <c r="C1808" i="46" s="1"/>
  <c r="C1809" i="46" s="1"/>
  <c r="C1810" i="46" s="1"/>
  <c r="C1811" i="46" s="1"/>
  <c r="C1812" i="46" s="1"/>
  <c r="B1765" i="46"/>
  <c r="B1766" i="46" s="1"/>
  <c r="B1767" i="46" s="1"/>
  <c r="B1768" i="46" s="1"/>
  <c r="B1769" i="46" s="1"/>
  <c r="I1720" i="46"/>
  <c r="D124" i="46" s="1"/>
  <c r="E1720" i="46"/>
  <c r="I1719" i="46"/>
  <c r="E1719" i="46"/>
  <c r="I1718" i="46"/>
  <c r="E1718" i="46"/>
  <c r="I1717" i="46"/>
  <c r="E1717" i="46"/>
  <c r="I1716" i="46"/>
  <c r="E1716" i="46"/>
  <c r="I1715" i="46"/>
  <c r="E1715" i="46"/>
  <c r="I1714" i="46"/>
  <c r="E1714" i="46"/>
  <c r="I1713" i="46"/>
  <c r="E1713" i="46"/>
  <c r="I1712" i="46"/>
  <c r="E1712" i="46"/>
  <c r="I1711" i="46"/>
  <c r="E1711" i="46"/>
  <c r="E1710" i="46"/>
  <c r="E1709" i="46"/>
  <c r="E1708" i="46"/>
  <c r="E1707" i="46"/>
  <c r="E1706" i="46"/>
  <c r="E1705" i="46"/>
  <c r="E1704" i="46"/>
  <c r="E1703" i="46"/>
  <c r="E1702" i="46"/>
  <c r="E1701" i="46"/>
  <c r="D1701" i="46"/>
  <c r="E1700" i="46"/>
  <c r="B1699" i="46"/>
  <c r="B1700" i="46" s="1"/>
  <c r="B1701" i="46" s="1"/>
  <c r="B1702" i="46" s="1"/>
  <c r="B1703" i="46" s="1"/>
  <c r="B1704" i="46" s="1"/>
  <c r="B1705" i="46" s="1"/>
  <c r="B1706" i="46" s="1"/>
  <c r="B1707" i="46" s="1"/>
  <c r="B1708" i="46" s="1"/>
  <c r="B1709" i="46" s="1"/>
  <c r="B1710" i="46" s="1"/>
  <c r="B1711" i="46" s="1"/>
  <c r="B1712" i="46" s="1"/>
  <c r="B1713" i="46" s="1"/>
  <c r="B1714" i="46" s="1"/>
  <c r="B1715" i="46" s="1"/>
  <c r="B1716" i="46" s="1"/>
  <c r="B1717" i="46" s="1"/>
  <c r="B1718" i="46" s="1"/>
  <c r="B1719" i="46" s="1"/>
  <c r="B1720" i="46" s="1"/>
  <c r="B1721" i="46" s="1"/>
  <c r="B1722" i="46" s="1"/>
  <c r="B1723" i="46" s="1"/>
  <c r="B1724" i="46" s="1"/>
  <c r="B1725" i="46" s="1"/>
  <c r="B1726" i="46" s="1"/>
  <c r="B1727" i="46" s="1"/>
  <c r="B1728" i="46" s="1"/>
  <c r="B1729" i="46" s="1"/>
  <c r="B1730" i="46" s="1"/>
  <c r="B1731" i="46" s="1"/>
  <c r="B1732" i="46" s="1"/>
  <c r="B1733" i="46" s="1"/>
  <c r="B1734" i="46" s="1"/>
  <c r="B1735" i="46" s="1"/>
  <c r="B1736" i="46" s="1"/>
  <c r="B1737" i="46" s="1"/>
  <c r="B1738" i="46" s="1"/>
  <c r="B1739" i="46" s="1"/>
  <c r="B1740" i="46" s="1"/>
  <c r="B1741" i="46" s="1"/>
  <c r="B1742" i="46" s="1"/>
  <c r="B1743" i="46" s="1"/>
  <c r="B1744" i="46" s="1"/>
  <c r="B1745" i="46" s="1"/>
  <c r="B1746" i="46" s="1"/>
  <c r="B1747" i="46" s="1"/>
  <c r="B1748" i="46" s="1"/>
  <c r="B1749" i="46" s="1"/>
  <c r="B1750" i="46" s="1"/>
  <c r="B1751" i="46" s="1"/>
  <c r="B1752" i="46" s="1"/>
  <c r="B1753" i="46" s="1"/>
  <c r="B1754" i="46" s="1"/>
  <c r="B1755" i="46" s="1"/>
  <c r="B1756" i="46" s="1"/>
  <c r="B1757" i="46" s="1"/>
  <c r="C1691" i="46"/>
  <c r="C1688" i="46"/>
  <c r="C1684" i="46"/>
  <c r="C1681" i="46"/>
  <c r="BJ1679" i="46"/>
  <c r="BJ1682" i="46" s="1"/>
  <c r="D1757" i="46" s="1"/>
  <c r="BI1679" i="46"/>
  <c r="BI1682" i="46" s="1"/>
  <c r="D1756" i="46" s="1"/>
  <c r="BH1679" i="46"/>
  <c r="BH1682" i="46" s="1"/>
  <c r="D1755" i="46" s="1"/>
  <c r="BG1679" i="46"/>
  <c r="BG1682" i="46" s="1"/>
  <c r="BF1679" i="46"/>
  <c r="BF1682" i="46" s="1"/>
  <c r="D1753" i="46" s="1"/>
  <c r="BE1679" i="46"/>
  <c r="BE1682" i="46" s="1"/>
  <c r="D1752" i="46" s="1"/>
  <c r="BD1679" i="46"/>
  <c r="BD1682" i="46" s="1"/>
  <c r="D1751" i="46" s="1"/>
  <c r="BC1679" i="46"/>
  <c r="BC1682" i="46" s="1"/>
  <c r="D1750" i="46" s="1"/>
  <c r="BB1679" i="46"/>
  <c r="BB1682" i="46" s="1"/>
  <c r="D1749" i="46" s="1"/>
  <c r="BA1679" i="46"/>
  <c r="BA1682" i="46" s="1"/>
  <c r="D1748" i="46" s="1"/>
  <c r="AZ1679" i="46"/>
  <c r="AZ1682" i="46" s="1"/>
  <c r="D1747" i="46" s="1"/>
  <c r="AY1679" i="46"/>
  <c r="AY1682" i="46" s="1"/>
  <c r="AX1679" i="46"/>
  <c r="AX1682" i="46" s="1"/>
  <c r="D1745" i="46" s="1"/>
  <c r="AW1679" i="46"/>
  <c r="AW1682" i="46" s="1"/>
  <c r="D1744" i="46" s="1"/>
  <c r="AV1679" i="46"/>
  <c r="AV1682" i="46" s="1"/>
  <c r="D1743" i="46" s="1"/>
  <c r="AU1679" i="46"/>
  <c r="AU1682" i="46" s="1"/>
  <c r="D1742" i="46" s="1"/>
  <c r="AT1679" i="46"/>
  <c r="AT1682" i="46" s="1"/>
  <c r="D1741" i="46" s="1"/>
  <c r="AS1679" i="46"/>
  <c r="AS1682" i="46" s="1"/>
  <c r="D1740" i="46" s="1"/>
  <c r="AR1679" i="46"/>
  <c r="AR1682" i="46" s="1"/>
  <c r="D1739" i="46" s="1"/>
  <c r="AQ1679" i="46"/>
  <c r="AQ1682" i="46" s="1"/>
  <c r="D1738" i="46" s="1"/>
  <c r="AP1679" i="46"/>
  <c r="AP1682" i="46" s="1"/>
  <c r="D1737" i="46" s="1"/>
  <c r="AO1679" i="46"/>
  <c r="AO1682" i="46" s="1"/>
  <c r="D1736" i="46" s="1"/>
  <c r="AN1679" i="46"/>
  <c r="AN1682" i="46" s="1"/>
  <c r="D1735" i="46" s="1"/>
  <c r="AM1679" i="46"/>
  <c r="AM1682" i="46" s="1"/>
  <c r="D1734" i="46" s="1"/>
  <c r="AL1679" i="46"/>
  <c r="AL1682" i="46" s="1"/>
  <c r="D1733" i="46" s="1"/>
  <c r="AK1679" i="46"/>
  <c r="AK1682" i="46" s="1"/>
  <c r="D1732" i="46" s="1"/>
  <c r="AJ1679" i="46"/>
  <c r="AJ1682" i="46" s="1"/>
  <c r="D1731" i="46" s="1"/>
  <c r="AI1679" i="46"/>
  <c r="AI1682" i="46" s="1"/>
  <c r="AH1679" i="46"/>
  <c r="AH1682" i="46" s="1"/>
  <c r="D1729" i="46" s="1"/>
  <c r="AG1679" i="46"/>
  <c r="AG1682" i="46" s="1"/>
  <c r="D1728" i="46" s="1"/>
  <c r="AF1679" i="46"/>
  <c r="AF1682" i="46" s="1"/>
  <c r="D1727" i="46" s="1"/>
  <c r="AE1679" i="46"/>
  <c r="AE1682" i="46" s="1"/>
  <c r="D1726" i="46" s="1"/>
  <c r="AD1679" i="46"/>
  <c r="AD1682" i="46" s="1"/>
  <c r="D1725" i="46" s="1"/>
  <c r="AC1679" i="46"/>
  <c r="AC1682" i="46" s="1"/>
  <c r="D1724" i="46" s="1"/>
  <c r="AB1679" i="46"/>
  <c r="AB1682" i="46" s="1"/>
  <c r="D1723" i="46" s="1"/>
  <c r="AA1679" i="46"/>
  <c r="AA1682" i="46" s="1"/>
  <c r="Z1679" i="46"/>
  <c r="Z1682" i="46" s="1"/>
  <c r="D1721" i="46" s="1"/>
  <c r="Y1679" i="46"/>
  <c r="C1677" i="46"/>
  <c r="X1675" i="46"/>
  <c r="C1674" i="46"/>
  <c r="C1671" i="46"/>
  <c r="Y1669" i="46"/>
  <c r="Y1672" i="46" s="1"/>
  <c r="X1669" i="46"/>
  <c r="X1672" i="46" s="1"/>
  <c r="D1719" i="46" s="1"/>
  <c r="W1669" i="46"/>
  <c r="W1672" i="46" s="1"/>
  <c r="D1718" i="46" s="1"/>
  <c r="V1669" i="46"/>
  <c r="V1672" i="46" s="1"/>
  <c r="U1669" i="46"/>
  <c r="U1672" i="46" s="1"/>
  <c r="D1716" i="46" s="1"/>
  <c r="T1669" i="46"/>
  <c r="T1672" i="46" s="1"/>
  <c r="D1715" i="46" s="1"/>
  <c r="S1669" i="46"/>
  <c r="S1672" i="46" s="1"/>
  <c r="R1669" i="46"/>
  <c r="R1672" i="46" s="1"/>
  <c r="D1713" i="46" s="1"/>
  <c r="Q1669" i="46"/>
  <c r="Q1672" i="46" s="1"/>
  <c r="D1712" i="46" s="1"/>
  <c r="P1669" i="46"/>
  <c r="P1672" i="46" s="1"/>
  <c r="D1711" i="46" s="1"/>
  <c r="O1669" i="46"/>
  <c r="O1672" i="46" s="1"/>
  <c r="N1669" i="46"/>
  <c r="N1672" i="46" s="1"/>
  <c r="D1709" i="46" s="1"/>
  <c r="M1669" i="46"/>
  <c r="M1672" i="46" s="1"/>
  <c r="D1708" i="46" s="1"/>
  <c r="L1669" i="46"/>
  <c r="L1672" i="46" s="1"/>
  <c r="D1707" i="46" s="1"/>
  <c r="K1669" i="46"/>
  <c r="K1672" i="46" s="1"/>
  <c r="J1669" i="46"/>
  <c r="J1672" i="46" s="1"/>
  <c r="D1705" i="46" s="1"/>
  <c r="I1669" i="46"/>
  <c r="I1672" i="46" s="1"/>
  <c r="D1704" i="46" s="1"/>
  <c r="H1669" i="46"/>
  <c r="H1672" i="46" s="1"/>
  <c r="D1703" i="46" s="1"/>
  <c r="G1669" i="46"/>
  <c r="G1672" i="46" s="1"/>
  <c r="F1669" i="46"/>
  <c r="F1672" i="46" s="1"/>
  <c r="E1669" i="46"/>
  <c r="E1672" i="46" s="1"/>
  <c r="D1700" i="46" s="1"/>
  <c r="D1669" i="46"/>
  <c r="D1672" i="46" s="1"/>
  <c r="D1667" i="46"/>
  <c r="D1684" i="46" s="1"/>
  <c r="D1664" i="46"/>
  <c r="E1664" i="46" s="1"/>
  <c r="F1664" i="46" s="1"/>
  <c r="G1664" i="46" s="1"/>
  <c r="H1664" i="46" s="1"/>
  <c r="I1664" i="46" s="1"/>
  <c r="J1664" i="46" s="1"/>
  <c r="K1664" i="46" s="1"/>
  <c r="L1664" i="46" s="1"/>
  <c r="M1664" i="46" s="1"/>
  <c r="N1664" i="46" s="1"/>
  <c r="O1664" i="46" s="1"/>
  <c r="P1664" i="46" s="1"/>
  <c r="Q1664" i="46" s="1"/>
  <c r="R1664" i="46" s="1"/>
  <c r="S1664" i="46" s="1"/>
  <c r="T1664" i="46" s="1"/>
  <c r="U1664" i="46" s="1"/>
  <c r="V1664" i="46" s="1"/>
  <c r="W1664" i="46" s="1"/>
  <c r="X1664" i="46" s="1"/>
  <c r="Y1664" i="46" s="1"/>
  <c r="Z1664" i="46" s="1"/>
  <c r="AA1664" i="46" s="1"/>
  <c r="AB1664" i="46" s="1"/>
  <c r="AC1664" i="46" s="1"/>
  <c r="AD1664" i="46" s="1"/>
  <c r="AE1664" i="46" s="1"/>
  <c r="AF1664" i="46" s="1"/>
  <c r="AG1664" i="46" s="1"/>
  <c r="AH1664" i="46" s="1"/>
  <c r="AI1664" i="46" s="1"/>
  <c r="AJ1664" i="46" s="1"/>
  <c r="AK1664" i="46" s="1"/>
  <c r="AL1664" i="46" s="1"/>
  <c r="AM1664" i="46" s="1"/>
  <c r="AN1664" i="46" s="1"/>
  <c r="AO1664" i="46" s="1"/>
  <c r="AP1664" i="46" s="1"/>
  <c r="AQ1664" i="46" s="1"/>
  <c r="AR1664" i="46" s="1"/>
  <c r="AS1664" i="46" s="1"/>
  <c r="AT1664" i="46" s="1"/>
  <c r="AU1664" i="46" s="1"/>
  <c r="AV1664" i="46" s="1"/>
  <c r="AW1664" i="46" s="1"/>
  <c r="AX1664" i="46" s="1"/>
  <c r="AY1664" i="46" s="1"/>
  <c r="AZ1664" i="46" s="1"/>
  <c r="BA1664" i="46" s="1"/>
  <c r="BB1664" i="46" s="1"/>
  <c r="BC1664" i="46" s="1"/>
  <c r="BD1664" i="46" s="1"/>
  <c r="BE1664" i="46" s="1"/>
  <c r="BF1664" i="46" s="1"/>
  <c r="BG1664" i="46" s="1"/>
  <c r="BH1664" i="46" s="1"/>
  <c r="BI1664" i="46" s="1"/>
  <c r="BJ1664" i="46" s="1"/>
  <c r="C1661" i="46"/>
  <c r="D1658" i="46"/>
  <c r="E1658" i="46" s="1"/>
  <c r="F1658" i="46" s="1"/>
  <c r="G1658" i="46" s="1"/>
  <c r="H1658" i="46" s="1"/>
  <c r="I1658" i="46" s="1"/>
  <c r="J1658" i="46" s="1"/>
  <c r="K1658" i="46" s="1"/>
  <c r="L1658" i="46" s="1"/>
  <c r="M1658" i="46" s="1"/>
  <c r="N1658" i="46" s="1"/>
  <c r="O1658" i="46" s="1"/>
  <c r="P1658" i="46" s="1"/>
  <c r="Q1658" i="46" s="1"/>
  <c r="R1658" i="46" s="1"/>
  <c r="S1658" i="46" s="1"/>
  <c r="T1658" i="46" s="1"/>
  <c r="U1658" i="46" s="1"/>
  <c r="V1658" i="46" s="1"/>
  <c r="W1658" i="46" s="1"/>
  <c r="X1658" i="46" s="1"/>
  <c r="Y1658" i="46" s="1"/>
  <c r="Z1658" i="46" s="1"/>
  <c r="AA1658" i="46" s="1"/>
  <c r="AB1658" i="46" s="1"/>
  <c r="AC1658" i="46" s="1"/>
  <c r="AD1658" i="46" s="1"/>
  <c r="AE1658" i="46" s="1"/>
  <c r="AF1658" i="46" s="1"/>
  <c r="AG1658" i="46" s="1"/>
  <c r="AH1658" i="46" s="1"/>
  <c r="AI1658" i="46" s="1"/>
  <c r="AJ1658" i="46" s="1"/>
  <c r="AK1658" i="46" s="1"/>
  <c r="AL1658" i="46" s="1"/>
  <c r="AM1658" i="46" s="1"/>
  <c r="AN1658" i="46" s="1"/>
  <c r="AO1658" i="46" s="1"/>
  <c r="AP1658" i="46" s="1"/>
  <c r="AQ1658" i="46" s="1"/>
  <c r="AR1658" i="46" s="1"/>
  <c r="AS1658" i="46" s="1"/>
  <c r="AT1658" i="46" s="1"/>
  <c r="AU1658" i="46" s="1"/>
  <c r="AV1658" i="46" s="1"/>
  <c r="AW1658" i="46" s="1"/>
  <c r="AX1658" i="46" s="1"/>
  <c r="AY1658" i="46" s="1"/>
  <c r="AZ1658" i="46" s="1"/>
  <c r="BA1658" i="46" s="1"/>
  <c r="BB1658" i="46" s="1"/>
  <c r="BC1658" i="46" s="1"/>
  <c r="BD1658" i="46" s="1"/>
  <c r="BE1658" i="46" s="1"/>
  <c r="BF1658" i="46" s="1"/>
  <c r="BG1658" i="46" s="1"/>
  <c r="BH1658" i="46" s="1"/>
  <c r="BI1658" i="46" s="1"/>
  <c r="BJ1658" i="46" s="1"/>
  <c r="H1613" i="46"/>
  <c r="H1614" i="46" s="1"/>
  <c r="H1615" i="46" s="1"/>
  <c r="H1616" i="46" s="1"/>
  <c r="H1617" i="46" s="1"/>
  <c r="H1618" i="46" s="1"/>
  <c r="H1619" i="46" s="1"/>
  <c r="H1620" i="46" s="1"/>
  <c r="H1621" i="46" s="1"/>
  <c r="H1622" i="46" s="1"/>
  <c r="H1623" i="46" s="1"/>
  <c r="H1624" i="46" s="1"/>
  <c r="H1625" i="46" s="1"/>
  <c r="H1626" i="46" s="1"/>
  <c r="H1627" i="46" s="1"/>
  <c r="H1628" i="46" s="1"/>
  <c r="H1629" i="46" s="1"/>
  <c r="H1630" i="46" s="1"/>
  <c r="H1631" i="46" s="1"/>
  <c r="H1632" i="46" s="1"/>
  <c r="H1633" i="46" s="1"/>
  <c r="H1634" i="46" s="1"/>
  <c r="H1635" i="46" s="1"/>
  <c r="H1636" i="46" s="1"/>
  <c r="H1637" i="46" s="1"/>
  <c r="H1638" i="46" s="1"/>
  <c r="H1639" i="46" s="1"/>
  <c r="H1640" i="46" s="1"/>
  <c r="H1641" i="46" s="1"/>
  <c r="H1642" i="46" s="1"/>
  <c r="H1643" i="46" s="1"/>
  <c r="H1644" i="46" s="1"/>
  <c r="H1645" i="46" s="1"/>
  <c r="H1646" i="46" s="1"/>
  <c r="H1647" i="46" s="1"/>
  <c r="H1648" i="46" s="1"/>
  <c r="H1649" i="46" s="1"/>
  <c r="H1650" i="46" s="1"/>
  <c r="H1651" i="46" s="1"/>
  <c r="H1652" i="46" s="1"/>
  <c r="H1653" i="46" s="1"/>
  <c r="G1613" i="46"/>
  <c r="G1614" i="46" s="1"/>
  <c r="G1615" i="46" s="1"/>
  <c r="G1616" i="46" s="1"/>
  <c r="G1617" i="46" s="1"/>
  <c r="G1618" i="46" s="1"/>
  <c r="G1619" i="46" s="1"/>
  <c r="G1620" i="46" s="1"/>
  <c r="G1621" i="46" s="1"/>
  <c r="G1622" i="46" s="1"/>
  <c r="G1623" i="46" s="1"/>
  <c r="G1624" i="46" s="1"/>
  <c r="G1625" i="46" s="1"/>
  <c r="G1626" i="46" s="1"/>
  <c r="G1627" i="46" s="1"/>
  <c r="G1628" i="46" s="1"/>
  <c r="G1629" i="46" s="1"/>
  <c r="G1630" i="46" s="1"/>
  <c r="G1631" i="46" s="1"/>
  <c r="G1632" i="46" s="1"/>
  <c r="G1633" i="46" s="1"/>
  <c r="G1634" i="46" s="1"/>
  <c r="G1635" i="46" s="1"/>
  <c r="G1636" i="46" s="1"/>
  <c r="G1637" i="46" s="1"/>
  <c r="G1638" i="46" s="1"/>
  <c r="G1639" i="46" s="1"/>
  <c r="G1640" i="46" s="1"/>
  <c r="G1641" i="46" s="1"/>
  <c r="G1642" i="46" s="1"/>
  <c r="G1643" i="46" s="1"/>
  <c r="G1644" i="46" s="1"/>
  <c r="G1645" i="46" s="1"/>
  <c r="G1646" i="46" s="1"/>
  <c r="G1647" i="46" s="1"/>
  <c r="G1648" i="46" s="1"/>
  <c r="G1649" i="46" s="1"/>
  <c r="G1650" i="46" s="1"/>
  <c r="G1651" i="46" s="1"/>
  <c r="G1652" i="46" s="1"/>
  <c r="G1653" i="46" s="1"/>
  <c r="C1613" i="46"/>
  <c r="C1614" i="46" s="1"/>
  <c r="C1615" i="46" s="1"/>
  <c r="C1616" i="46" s="1"/>
  <c r="C1617" i="46" s="1"/>
  <c r="C1618" i="46" s="1"/>
  <c r="C1619" i="46" s="1"/>
  <c r="C1620" i="46" s="1"/>
  <c r="C1621" i="46" s="1"/>
  <c r="C1622" i="46" s="1"/>
  <c r="C1623" i="46" s="1"/>
  <c r="C1624" i="46" s="1"/>
  <c r="C1625" i="46" s="1"/>
  <c r="C1626" i="46" s="1"/>
  <c r="C1627" i="46" s="1"/>
  <c r="C1628" i="46" s="1"/>
  <c r="C1629" i="46" s="1"/>
  <c r="C1630" i="46" s="1"/>
  <c r="C1631" i="46" s="1"/>
  <c r="C1632" i="46" s="1"/>
  <c r="C1633" i="46" s="1"/>
  <c r="C1634" i="46" s="1"/>
  <c r="C1635" i="46" s="1"/>
  <c r="C1636" i="46" s="1"/>
  <c r="C1637" i="46" s="1"/>
  <c r="C1638" i="46" s="1"/>
  <c r="C1639" i="46" s="1"/>
  <c r="C1640" i="46" s="1"/>
  <c r="C1641" i="46" s="1"/>
  <c r="C1642" i="46" s="1"/>
  <c r="C1643" i="46" s="1"/>
  <c r="C1644" i="46" s="1"/>
  <c r="C1645" i="46" s="1"/>
  <c r="C1646" i="46" s="1"/>
  <c r="C1647" i="46" s="1"/>
  <c r="C1648" i="46" s="1"/>
  <c r="C1649" i="46" s="1"/>
  <c r="C1650" i="46" s="1"/>
  <c r="C1651" i="46" s="1"/>
  <c r="C1652" i="46" s="1"/>
  <c r="C1653" i="46" s="1"/>
  <c r="B1613" i="46"/>
  <c r="B1614" i="46" s="1"/>
  <c r="B1615" i="46" s="1"/>
  <c r="B1616" i="46" s="1"/>
  <c r="B1617" i="46" s="1"/>
  <c r="B1618" i="46" s="1"/>
  <c r="B1619" i="46" s="1"/>
  <c r="B1620" i="46" s="1"/>
  <c r="B1621" i="46" s="1"/>
  <c r="B1622" i="46" s="1"/>
  <c r="B1623" i="46" s="1"/>
  <c r="B1624" i="46" s="1"/>
  <c r="B1625" i="46" s="1"/>
  <c r="B1626" i="46" s="1"/>
  <c r="B1627" i="46" s="1"/>
  <c r="B1628" i="46" s="1"/>
  <c r="B1629" i="46" s="1"/>
  <c r="B1630" i="46" s="1"/>
  <c r="B1631" i="46" s="1"/>
  <c r="B1632" i="46" s="1"/>
  <c r="B1633" i="46" s="1"/>
  <c r="B1634" i="46" s="1"/>
  <c r="B1635" i="46" s="1"/>
  <c r="B1636" i="46" s="1"/>
  <c r="B1637" i="46" s="1"/>
  <c r="B1638" i="46" s="1"/>
  <c r="B1639" i="46" s="1"/>
  <c r="B1640" i="46" s="1"/>
  <c r="B1641" i="46" s="1"/>
  <c r="B1642" i="46" s="1"/>
  <c r="B1643" i="46" s="1"/>
  <c r="B1644" i="46" s="1"/>
  <c r="B1645" i="46" s="1"/>
  <c r="B1646" i="46" s="1"/>
  <c r="B1647" i="46" s="1"/>
  <c r="B1648" i="46" s="1"/>
  <c r="B1649" i="46" s="1"/>
  <c r="B1650" i="46" s="1"/>
  <c r="B1651" i="46" s="1"/>
  <c r="B1652" i="46" s="1"/>
  <c r="B1653" i="46" s="1"/>
  <c r="E1595" i="46"/>
  <c r="F1595" i="46" s="1"/>
  <c r="G1595" i="46" s="1"/>
  <c r="H1595" i="46" s="1"/>
  <c r="I1595" i="46" s="1"/>
  <c r="J1595" i="46" s="1"/>
  <c r="K1595" i="46" s="1"/>
  <c r="L1595" i="46" s="1"/>
  <c r="M1595" i="46" s="1"/>
  <c r="N1595" i="46" s="1"/>
  <c r="O1595" i="46" s="1"/>
  <c r="P1595" i="46" s="1"/>
  <c r="Q1595" i="46" s="1"/>
  <c r="R1595" i="46" s="1"/>
  <c r="S1595" i="46" s="1"/>
  <c r="T1595" i="46" s="1"/>
  <c r="U1595" i="46" s="1"/>
  <c r="V1595" i="46" s="1"/>
  <c r="W1595" i="46" s="1"/>
  <c r="X1595" i="46" s="1"/>
  <c r="Y1595" i="46" s="1"/>
  <c r="Z1595" i="46" s="1"/>
  <c r="AA1595" i="46" s="1"/>
  <c r="AB1595" i="46" s="1"/>
  <c r="AC1595" i="46" s="1"/>
  <c r="AD1595" i="46" s="1"/>
  <c r="AE1595" i="46" s="1"/>
  <c r="AF1595" i="46" s="1"/>
  <c r="AG1595" i="46" s="1"/>
  <c r="AH1595" i="46" s="1"/>
  <c r="AI1595" i="46" s="1"/>
  <c r="AJ1595" i="46" s="1"/>
  <c r="AK1595" i="46" s="1"/>
  <c r="AL1595" i="46" s="1"/>
  <c r="AM1595" i="46" s="1"/>
  <c r="AN1595" i="46" s="1"/>
  <c r="AO1595" i="46" s="1"/>
  <c r="AP1595" i="46" s="1"/>
  <c r="AQ1595" i="46" s="1"/>
  <c r="AR1595" i="46" s="1"/>
  <c r="AS1595" i="46" s="1"/>
  <c r="E1594" i="46"/>
  <c r="F1594" i="46" s="1"/>
  <c r="G1594" i="46" s="1"/>
  <c r="H1594" i="46" s="1"/>
  <c r="I1594" i="46" s="1"/>
  <c r="J1594" i="46" s="1"/>
  <c r="K1594" i="46" s="1"/>
  <c r="L1594" i="46" s="1"/>
  <c r="M1594" i="46" s="1"/>
  <c r="N1594" i="46" s="1"/>
  <c r="O1594" i="46" s="1"/>
  <c r="P1594" i="46" s="1"/>
  <c r="Q1594" i="46" s="1"/>
  <c r="R1594" i="46" s="1"/>
  <c r="S1594" i="46" s="1"/>
  <c r="T1594" i="46" s="1"/>
  <c r="U1594" i="46" s="1"/>
  <c r="V1594" i="46" s="1"/>
  <c r="W1594" i="46" s="1"/>
  <c r="X1594" i="46" s="1"/>
  <c r="Y1594" i="46" s="1"/>
  <c r="Z1594" i="46" s="1"/>
  <c r="AA1594" i="46" s="1"/>
  <c r="AB1594" i="46" s="1"/>
  <c r="AC1594" i="46" s="1"/>
  <c r="AD1594" i="46" s="1"/>
  <c r="AE1594" i="46" s="1"/>
  <c r="AF1594" i="46" s="1"/>
  <c r="AG1594" i="46" s="1"/>
  <c r="AH1594" i="46" s="1"/>
  <c r="AI1594" i="46" s="1"/>
  <c r="AJ1594" i="46" s="1"/>
  <c r="AK1594" i="46" s="1"/>
  <c r="AL1594" i="46" s="1"/>
  <c r="AM1594" i="46" s="1"/>
  <c r="AN1594" i="46" s="1"/>
  <c r="AO1594" i="46" s="1"/>
  <c r="AP1594" i="46" s="1"/>
  <c r="AQ1594" i="46" s="1"/>
  <c r="AR1594" i="46" s="1"/>
  <c r="AS1594" i="46" s="1"/>
  <c r="E1590" i="46"/>
  <c r="F1590" i="46" s="1"/>
  <c r="G1590" i="46" s="1"/>
  <c r="H1590" i="46" s="1"/>
  <c r="I1590" i="46" s="1"/>
  <c r="J1590" i="46" s="1"/>
  <c r="K1590" i="46" s="1"/>
  <c r="L1590" i="46" s="1"/>
  <c r="M1590" i="46" s="1"/>
  <c r="N1590" i="46" s="1"/>
  <c r="O1590" i="46" s="1"/>
  <c r="P1590" i="46" s="1"/>
  <c r="Q1590" i="46" s="1"/>
  <c r="R1590" i="46" s="1"/>
  <c r="S1590" i="46" s="1"/>
  <c r="T1590" i="46" s="1"/>
  <c r="U1590" i="46" s="1"/>
  <c r="V1590" i="46" s="1"/>
  <c r="W1590" i="46" s="1"/>
  <c r="X1590" i="46" s="1"/>
  <c r="Y1590" i="46" s="1"/>
  <c r="Z1590" i="46" s="1"/>
  <c r="AA1590" i="46" s="1"/>
  <c r="AB1590" i="46" s="1"/>
  <c r="AC1590" i="46" s="1"/>
  <c r="AD1590" i="46" s="1"/>
  <c r="AE1590" i="46" s="1"/>
  <c r="AF1590" i="46" s="1"/>
  <c r="AG1590" i="46" s="1"/>
  <c r="AH1590" i="46" s="1"/>
  <c r="AI1590" i="46" s="1"/>
  <c r="AJ1590" i="46" s="1"/>
  <c r="AK1590" i="46" s="1"/>
  <c r="AL1590" i="46" s="1"/>
  <c r="AM1590" i="46" s="1"/>
  <c r="AN1590" i="46" s="1"/>
  <c r="AO1590" i="46" s="1"/>
  <c r="AP1590" i="46" s="1"/>
  <c r="AQ1590" i="46" s="1"/>
  <c r="AR1590" i="46" s="1"/>
  <c r="AS1590" i="46" s="1"/>
  <c r="E1589" i="46"/>
  <c r="F1589" i="46" s="1"/>
  <c r="G1589" i="46" s="1"/>
  <c r="H1589" i="46" s="1"/>
  <c r="I1589" i="46" s="1"/>
  <c r="J1589" i="46" s="1"/>
  <c r="K1589" i="46" s="1"/>
  <c r="L1589" i="46" s="1"/>
  <c r="M1589" i="46" s="1"/>
  <c r="N1589" i="46" s="1"/>
  <c r="O1589" i="46" s="1"/>
  <c r="P1589" i="46" s="1"/>
  <c r="Q1589" i="46" s="1"/>
  <c r="R1589" i="46" s="1"/>
  <c r="S1589" i="46" s="1"/>
  <c r="T1589" i="46" s="1"/>
  <c r="U1589" i="46" s="1"/>
  <c r="V1589" i="46" s="1"/>
  <c r="W1589" i="46" s="1"/>
  <c r="X1589" i="46" s="1"/>
  <c r="Y1589" i="46" s="1"/>
  <c r="Z1589" i="46" s="1"/>
  <c r="AA1589" i="46" s="1"/>
  <c r="AB1589" i="46" s="1"/>
  <c r="AC1589" i="46" s="1"/>
  <c r="AD1589" i="46" s="1"/>
  <c r="AE1589" i="46" s="1"/>
  <c r="AF1589" i="46" s="1"/>
  <c r="AG1589" i="46" s="1"/>
  <c r="AH1589" i="46" s="1"/>
  <c r="AI1589" i="46" s="1"/>
  <c r="AJ1589" i="46" s="1"/>
  <c r="AK1589" i="46" s="1"/>
  <c r="AL1589" i="46" s="1"/>
  <c r="AM1589" i="46" s="1"/>
  <c r="AN1589" i="46" s="1"/>
  <c r="AO1589" i="46" s="1"/>
  <c r="AP1589" i="46" s="1"/>
  <c r="AQ1589" i="46" s="1"/>
  <c r="AR1589" i="46" s="1"/>
  <c r="AS1589" i="46" s="1"/>
  <c r="M1584" i="46"/>
  <c r="H1584" i="46"/>
  <c r="E1584" i="46"/>
  <c r="C1584" i="46"/>
  <c r="M1583" i="46"/>
  <c r="H1583" i="46"/>
  <c r="E1583" i="46"/>
  <c r="C1583" i="46"/>
  <c r="M1582" i="46"/>
  <c r="H1582" i="46"/>
  <c r="E1582" i="46"/>
  <c r="C1582" i="46"/>
  <c r="M1581" i="46"/>
  <c r="H1581" i="46"/>
  <c r="E1581" i="46"/>
  <c r="C1581" i="46"/>
  <c r="M1580" i="46"/>
  <c r="H1580" i="46"/>
  <c r="E1580" i="46"/>
  <c r="C1580" i="46"/>
  <c r="M1579" i="46"/>
  <c r="H1579" i="46"/>
  <c r="E1579" i="46"/>
  <c r="C1579" i="46"/>
  <c r="M1578" i="46"/>
  <c r="H1578" i="46"/>
  <c r="E1578" i="46"/>
  <c r="C1578" i="46"/>
  <c r="M1577" i="46"/>
  <c r="H1577" i="46"/>
  <c r="E1577" i="46"/>
  <c r="C1577" i="46"/>
  <c r="M1576" i="46"/>
  <c r="H1576" i="46"/>
  <c r="E1576" i="46"/>
  <c r="C1576" i="46"/>
  <c r="M1575" i="46"/>
  <c r="H1575" i="46"/>
  <c r="E1575" i="46"/>
  <c r="C1575" i="46"/>
  <c r="M1574" i="46"/>
  <c r="H1574" i="46"/>
  <c r="E1574" i="46"/>
  <c r="C1574" i="46"/>
  <c r="M1573" i="46"/>
  <c r="H1573" i="46"/>
  <c r="E1573" i="46"/>
  <c r="C1573" i="46"/>
  <c r="M1572" i="46"/>
  <c r="H1572" i="46"/>
  <c r="E1572" i="46"/>
  <c r="C1572" i="46"/>
  <c r="M1571" i="46"/>
  <c r="H1571" i="46"/>
  <c r="E1571" i="46"/>
  <c r="C1571" i="46"/>
  <c r="M1570" i="46"/>
  <c r="H1570" i="46"/>
  <c r="E1570" i="46"/>
  <c r="C1570" i="46"/>
  <c r="M1569" i="46"/>
  <c r="H1569" i="46"/>
  <c r="E1569" i="46"/>
  <c r="C1569" i="46"/>
  <c r="M1568" i="46"/>
  <c r="H1568" i="46"/>
  <c r="E1568" i="46"/>
  <c r="C1568" i="46"/>
  <c r="M1567" i="46"/>
  <c r="H1567" i="46"/>
  <c r="E1567" i="46"/>
  <c r="C1567" i="46"/>
  <c r="M1566" i="46"/>
  <c r="H1566" i="46"/>
  <c r="E1566" i="46"/>
  <c r="C1566" i="46"/>
  <c r="M1565" i="46"/>
  <c r="H1565" i="46"/>
  <c r="E1565" i="46"/>
  <c r="C1565" i="46"/>
  <c r="M1564" i="46"/>
  <c r="H1564" i="46"/>
  <c r="E1564" i="46"/>
  <c r="C1564" i="46"/>
  <c r="M1563" i="46"/>
  <c r="H1563" i="46"/>
  <c r="E1563" i="46"/>
  <c r="C1563" i="46"/>
  <c r="M1562" i="46"/>
  <c r="H1562" i="46"/>
  <c r="E1562" i="46"/>
  <c r="C1562" i="46"/>
  <c r="M1561" i="46"/>
  <c r="H1561" i="46"/>
  <c r="E1561" i="46"/>
  <c r="C1561" i="46"/>
  <c r="M1560" i="46"/>
  <c r="H1560" i="46"/>
  <c r="E1560" i="46"/>
  <c r="C1560" i="46"/>
  <c r="M1559" i="46"/>
  <c r="H1559" i="46"/>
  <c r="E1559" i="46"/>
  <c r="C1559" i="46"/>
  <c r="M1558" i="46"/>
  <c r="H1558" i="46"/>
  <c r="E1558" i="46"/>
  <c r="C1558" i="46"/>
  <c r="M1557" i="46"/>
  <c r="H1557" i="46"/>
  <c r="E1557" i="46"/>
  <c r="C1557" i="46"/>
  <c r="M1556" i="46"/>
  <c r="H1556" i="46"/>
  <c r="E1556" i="46"/>
  <c r="C1556" i="46"/>
  <c r="M1555" i="46"/>
  <c r="H1555" i="46"/>
  <c r="E1555" i="46"/>
  <c r="C1555" i="46"/>
  <c r="M1554" i="46"/>
  <c r="H1554" i="46"/>
  <c r="E1554" i="46"/>
  <c r="C1554" i="46"/>
  <c r="M1553" i="46"/>
  <c r="H1553" i="46"/>
  <c r="E1553" i="46"/>
  <c r="C1553" i="46"/>
  <c r="M1552" i="46"/>
  <c r="H1552" i="46"/>
  <c r="E1552" i="46"/>
  <c r="C1552" i="46"/>
  <c r="M1551" i="46"/>
  <c r="H1551" i="46"/>
  <c r="E1551" i="46"/>
  <c r="C1551" i="46"/>
  <c r="M1550" i="46"/>
  <c r="H1550" i="46"/>
  <c r="E1550" i="46"/>
  <c r="C1550" i="46"/>
  <c r="M1549" i="46"/>
  <c r="H1549" i="46"/>
  <c r="E1549" i="46"/>
  <c r="C1549" i="46"/>
  <c r="M1548" i="46"/>
  <c r="H1548" i="46"/>
  <c r="E1548" i="46"/>
  <c r="C1548" i="46"/>
  <c r="M1547" i="46"/>
  <c r="H1547" i="46"/>
  <c r="E1547" i="46"/>
  <c r="C1547" i="46"/>
  <c r="M1546" i="46"/>
  <c r="H1546" i="46"/>
  <c r="E1546" i="46"/>
  <c r="C1546" i="46"/>
  <c r="M1545" i="46"/>
  <c r="H1545" i="46"/>
  <c r="E1545" i="46"/>
  <c r="D1545" i="46"/>
  <c r="C1545" i="46"/>
  <c r="M1501" i="46"/>
  <c r="M1502" i="46" s="1"/>
  <c r="M1503" i="46" s="1"/>
  <c r="M1504" i="46" s="1"/>
  <c r="M1505" i="46" s="1"/>
  <c r="M1506" i="46" s="1"/>
  <c r="M1507" i="46" s="1"/>
  <c r="M1508" i="46" s="1"/>
  <c r="M1509" i="46" s="1"/>
  <c r="M1510" i="46" s="1"/>
  <c r="M1511" i="46" s="1"/>
  <c r="M1512" i="46" s="1"/>
  <c r="M1513" i="46" s="1"/>
  <c r="M1514" i="46" s="1"/>
  <c r="M1515" i="46" s="1"/>
  <c r="M1516" i="46" s="1"/>
  <c r="M1517" i="46" s="1"/>
  <c r="M1518" i="46" s="1"/>
  <c r="M1519" i="46" s="1"/>
  <c r="M1520" i="46" s="1"/>
  <c r="M1521" i="46" s="1"/>
  <c r="M1522" i="46" s="1"/>
  <c r="M1523" i="46" s="1"/>
  <c r="M1524" i="46" s="1"/>
  <c r="M1525" i="46" s="1"/>
  <c r="M1526" i="46" s="1"/>
  <c r="M1527" i="46" s="1"/>
  <c r="M1528" i="46" s="1"/>
  <c r="M1529" i="46" s="1"/>
  <c r="M1530" i="46" s="1"/>
  <c r="M1531" i="46" s="1"/>
  <c r="M1532" i="46" s="1"/>
  <c r="M1533" i="46" s="1"/>
  <c r="M1534" i="46" s="1"/>
  <c r="M1535" i="46" s="1"/>
  <c r="M1536" i="46" s="1"/>
  <c r="M1537" i="46" s="1"/>
  <c r="M1538" i="46" s="1"/>
  <c r="M1539" i="46" s="1"/>
  <c r="M1540" i="46" s="1"/>
  <c r="M1541" i="46" s="1"/>
  <c r="C1501" i="46"/>
  <c r="C1502" i="46" s="1"/>
  <c r="C1503" i="46" s="1"/>
  <c r="C1504" i="46" s="1"/>
  <c r="C1505" i="46" s="1"/>
  <c r="C1506" i="46" s="1"/>
  <c r="C1507" i="46" s="1"/>
  <c r="C1508" i="46" s="1"/>
  <c r="C1509" i="46" s="1"/>
  <c r="C1510" i="46" s="1"/>
  <c r="C1511" i="46" s="1"/>
  <c r="C1512" i="46" s="1"/>
  <c r="C1513" i="46" s="1"/>
  <c r="C1514" i="46" s="1"/>
  <c r="C1515" i="46" s="1"/>
  <c r="C1516" i="46" s="1"/>
  <c r="C1517" i="46" s="1"/>
  <c r="C1518" i="46" s="1"/>
  <c r="C1519" i="46" s="1"/>
  <c r="C1520" i="46" s="1"/>
  <c r="C1521" i="46" s="1"/>
  <c r="C1522" i="46" s="1"/>
  <c r="C1523" i="46" s="1"/>
  <c r="C1524" i="46" s="1"/>
  <c r="C1525" i="46" s="1"/>
  <c r="C1526" i="46" s="1"/>
  <c r="C1527" i="46" s="1"/>
  <c r="C1528" i="46" s="1"/>
  <c r="C1529" i="46" s="1"/>
  <c r="C1530" i="46" s="1"/>
  <c r="C1531" i="46" s="1"/>
  <c r="C1532" i="46" s="1"/>
  <c r="C1533" i="46" s="1"/>
  <c r="C1534" i="46" s="1"/>
  <c r="C1535" i="46" s="1"/>
  <c r="C1536" i="46" s="1"/>
  <c r="C1537" i="46" s="1"/>
  <c r="C1538" i="46" s="1"/>
  <c r="C1539" i="46" s="1"/>
  <c r="C1540" i="46" s="1"/>
  <c r="C1541" i="46" s="1"/>
  <c r="B1501" i="46"/>
  <c r="B1502" i="46" s="1"/>
  <c r="B1503" i="46" s="1"/>
  <c r="B1504" i="46" s="1"/>
  <c r="B1505" i="46" s="1"/>
  <c r="B1506" i="46" s="1"/>
  <c r="B1507" i="46" s="1"/>
  <c r="B1508" i="46" s="1"/>
  <c r="B1509" i="46" s="1"/>
  <c r="B1510" i="46" s="1"/>
  <c r="B1511" i="46" s="1"/>
  <c r="B1512" i="46" s="1"/>
  <c r="B1513" i="46" s="1"/>
  <c r="B1514" i="46" s="1"/>
  <c r="B1515" i="46" s="1"/>
  <c r="B1516" i="46" s="1"/>
  <c r="B1517" i="46" s="1"/>
  <c r="B1518" i="46" s="1"/>
  <c r="B1519" i="46" s="1"/>
  <c r="B1520" i="46" s="1"/>
  <c r="B1521" i="46" s="1"/>
  <c r="B1522" i="46" s="1"/>
  <c r="B1523" i="46" s="1"/>
  <c r="B1524" i="46" s="1"/>
  <c r="B1525" i="46" s="1"/>
  <c r="B1526" i="46" s="1"/>
  <c r="B1527" i="46" s="1"/>
  <c r="B1528" i="46" s="1"/>
  <c r="B1529" i="46" s="1"/>
  <c r="B1530" i="46" s="1"/>
  <c r="B1531" i="46" s="1"/>
  <c r="B1532" i="46" s="1"/>
  <c r="B1533" i="46" s="1"/>
  <c r="B1534" i="46" s="1"/>
  <c r="B1535" i="46" s="1"/>
  <c r="B1536" i="46" s="1"/>
  <c r="B1537" i="46" s="1"/>
  <c r="B1538" i="46" s="1"/>
  <c r="B1539" i="46" s="1"/>
  <c r="B1540" i="46" s="1"/>
  <c r="B1541" i="46" s="1"/>
  <c r="M1454" i="46"/>
  <c r="M1455" i="46" s="1"/>
  <c r="M1456" i="46" s="1"/>
  <c r="M1457" i="46" s="1"/>
  <c r="M1458" i="46" s="1"/>
  <c r="M1459" i="46" s="1"/>
  <c r="M1460" i="46" s="1"/>
  <c r="M1461" i="46" s="1"/>
  <c r="M1462" i="46" s="1"/>
  <c r="M1463" i="46" s="1"/>
  <c r="M1464" i="46" s="1"/>
  <c r="M1465" i="46" s="1"/>
  <c r="M1466" i="46" s="1"/>
  <c r="M1467" i="46" s="1"/>
  <c r="M1468" i="46" s="1"/>
  <c r="M1469" i="46" s="1"/>
  <c r="M1470" i="46" s="1"/>
  <c r="M1471" i="46" s="1"/>
  <c r="M1472" i="46" s="1"/>
  <c r="M1473" i="46" s="1"/>
  <c r="M1474" i="46" s="1"/>
  <c r="M1475" i="46" s="1"/>
  <c r="M1476" i="46" s="1"/>
  <c r="M1477" i="46" s="1"/>
  <c r="M1478" i="46" s="1"/>
  <c r="M1479" i="46" s="1"/>
  <c r="M1480" i="46" s="1"/>
  <c r="M1481" i="46" s="1"/>
  <c r="M1482" i="46" s="1"/>
  <c r="M1483" i="46" s="1"/>
  <c r="M1484" i="46" s="1"/>
  <c r="M1485" i="46" s="1"/>
  <c r="M1486" i="46" s="1"/>
  <c r="M1487" i="46" s="1"/>
  <c r="M1488" i="46" s="1"/>
  <c r="M1489" i="46" s="1"/>
  <c r="M1490" i="46" s="1"/>
  <c r="M1491" i="46" s="1"/>
  <c r="M1492" i="46" s="1"/>
  <c r="M1493" i="46" s="1"/>
  <c r="M1494" i="46" s="1"/>
  <c r="C1454" i="46"/>
  <c r="C1455" i="46" s="1"/>
  <c r="C1456" i="46" s="1"/>
  <c r="C1457" i="46" s="1"/>
  <c r="C1458" i="46" s="1"/>
  <c r="C1459" i="46" s="1"/>
  <c r="C1460" i="46" s="1"/>
  <c r="C1461" i="46" s="1"/>
  <c r="C1462" i="46" s="1"/>
  <c r="C1463" i="46" s="1"/>
  <c r="C1464" i="46" s="1"/>
  <c r="C1465" i="46" s="1"/>
  <c r="C1466" i="46" s="1"/>
  <c r="C1467" i="46" s="1"/>
  <c r="C1468" i="46" s="1"/>
  <c r="C1469" i="46" s="1"/>
  <c r="C1470" i="46" s="1"/>
  <c r="C1471" i="46" s="1"/>
  <c r="C1472" i="46" s="1"/>
  <c r="C1473" i="46" s="1"/>
  <c r="C1474" i="46" s="1"/>
  <c r="C1475" i="46" s="1"/>
  <c r="C1476" i="46" s="1"/>
  <c r="C1477" i="46" s="1"/>
  <c r="C1478" i="46" s="1"/>
  <c r="C1479" i="46" s="1"/>
  <c r="C1480" i="46" s="1"/>
  <c r="C1481" i="46" s="1"/>
  <c r="C1482" i="46" s="1"/>
  <c r="C1483" i="46" s="1"/>
  <c r="C1484" i="46" s="1"/>
  <c r="C1485" i="46" s="1"/>
  <c r="C1486" i="46" s="1"/>
  <c r="C1487" i="46" s="1"/>
  <c r="C1488" i="46" s="1"/>
  <c r="C1489" i="46" s="1"/>
  <c r="C1490" i="46" s="1"/>
  <c r="C1491" i="46" s="1"/>
  <c r="C1492" i="46" s="1"/>
  <c r="C1493" i="46" s="1"/>
  <c r="C1494" i="46" s="1"/>
  <c r="B1454" i="46"/>
  <c r="B1455" i="46" s="1"/>
  <c r="B1456" i="46" s="1"/>
  <c r="B1457" i="46" s="1"/>
  <c r="B1458" i="46" s="1"/>
  <c r="B1459" i="46" s="1"/>
  <c r="B1460" i="46" s="1"/>
  <c r="B1461" i="46" s="1"/>
  <c r="B1462" i="46" s="1"/>
  <c r="B1463" i="46" s="1"/>
  <c r="B1464" i="46" s="1"/>
  <c r="B1465" i="46" s="1"/>
  <c r="B1466" i="46" s="1"/>
  <c r="B1467" i="46" s="1"/>
  <c r="B1468" i="46" s="1"/>
  <c r="B1469" i="46" s="1"/>
  <c r="B1470" i="46" s="1"/>
  <c r="B1471" i="46" s="1"/>
  <c r="B1472" i="46" s="1"/>
  <c r="B1473" i="46" s="1"/>
  <c r="B1474" i="46" s="1"/>
  <c r="B1475" i="46" s="1"/>
  <c r="B1476" i="46" s="1"/>
  <c r="B1477" i="46" s="1"/>
  <c r="B1478" i="46" s="1"/>
  <c r="B1479" i="46" s="1"/>
  <c r="B1480" i="46" s="1"/>
  <c r="B1481" i="46" s="1"/>
  <c r="B1482" i="46" s="1"/>
  <c r="B1483" i="46" s="1"/>
  <c r="B1484" i="46" s="1"/>
  <c r="B1485" i="46" s="1"/>
  <c r="B1486" i="46" s="1"/>
  <c r="B1487" i="46" s="1"/>
  <c r="B1488" i="46" s="1"/>
  <c r="B1489" i="46" s="1"/>
  <c r="B1490" i="46" s="1"/>
  <c r="B1491" i="46" s="1"/>
  <c r="B1492" i="46" s="1"/>
  <c r="B1493" i="46" s="1"/>
  <c r="B1494" i="46" s="1"/>
  <c r="M1407" i="46"/>
  <c r="M1408" i="46" s="1"/>
  <c r="M1409" i="46" s="1"/>
  <c r="M1410" i="46" s="1"/>
  <c r="M1411" i="46" s="1"/>
  <c r="M1412" i="46" s="1"/>
  <c r="M1413" i="46" s="1"/>
  <c r="M1414" i="46" s="1"/>
  <c r="M1415" i="46" s="1"/>
  <c r="M1416" i="46" s="1"/>
  <c r="M1417" i="46" s="1"/>
  <c r="M1418" i="46" s="1"/>
  <c r="M1419" i="46" s="1"/>
  <c r="M1420" i="46" s="1"/>
  <c r="M1421" i="46" s="1"/>
  <c r="M1422" i="46" s="1"/>
  <c r="M1423" i="46" s="1"/>
  <c r="M1424" i="46" s="1"/>
  <c r="M1425" i="46" s="1"/>
  <c r="M1426" i="46" s="1"/>
  <c r="M1427" i="46" s="1"/>
  <c r="M1428" i="46" s="1"/>
  <c r="M1429" i="46" s="1"/>
  <c r="M1430" i="46" s="1"/>
  <c r="M1431" i="46" s="1"/>
  <c r="M1432" i="46" s="1"/>
  <c r="M1433" i="46" s="1"/>
  <c r="M1434" i="46" s="1"/>
  <c r="M1435" i="46" s="1"/>
  <c r="M1436" i="46" s="1"/>
  <c r="M1437" i="46" s="1"/>
  <c r="M1438" i="46" s="1"/>
  <c r="M1439" i="46" s="1"/>
  <c r="M1440" i="46" s="1"/>
  <c r="M1441" i="46" s="1"/>
  <c r="M1442" i="46" s="1"/>
  <c r="M1443" i="46" s="1"/>
  <c r="M1444" i="46" s="1"/>
  <c r="M1445" i="46" s="1"/>
  <c r="M1446" i="46" s="1"/>
  <c r="M1447" i="46" s="1"/>
  <c r="C1407" i="46"/>
  <c r="C1408" i="46" s="1"/>
  <c r="C1409" i="46" s="1"/>
  <c r="C1410" i="46" s="1"/>
  <c r="C1411" i="46" s="1"/>
  <c r="C1412" i="46" s="1"/>
  <c r="C1413" i="46" s="1"/>
  <c r="C1414" i="46" s="1"/>
  <c r="C1415" i="46" s="1"/>
  <c r="C1416" i="46" s="1"/>
  <c r="C1417" i="46" s="1"/>
  <c r="C1418" i="46" s="1"/>
  <c r="C1419" i="46" s="1"/>
  <c r="C1420" i="46" s="1"/>
  <c r="C1421" i="46" s="1"/>
  <c r="C1422" i="46" s="1"/>
  <c r="C1423" i="46" s="1"/>
  <c r="C1424" i="46" s="1"/>
  <c r="C1425" i="46" s="1"/>
  <c r="C1426" i="46" s="1"/>
  <c r="C1427" i="46" s="1"/>
  <c r="C1428" i="46" s="1"/>
  <c r="C1429" i="46" s="1"/>
  <c r="C1430" i="46" s="1"/>
  <c r="C1431" i="46" s="1"/>
  <c r="C1432" i="46" s="1"/>
  <c r="C1433" i="46" s="1"/>
  <c r="C1434" i="46" s="1"/>
  <c r="C1435" i="46" s="1"/>
  <c r="C1436" i="46" s="1"/>
  <c r="C1437" i="46" s="1"/>
  <c r="C1438" i="46" s="1"/>
  <c r="C1439" i="46" s="1"/>
  <c r="C1440" i="46" s="1"/>
  <c r="C1441" i="46" s="1"/>
  <c r="C1442" i="46" s="1"/>
  <c r="C1443" i="46" s="1"/>
  <c r="C1444" i="46" s="1"/>
  <c r="C1445" i="46" s="1"/>
  <c r="C1446" i="46" s="1"/>
  <c r="C1447" i="46" s="1"/>
  <c r="B1407" i="46"/>
  <c r="B1408" i="46" s="1"/>
  <c r="B1409" i="46" s="1"/>
  <c r="B1410" i="46" s="1"/>
  <c r="B1411" i="46" s="1"/>
  <c r="B1412" i="46" s="1"/>
  <c r="B1413" i="46" s="1"/>
  <c r="B1414" i="46" s="1"/>
  <c r="B1415" i="46" s="1"/>
  <c r="B1416" i="46" s="1"/>
  <c r="B1417" i="46" s="1"/>
  <c r="B1418" i="46" s="1"/>
  <c r="B1419" i="46" s="1"/>
  <c r="B1420" i="46" s="1"/>
  <c r="B1421" i="46" s="1"/>
  <c r="B1422" i="46" s="1"/>
  <c r="B1423" i="46" s="1"/>
  <c r="B1424" i="46" s="1"/>
  <c r="B1425" i="46" s="1"/>
  <c r="B1426" i="46" s="1"/>
  <c r="B1427" i="46" s="1"/>
  <c r="B1428" i="46" s="1"/>
  <c r="B1429" i="46" s="1"/>
  <c r="B1430" i="46" s="1"/>
  <c r="B1431" i="46" s="1"/>
  <c r="B1432" i="46" s="1"/>
  <c r="B1433" i="46" s="1"/>
  <c r="B1434" i="46" s="1"/>
  <c r="B1435" i="46" s="1"/>
  <c r="B1436" i="46" s="1"/>
  <c r="B1437" i="46" s="1"/>
  <c r="B1438" i="46" s="1"/>
  <c r="B1439" i="46" s="1"/>
  <c r="B1440" i="46" s="1"/>
  <c r="B1441" i="46" s="1"/>
  <c r="B1442" i="46" s="1"/>
  <c r="B1443" i="46" s="1"/>
  <c r="B1444" i="46" s="1"/>
  <c r="B1445" i="46" s="1"/>
  <c r="B1446" i="46" s="1"/>
  <c r="B1447" i="46" s="1"/>
  <c r="AD1360" i="46"/>
  <c r="AD1361" i="46" s="1"/>
  <c r="AD1362" i="46" s="1"/>
  <c r="AD1363" i="46" s="1"/>
  <c r="AD1364" i="46" s="1"/>
  <c r="AD1365" i="46" s="1"/>
  <c r="AD1366" i="46" s="1"/>
  <c r="AD1367" i="46" s="1"/>
  <c r="AD1368" i="46" s="1"/>
  <c r="AD1369" i="46" s="1"/>
  <c r="AD1370" i="46" s="1"/>
  <c r="AD1371" i="46" s="1"/>
  <c r="AD1372" i="46" s="1"/>
  <c r="AD1373" i="46" s="1"/>
  <c r="AD1374" i="46" s="1"/>
  <c r="AD1375" i="46" s="1"/>
  <c r="AD1376" i="46" s="1"/>
  <c r="AD1377" i="46" s="1"/>
  <c r="AD1378" i="46" s="1"/>
  <c r="AD1379" i="46" s="1"/>
  <c r="AD1380" i="46" s="1"/>
  <c r="AD1381" i="46" s="1"/>
  <c r="AD1382" i="46" s="1"/>
  <c r="AD1383" i="46" s="1"/>
  <c r="AD1384" i="46" s="1"/>
  <c r="AD1385" i="46" s="1"/>
  <c r="AD1386" i="46" s="1"/>
  <c r="AD1387" i="46" s="1"/>
  <c r="AD1388" i="46" s="1"/>
  <c r="AD1389" i="46" s="1"/>
  <c r="AD1390" i="46" s="1"/>
  <c r="AD1391" i="46" s="1"/>
  <c r="AD1392" i="46" s="1"/>
  <c r="AD1393" i="46" s="1"/>
  <c r="AD1394" i="46" s="1"/>
  <c r="AD1395" i="46" s="1"/>
  <c r="AD1396" i="46" s="1"/>
  <c r="AD1397" i="46" s="1"/>
  <c r="AD1398" i="46" s="1"/>
  <c r="AD1399" i="46" s="1"/>
  <c r="AD1400" i="46" s="1"/>
  <c r="M1360" i="46"/>
  <c r="M1361" i="46" s="1"/>
  <c r="M1362" i="46" s="1"/>
  <c r="M1363" i="46" s="1"/>
  <c r="M1364" i="46" s="1"/>
  <c r="M1365" i="46" s="1"/>
  <c r="M1366" i="46" s="1"/>
  <c r="M1367" i="46" s="1"/>
  <c r="M1368" i="46" s="1"/>
  <c r="M1369" i="46" s="1"/>
  <c r="M1370" i="46" s="1"/>
  <c r="M1371" i="46" s="1"/>
  <c r="M1372" i="46" s="1"/>
  <c r="M1373" i="46" s="1"/>
  <c r="M1374" i="46" s="1"/>
  <c r="M1375" i="46" s="1"/>
  <c r="M1376" i="46" s="1"/>
  <c r="M1377" i="46" s="1"/>
  <c r="M1378" i="46" s="1"/>
  <c r="M1379" i="46" s="1"/>
  <c r="M1380" i="46" s="1"/>
  <c r="M1381" i="46" s="1"/>
  <c r="M1382" i="46" s="1"/>
  <c r="M1383" i="46" s="1"/>
  <c r="M1384" i="46" s="1"/>
  <c r="M1385" i="46" s="1"/>
  <c r="M1386" i="46" s="1"/>
  <c r="M1387" i="46" s="1"/>
  <c r="M1388" i="46" s="1"/>
  <c r="M1389" i="46" s="1"/>
  <c r="M1390" i="46" s="1"/>
  <c r="M1391" i="46" s="1"/>
  <c r="M1392" i="46" s="1"/>
  <c r="M1393" i="46" s="1"/>
  <c r="M1394" i="46" s="1"/>
  <c r="M1395" i="46" s="1"/>
  <c r="M1396" i="46" s="1"/>
  <c r="M1397" i="46" s="1"/>
  <c r="M1398" i="46" s="1"/>
  <c r="M1399" i="46" s="1"/>
  <c r="M1400" i="46" s="1"/>
  <c r="C1360" i="46"/>
  <c r="C1361" i="46" s="1"/>
  <c r="C1362" i="46" s="1"/>
  <c r="C1363" i="46" s="1"/>
  <c r="C1364" i="46" s="1"/>
  <c r="C1365" i="46" s="1"/>
  <c r="C1366" i="46" s="1"/>
  <c r="C1367" i="46" s="1"/>
  <c r="C1368" i="46" s="1"/>
  <c r="C1369" i="46" s="1"/>
  <c r="C1370" i="46" s="1"/>
  <c r="C1371" i="46" s="1"/>
  <c r="C1372" i="46" s="1"/>
  <c r="C1373" i="46" s="1"/>
  <c r="C1374" i="46" s="1"/>
  <c r="C1375" i="46" s="1"/>
  <c r="C1376" i="46" s="1"/>
  <c r="C1377" i="46" s="1"/>
  <c r="C1378" i="46" s="1"/>
  <c r="C1379" i="46" s="1"/>
  <c r="C1380" i="46" s="1"/>
  <c r="C1381" i="46" s="1"/>
  <c r="C1382" i="46" s="1"/>
  <c r="C1383" i="46" s="1"/>
  <c r="C1384" i="46" s="1"/>
  <c r="C1385" i="46" s="1"/>
  <c r="C1386" i="46" s="1"/>
  <c r="C1387" i="46" s="1"/>
  <c r="C1388" i="46" s="1"/>
  <c r="C1389" i="46" s="1"/>
  <c r="C1390" i="46" s="1"/>
  <c r="C1391" i="46" s="1"/>
  <c r="C1392" i="46" s="1"/>
  <c r="C1393" i="46" s="1"/>
  <c r="C1394" i="46" s="1"/>
  <c r="C1395" i="46" s="1"/>
  <c r="C1396" i="46" s="1"/>
  <c r="C1397" i="46" s="1"/>
  <c r="C1398" i="46" s="1"/>
  <c r="C1399" i="46" s="1"/>
  <c r="C1400" i="46" s="1"/>
  <c r="B1360" i="46"/>
  <c r="B1361" i="46" s="1"/>
  <c r="B1362" i="46" s="1"/>
  <c r="B1363" i="46" s="1"/>
  <c r="B1364" i="46" s="1"/>
  <c r="B1365" i="46" s="1"/>
  <c r="B1366" i="46" s="1"/>
  <c r="B1367" i="46" s="1"/>
  <c r="B1368" i="46" s="1"/>
  <c r="B1369" i="46" s="1"/>
  <c r="B1370" i="46" s="1"/>
  <c r="B1371" i="46" s="1"/>
  <c r="B1372" i="46" s="1"/>
  <c r="B1373" i="46" s="1"/>
  <c r="B1374" i="46" s="1"/>
  <c r="B1375" i="46" s="1"/>
  <c r="B1376" i="46" s="1"/>
  <c r="B1377" i="46" s="1"/>
  <c r="B1378" i="46" s="1"/>
  <c r="B1379" i="46" s="1"/>
  <c r="B1380" i="46" s="1"/>
  <c r="B1381" i="46" s="1"/>
  <c r="B1382" i="46" s="1"/>
  <c r="B1383" i="46" s="1"/>
  <c r="B1384" i="46" s="1"/>
  <c r="B1385" i="46" s="1"/>
  <c r="B1386" i="46" s="1"/>
  <c r="B1387" i="46" s="1"/>
  <c r="B1388" i="46" s="1"/>
  <c r="B1389" i="46" s="1"/>
  <c r="B1390" i="46" s="1"/>
  <c r="B1391" i="46" s="1"/>
  <c r="B1392" i="46" s="1"/>
  <c r="B1393" i="46" s="1"/>
  <c r="B1394" i="46" s="1"/>
  <c r="B1395" i="46" s="1"/>
  <c r="B1396" i="46" s="1"/>
  <c r="B1397" i="46" s="1"/>
  <c r="B1398" i="46" s="1"/>
  <c r="B1399" i="46" s="1"/>
  <c r="B1400" i="46" s="1"/>
  <c r="M1313" i="46"/>
  <c r="M1314" i="46" s="1"/>
  <c r="M1315" i="46" s="1"/>
  <c r="M1316" i="46" s="1"/>
  <c r="M1317" i="46" s="1"/>
  <c r="M1318" i="46" s="1"/>
  <c r="M1319" i="46" s="1"/>
  <c r="M1320" i="46" s="1"/>
  <c r="M1321" i="46" s="1"/>
  <c r="M1322" i="46" s="1"/>
  <c r="M1323" i="46" s="1"/>
  <c r="M1324" i="46" s="1"/>
  <c r="M1325" i="46" s="1"/>
  <c r="M1326" i="46" s="1"/>
  <c r="M1327" i="46" s="1"/>
  <c r="M1328" i="46" s="1"/>
  <c r="M1329" i="46" s="1"/>
  <c r="M1330" i="46" s="1"/>
  <c r="M1331" i="46" s="1"/>
  <c r="M1332" i="46" s="1"/>
  <c r="M1333" i="46" s="1"/>
  <c r="M1334" i="46" s="1"/>
  <c r="M1335" i="46" s="1"/>
  <c r="M1336" i="46" s="1"/>
  <c r="M1337" i="46" s="1"/>
  <c r="M1338" i="46" s="1"/>
  <c r="M1339" i="46" s="1"/>
  <c r="M1340" i="46" s="1"/>
  <c r="M1341" i="46" s="1"/>
  <c r="M1342" i="46" s="1"/>
  <c r="M1343" i="46" s="1"/>
  <c r="M1344" i="46" s="1"/>
  <c r="M1345" i="46" s="1"/>
  <c r="M1346" i="46" s="1"/>
  <c r="M1347" i="46" s="1"/>
  <c r="M1348" i="46" s="1"/>
  <c r="M1349" i="46" s="1"/>
  <c r="M1350" i="46" s="1"/>
  <c r="M1351" i="46" s="1"/>
  <c r="M1352" i="46" s="1"/>
  <c r="M1353" i="46" s="1"/>
  <c r="C1313" i="46"/>
  <c r="C1314" i="46" s="1"/>
  <c r="C1315" i="46" s="1"/>
  <c r="C1316" i="46" s="1"/>
  <c r="C1317" i="46" s="1"/>
  <c r="C1318" i="46" s="1"/>
  <c r="C1319" i="46" s="1"/>
  <c r="C1320" i="46" s="1"/>
  <c r="C1321" i="46" s="1"/>
  <c r="C1322" i="46" s="1"/>
  <c r="C1323" i="46" s="1"/>
  <c r="C1324" i="46" s="1"/>
  <c r="C1325" i="46" s="1"/>
  <c r="C1326" i="46" s="1"/>
  <c r="C1327" i="46" s="1"/>
  <c r="C1328" i="46" s="1"/>
  <c r="C1329" i="46" s="1"/>
  <c r="C1330" i="46" s="1"/>
  <c r="C1331" i="46" s="1"/>
  <c r="C1332" i="46" s="1"/>
  <c r="C1333" i="46" s="1"/>
  <c r="C1334" i="46" s="1"/>
  <c r="C1335" i="46" s="1"/>
  <c r="C1336" i="46" s="1"/>
  <c r="C1337" i="46" s="1"/>
  <c r="C1338" i="46" s="1"/>
  <c r="C1339" i="46" s="1"/>
  <c r="C1340" i="46" s="1"/>
  <c r="C1341" i="46" s="1"/>
  <c r="C1342" i="46" s="1"/>
  <c r="C1343" i="46" s="1"/>
  <c r="C1344" i="46" s="1"/>
  <c r="C1345" i="46" s="1"/>
  <c r="C1346" i="46" s="1"/>
  <c r="C1347" i="46" s="1"/>
  <c r="C1348" i="46" s="1"/>
  <c r="C1349" i="46" s="1"/>
  <c r="C1350" i="46" s="1"/>
  <c r="C1351" i="46" s="1"/>
  <c r="C1352" i="46" s="1"/>
  <c r="C1353" i="46" s="1"/>
  <c r="B1313" i="46"/>
  <c r="B1314" i="46" s="1"/>
  <c r="B1315" i="46" s="1"/>
  <c r="B1316" i="46" s="1"/>
  <c r="B1317" i="46" s="1"/>
  <c r="B1318" i="46" s="1"/>
  <c r="B1319" i="46" s="1"/>
  <c r="B1320" i="46" s="1"/>
  <c r="B1321" i="46" s="1"/>
  <c r="B1322" i="46" s="1"/>
  <c r="B1323" i="46" s="1"/>
  <c r="B1324" i="46" s="1"/>
  <c r="B1325" i="46" s="1"/>
  <c r="B1326" i="46" s="1"/>
  <c r="B1327" i="46" s="1"/>
  <c r="B1328" i="46" s="1"/>
  <c r="B1329" i="46" s="1"/>
  <c r="B1330" i="46" s="1"/>
  <c r="B1331" i="46" s="1"/>
  <c r="B1332" i="46" s="1"/>
  <c r="B1333" i="46" s="1"/>
  <c r="B1334" i="46" s="1"/>
  <c r="B1335" i="46" s="1"/>
  <c r="B1336" i="46" s="1"/>
  <c r="B1337" i="46" s="1"/>
  <c r="B1338" i="46" s="1"/>
  <c r="B1339" i="46" s="1"/>
  <c r="B1340" i="46" s="1"/>
  <c r="B1341" i="46" s="1"/>
  <c r="B1342" i="46" s="1"/>
  <c r="B1343" i="46" s="1"/>
  <c r="B1344" i="46" s="1"/>
  <c r="B1345" i="46" s="1"/>
  <c r="B1346" i="46" s="1"/>
  <c r="B1347" i="46" s="1"/>
  <c r="B1348" i="46" s="1"/>
  <c r="B1349" i="46" s="1"/>
  <c r="B1350" i="46" s="1"/>
  <c r="B1351" i="46" s="1"/>
  <c r="B1352" i="46" s="1"/>
  <c r="B1353" i="46" s="1"/>
  <c r="M1266" i="46"/>
  <c r="M1267" i="46" s="1"/>
  <c r="M1268" i="46" s="1"/>
  <c r="M1269" i="46" s="1"/>
  <c r="M1270" i="46" s="1"/>
  <c r="M1271" i="46" s="1"/>
  <c r="M1272" i="46" s="1"/>
  <c r="M1273" i="46" s="1"/>
  <c r="M1274" i="46" s="1"/>
  <c r="M1275" i="46" s="1"/>
  <c r="M1276" i="46" s="1"/>
  <c r="M1277" i="46" s="1"/>
  <c r="M1278" i="46" s="1"/>
  <c r="M1279" i="46" s="1"/>
  <c r="M1280" i="46" s="1"/>
  <c r="M1281" i="46" s="1"/>
  <c r="M1282" i="46" s="1"/>
  <c r="M1283" i="46" s="1"/>
  <c r="M1284" i="46" s="1"/>
  <c r="M1285" i="46" s="1"/>
  <c r="M1286" i="46" s="1"/>
  <c r="M1287" i="46" s="1"/>
  <c r="M1288" i="46" s="1"/>
  <c r="M1289" i="46" s="1"/>
  <c r="M1290" i="46" s="1"/>
  <c r="M1291" i="46" s="1"/>
  <c r="M1292" i="46" s="1"/>
  <c r="M1293" i="46" s="1"/>
  <c r="M1294" i="46" s="1"/>
  <c r="M1295" i="46" s="1"/>
  <c r="M1296" i="46" s="1"/>
  <c r="M1297" i="46" s="1"/>
  <c r="M1298" i="46" s="1"/>
  <c r="M1299" i="46" s="1"/>
  <c r="M1300" i="46" s="1"/>
  <c r="M1301" i="46" s="1"/>
  <c r="M1302" i="46" s="1"/>
  <c r="M1303" i="46" s="1"/>
  <c r="M1304" i="46" s="1"/>
  <c r="M1305" i="46" s="1"/>
  <c r="M1306" i="46" s="1"/>
  <c r="C1266" i="46"/>
  <c r="C1267" i="46" s="1"/>
  <c r="C1268" i="46" s="1"/>
  <c r="C1269" i="46" s="1"/>
  <c r="C1270" i="46" s="1"/>
  <c r="C1271" i="46" s="1"/>
  <c r="C1272" i="46" s="1"/>
  <c r="C1273" i="46" s="1"/>
  <c r="C1274" i="46" s="1"/>
  <c r="C1275" i="46" s="1"/>
  <c r="C1276" i="46" s="1"/>
  <c r="C1277" i="46" s="1"/>
  <c r="C1278" i="46" s="1"/>
  <c r="C1279" i="46" s="1"/>
  <c r="C1280" i="46" s="1"/>
  <c r="C1281" i="46" s="1"/>
  <c r="C1282" i="46" s="1"/>
  <c r="C1283" i="46" s="1"/>
  <c r="C1284" i="46" s="1"/>
  <c r="C1285" i="46" s="1"/>
  <c r="C1286" i="46" s="1"/>
  <c r="C1287" i="46" s="1"/>
  <c r="C1288" i="46" s="1"/>
  <c r="C1289" i="46" s="1"/>
  <c r="C1290" i="46" s="1"/>
  <c r="C1291" i="46" s="1"/>
  <c r="C1292" i="46" s="1"/>
  <c r="C1293" i="46" s="1"/>
  <c r="C1294" i="46" s="1"/>
  <c r="C1295" i="46" s="1"/>
  <c r="C1296" i="46" s="1"/>
  <c r="C1297" i="46" s="1"/>
  <c r="C1298" i="46" s="1"/>
  <c r="C1299" i="46" s="1"/>
  <c r="C1300" i="46" s="1"/>
  <c r="C1301" i="46" s="1"/>
  <c r="C1302" i="46" s="1"/>
  <c r="C1303" i="46" s="1"/>
  <c r="C1304" i="46" s="1"/>
  <c r="C1305" i="46" s="1"/>
  <c r="C1306" i="46" s="1"/>
  <c r="B1266" i="46"/>
  <c r="B1267" i="46" s="1"/>
  <c r="B1268" i="46" s="1"/>
  <c r="B1269" i="46" s="1"/>
  <c r="B1270" i="46" s="1"/>
  <c r="B1271" i="46" s="1"/>
  <c r="B1272" i="46" s="1"/>
  <c r="B1273" i="46" s="1"/>
  <c r="B1274" i="46" s="1"/>
  <c r="B1275" i="46" s="1"/>
  <c r="B1276" i="46" s="1"/>
  <c r="B1277" i="46" s="1"/>
  <c r="B1278" i="46" s="1"/>
  <c r="B1279" i="46" s="1"/>
  <c r="B1280" i="46" s="1"/>
  <c r="B1281" i="46" s="1"/>
  <c r="B1282" i="46" s="1"/>
  <c r="B1283" i="46" s="1"/>
  <c r="B1284" i="46" s="1"/>
  <c r="B1285" i="46" s="1"/>
  <c r="B1286" i="46" s="1"/>
  <c r="B1287" i="46" s="1"/>
  <c r="B1288" i="46" s="1"/>
  <c r="B1289" i="46" s="1"/>
  <c r="B1290" i="46" s="1"/>
  <c r="B1291" i="46" s="1"/>
  <c r="B1292" i="46" s="1"/>
  <c r="B1293" i="46" s="1"/>
  <c r="B1294" i="46" s="1"/>
  <c r="B1295" i="46" s="1"/>
  <c r="B1296" i="46" s="1"/>
  <c r="B1297" i="46" s="1"/>
  <c r="B1298" i="46" s="1"/>
  <c r="B1299" i="46" s="1"/>
  <c r="B1300" i="46" s="1"/>
  <c r="B1301" i="46" s="1"/>
  <c r="B1302" i="46" s="1"/>
  <c r="B1303" i="46" s="1"/>
  <c r="B1304" i="46" s="1"/>
  <c r="B1305" i="46" s="1"/>
  <c r="B1306" i="46" s="1"/>
  <c r="E1255" i="46"/>
  <c r="F1255" i="46" s="1"/>
  <c r="G1255" i="46" s="1"/>
  <c r="H1255" i="46" s="1"/>
  <c r="I1255" i="46" s="1"/>
  <c r="J1255" i="46" s="1"/>
  <c r="K1255" i="46" s="1"/>
  <c r="L1255" i="46" s="1"/>
  <c r="M1255" i="46" s="1"/>
  <c r="N1255" i="46" s="1"/>
  <c r="O1255" i="46" s="1"/>
  <c r="P1255" i="46" s="1"/>
  <c r="Q1255" i="46" s="1"/>
  <c r="R1255" i="46" s="1"/>
  <c r="S1255" i="46" s="1"/>
  <c r="T1255" i="46" s="1"/>
  <c r="U1255" i="46" s="1"/>
  <c r="V1255" i="46" s="1"/>
  <c r="W1255" i="46" s="1"/>
  <c r="X1255" i="46" s="1"/>
  <c r="Y1255" i="46" s="1"/>
  <c r="Z1255" i="46" s="1"/>
  <c r="AA1255" i="46" s="1"/>
  <c r="AB1255" i="46" s="1"/>
  <c r="AC1255" i="46" s="1"/>
  <c r="AD1255" i="46" s="1"/>
  <c r="AE1255" i="46" s="1"/>
  <c r="AF1255" i="46" s="1"/>
  <c r="AG1255" i="46" s="1"/>
  <c r="AH1255" i="46" s="1"/>
  <c r="AI1255" i="46" s="1"/>
  <c r="AJ1255" i="46" s="1"/>
  <c r="AK1255" i="46" s="1"/>
  <c r="AL1255" i="46" s="1"/>
  <c r="AM1255" i="46" s="1"/>
  <c r="AN1255" i="46" s="1"/>
  <c r="AO1255" i="46" s="1"/>
  <c r="AP1255" i="46" s="1"/>
  <c r="AQ1255" i="46" s="1"/>
  <c r="AR1255" i="46" s="1"/>
  <c r="AS1255" i="46" s="1"/>
  <c r="E1254" i="46"/>
  <c r="F1254" i="46" s="1"/>
  <c r="G1254" i="46" s="1"/>
  <c r="H1254" i="46" s="1"/>
  <c r="I1254" i="46" s="1"/>
  <c r="J1254" i="46" s="1"/>
  <c r="K1254" i="46" s="1"/>
  <c r="L1254" i="46" s="1"/>
  <c r="M1254" i="46" s="1"/>
  <c r="N1254" i="46" s="1"/>
  <c r="O1254" i="46" s="1"/>
  <c r="P1254" i="46" s="1"/>
  <c r="Q1254" i="46" s="1"/>
  <c r="R1254" i="46" s="1"/>
  <c r="S1254" i="46" s="1"/>
  <c r="T1254" i="46" s="1"/>
  <c r="U1254" i="46" s="1"/>
  <c r="V1254" i="46" s="1"/>
  <c r="W1254" i="46" s="1"/>
  <c r="X1254" i="46" s="1"/>
  <c r="Y1254" i="46" s="1"/>
  <c r="Z1254" i="46" s="1"/>
  <c r="AA1254" i="46" s="1"/>
  <c r="AB1254" i="46" s="1"/>
  <c r="AC1254" i="46" s="1"/>
  <c r="AD1254" i="46" s="1"/>
  <c r="AE1254" i="46" s="1"/>
  <c r="AF1254" i="46" s="1"/>
  <c r="AG1254" i="46" s="1"/>
  <c r="AH1254" i="46" s="1"/>
  <c r="AI1254" i="46" s="1"/>
  <c r="AJ1254" i="46" s="1"/>
  <c r="AK1254" i="46" s="1"/>
  <c r="AL1254" i="46" s="1"/>
  <c r="AM1254" i="46" s="1"/>
  <c r="AN1254" i="46" s="1"/>
  <c r="AO1254" i="46" s="1"/>
  <c r="AP1254" i="46" s="1"/>
  <c r="AQ1254" i="46" s="1"/>
  <c r="AR1254" i="46" s="1"/>
  <c r="AS1254" i="46" s="1"/>
  <c r="E1250" i="46"/>
  <c r="F1250" i="46" s="1"/>
  <c r="G1250" i="46" s="1"/>
  <c r="H1250" i="46" s="1"/>
  <c r="I1250" i="46" s="1"/>
  <c r="J1250" i="46" s="1"/>
  <c r="K1250" i="46" s="1"/>
  <c r="L1250" i="46" s="1"/>
  <c r="M1250" i="46" s="1"/>
  <c r="N1250" i="46" s="1"/>
  <c r="O1250" i="46" s="1"/>
  <c r="P1250" i="46" s="1"/>
  <c r="Q1250" i="46" s="1"/>
  <c r="R1250" i="46" s="1"/>
  <c r="S1250" i="46" s="1"/>
  <c r="T1250" i="46" s="1"/>
  <c r="U1250" i="46" s="1"/>
  <c r="V1250" i="46" s="1"/>
  <c r="W1250" i="46" s="1"/>
  <c r="X1250" i="46" s="1"/>
  <c r="Y1250" i="46" s="1"/>
  <c r="Z1250" i="46" s="1"/>
  <c r="AA1250" i="46" s="1"/>
  <c r="AB1250" i="46" s="1"/>
  <c r="AC1250" i="46" s="1"/>
  <c r="AD1250" i="46" s="1"/>
  <c r="AE1250" i="46" s="1"/>
  <c r="AF1250" i="46" s="1"/>
  <c r="AG1250" i="46" s="1"/>
  <c r="AH1250" i="46" s="1"/>
  <c r="AI1250" i="46" s="1"/>
  <c r="AJ1250" i="46" s="1"/>
  <c r="AK1250" i="46" s="1"/>
  <c r="AL1250" i="46" s="1"/>
  <c r="AM1250" i="46" s="1"/>
  <c r="AN1250" i="46" s="1"/>
  <c r="AO1250" i="46" s="1"/>
  <c r="AP1250" i="46" s="1"/>
  <c r="AQ1250" i="46" s="1"/>
  <c r="AR1250" i="46" s="1"/>
  <c r="AS1250" i="46" s="1"/>
  <c r="AL1223" i="46"/>
  <c r="AM1223" i="46" s="1"/>
  <c r="AM1224" i="46" s="1"/>
  <c r="AG1223" i="46"/>
  <c r="AB1223" i="46"/>
  <c r="W1223" i="46"/>
  <c r="R1223" i="46"/>
  <c r="M1223" i="46"/>
  <c r="H1223" i="46"/>
  <c r="D1223" i="46"/>
  <c r="E1222" i="46"/>
  <c r="F1222" i="46" s="1"/>
  <c r="G1222" i="46" s="1"/>
  <c r="H1222" i="46" s="1"/>
  <c r="I1222" i="46" s="1"/>
  <c r="J1222" i="46" s="1"/>
  <c r="K1222" i="46" s="1"/>
  <c r="L1222" i="46" s="1"/>
  <c r="M1222" i="46" s="1"/>
  <c r="N1222" i="46" s="1"/>
  <c r="O1222" i="46" s="1"/>
  <c r="P1222" i="46" s="1"/>
  <c r="Q1222" i="46" s="1"/>
  <c r="R1222" i="46" s="1"/>
  <c r="S1222" i="46" s="1"/>
  <c r="T1222" i="46" s="1"/>
  <c r="U1222" i="46" s="1"/>
  <c r="V1222" i="46" s="1"/>
  <c r="W1222" i="46" s="1"/>
  <c r="X1222" i="46" s="1"/>
  <c r="Y1222" i="46" s="1"/>
  <c r="Z1222" i="46" s="1"/>
  <c r="AA1222" i="46" s="1"/>
  <c r="AB1222" i="46" s="1"/>
  <c r="AC1222" i="46" s="1"/>
  <c r="AD1222" i="46" s="1"/>
  <c r="AE1222" i="46" s="1"/>
  <c r="AF1222" i="46" s="1"/>
  <c r="AG1222" i="46" s="1"/>
  <c r="AH1222" i="46" s="1"/>
  <c r="AI1222" i="46" s="1"/>
  <c r="AJ1222" i="46" s="1"/>
  <c r="AK1222" i="46" s="1"/>
  <c r="AL1222" i="46" s="1"/>
  <c r="AM1222" i="46" s="1"/>
  <c r="AN1222" i="46" s="1"/>
  <c r="AO1222" i="46" s="1"/>
  <c r="AP1222" i="46" s="1"/>
  <c r="AQ1222" i="46" s="1"/>
  <c r="AR1222" i="46" s="1"/>
  <c r="AS1222" i="46" s="1"/>
  <c r="AT1222" i="46" s="1"/>
  <c r="AU1222" i="46" s="1"/>
  <c r="AV1222" i="46" s="1"/>
  <c r="H1221" i="46"/>
  <c r="I1221" i="46" s="1"/>
  <c r="J1221" i="46" s="1"/>
  <c r="K1221" i="46" s="1"/>
  <c r="L1221" i="46" s="1"/>
  <c r="M1221" i="46" s="1"/>
  <c r="N1221" i="46" s="1"/>
  <c r="O1221" i="46" s="1"/>
  <c r="P1221" i="46" s="1"/>
  <c r="Q1221" i="46" s="1"/>
  <c r="R1221" i="46" s="1"/>
  <c r="S1221" i="46" s="1"/>
  <c r="T1221" i="46" s="1"/>
  <c r="U1221" i="46" s="1"/>
  <c r="V1221" i="46" s="1"/>
  <c r="W1221" i="46" s="1"/>
  <c r="X1221" i="46" s="1"/>
  <c r="Y1221" i="46" s="1"/>
  <c r="Z1221" i="46" s="1"/>
  <c r="AA1221" i="46" s="1"/>
  <c r="AB1221" i="46" s="1"/>
  <c r="B1218" i="46"/>
  <c r="AV1216" i="46"/>
  <c r="AU1216" i="46"/>
  <c r="AT1216" i="46"/>
  <c r="AS1216" i="46"/>
  <c r="AR1216" i="46"/>
  <c r="AQ1216" i="46"/>
  <c r="AP1216" i="46"/>
  <c r="AO1216" i="46"/>
  <c r="AN1216" i="46"/>
  <c r="AM1216" i="46"/>
  <c r="AL1216" i="46"/>
  <c r="AK1216" i="46"/>
  <c r="AJ1216" i="46"/>
  <c r="AI1216" i="46"/>
  <c r="AH1216" i="46"/>
  <c r="AG1216" i="46"/>
  <c r="AF1216" i="46"/>
  <c r="AE1216" i="46"/>
  <c r="AD1216" i="46"/>
  <c r="AC1216" i="46"/>
  <c r="AB1216" i="46"/>
  <c r="AA1216" i="46"/>
  <c r="Z1216" i="46"/>
  <c r="Y1216" i="46"/>
  <c r="X1216" i="46"/>
  <c r="W1216" i="46"/>
  <c r="V1216" i="46"/>
  <c r="U1216" i="46"/>
  <c r="T1216" i="46"/>
  <c r="S1216" i="46"/>
  <c r="R1216" i="46"/>
  <c r="Q1216" i="46"/>
  <c r="P1216" i="46"/>
  <c r="O1216" i="46"/>
  <c r="N1216" i="46"/>
  <c r="M1216" i="46"/>
  <c r="L1216" i="46"/>
  <c r="K1216" i="46"/>
  <c r="J1216" i="46"/>
  <c r="I1216" i="46"/>
  <c r="H1216" i="46"/>
  <c r="G1216" i="46"/>
  <c r="F1216" i="46"/>
  <c r="E1216" i="46"/>
  <c r="E1217" i="46" s="1"/>
  <c r="E1215" i="46"/>
  <c r="F1215" i="46" s="1"/>
  <c r="G1215" i="46" s="1"/>
  <c r="H1215" i="46" s="1"/>
  <c r="I1215" i="46" s="1"/>
  <c r="J1215" i="46" s="1"/>
  <c r="K1215" i="46" s="1"/>
  <c r="L1215" i="46" s="1"/>
  <c r="M1215" i="46" s="1"/>
  <c r="N1215" i="46" s="1"/>
  <c r="O1215" i="46" s="1"/>
  <c r="P1215" i="46" s="1"/>
  <c r="Q1215" i="46" s="1"/>
  <c r="R1215" i="46" s="1"/>
  <c r="S1215" i="46" s="1"/>
  <c r="T1215" i="46" s="1"/>
  <c r="U1215" i="46" s="1"/>
  <c r="V1215" i="46" s="1"/>
  <c r="W1215" i="46" s="1"/>
  <c r="X1215" i="46" s="1"/>
  <c r="Y1215" i="46" s="1"/>
  <c r="Z1215" i="46" s="1"/>
  <c r="AA1215" i="46" s="1"/>
  <c r="AB1215" i="46" s="1"/>
  <c r="AC1215" i="46" s="1"/>
  <c r="AD1215" i="46" s="1"/>
  <c r="AE1215" i="46" s="1"/>
  <c r="AF1215" i="46" s="1"/>
  <c r="AG1215" i="46" s="1"/>
  <c r="AH1215" i="46" s="1"/>
  <c r="AI1215" i="46" s="1"/>
  <c r="AJ1215" i="46" s="1"/>
  <c r="AK1215" i="46" s="1"/>
  <c r="AL1215" i="46" s="1"/>
  <c r="AM1215" i="46" s="1"/>
  <c r="AN1215" i="46" s="1"/>
  <c r="AO1215" i="46" s="1"/>
  <c r="AP1215" i="46" s="1"/>
  <c r="AQ1215" i="46" s="1"/>
  <c r="AR1215" i="46" s="1"/>
  <c r="AS1215" i="46" s="1"/>
  <c r="AT1215" i="46" s="1"/>
  <c r="AU1215" i="46" s="1"/>
  <c r="AV1215" i="46" s="1"/>
  <c r="D1212" i="46"/>
  <c r="C1204" i="46"/>
  <c r="I1202" i="46"/>
  <c r="H1202" i="46"/>
  <c r="C1192" i="46"/>
  <c r="L1191" i="46"/>
  <c r="H1191" i="46" s="1"/>
  <c r="K1191" i="46"/>
  <c r="G1191" i="46" s="1"/>
  <c r="L1190" i="46"/>
  <c r="H1190" i="46" s="1"/>
  <c r="K1190" i="46"/>
  <c r="G1190" i="46" s="1"/>
  <c r="L1189" i="46"/>
  <c r="H1189" i="46" s="1"/>
  <c r="K1189" i="46"/>
  <c r="G1189" i="46" s="1"/>
  <c r="L1188" i="46"/>
  <c r="H1188" i="46" s="1"/>
  <c r="K1188" i="46"/>
  <c r="G1188" i="46" s="1"/>
  <c r="L1187" i="46"/>
  <c r="H1187" i="46" s="1"/>
  <c r="K1187" i="46"/>
  <c r="G1187" i="46" s="1"/>
  <c r="L1186" i="46"/>
  <c r="H1186" i="46" s="1"/>
  <c r="K1186" i="46"/>
  <c r="G1186" i="46" s="1"/>
  <c r="L1185" i="46"/>
  <c r="H1185" i="46" s="1"/>
  <c r="K1185" i="46"/>
  <c r="G1185" i="46" s="1"/>
  <c r="L1184" i="46"/>
  <c r="H1184" i="46" s="1"/>
  <c r="K1184" i="46"/>
  <c r="G1184" i="46" s="1"/>
  <c r="L1183" i="46"/>
  <c r="H1183" i="46" s="1"/>
  <c r="K1183" i="46"/>
  <c r="G1183" i="46" s="1"/>
  <c r="L1182" i="46"/>
  <c r="H1182" i="46" s="1"/>
  <c r="K1182" i="46"/>
  <c r="G1182" i="46" s="1"/>
  <c r="L1181" i="46"/>
  <c r="H1181" i="46" s="1"/>
  <c r="K1181" i="46"/>
  <c r="G1181" i="46" s="1"/>
  <c r="L1180" i="46"/>
  <c r="H1180" i="46" s="1"/>
  <c r="K1180" i="46"/>
  <c r="G1180" i="46" s="1"/>
  <c r="L1179" i="46"/>
  <c r="H1179" i="46" s="1"/>
  <c r="K1179" i="46"/>
  <c r="G1179" i="46" s="1"/>
  <c r="L1178" i="46"/>
  <c r="H1178" i="46" s="1"/>
  <c r="K1178" i="46"/>
  <c r="G1178" i="46" s="1"/>
  <c r="C1168" i="46"/>
  <c r="C1167" i="46"/>
  <c r="D1166" i="46"/>
  <c r="E1166" i="46" s="1"/>
  <c r="F1166" i="46" s="1"/>
  <c r="G1166" i="46" s="1"/>
  <c r="H1166" i="46" s="1"/>
  <c r="I1166" i="46" s="1"/>
  <c r="J1166" i="46" s="1"/>
  <c r="K1166" i="46" s="1"/>
  <c r="L1166" i="46" s="1"/>
  <c r="M1166" i="46" s="1"/>
  <c r="N1166" i="46" s="1"/>
  <c r="O1166" i="46" s="1"/>
  <c r="P1166" i="46" s="1"/>
  <c r="Q1166" i="46" s="1"/>
  <c r="R1166" i="46" s="1"/>
  <c r="S1166" i="46" s="1"/>
  <c r="T1166" i="46" s="1"/>
  <c r="U1166" i="46" s="1"/>
  <c r="V1166" i="46" s="1"/>
  <c r="W1166" i="46" s="1"/>
  <c r="X1166" i="46" s="1"/>
  <c r="Y1166" i="46" s="1"/>
  <c r="Z1166" i="46" s="1"/>
  <c r="AA1166" i="46" s="1"/>
  <c r="AB1166" i="46" s="1"/>
  <c r="AC1166" i="46" s="1"/>
  <c r="AD1166" i="46" s="1"/>
  <c r="AE1166" i="46" s="1"/>
  <c r="AF1166" i="46" s="1"/>
  <c r="AG1166" i="46" s="1"/>
  <c r="AH1166" i="46" s="1"/>
  <c r="AI1166" i="46" s="1"/>
  <c r="AJ1166" i="46" s="1"/>
  <c r="AK1166" i="46" s="1"/>
  <c r="AL1166" i="46" s="1"/>
  <c r="AM1166" i="46" s="1"/>
  <c r="AN1166" i="46" s="1"/>
  <c r="AO1166" i="46" s="1"/>
  <c r="AP1166" i="46" s="1"/>
  <c r="AQ1166" i="46" s="1"/>
  <c r="AR1166" i="46" s="1"/>
  <c r="AS1166" i="46" s="1"/>
  <c r="AH1165" i="46"/>
  <c r="AF1389" i="46" s="1"/>
  <c r="N1165" i="46"/>
  <c r="AF1369" i="46" s="1"/>
  <c r="C1165" i="46"/>
  <c r="AH1164" i="46"/>
  <c r="N1164" i="46"/>
  <c r="C1164" i="46"/>
  <c r="AH1163" i="46"/>
  <c r="N1163" i="46"/>
  <c r="C1163" i="46"/>
  <c r="D1161" i="46"/>
  <c r="E1161" i="46" s="1"/>
  <c r="F1161" i="46" s="1"/>
  <c r="G1161" i="46" s="1"/>
  <c r="H1161" i="46" s="1"/>
  <c r="I1161" i="46" s="1"/>
  <c r="J1161" i="46" s="1"/>
  <c r="K1161" i="46" s="1"/>
  <c r="L1161" i="46" s="1"/>
  <c r="M1161" i="46" s="1"/>
  <c r="N1161" i="46" s="1"/>
  <c r="O1161" i="46" s="1"/>
  <c r="P1161" i="46" s="1"/>
  <c r="Q1161" i="46" s="1"/>
  <c r="R1161" i="46" s="1"/>
  <c r="S1161" i="46" s="1"/>
  <c r="T1161" i="46" s="1"/>
  <c r="U1161" i="46" s="1"/>
  <c r="V1161" i="46" s="1"/>
  <c r="W1161" i="46" s="1"/>
  <c r="X1161" i="46" s="1"/>
  <c r="Y1161" i="46" s="1"/>
  <c r="Z1161" i="46" s="1"/>
  <c r="AA1161" i="46" s="1"/>
  <c r="AB1161" i="46" s="1"/>
  <c r="AC1161" i="46" s="1"/>
  <c r="AD1161" i="46" s="1"/>
  <c r="AE1161" i="46" s="1"/>
  <c r="AF1161" i="46" s="1"/>
  <c r="AG1161" i="46" s="1"/>
  <c r="AH1161" i="46" s="1"/>
  <c r="AI1161" i="46" s="1"/>
  <c r="AJ1161" i="46" s="1"/>
  <c r="AK1161" i="46" s="1"/>
  <c r="AL1161" i="46" s="1"/>
  <c r="AM1161" i="46" s="1"/>
  <c r="AN1161" i="46" s="1"/>
  <c r="AO1161" i="46" s="1"/>
  <c r="AP1161" i="46" s="1"/>
  <c r="AQ1161" i="46" s="1"/>
  <c r="AR1161" i="46" s="1"/>
  <c r="AS1161" i="46" s="1"/>
  <c r="C1116" i="46"/>
  <c r="C1117" i="46" s="1"/>
  <c r="C1118" i="46" s="1"/>
  <c r="C1119" i="46" s="1"/>
  <c r="C1120" i="46" s="1"/>
  <c r="C1121" i="46" s="1"/>
  <c r="C1122" i="46" s="1"/>
  <c r="C1123" i="46" s="1"/>
  <c r="C1124" i="46" s="1"/>
  <c r="C1125" i="46" s="1"/>
  <c r="C1126" i="46" s="1"/>
  <c r="C1127" i="46" s="1"/>
  <c r="C1128" i="46" s="1"/>
  <c r="C1129" i="46" s="1"/>
  <c r="C1130" i="46" s="1"/>
  <c r="C1131" i="46" s="1"/>
  <c r="C1132" i="46" s="1"/>
  <c r="C1133" i="46" s="1"/>
  <c r="C1134" i="46" s="1"/>
  <c r="C1135" i="46" s="1"/>
  <c r="C1136" i="46" s="1"/>
  <c r="C1137" i="46" s="1"/>
  <c r="C1138" i="46" s="1"/>
  <c r="C1139" i="46" s="1"/>
  <c r="C1140" i="46" s="1"/>
  <c r="C1141" i="46" s="1"/>
  <c r="C1142" i="46" s="1"/>
  <c r="C1143" i="46" s="1"/>
  <c r="C1144" i="46" s="1"/>
  <c r="C1145" i="46" s="1"/>
  <c r="C1146" i="46" s="1"/>
  <c r="C1147" i="46" s="1"/>
  <c r="C1148" i="46" s="1"/>
  <c r="C1149" i="46" s="1"/>
  <c r="C1150" i="46" s="1"/>
  <c r="C1151" i="46" s="1"/>
  <c r="C1152" i="46" s="1"/>
  <c r="C1153" i="46" s="1"/>
  <c r="C1154" i="46" s="1"/>
  <c r="C1155" i="46" s="1"/>
  <c r="C1156" i="46" s="1"/>
  <c r="B1116" i="46"/>
  <c r="B1117" i="46" s="1"/>
  <c r="B1118" i="46" s="1"/>
  <c r="B1119" i="46" s="1"/>
  <c r="B1120" i="46" s="1"/>
  <c r="B1121" i="46" s="1"/>
  <c r="B1122" i="46" s="1"/>
  <c r="B1123" i="46" s="1"/>
  <c r="B1124" i="46" s="1"/>
  <c r="B1125" i="46" s="1"/>
  <c r="B1126" i="46" s="1"/>
  <c r="B1127" i="46" s="1"/>
  <c r="B1128" i="46" s="1"/>
  <c r="B1129" i="46" s="1"/>
  <c r="B1130" i="46" s="1"/>
  <c r="B1131" i="46" s="1"/>
  <c r="B1132" i="46" s="1"/>
  <c r="B1133" i="46" s="1"/>
  <c r="B1134" i="46" s="1"/>
  <c r="B1135" i="46" s="1"/>
  <c r="B1136" i="46" s="1"/>
  <c r="B1137" i="46" s="1"/>
  <c r="B1138" i="46" s="1"/>
  <c r="B1139" i="46" s="1"/>
  <c r="B1140" i="46" s="1"/>
  <c r="B1141" i="46" s="1"/>
  <c r="B1142" i="46" s="1"/>
  <c r="B1143" i="46" s="1"/>
  <c r="B1144" i="46" s="1"/>
  <c r="B1145" i="46" s="1"/>
  <c r="B1146" i="46" s="1"/>
  <c r="B1147" i="46" s="1"/>
  <c r="B1148" i="46" s="1"/>
  <c r="B1149" i="46" s="1"/>
  <c r="B1150" i="46" s="1"/>
  <c r="B1151" i="46" s="1"/>
  <c r="B1152" i="46" s="1"/>
  <c r="B1153" i="46" s="1"/>
  <c r="B1154" i="46" s="1"/>
  <c r="B1155" i="46" s="1"/>
  <c r="B1156" i="46" s="1"/>
  <c r="C1070" i="46"/>
  <c r="C1071" i="46" s="1"/>
  <c r="C1072" i="46" s="1"/>
  <c r="C1073" i="46" s="1"/>
  <c r="C1074" i="46" s="1"/>
  <c r="C1075" i="46" s="1"/>
  <c r="C1076" i="46" s="1"/>
  <c r="C1077" i="46" s="1"/>
  <c r="C1078" i="46" s="1"/>
  <c r="C1079" i="46" s="1"/>
  <c r="C1080" i="46" s="1"/>
  <c r="C1081" i="46" s="1"/>
  <c r="C1082" i="46" s="1"/>
  <c r="C1083" i="46" s="1"/>
  <c r="C1084" i="46" s="1"/>
  <c r="C1085" i="46" s="1"/>
  <c r="C1086" i="46" s="1"/>
  <c r="C1087" i="46" s="1"/>
  <c r="C1088" i="46" s="1"/>
  <c r="C1089" i="46" s="1"/>
  <c r="C1090" i="46" s="1"/>
  <c r="C1091" i="46" s="1"/>
  <c r="C1092" i="46" s="1"/>
  <c r="C1093" i="46" s="1"/>
  <c r="C1094" i="46" s="1"/>
  <c r="C1095" i="46" s="1"/>
  <c r="C1096" i="46" s="1"/>
  <c r="C1097" i="46" s="1"/>
  <c r="C1098" i="46" s="1"/>
  <c r="C1099" i="46" s="1"/>
  <c r="C1100" i="46" s="1"/>
  <c r="C1101" i="46" s="1"/>
  <c r="C1102" i="46" s="1"/>
  <c r="C1103" i="46" s="1"/>
  <c r="C1104" i="46" s="1"/>
  <c r="C1105" i="46" s="1"/>
  <c r="C1106" i="46" s="1"/>
  <c r="C1107" i="46" s="1"/>
  <c r="C1108" i="46" s="1"/>
  <c r="C1109" i="46" s="1"/>
  <c r="C1110" i="46" s="1"/>
  <c r="B1070" i="46"/>
  <c r="B1071" i="46" s="1"/>
  <c r="B1072" i="46" s="1"/>
  <c r="B1073" i="46" s="1"/>
  <c r="B1074" i="46" s="1"/>
  <c r="B1075" i="46" s="1"/>
  <c r="B1076" i="46" s="1"/>
  <c r="B1077" i="46" s="1"/>
  <c r="B1078" i="46" s="1"/>
  <c r="B1079" i="46" s="1"/>
  <c r="B1080" i="46" s="1"/>
  <c r="B1081" i="46" s="1"/>
  <c r="B1082" i="46" s="1"/>
  <c r="B1083" i="46" s="1"/>
  <c r="B1084" i="46" s="1"/>
  <c r="B1085" i="46" s="1"/>
  <c r="B1086" i="46" s="1"/>
  <c r="B1087" i="46" s="1"/>
  <c r="B1088" i="46" s="1"/>
  <c r="B1089" i="46" s="1"/>
  <c r="B1090" i="46" s="1"/>
  <c r="B1091" i="46" s="1"/>
  <c r="B1092" i="46" s="1"/>
  <c r="B1093" i="46" s="1"/>
  <c r="B1094" i="46" s="1"/>
  <c r="B1095" i="46" s="1"/>
  <c r="B1096" i="46" s="1"/>
  <c r="B1097" i="46" s="1"/>
  <c r="B1098" i="46" s="1"/>
  <c r="B1099" i="46" s="1"/>
  <c r="B1100" i="46" s="1"/>
  <c r="B1101" i="46" s="1"/>
  <c r="B1102" i="46" s="1"/>
  <c r="B1103" i="46" s="1"/>
  <c r="B1104" i="46" s="1"/>
  <c r="B1105" i="46" s="1"/>
  <c r="B1106" i="46" s="1"/>
  <c r="B1107" i="46" s="1"/>
  <c r="B1108" i="46" s="1"/>
  <c r="B1109" i="46" s="1"/>
  <c r="B1110" i="46" s="1"/>
  <c r="C1024" i="46"/>
  <c r="C1025" i="46" s="1"/>
  <c r="C1026" i="46" s="1"/>
  <c r="C1027" i="46" s="1"/>
  <c r="C1028" i="46" s="1"/>
  <c r="C1029" i="46" s="1"/>
  <c r="C1030" i="46" s="1"/>
  <c r="C1031" i="46" s="1"/>
  <c r="C1032" i="46" s="1"/>
  <c r="C1033" i="46" s="1"/>
  <c r="C1034" i="46" s="1"/>
  <c r="C1035" i="46" s="1"/>
  <c r="C1036" i="46" s="1"/>
  <c r="C1037" i="46" s="1"/>
  <c r="C1038" i="46" s="1"/>
  <c r="C1039" i="46" s="1"/>
  <c r="C1040" i="46" s="1"/>
  <c r="C1041" i="46" s="1"/>
  <c r="C1042" i="46" s="1"/>
  <c r="C1043" i="46" s="1"/>
  <c r="C1044" i="46" s="1"/>
  <c r="C1045" i="46" s="1"/>
  <c r="C1046" i="46" s="1"/>
  <c r="C1047" i="46" s="1"/>
  <c r="C1048" i="46" s="1"/>
  <c r="C1049" i="46" s="1"/>
  <c r="C1050" i="46" s="1"/>
  <c r="C1051" i="46" s="1"/>
  <c r="C1052" i="46" s="1"/>
  <c r="C1053" i="46" s="1"/>
  <c r="C1054" i="46" s="1"/>
  <c r="C1055" i="46" s="1"/>
  <c r="C1056" i="46" s="1"/>
  <c r="C1057" i="46" s="1"/>
  <c r="C1058" i="46" s="1"/>
  <c r="C1059" i="46" s="1"/>
  <c r="C1060" i="46" s="1"/>
  <c r="C1061" i="46" s="1"/>
  <c r="C1062" i="46" s="1"/>
  <c r="C1063" i="46" s="1"/>
  <c r="C1064" i="46" s="1"/>
  <c r="B1024" i="46"/>
  <c r="B1025" i="46" s="1"/>
  <c r="B1026" i="46" s="1"/>
  <c r="B1027" i="46" s="1"/>
  <c r="B1028" i="46" s="1"/>
  <c r="B1029" i="46" s="1"/>
  <c r="B1030" i="46" s="1"/>
  <c r="B1031" i="46" s="1"/>
  <c r="B1032" i="46" s="1"/>
  <c r="B1033" i="46" s="1"/>
  <c r="B1034" i="46" s="1"/>
  <c r="B1035" i="46" s="1"/>
  <c r="B1036" i="46" s="1"/>
  <c r="B1037" i="46" s="1"/>
  <c r="B1038" i="46" s="1"/>
  <c r="B1039" i="46" s="1"/>
  <c r="B1040" i="46" s="1"/>
  <c r="B1041" i="46" s="1"/>
  <c r="B1042" i="46" s="1"/>
  <c r="B1043" i="46" s="1"/>
  <c r="B1044" i="46" s="1"/>
  <c r="B1045" i="46" s="1"/>
  <c r="B1046" i="46" s="1"/>
  <c r="B1047" i="46" s="1"/>
  <c r="B1048" i="46" s="1"/>
  <c r="B1049" i="46" s="1"/>
  <c r="B1050" i="46" s="1"/>
  <c r="B1051" i="46" s="1"/>
  <c r="B1052" i="46" s="1"/>
  <c r="B1053" i="46" s="1"/>
  <c r="B1054" i="46" s="1"/>
  <c r="B1055" i="46" s="1"/>
  <c r="B1056" i="46" s="1"/>
  <c r="B1057" i="46" s="1"/>
  <c r="B1058" i="46" s="1"/>
  <c r="B1059" i="46" s="1"/>
  <c r="B1060" i="46" s="1"/>
  <c r="B1061" i="46" s="1"/>
  <c r="B1062" i="46" s="1"/>
  <c r="B1063" i="46" s="1"/>
  <c r="B1064" i="46" s="1"/>
  <c r="C975" i="46"/>
  <c r="C976" i="46" s="1"/>
  <c r="C977" i="46" s="1"/>
  <c r="C978" i="46" s="1"/>
  <c r="C979" i="46" s="1"/>
  <c r="C980" i="46" s="1"/>
  <c r="C981" i="46" s="1"/>
  <c r="C982" i="46" s="1"/>
  <c r="C983" i="46" s="1"/>
  <c r="C984" i="46" s="1"/>
  <c r="C985" i="46" s="1"/>
  <c r="C986" i="46" s="1"/>
  <c r="C987" i="46" s="1"/>
  <c r="C988" i="46" s="1"/>
  <c r="C989" i="46" s="1"/>
  <c r="C990" i="46" s="1"/>
  <c r="C991" i="46" s="1"/>
  <c r="C992" i="46" s="1"/>
  <c r="C993" i="46" s="1"/>
  <c r="C994" i="46" s="1"/>
  <c r="C995" i="46" s="1"/>
  <c r="C996" i="46" s="1"/>
  <c r="C997" i="46" s="1"/>
  <c r="C998" i="46" s="1"/>
  <c r="C999" i="46" s="1"/>
  <c r="C1000" i="46" s="1"/>
  <c r="C1001" i="46" s="1"/>
  <c r="C1002" i="46" s="1"/>
  <c r="C1003" i="46" s="1"/>
  <c r="C1004" i="46" s="1"/>
  <c r="C1005" i="46" s="1"/>
  <c r="C1006" i="46" s="1"/>
  <c r="C1007" i="46" s="1"/>
  <c r="C1008" i="46" s="1"/>
  <c r="C1009" i="46" s="1"/>
  <c r="C1010" i="46" s="1"/>
  <c r="C1011" i="46" s="1"/>
  <c r="C1012" i="46" s="1"/>
  <c r="C1013" i="46" s="1"/>
  <c r="C1014" i="46" s="1"/>
  <c r="C1015" i="46" s="1"/>
  <c r="B975" i="46"/>
  <c r="B976" i="46" s="1"/>
  <c r="B977" i="46" s="1"/>
  <c r="B978" i="46" s="1"/>
  <c r="B979" i="46" s="1"/>
  <c r="B980" i="46" s="1"/>
  <c r="B981" i="46" s="1"/>
  <c r="B982" i="46" s="1"/>
  <c r="B983" i="46" s="1"/>
  <c r="B984" i="46" s="1"/>
  <c r="B985" i="46" s="1"/>
  <c r="B986" i="46" s="1"/>
  <c r="B987" i="46" s="1"/>
  <c r="B988" i="46" s="1"/>
  <c r="B989" i="46" s="1"/>
  <c r="B990" i="46" s="1"/>
  <c r="B991" i="46" s="1"/>
  <c r="B992" i="46" s="1"/>
  <c r="B993" i="46" s="1"/>
  <c r="B994" i="46" s="1"/>
  <c r="B995" i="46" s="1"/>
  <c r="B996" i="46" s="1"/>
  <c r="B997" i="46" s="1"/>
  <c r="B998" i="46" s="1"/>
  <c r="B999" i="46" s="1"/>
  <c r="B1000" i="46" s="1"/>
  <c r="B1001" i="46" s="1"/>
  <c r="B1002" i="46" s="1"/>
  <c r="B1003" i="46" s="1"/>
  <c r="B1004" i="46" s="1"/>
  <c r="B1005" i="46" s="1"/>
  <c r="B1006" i="46" s="1"/>
  <c r="B1007" i="46" s="1"/>
  <c r="B1008" i="46" s="1"/>
  <c r="B1009" i="46" s="1"/>
  <c r="B1010" i="46" s="1"/>
  <c r="B1011" i="46" s="1"/>
  <c r="B1012" i="46" s="1"/>
  <c r="B1013" i="46" s="1"/>
  <c r="B1014" i="46" s="1"/>
  <c r="B1015" i="46" s="1"/>
  <c r="C927" i="46"/>
  <c r="C928" i="46" s="1"/>
  <c r="C929" i="46" s="1"/>
  <c r="C930" i="46" s="1"/>
  <c r="C931" i="46" s="1"/>
  <c r="C932" i="46" s="1"/>
  <c r="C933" i="46" s="1"/>
  <c r="C934" i="46" s="1"/>
  <c r="C935" i="46" s="1"/>
  <c r="C936" i="46" s="1"/>
  <c r="C937" i="46" s="1"/>
  <c r="C938" i="46" s="1"/>
  <c r="C939" i="46" s="1"/>
  <c r="C940" i="46" s="1"/>
  <c r="C941" i="46" s="1"/>
  <c r="C942" i="46" s="1"/>
  <c r="C943" i="46" s="1"/>
  <c r="C944" i="46" s="1"/>
  <c r="C945" i="46" s="1"/>
  <c r="C946" i="46" s="1"/>
  <c r="C947" i="46" s="1"/>
  <c r="C948" i="46" s="1"/>
  <c r="C949" i="46" s="1"/>
  <c r="C950" i="46" s="1"/>
  <c r="C951" i="46" s="1"/>
  <c r="C952" i="46" s="1"/>
  <c r="C953" i="46" s="1"/>
  <c r="C954" i="46" s="1"/>
  <c r="C955" i="46" s="1"/>
  <c r="C956" i="46" s="1"/>
  <c r="C957" i="46" s="1"/>
  <c r="C958" i="46" s="1"/>
  <c r="C959" i="46" s="1"/>
  <c r="C960" i="46" s="1"/>
  <c r="C961" i="46" s="1"/>
  <c r="C962" i="46" s="1"/>
  <c r="C963" i="46" s="1"/>
  <c r="C964" i="46" s="1"/>
  <c r="C965" i="46" s="1"/>
  <c r="C966" i="46" s="1"/>
  <c r="C967" i="46" s="1"/>
  <c r="B927" i="46"/>
  <c r="B928" i="46" s="1"/>
  <c r="B929" i="46" s="1"/>
  <c r="B930" i="46" s="1"/>
  <c r="B931" i="46" s="1"/>
  <c r="B932" i="46" s="1"/>
  <c r="B933" i="46" s="1"/>
  <c r="B934" i="46" s="1"/>
  <c r="B935" i="46" s="1"/>
  <c r="B936" i="46" s="1"/>
  <c r="B937" i="46" s="1"/>
  <c r="B938" i="46" s="1"/>
  <c r="B939" i="46" s="1"/>
  <c r="B940" i="46" s="1"/>
  <c r="B941" i="46" s="1"/>
  <c r="B942" i="46" s="1"/>
  <c r="B943" i="46" s="1"/>
  <c r="B944" i="46" s="1"/>
  <c r="B945" i="46" s="1"/>
  <c r="B946" i="46" s="1"/>
  <c r="B947" i="46" s="1"/>
  <c r="B948" i="46" s="1"/>
  <c r="B949" i="46" s="1"/>
  <c r="B950" i="46" s="1"/>
  <c r="B951" i="46" s="1"/>
  <c r="B952" i="46" s="1"/>
  <c r="B953" i="46" s="1"/>
  <c r="B954" i="46" s="1"/>
  <c r="B955" i="46" s="1"/>
  <c r="B956" i="46" s="1"/>
  <c r="B957" i="46" s="1"/>
  <c r="B958" i="46" s="1"/>
  <c r="B959" i="46" s="1"/>
  <c r="B960" i="46" s="1"/>
  <c r="B961" i="46" s="1"/>
  <c r="B962" i="46" s="1"/>
  <c r="B963" i="46" s="1"/>
  <c r="B964" i="46" s="1"/>
  <c r="B965" i="46" s="1"/>
  <c r="B966" i="46" s="1"/>
  <c r="B967" i="46" s="1"/>
  <c r="W909" i="46"/>
  <c r="W889" i="46"/>
  <c r="C880" i="46"/>
  <c r="C881" i="46" s="1"/>
  <c r="C882" i="46" s="1"/>
  <c r="C883" i="46" s="1"/>
  <c r="C884" i="46" s="1"/>
  <c r="C885" i="46" s="1"/>
  <c r="C886" i="46" s="1"/>
  <c r="C887" i="46" s="1"/>
  <c r="C888" i="46" s="1"/>
  <c r="C889" i="46" s="1"/>
  <c r="C890" i="46" s="1"/>
  <c r="C891" i="46" s="1"/>
  <c r="C892" i="46" s="1"/>
  <c r="C893" i="46" s="1"/>
  <c r="C894" i="46" s="1"/>
  <c r="C895" i="46" s="1"/>
  <c r="C896" i="46" s="1"/>
  <c r="C897" i="46" s="1"/>
  <c r="C898" i="46" s="1"/>
  <c r="C899" i="46" s="1"/>
  <c r="C900" i="46" s="1"/>
  <c r="C901" i="46" s="1"/>
  <c r="C902" i="46" s="1"/>
  <c r="C903" i="46" s="1"/>
  <c r="C904" i="46" s="1"/>
  <c r="C905" i="46" s="1"/>
  <c r="C906" i="46" s="1"/>
  <c r="C907" i="46" s="1"/>
  <c r="C908" i="46" s="1"/>
  <c r="C909" i="46" s="1"/>
  <c r="C910" i="46" s="1"/>
  <c r="C911" i="46" s="1"/>
  <c r="C912" i="46" s="1"/>
  <c r="C913" i="46" s="1"/>
  <c r="C914" i="46" s="1"/>
  <c r="C915" i="46" s="1"/>
  <c r="C916" i="46" s="1"/>
  <c r="C917" i="46" s="1"/>
  <c r="C918" i="46" s="1"/>
  <c r="C919" i="46" s="1"/>
  <c r="C920" i="46" s="1"/>
  <c r="B880" i="46"/>
  <c r="B881" i="46" s="1"/>
  <c r="B882" i="46" s="1"/>
  <c r="B883" i="46" s="1"/>
  <c r="B884" i="46" s="1"/>
  <c r="B885" i="46" s="1"/>
  <c r="B886" i="46" s="1"/>
  <c r="B887" i="46" s="1"/>
  <c r="B888" i="46" s="1"/>
  <c r="B889" i="46" s="1"/>
  <c r="B890" i="46" s="1"/>
  <c r="B891" i="46" s="1"/>
  <c r="B892" i="46" s="1"/>
  <c r="B893" i="46" s="1"/>
  <c r="B894" i="46" s="1"/>
  <c r="B895" i="46" s="1"/>
  <c r="B896" i="46" s="1"/>
  <c r="B897" i="46" s="1"/>
  <c r="B898" i="46" s="1"/>
  <c r="B899" i="46" s="1"/>
  <c r="B900" i="46" s="1"/>
  <c r="B901" i="46" s="1"/>
  <c r="B902" i="46" s="1"/>
  <c r="B903" i="46" s="1"/>
  <c r="B904" i="46" s="1"/>
  <c r="B905" i="46" s="1"/>
  <c r="B906" i="46" s="1"/>
  <c r="B907" i="46" s="1"/>
  <c r="B908" i="46" s="1"/>
  <c r="B909" i="46" s="1"/>
  <c r="B910" i="46" s="1"/>
  <c r="B911" i="46" s="1"/>
  <c r="B912" i="46" s="1"/>
  <c r="B913" i="46" s="1"/>
  <c r="B914" i="46" s="1"/>
  <c r="B915" i="46" s="1"/>
  <c r="B916" i="46" s="1"/>
  <c r="B917" i="46" s="1"/>
  <c r="B918" i="46" s="1"/>
  <c r="B919" i="46" s="1"/>
  <c r="B920" i="46" s="1"/>
  <c r="U879" i="46"/>
  <c r="U880" i="46" s="1"/>
  <c r="U881" i="46" s="1"/>
  <c r="U882" i="46" s="1"/>
  <c r="U883" i="46" s="1"/>
  <c r="U884" i="46" s="1"/>
  <c r="U885" i="46" s="1"/>
  <c r="U886" i="46" s="1"/>
  <c r="U887" i="46" s="1"/>
  <c r="U888" i="46" s="1"/>
  <c r="U889" i="46" s="1"/>
  <c r="U890" i="46" s="1"/>
  <c r="U891" i="46" s="1"/>
  <c r="U892" i="46" s="1"/>
  <c r="U893" i="46" s="1"/>
  <c r="U894" i="46" s="1"/>
  <c r="U895" i="46" s="1"/>
  <c r="U896" i="46" s="1"/>
  <c r="U897" i="46" s="1"/>
  <c r="U898" i="46" s="1"/>
  <c r="U899" i="46" s="1"/>
  <c r="U900" i="46" s="1"/>
  <c r="U901" i="46" s="1"/>
  <c r="U902" i="46" s="1"/>
  <c r="U903" i="46" s="1"/>
  <c r="U904" i="46" s="1"/>
  <c r="U905" i="46" s="1"/>
  <c r="U906" i="46" s="1"/>
  <c r="U907" i="46" s="1"/>
  <c r="U908" i="46" s="1"/>
  <c r="U909" i="46" s="1"/>
  <c r="U910" i="46" s="1"/>
  <c r="U911" i="46" s="1"/>
  <c r="U912" i="46" s="1"/>
  <c r="U913" i="46" s="1"/>
  <c r="U914" i="46" s="1"/>
  <c r="U915" i="46" s="1"/>
  <c r="U916" i="46" s="1"/>
  <c r="U917" i="46" s="1"/>
  <c r="U918" i="46" s="1"/>
  <c r="U919" i="46" s="1"/>
  <c r="U920" i="46" s="1"/>
  <c r="Y878" i="46"/>
  <c r="X878" i="46"/>
  <c r="W878" i="46"/>
  <c r="C812" i="46"/>
  <c r="C813" i="46" s="1"/>
  <c r="C814" i="46" s="1"/>
  <c r="C815" i="46" s="1"/>
  <c r="C816" i="46" s="1"/>
  <c r="C817" i="46" s="1"/>
  <c r="C818" i="46" s="1"/>
  <c r="C819" i="46" s="1"/>
  <c r="C820" i="46" s="1"/>
  <c r="C821" i="46" s="1"/>
  <c r="C822" i="46" s="1"/>
  <c r="C823" i="46" s="1"/>
  <c r="C824" i="46" s="1"/>
  <c r="C825" i="46" s="1"/>
  <c r="C826" i="46" s="1"/>
  <c r="C827" i="46" s="1"/>
  <c r="C828" i="46" s="1"/>
  <c r="C829" i="46" s="1"/>
  <c r="C830" i="46" s="1"/>
  <c r="C831" i="46" s="1"/>
  <c r="C832" i="46" s="1"/>
  <c r="C833" i="46" s="1"/>
  <c r="C834" i="46" s="1"/>
  <c r="C835" i="46" s="1"/>
  <c r="C836" i="46" s="1"/>
  <c r="C837" i="46" s="1"/>
  <c r="C838" i="46" s="1"/>
  <c r="C839" i="46" s="1"/>
  <c r="C840" i="46" s="1"/>
  <c r="C841" i="46" s="1"/>
  <c r="C842" i="46" s="1"/>
  <c r="C843" i="46" s="1"/>
  <c r="C844" i="46" s="1"/>
  <c r="C845" i="46" s="1"/>
  <c r="C846" i="46" s="1"/>
  <c r="C847" i="46" s="1"/>
  <c r="C848" i="46" s="1"/>
  <c r="C849" i="46" s="1"/>
  <c r="C850" i="46" s="1"/>
  <c r="C851" i="46" s="1"/>
  <c r="C852" i="46" s="1"/>
  <c r="C853" i="46" s="1"/>
  <c r="G796" i="46"/>
  <c r="F796" i="46"/>
  <c r="E796" i="46"/>
  <c r="D796" i="46"/>
  <c r="C796" i="46"/>
  <c r="G795" i="46"/>
  <c r="F795" i="46"/>
  <c r="E795" i="46"/>
  <c r="D795" i="46"/>
  <c r="C795" i="46"/>
  <c r="B740" i="46"/>
  <c r="B741" i="46" s="1"/>
  <c r="B742" i="46" s="1"/>
  <c r="B743" i="46" s="1"/>
  <c r="B744" i="46" s="1"/>
  <c r="B745" i="46" s="1"/>
  <c r="B746" i="46" s="1"/>
  <c r="B747" i="46" s="1"/>
  <c r="B748" i="46" s="1"/>
  <c r="B749" i="46" s="1"/>
  <c r="B750" i="46" s="1"/>
  <c r="B751" i="46" s="1"/>
  <c r="B752" i="46" s="1"/>
  <c r="B753" i="46" s="1"/>
  <c r="B754" i="46" s="1"/>
  <c r="B755" i="46" s="1"/>
  <c r="B756" i="46" s="1"/>
  <c r="B757" i="46" s="1"/>
  <c r="B758" i="46" s="1"/>
  <c r="B759" i="46" s="1"/>
  <c r="B760" i="46" s="1"/>
  <c r="B761" i="46" s="1"/>
  <c r="B762" i="46" s="1"/>
  <c r="B763" i="46" s="1"/>
  <c r="B764" i="46" s="1"/>
  <c r="B765" i="46" s="1"/>
  <c r="B766" i="46" s="1"/>
  <c r="B767" i="46" s="1"/>
  <c r="B768" i="46" s="1"/>
  <c r="B769" i="46" s="1"/>
  <c r="B770" i="46" s="1"/>
  <c r="B771" i="46" s="1"/>
  <c r="B772" i="46" s="1"/>
  <c r="B773" i="46" s="1"/>
  <c r="B774" i="46" s="1"/>
  <c r="B775" i="46" s="1"/>
  <c r="B776" i="46" s="1"/>
  <c r="B777" i="46" s="1"/>
  <c r="B778" i="46" s="1"/>
  <c r="B779" i="46" s="1"/>
  <c r="B780" i="46" s="1"/>
  <c r="C644" i="46"/>
  <c r="C645" i="46" s="1"/>
  <c r="C646" i="46" s="1"/>
  <c r="C647" i="46" s="1"/>
  <c r="C648" i="46" s="1"/>
  <c r="C649" i="46" s="1"/>
  <c r="C650" i="46" s="1"/>
  <c r="C651" i="46" s="1"/>
  <c r="C652" i="46" s="1"/>
  <c r="C653" i="46" s="1"/>
  <c r="C654" i="46" s="1"/>
  <c r="C655" i="46" s="1"/>
  <c r="C656" i="46" s="1"/>
  <c r="C657" i="46" s="1"/>
  <c r="C658" i="46" s="1"/>
  <c r="C659" i="46" s="1"/>
  <c r="C660" i="46" s="1"/>
  <c r="C661" i="46" s="1"/>
  <c r="C662" i="46" s="1"/>
  <c r="C663" i="46" s="1"/>
  <c r="C664" i="46" s="1"/>
  <c r="C665" i="46" s="1"/>
  <c r="C666" i="46" s="1"/>
  <c r="C667" i="46" s="1"/>
  <c r="C668" i="46" s="1"/>
  <c r="C669" i="46" s="1"/>
  <c r="C670" i="46" s="1"/>
  <c r="C671" i="46" s="1"/>
  <c r="C672" i="46" s="1"/>
  <c r="C673" i="46" s="1"/>
  <c r="C674" i="46" s="1"/>
  <c r="C675" i="46" s="1"/>
  <c r="C676" i="46" s="1"/>
  <c r="C677" i="46" s="1"/>
  <c r="C678" i="46" s="1"/>
  <c r="C679" i="46" s="1"/>
  <c r="C680" i="46" s="1"/>
  <c r="C681" i="46" s="1"/>
  <c r="C682" i="46" s="1"/>
  <c r="C683" i="46" s="1"/>
  <c r="C684" i="46" s="1"/>
  <c r="B644" i="46"/>
  <c r="B645" i="46" s="1"/>
  <c r="B646" i="46" s="1"/>
  <c r="B647" i="46" s="1"/>
  <c r="B648" i="46" s="1"/>
  <c r="B649" i="46" s="1"/>
  <c r="B650" i="46" s="1"/>
  <c r="B651" i="46" s="1"/>
  <c r="B652" i="46" s="1"/>
  <c r="B653" i="46" s="1"/>
  <c r="B654" i="46" s="1"/>
  <c r="B655" i="46" s="1"/>
  <c r="B656" i="46" s="1"/>
  <c r="B657" i="46" s="1"/>
  <c r="B658" i="46" s="1"/>
  <c r="B659" i="46" s="1"/>
  <c r="B660" i="46" s="1"/>
  <c r="B661" i="46" s="1"/>
  <c r="B662" i="46" s="1"/>
  <c r="B663" i="46" s="1"/>
  <c r="B664" i="46" s="1"/>
  <c r="B665" i="46" s="1"/>
  <c r="B666" i="46" s="1"/>
  <c r="B667" i="46" s="1"/>
  <c r="B668" i="46" s="1"/>
  <c r="B669" i="46" s="1"/>
  <c r="B670" i="46" s="1"/>
  <c r="B671" i="46" s="1"/>
  <c r="B672" i="46" s="1"/>
  <c r="B673" i="46" s="1"/>
  <c r="B674" i="46" s="1"/>
  <c r="B675" i="46" s="1"/>
  <c r="B676" i="46" s="1"/>
  <c r="B677" i="46" s="1"/>
  <c r="B678" i="46" s="1"/>
  <c r="B679" i="46" s="1"/>
  <c r="B680" i="46" s="1"/>
  <c r="B681" i="46" s="1"/>
  <c r="B682" i="46" s="1"/>
  <c r="B683" i="46" s="1"/>
  <c r="B684" i="46" s="1"/>
  <c r="F643" i="46"/>
  <c r="E643" i="46"/>
  <c r="D643" i="46"/>
  <c r="E630" i="46"/>
  <c r="D630" i="46"/>
  <c r="C630" i="46"/>
  <c r="E622" i="46"/>
  <c r="J622" i="46" s="1"/>
  <c r="D622" i="46"/>
  <c r="D629" i="46" s="1"/>
  <c r="E642" i="46" s="1"/>
  <c r="C622" i="46"/>
  <c r="K560" i="46"/>
  <c r="K561" i="46" s="1"/>
  <c r="K562" i="46" s="1"/>
  <c r="K563" i="46" s="1"/>
  <c r="K564" i="46" s="1"/>
  <c r="K565" i="46" s="1"/>
  <c r="K566" i="46" s="1"/>
  <c r="K567" i="46" s="1"/>
  <c r="K568" i="46" s="1"/>
  <c r="K569" i="46" s="1"/>
  <c r="K570" i="46" s="1"/>
  <c r="K571" i="46" s="1"/>
  <c r="K572" i="46" s="1"/>
  <c r="K573" i="46" s="1"/>
  <c r="K574" i="46" s="1"/>
  <c r="K575" i="46" s="1"/>
  <c r="K576" i="46" s="1"/>
  <c r="K577" i="46" s="1"/>
  <c r="K578" i="46" s="1"/>
  <c r="K579" i="46" s="1"/>
  <c r="K580" i="46" s="1"/>
  <c r="K581" i="46" s="1"/>
  <c r="K582" i="46" s="1"/>
  <c r="K583" i="46" s="1"/>
  <c r="K584" i="46" s="1"/>
  <c r="K585" i="46" s="1"/>
  <c r="K586" i="46" s="1"/>
  <c r="K587" i="46" s="1"/>
  <c r="K588" i="46" s="1"/>
  <c r="K589" i="46" s="1"/>
  <c r="K590" i="46" s="1"/>
  <c r="K591" i="46" s="1"/>
  <c r="K592" i="46" s="1"/>
  <c r="K593" i="46" s="1"/>
  <c r="K594" i="46" s="1"/>
  <c r="K595" i="46" s="1"/>
  <c r="K596" i="46" s="1"/>
  <c r="K597" i="46" s="1"/>
  <c r="K598" i="46" s="1"/>
  <c r="K599" i="46" s="1"/>
  <c r="K600" i="46" s="1"/>
  <c r="C560" i="46"/>
  <c r="C561" i="46" s="1"/>
  <c r="C562" i="46" s="1"/>
  <c r="C563" i="46" s="1"/>
  <c r="C564" i="46" s="1"/>
  <c r="C565" i="46" s="1"/>
  <c r="C566" i="46" s="1"/>
  <c r="C567" i="46" s="1"/>
  <c r="C568" i="46" s="1"/>
  <c r="C569" i="46" s="1"/>
  <c r="C570" i="46" s="1"/>
  <c r="C571" i="46" s="1"/>
  <c r="C572" i="46" s="1"/>
  <c r="C573" i="46" s="1"/>
  <c r="C574" i="46" s="1"/>
  <c r="C575" i="46" s="1"/>
  <c r="C576" i="46" s="1"/>
  <c r="C577" i="46" s="1"/>
  <c r="C578" i="46" s="1"/>
  <c r="C579" i="46" s="1"/>
  <c r="C580" i="46" s="1"/>
  <c r="C581" i="46" s="1"/>
  <c r="C582" i="46" s="1"/>
  <c r="C583" i="46" s="1"/>
  <c r="C584" i="46" s="1"/>
  <c r="C585" i="46" s="1"/>
  <c r="C586" i="46" s="1"/>
  <c r="C587" i="46" s="1"/>
  <c r="C588" i="46" s="1"/>
  <c r="C589" i="46" s="1"/>
  <c r="C590" i="46" s="1"/>
  <c r="C591" i="46" s="1"/>
  <c r="C592" i="46" s="1"/>
  <c r="C593" i="46" s="1"/>
  <c r="C594" i="46" s="1"/>
  <c r="C595" i="46" s="1"/>
  <c r="C596" i="46" s="1"/>
  <c r="C597" i="46" s="1"/>
  <c r="C598" i="46" s="1"/>
  <c r="C599" i="46" s="1"/>
  <c r="C600" i="46" s="1"/>
  <c r="B560" i="46"/>
  <c r="B561" i="46" s="1"/>
  <c r="B562" i="46" s="1"/>
  <c r="B563" i="46" s="1"/>
  <c r="B564" i="46" s="1"/>
  <c r="B565" i="46" s="1"/>
  <c r="B566" i="46" s="1"/>
  <c r="B567" i="46" s="1"/>
  <c r="B568" i="46" s="1"/>
  <c r="B569" i="46" s="1"/>
  <c r="B570" i="46" s="1"/>
  <c r="B571" i="46" s="1"/>
  <c r="B572" i="46" s="1"/>
  <c r="B573" i="46" s="1"/>
  <c r="B574" i="46" s="1"/>
  <c r="B575" i="46" s="1"/>
  <c r="B576" i="46" s="1"/>
  <c r="B577" i="46" s="1"/>
  <c r="B578" i="46" s="1"/>
  <c r="B579" i="46" s="1"/>
  <c r="B580" i="46" s="1"/>
  <c r="B581" i="46" s="1"/>
  <c r="B582" i="46" s="1"/>
  <c r="B583" i="46" s="1"/>
  <c r="B584" i="46" s="1"/>
  <c r="B585" i="46" s="1"/>
  <c r="B586" i="46" s="1"/>
  <c r="B587" i="46" s="1"/>
  <c r="B588" i="46" s="1"/>
  <c r="B589" i="46" s="1"/>
  <c r="B590" i="46" s="1"/>
  <c r="B591" i="46" s="1"/>
  <c r="B592" i="46" s="1"/>
  <c r="B593" i="46" s="1"/>
  <c r="B594" i="46" s="1"/>
  <c r="B595" i="46" s="1"/>
  <c r="B596" i="46" s="1"/>
  <c r="B597" i="46" s="1"/>
  <c r="B598" i="46" s="1"/>
  <c r="B599" i="46" s="1"/>
  <c r="B600" i="46" s="1"/>
  <c r="K513" i="46"/>
  <c r="K514" i="46" s="1"/>
  <c r="K515" i="46" s="1"/>
  <c r="K516" i="46" s="1"/>
  <c r="K517" i="46" s="1"/>
  <c r="K518" i="46" s="1"/>
  <c r="K519" i="46" s="1"/>
  <c r="K520" i="46" s="1"/>
  <c r="K521" i="46" s="1"/>
  <c r="K522" i="46" s="1"/>
  <c r="K523" i="46" s="1"/>
  <c r="K524" i="46" s="1"/>
  <c r="K525" i="46" s="1"/>
  <c r="K526" i="46" s="1"/>
  <c r="K527" i="46" s="1"/>
  <c r="K528" i="46" s="1"/>
  <c r="K529" i="46" s="1"/>
  <c r="K530" i="46" s="1"/>
  <c r="K531" i="46" s="1"/>
  <c r="K532" i="46" s="1"/>
  <c r="K533" i="46" s="1"/>
  <c r="K534" i="46" s="1"/>
  <c r="K535" i="46" s="1"/>
  <c r="K536" i="46" s="1"/>
  <c r="K537" i="46" s="1"/>
  <c r="K538" i="46" s="1"/>
  <c r="K539" i="46" s="1"/>
  <c r="K540" i="46" s="1"/>
  <c r="K541" i="46" s="1"/>
  <c r="K542" i="46" s="1"/>
  <c r="K543" i="46" s="1"/>
  <c r="K544" i="46" s="1"/>
  <c r="K545" i="46" s="1"/>
  <c r="K546" i="46" s="1"/>
  <c r="K547" i="46" s="1"/>
  <c r="K548" i="46" s="1"/>
  <c r="K549" i="46" s="1"/>
  <c r="K550" i="46" s="1"/>
  <c r="K551" i="46" s="1"/>
  <c r="K552" i="46" s="1"/>
  <c r="K553" i="46" s="1"/>
  <c r="C513" i="46"/>
  <c r="C514" i="46" s="1"/>
  <c r="C515" i="46" s="1"/>
  <c r="C516" i="46" s="1"/>
  <c r="C517" i="46" s="1"/>
  <c r="C518" i="46" s="1"/>
  <c r="C519" i="46" s="1"/>
  <c r="C520" i="46" s="1"/>
  <c r="C521" i="46" s="1"/>
  <c r="C522" i="46" s="1"/>
  <c r="C523" i="46" s="1"/>
  <c r="C524" i="46" s="1"/>
  <c r="C525" i="46" s="1"/>
  <c r="C526" i="46" s="1"/>
  <c r="C527" i="46" s="1"/>
  <c r="C528" i="46" s="1"/>
  <c r="C529" i="46" s="1"/>
  <c r="C530" i="46" s="1"/>
  <c r="C531" i="46" s="1"/>
  <c r="C532" i="46" s="1"/>
  <c r="C533" i="46" s="1"/>
  <c r="C534" i="46" s="1"/>
  <c r="C535" i="46" s="1"/>
  <c r="C536" i="46" s="1"/>
  <c r="C537" i="46" s="1"/>
  <c r="C538" i="46" s="1"/>
  <c r="C539" i="46" s="1"/>
  <c r="C540" i="46" s="1"/>
  <c r="C541" i="46" s="1"/>
  <c r="C542" i="46" s="1"/>
  <c r="C543" i="46" s="1"/>
  <c r="C544" i="46" s="1"/>
  <c r="C545" i="46" s="1"/>
  <c r="C546" i="46" s="1"/>
  <c r="C547" i="46" s="1"/>
  <c r="C548" i="46" s="1"/>
  <c r="C549" i="46" s="1"/>
  <c r="C550" i="46" s="1"/>
  <c r="C551" i="46" s="1"/>
  <c r="C552" i="46" s="1"/>
  <c r="C553" i="46" s="1"/>
  <c r="B513" i="46"/>
  <c r="B514" i="46" s="1"/>
  <c r="B515" i="46" s="1"/>
  <c r="B516" i="46" s="1"/>
  <c r="B517" i="46" s="1"/>
  <c r="B518" i="46" s="1"/>
  <c r="B519" i="46" s="1"/>
  <c r="B520" i="46" s="1"/>
  <c r="B521" i="46" s="1"/>
  <c r="B522" i="46" s="1"/>
  <c r="B523" i="46" s="1"/>
  <c r="B524" i="46" s="1"/>
  <c r="B525" i="46" s="1"/>
  <c r="B526" i="46" s="1"/>
  <c r="B527" i="46" s="1"/>
  <c r="B528" i="46" s="1"/>
  <c r="B529" i="46" s="1"/>
  <c r="B530" i="46" s="1"/>
  <c r="B531" i="46" s="1"/>
  <c r="B532" i="46" s="1"/>
  <c r="B533" i="46" s="1"/>
  <c r="B534" i="46" s="1"/>
  <c r="B535" i="46" s="1"/>
  <c r="B536" i="46" s="1"/>
  <c r="B537" i="46" s="1"/>
  <c r="B538" i="46" s="1"/>
  <c r="B539" i="46" s="1"/>
  <c r="B540" i="46" s="1"/>
  <c r="B541" i="46" s="1"/>
  <c r="B542" i="46" s="1"/>
  <c r="B543" i="46" s="1"/>
  <c r="B544" i="46" s="1"/>
  <c r="B545" i="46" s="1"/>
  <c r="B546" i="46" s="1"/>
  <c r="B547" i="46" s="1"/>
  <c r="B548" i="46" s="1"/>
  <c r="B549" i="46" s="1"/>
  <c r="B550" i="46" s="1"/>
  <c r="B551" i="46" s="1"/>
  <c r="B552" i="46" s="1"/>
  <c r="B553" i="46" s="1"/>
  <c r="K466" i="46"/>
  <c r="K467" i="46" s="1"/>
  <c r="K468" i="46" s="1"/>
  <c r="K469" i="46" s="1"/>
  <c r="K470" i="46" s="1"/>
  <c r="K471" i="46" s="1"/>
  <c r="K472" i="46" s="1"/>
  <c r="K473" i="46" s="1"/>
  <c r="K474" i="46" s="1"/>
  <c r="K475" i="46" s="1"/>
  <c r="K476" i="46" s="1"/>
  <c r="K477" i="46" s="1"/>
  <c r="K478" i="46" s="1"/>
  <c r="K479" i="46" s="1"/>
  <c r="K480" i="46" s="1"/>
  <c r="K481" i="46" s="1"/>
  <c r="K482" i="46" s="1"/>
  <c r="K483" i="46" s="1"/>
  <c r="K484" i="46" s="1"/>
  <c r="K485" i="46" s="1"/>
  <c r="K486" i="46" s="1"/>
  <c r="K487" i="46" s="1"/>
  <c r="K488" i="46" s="1"/>
  <c r="K489" i="46" s="1"/>
  <c r="K490" i="46" s="1"/>
  <c r="K491" i="46" s="1"/>
  <c r="K492" i="46" s="1"/>
  <c r="K493" i="46" s="1"/>
  <c r="K494" i="46" s="1"/>
  <c r="K495" i="46" s="1"/>
  <c r="K496" i="46" s="1"/>
  <c r="K497" i="46" s="1"/>
  <c r="K498" i="46" s="1"/>
  <c r="K499" i="46" s="1"/>
  <c r="K500" i="46" s="1"/>
  <c r="K501" i="46" s="1"/>
  <c r="K502" i="46" s="1"/>
  <c r="K503" i="46" s="1"/>
  <c r="K504" i="46" s="1"/>
  <c r="K505" i="46" s="1"/>
  <c r="K506" i="46" s="1"/>
  <c r="C466" i="46"/>
  <c r="C467" i="46" s="1"/>
  <c r="C468" i="46" s="1"/>
  <c r="C469" i="46" s="1"/>
  <c r="C470" i="46" s="1"/>
  <c r="C471" i="46" s="1"/>
  <c r="C472" i="46" s="1"/>
  <c r="C473" i="46" s="1"/>
  <c r="C474" i="46" s="1"/>
  <c r="C475" i="46" s="1"/>
  <c r="C476" i="46" s="1"/>
  <c r="C477" i="46" s="1"/>
  <c r="C478" i="46" s="1"/>
  <c r="C479" i="46" s="1"/>
  <c r="C480" i="46" s="1"/>
  <c r="C481" i="46" s="1"/>
  <c r="C482" i="46" s="1"/>
  <c r="C483" i="46" s="1"/>
  <c r="C484" i="46" s="1"/>
  <c r="C485" i="46" s="1"/>
  <c r="C486" i="46" s="1"/>
  <c r="C487" i="46" s="1"/>
  <c r="C488" i="46" s="1"/>
  <c r="C489" i="46" s="1"/>
  <c r="C490" i="46" s="1"/>
  <c r="C491" i="46" s="1"/>
  <c r="C492" i="46" s="1"/>
  <c r="C493" i="46" s="1"/>
  <c r="C494" i="46" s="1"/>
  <c r="C495" i="46" s="1"/>
  <c r="C496" i="46" s="1"/>
  <c r="C497" i="46" s="1"/>
  <c r="C498" i="46" s="1"/>
  <c r="C499" i="46" s="1"/>
  <c r="C500" i="46" s="1"/>
  <c r="C501" i="46" s="1"/>
  <c r="C502" i="46" s="1"/>
  <c r="C503" i="46" s="1"/>
  <c r="C504" i="46" s="1"/>
  <c r="C505" i="46" s="1"/>
  <c r="C506" i="46" s="1"/>
  <c r="B466" i="46"/>
  <c r="B467" i="46" s="1"/>
  <c r="B468" i="46" s="1"/>
  <c r="B469" i="46" s="1"/>
  <c r="B470" i="46" s="1"/>
  <c r="B471" i="46" s="1"/>
  <c r="B472" i="46" s="1"/>
  <c r="B473" i="46" s="1"/>
  <c r="B474" i="46" s="1"/>
  <c r="B475" i="46" s="1"/>
  <c r="B476" i="46" s="1"/>
  <c r="B477" i="46" s="1"/>
  <c r="B478" i="46" s="1"/>
  <c r="B479" i="46" s="1"/>
  <c r="B480" i="46" s="1"/>
  <c r="B481" i="46" s="1"/>
  <c r="B482" i="46" s="1"/>
  <c r="B483" i="46" s="1"/>
  <c r="B484" i="46" s="1"/>
  <c r="B485" i="46" s="1"/>
  <c r="B486" i="46" s="1"/>
  <c r="B487" i="46" s="1"/>
  <c r="B488" i="46" s="1"/>
  <c r="B489" i="46" s="1"/>
  <c r="B490" i="46" s="1"/>
  <c r="B491" i="46" s="1"/>
  <c r="B492" i="46" s="1"/>
  <c r="B493" i="46" s="1"/>
  <c r="B494" i="46" s="1"/>
  <c r="B495" i="46" s="1"/>
  <c r="B496" i="46" s="1"/>
  <c r="B497" i="46" s="1"/>
  <c r="B498" i="46" s="1"/>
  <c r="B499" i="46" s="1"/>
  <c r="B500" i="46" s="1"/>
  <c r="B501" i="46" s="1"/>
  <c r="B502" i="46" s="1"/>
  <c r="B503" i="46" s="1"/>
  <c r="B504" i="46" s="1"/>
  <c r="B505" i="46" s="1"/>
  <c r="B506" i="46" s="1"/>
  <c r="AB459" i="46"/>
  <c r="AD448" i="46"/>
  <c r="AD428" i="46"/>
  <c r="AA419" i="46"/>
  <c r="AA420" i="46" s="1"/>
  <c r="AA421" i="46" s="1"/>
  <c r="AA422" i="46" s="1"/>
  <c r="AA423" i="46" s="1"/>
  <c r="AA424" i="46" s="1"/>
  <c r="AA425" i="46" s="1"/>
  <c r="AA426" i="46" s="1"/>
  <c r="AA427" i="46" s="1"/>
  <c r="AA428" i="46" s="1"/>
  <c r="AA429" i="46" s="1"/>
  <c r="AA430" i="46" s="1"/>
  <c r="AA431" i="46" s="1"/>
  <c r="AA432" i="46" s="1"/>
  <c r="AA433" i="46" s="1"/>
  <c r="AA434" i="46" s="1"/>
  <c r="AA435" i="46" s="1"/>
  <c r="AA436" i="46" s="1"/>
  <c r="AA437" i="46" s="1"/>
  <c r="AA438" i="46" s="1"/>
  <c r="AA439" i="46" s="1"/>
  <c r="AA440" i="46" s="1"/>
  <c r="AA441" i="46" s="1"/>
  <c r="AA442" i="46" s="1"/>
  <c r="AA443" i="46" s="1"/>
  <c r="AA444" i="46" s="1"/>
  <c r="AA445" i="46" s="1"/>
  <c r="AA446" i="46" s="1"/>
  <c r="AA447" i="46" s="1"/>
  <c r="AA448" i="46" s="1"/>
  <c r="AA449" i="46" s="1"/>
  <c r="AA450" i="46" s="1"/>
  <c r="AA451" i="46" s="1"/>
  <c r="AA452" i="46" s="1"/>
  <c r="AA453" i="46" s="1"/>
  <c r="AA454" i="46" s="1"/>
  <c r="AA455" i="46" s="1"/>
  <c r="AA456" i="46" s="1"/>
  <c r="AA457" i="46" s="1"/>
  <c r="AA458" i="46" s="1"/>
  <c r="AA459" i="46" s="1"/>
  <c r="K419" i="46"/>
  <c r="K420" i="46" s="1"/>
  <c r="K421" i="46" s="1"/>
  <c r="K422" i="46" s="1"/>
  <c r="K423" i="46" s="1"/>
  <c r="K424" i="46" s="1"/>
  <c r="K425" i="46" s="1"/>
  <c r="K426" i="46" s="1"/>
  <c r="K427" i="46" s="1"/>
  <c r="K428" i="46" s="1"/>
  <c r="K429" i="46" s="1"/>
  <c r="K430" i="46" s="1"/>
  <c r="K431" i="46" s="1"/>
  <c r="K432" i="46" s="1"/>
  <c r="K433" i="46" s="1"/>
  <c r="K434" i="46" s="1"/>
  <c r="K435" i="46" s="1"/>
  <c r="K436" i="46" s="1"/>
  <c r="K437" i="46" s="1"/>
  <c r="K438" i="46" s="1"/>
  <c r="K439" i="46" s="1"/>
  <c r="K440" i="46" s="1"/>
  <c r="K441" i="46" s="1"/>
  <c r="K442" i="46" s="1"/>
  <c r="K443" i="46" s="1"/>
  <c r="K444" i="46" s="1"/>
  <c r="K445" i="46" s="1"/>
  <c r="K446" i="46" s="1"/>
  <c r="K447" i="46" s="1"/>
  <c r="K448" i="46" s="1"/>
  <c r="K449" i="46" s="1"/>
  <c r="K450" i="46" s="1"/>
  <c r="K451" i="46" s="1"/>
  <c r="K452" i="46" s="1"/>
  <c r="K453" i="46" s="1"/>
  <c r="K454" i="46" s="1"/>
  <c r="K455" i="46" s="1"/>
  <c r="K456" i="46" s="1"/>
  <c r="K457" i="46" s="1"/>
  <c r="K458" i="46" s="1"/>
  <c r="K459" i="46" s="1"/>
  <c r="C419" i="46"/>
  <c r="C420" i="46" s="1"/>
  <c r="C421" i="46" s="1"/>
  <c r="C422" i="46" s="1"/>
  <c r="C423" i="46" s="1"/>
  <c r="C424" i="46" s="1"/>
  <c r="C425" i="46" s="1"/>
  <c r="C426" i="46" s="1"/>
  <c r="C427" i="46" s="1"/>
  <c r="C428" i="46" s="1"/>
  <c r="C429" i="46" s="1"/>
  <c r="C430" i="46" s="1"/>
  <c r="C431" i="46" s="1"/>
  <c r="C432" i="46" s="1"/>
  <c r="C433" i="46" s="1"/>
  <c r="C434" i="46" s="1"/>
  <c r="C435" i="46" s="1"/>
  <c r="C436" i="46" s="1"/>
  <c r="C437" i="46" s="1"/>
  <c r="C438" i="46" s="1"/>
  <c r="C439" i="46" s="1"/>
  <c r="C440" i="46" s="1"/>
  <c r="C441" i="46" s="1"/>
  <c r="C442" i="46" s="1"/>
  <c r="C443" i="46" s="1"/>
  <c r="C444" i="46" s="1"/>
  <c r="C445" i="46" s="1"/>
  <c r="C446" i="46" s="1"/>
  <c r="C447" i="46" s="1"/>
  <c r="C448" i="46" s="1"/>
  <c r="C449" i="46" s="1"/>
  <c r="C450" i="46" s="1"/>
  <c r="C451" i="46" s="1"/>
  <c r="C452" i="46" s="1"/>
  <c r="C453" i="46" s="1"/>
  <c r="C454" i="46" s="1"/>
  <c r="C455" i="46" s="1"/>
  <c r="C456" i="46" s="1"/>
  <c r="C457" i="46" s="1"/>
  <c r="C458" i="46" s="1"/>
  <c r="C459" i="46" s="1"/>
  <c r="B419" i="46"/>
  <c r="B420" i="46" s="1"/>
  <c r="B421" i="46" s="1"/>
  <c r="B422" i="46" s="1"/>
  <c r="B423" i="46" s="1"/>
  <c r="B424" i="46" s="1"/>
  <c r="B425" i="46" s="1"/>
  <c r="B426" i="46" s="1"/>
  <c r="B427" i="46" s="1"/>
  <c r="B428" i="46" s="1"/>
  <c r="B429" i="46" s="1"/>
  <c r="B430" i="46" s="1"/>
  <c r="B431" i="46" s="1"/>
  <c r="B432" i="46" s="1"/>
  <c r="B433" i="46" s="1"/>
  <c r="B434" i="46" s="1"/>
  <c r="B435" i="46" s="1"/>
  <c r="B436" i="46" s="1"/>
  <c r="B437" i="46" s="1"/>
  <c r="B438" i="46" s="1"/>
  <c r="B439" i="46" s="1"/>
  <c r="B440" i="46" s="1"/>
  <c r="B441" i="46" s="1"/>
  <c r="B442" i="46" s="1"/>
  <c r="B443" i="46" s="1"/>
  <c r="B444" i="46" s="1"/>
  <c r="B445" i="46" s="1"/>
  <c r="B446" i="46" s="1"/>
  <c r="B447" i="46" s="1"/>
  <c r="B448" i="46" s="1"/>
  <c r="B449" i="46" s="1"/>
  <c r="B450" i="46" s="1"/>
  <c r="B451" i="46" s="1"/>
  <c r="B452" i="46" s="1"/>
  <c r="B453" i="46" s="1"/>
  <c r="B454" i="46" s="1"/>
  <c r="B455" i="46" s="1"/>
  <c r="B456" i="46" s="1"/>
  <c r="B457" i="46" s="1"/>
  <c r="B458" i="46" s="1"/>
  <c r="B459" i="46" s="1"/>
  <c r="AB417" i="46"/>
  <c r="K372" i="46"/>
  <c r="K373" i="46" s="1"/>
  <c r="K374" i="46" s="1"/>
  <c r="K375" i="46" s="1"/>
  <c r="K376" i="46" s="1"/>
  <c r="K377" i="46" s="1"/>
  <c r="K378" i="46" s="1"/>
  <c r="K379" i="46" s="1"/>
  <c r="K380" i="46" s="1"/>
  <c r="K381" i="46" s="1"/>
  <c r="K382" i="46" s="1"/>
  <c r="K383" i="46" s="1"/>
  <c r="K384" i="46" s="1"/>
  <c r="K385" i="46" s="1"/>
  <c r="K386" i="46" s="1"/>
  <c r="K387" i="46" s="1"/>
  <c r="K388" i="46" s="1"/>
  <c r="K389" i="46" s="1"/>
  <c r="K390" i="46" s="1"/>
  <c r="K391" i="46" s="1"/>
  <c r="K392" i="46" s="1"/>
  <c r="K393" i="46" s="1"/>
  <c r="K394" i="46" s="1"/>
  <c r="K395" i="46" s="1"/>
  <c r="K396" i="46" s="1"/>
  <c r="K397" i="46" s="1"/>
  <c r="K398" i="46" s="1"/>
  <c r="K399" i="46" s="1"/>
  <c r="K400" i="46" s="1"/>
  <c r="K401" i="46" s="1"/>
  <c r="K402" i="46" s="1"/>
  <c r="K403" i="46" s="1"/>
  <c r="K404" i="46" s="1"/>
  <c r="K405" i="46" s="1"/>
  <c r="K406" i="46" s="1"/>
  <c r="K407" i="46" s="1"/>
  <c r="K408" i="46" s="1"/>
  <c r="K409" i="46" s="1"/>
  <c r="K410" i="46" s="1"/>
  <c r="K411" i="46" s="1"/>
  <c r="K412" i="46" s="1"/>
  <c r="C372" i="46"/>
  <c r="C373" i="46" s="1"/>
  <c r="C374" i="46" s="1"/>
  <c r="C375" i="46" s="1"/>
  <c r="C376" i="46" s="1"/>
  <c r="C377" i="46" s="1"/>
  <c r="C378" i="46" s="1"/>
  <c r="C379" i="46" s="1"/>
  <c r="C380" i="46" s="1"/>
  <c r="C381" i="46" s="1"/>
  <c r="C382" i="46" s="1"/>
  <c r="C383" i="46" s="1"/>
  <c r="C384" i="46" s="1"/>
  <c r="C385" i="46" s="1"/>
  <c r="C386" i="46" s="1"/>
  <c r="C387" i="46" s="1"/>
  <c r="C388" i="46" s="1"/>
  <c r="C389" i="46" s="1"/>
  <c r="C390" i="46" s="1"/>
  <c r="C391" i="46" s="1"/>
  <c r="C392" i="46" s="1"/>
  <c r="C393" i="46" s="1"/>
  <c r="C394" i="46" s="1"/>
  <c r="C395" i="46" s="1"/>
  <c r="C396" i="46" s="1"/>
  <c r="C397" i="46" s="1"/>
  <c r="C398" i="46" s="1"/>
  <c r="C399" i="46" s="1"/>
  <c r="C400" i="46" s="1"/>
  <c r="C401" i="46" s="1"/>
  <c r="C402" i="46" s="1"/>
  <c r="C403" i="46" s="1"/>
  <c r="C404" i="46" s="1"/>
  <c r="C405" i="46" s="1"/>
  <c r="C406" i="46" s="1"/>
  <c r="C407" i="46" s="1"/>
  <c r="C408" i="46" s="1"/>
  <c r="C409" i="46" s="1"/>
  <c r="C410" i="46" s="1"/>
  <c r="C411" i="46" s="1"/>
  <c r="C412" i="46" s="1"/>
  <c r="B372" i="46"/>
  <c r="B373" i="46" s="1"/>
  <c r="B374" i="46" s="1"/>
  <c r="B375" i="46" s="1"/>
  <c r="B376" i="46" s="1"/>
  <c r="B377" i="46" s="1"/>
  <c r="B378" i="46" s="1"/>
  <c r="B379" i="46" s="1"/>
  <c r="B380" i="46" s="1"/>
  <c r="B381" i="46" s="1"/>
  <c r="B382" i="46" s="1"/>
  <c r="B383" i="46" s="1"/>
  <c r="B384" i="46" s="1"/>
  <c r="B385" i="46" s="1"/>
  <c r="B386" i="46" s="1"/>
  <c r="B387" i="46" s="1"/>
  <c r="B388" i="46" s="1"/>
  <c r="B389" i="46" s="1"/>
  <c r="B390" i="46" s="1"/>
  <c r="B391" i="46" s="1"/>
  <c r="B392" i="46" s="1"/>
  <c r="B393" i="46" s="1"/>
  <c r="B394" i="46" s="1"/>
  <c r="B395" i="46" s="1"/>
  <c r="B396" i="46" s="1"/>
  <c r="B397" i="46" s="1"/>
  <c r="B398" i="46" s="1"/>
  <c r="B399" i="46" s="1"/>
  <c r="B400" i="46" s="1"/>
  <c r="B401" i="46" s="1"/>
  <c r="B402" i="46" s="1"/>
  <c r="B403" i="46" s="1"/>
  <c r="B404" i="46" s="1"/>
  <c r="B405" i="46" s="1"/>
  <c r="B406" i="46" s="1"/>
  <c r="B407" i="46" s="1"/>
  <c r="B408" i="46" s="1"/>
  <c r="B409" i="46" s="1"/>
  <c r="B410" i="46" s="1"/>
  <c r="B411" i="46" s="1"/>
  <c r="B412" i="46" s="1"/>
  <c r="K325" i="46"/>
  <c r="K326" i="46" s="1"/>
  <c r="K327" i="46" s="1"/>
  <c r="K328" i="46" s="1"/>
  <c r="K329" i="46" s="1"/>
  <c r="K330" i="46" s="1"/>
  <c r="K331" i="46" s="1"/>
  <c r="K332" i="46" s="1"/>
  <c r="K333" i="46" s="1"/>
  <c r="K334" i="46" s="1"/>
  <c r="K335" i="46" s="1"/>
  <c r="K336" i="46" s="1"/>
  <c r="K337" i="46" s="1"/>
  <c r="K338" i="46" s="1"/>
  <c r="K339" i="46" s="1"/>
  <c r="K340" i="46" s="1"/>
  <c r="K341" i="46" s="1"/>
  <c r="K342" i="46" s="1"/>
  <c r="K343" i="46" s="1"/>
  <c r="K344" i="46" s="1"/>
  <c r="K345" i="46" s="1"/>
  <c r="K346" i="46" s="1"/>
  <c r="K347" i="46" s="1"/>
  <c r="K348" i="46" s="1"/>
  <c r="K349" i="46" s="1"/>
  <c r="K350" i="46" s="1"/>
  <c r="K351" i="46" s="1"/>
  <c r="K352" i="46" s="1"/>
  <c r="K353" i="46" s="1"/>
  <c r="K354" i="46" s="1"/>
  <c r="K355" i="46" s="1"/>
  <c r="K356" i="46" s="1"/>
  <c r="K357" i="46" s="1"/>
  <c r="K358" i="46" s="1"/>
  <c r="K359" i="46" s="1"/>
  <c r="K360" i="46" s="1"/>
  <c r="K361" i="46" s="1"/>
  <c r="K362" i="46" s="1"/>
  <c r="K363" i="46" s="1"/>
  <c r="K364" i="46" s="1"/>
  <c r="K365" i="46" s="1"/>
  <c r="C325" i="46"/>
  <c r="C326" i="46" s="1"/>
  <c r="C327" i="46" s="1"/>
  <c r="C328" i="46" s="1"/>
  <c r="C329" i="46" s="1"/>
  <c r="C330" i="46" s="1"/>
  <c r="C331" i="46" s="1"/>
  <c r="C332" i="46" s="1"/>
  <c r="C333" i="46" s="1"/>
  <c r="C334" i="46" s="1"/>
  <c r="C335" i="46" s="1"/>
  <c r="C336" i="46" s="1"/>
  <c r="C337" i="46" s="1"/>
  <c r="C338" i="46" s="1"/>
  <c r="C339" i="46" s="1"/>
  <c r="C340" i="46" s="1"/>
  <c r="C341" i="46" s="1"/>
  <c r="C342" i="46" s="1"/>
  <c r="C343" i="46" s="1"/>
  <c r="C344" i="46" s="1"/>
  <c r="C345" i="46" s="1"/>
  <c r="C346" i="46" s="1"/>
  <c r="C347" i="46" s="1"/>
  <c r="C348" i="46" s="1"/>
  <c r="C349" i="46" s="1"/>
  <c r="C350" i="46" s="1"/>
  <c r="C351" i="46" s="1"/>
  <c r="C352" i="46" s="1"/>
  <c r="C353" i="46" s="1"/>
  <c r="C354" i="46" s="1"/>
  <c r="C355" i="46" s="1"/>
  <c r="C356" i="46" s="1"/>
  <c r="C357" i="46" s="1"/>
  <c r="C358" i="46" s="1"/>
  <c r="C359" i="46" s="1"/>
  <c r="C360" i="46" s="1"/>
  <c r="C361" i="46" s="1"/>
  <c r="C362" i="46" s="1"/>
  <c r="C363" i="46" s="1"/>
  <c r="C364" i="46" s="1"/>
  <c r="C365" i="46" s="1"/>
  <c r="B325" i="46"/>
  <c r="B326" i="46" s="1"/>
  <c r="B327" i="46" s="1"/>
  <c r="B328" i="46" s="1"/>
  <c r="B329" i="46" s="1"/>
  <c r="B330" i="46" s="1"/>
  <c r="B331" i="46" s="1"/>
  <c r="B332" i="46" s="1"/>
  <c r="B333" i="46" s="1"/>
  <c r="B334" i="46" s="1"/>
  <c r="B335" i="46" s="1"/>
  <c r="B336" i="46" s="1"/>
  <c r="B337" i="46" s="1"/>
  <c r="B338" i="46" s="1"/>
  <c r="B339" i="46" s="1"/>
  <c r="B340" i="46" s="1"/>
  <c r="B341" i="46" s="1"/>
  <c r="B342" i="46" s="1"/>
  <c r="B343" i="46" s="1"/>
  <c r="B344" i="46" s="1"/>
  <c r="B345" i="46" s="1"/>
  <c r="B346" i="46" s="1"/>
  <c r="B347" i="46" s="1"/>
  <c r="B348" i="46" s="1"/>
  <c r="B349" i="46" s="1"/>
  <c r="B350" i="46" s="1"/>
  <c r="B351" i="46" s="1"/>
  <c r="B352" i="46" s="1"/>
  <c r="B353" i="46" s="1"/>
  <c r="B354" i="46" s="1"/>
  <c r="B355" i="46" s="1"/>
  <c r="B356" i="46" s="1"/>
  <c r="B357" i="46" s="1"/>
  <c r="B358" i="46" s="1"/>
  <c r="B359" i="46" s="1"/>
  <c r="B360" i="46" s="1"/>
  <c r="B361" i="46" s="1"/>
  <c r="B362" i="46" s="1"/>
  <c r="B363" i="46" s="1"/>
  <c r="B364" i="46" s="1"/>
  <c r="B365" i="46" s="1"/>
  <c r="D314" i="46"/>
  <c r="C314" i="46"/>
  <c r="D313" i="46"/>
  <c r="C313" i="46"/>
  <c r="I311" i="46"/>
  <c r="E306" i="46"/>
  <c r="F306" i="46" s="1"/>
  <c r="G306" i="46" s="1"/>
  <c r="H306" i="46" s="1"/>
  <c r="I306" i="46" s="1"/>
  <c r="J306" i="46" s="1"/>
  <c r="K306" i="46" s="1"/>
  <c r="L306" i="46" s="1"/>
  <c r="M306" i="46" s="1"/>
  <c r="N306" i="46" s="1"/>
  <c r="O306" i="46" s="1"/>
  <c r="P306" i="46" s="1"/>
  <c r="Q306" i="46" s="1"/>
  <c r="R306" i="46" s="1"/>
  <c r="S306" i="46" s="1"/>
  <c r="T306" i="46" s="1"/>
  <c r="U306" i="46" s="1"/>
  <c r="V306" i="46" s="1"/>
  <c r="W306" i="46" s="1"/>
  <c r="X306" i="46" s="1"/>
  <c r="Y306" i="46" s="1"/>
  <c r="Z306" i="46" s="1"/>
  <c r="AA306" i="46" s="1"/>
  <c r="AB306" i="46" s="1"/>
  <c r="AC306" i="46" s="1"/>
  <c r="AD306" i="46" s="1"/>
  <c r="AE306" i="46" s="1"/>
  <c r="AF306" i="46" s="1"/>
  <c r="AG306" i="46" s="1"/>
  <c r="AH306" i="46" s="1"/>
  <c r="AI306" i="46" s="1"/>
  <c r="AJ306" i="46" s="1"/>
  <c r="AK306" i="46" s="1"/>
  <c r="AL306" i="46" s="1"/>
  <c r="AM306" i="46" s="1"/>
  <c r="AN306" i="46" s="1"/>
  <c r="AO306" i="46" s="1"/>
  <c r="AP306" i="46" s="1"/>
  <c r="AQ306" i="46" s="1"/>
  <c r="AR306" i="46" s="1"/>
  <c r="AS306" i="46" s="1"/>
  <c r="E305" i="46"/>
  <c r="F305" i="46" s="1"/>
  <c r="G305" i="46" s="1"/>
  <c r="H305" i="46" s="1"/>
  <c r="I305" i="46" s="1"/>
  <c r="J305" i="46" s="1"/>
  <c r="K305" i="46" s="1"/>
  <c r="L305" i="46" s="1"/>
  <c r="M305" i="46" s="1"/>
  <c r="N305" i="46" s="1"/>
  <c r="O305" i="46" s="1"/>
  <c r="P305" i="46" s="1"/>
  <c r="Q305" i="46" s="1"/>
  <c r="R305" i="46" s="1"/>
  <c r="S305" i="46" s="1"/>
  <c r="T305" i="46" s="1"/>
  <c r="U305" i="46" s="1"/>
  <c r="V305" i="46" s="1"/>
  <c r="W305" i="46" s="1"/>
  <c r="X305" i="46" s="1"/>
  <c r="Y305" i="46" s="1"/>
  <c r="Z305" i="46" s="1"/>
  <c r="AA305" i="46" s="1"/>
  <c r="AB305" i="46" s="1"/>
  <c r="AC305" i="46" s="1"/>
  <c r="AD305" i="46" s="1"/>
  <c r="AE305" i="46" s="1"/>
  <c r="AF305" i="46" s="1"/>
  <c r="AG305" i="46" s="1"/>
  <c r="AH305" i="46" s="1"/>
  <c r="AI305" i="46" s="1"/>
  <c r="AJ305" i="46" s="1"/>
  <c r="AK305" i="46" s="1"/>
  <c r="AL305" i="46" s="1"/>
  <c r="AM305" i="46" s="1"/>
  <c r="AN305" i="46" s="1"/>
  <c r="AO305" i="46" s="1"/>
  <c r="AP305" i="46" s="1"/>
  <c r="AQ305" i="46" s="1"/>
  <c r="AR305" i="46" s="1"/>
  <c r="AS305" i="46" s="1"/>
  <c r="E300" i="46"/>
  <c r="H281" i="46"/>
  <c r="H280" i="46"/>
  <c r="B280" i="46"/>
  <c r="H279" i="46"/>
  <c r="L259" i="46"/>
  <c r="K259" i="46"/>
  <c r="J259" i="46"/>
  <c r="L258" i="46"/>
  <c r="K258" i="46"/>
  <c r="J258" i="46"/>
  <c r="L257" i="46"/>
  <c r="K257" i="46"/>
  <c r="J257" i="46"/>
  <c r="L256" i="46"/>
  <c r="K256" i="46"/>
  <c r="J256" i="46"/>
  <c r="L255" i="46"/>
  <c r="K255" i="46"/>
  <c r="J255" i="46"/>
  <c r="L254" i="46"/>
  <c r="K254" i="46"/>
  <c r="J254" i="46"/>
  <c r="L253" i="46"/>
  <c r="K253" i="46"/>
  <c r="J253" i="46"/>
  <c r="L252" i="46"/>
  <c r="K252" i="46"/>
  <c r="J252" i="46"/>
  <c r="L251" i="46"/>
  <c r="K251" i="46"/>
  <c r="J251" i="46"/>
  <c r="L250" i="46"/>
  <c r="K250" i="46"/>
  <c r="J250" i="46"/>
  <c r="L249" i="46"/>
  <c r="K249" i="46"/>
  <c r="J249" i="46"/>
  <c r="L248" i="46"/>
  <c r="K248" i="46"/>
  <c r="J248" i="46"/>
  <c r="L247" i="46"/>
  <c r="K247" i="46"/>
  <c r="J247" i="46"/>
  <c r="L246" i="46"/>
  <c r="K246" i="46"/>
  <c r="J246" i="46"/>
  <c r="F239" i="46"/>
  <c r="AS224" i="46"/>
  <c r="AR224" i="46"/>
  <c r="AQ224" i="46"/>
  <c r="AP224" i="46"/>
  <c r="AO224" i="46"/>
  <c r="AN224" i="46"/>
  <c r="AM224" i="46"/>
  <c r="AL224" i="46"/>
  <c r="AK224" i="46"/>
  <c r="AJ224" i="46"/>
  <c r="AI224" i="46"/>
  <c r="AH224" i="46"/>
  <c r="AG224" i="46"/>
  <c r="AF224" i="46"/>
  <c r="AE224" i="46"/>
  <c r="AD224" i="46"/>
  <c r="AC224" i="46"/>
  <c r="AB224" i="46"/>
  <c r="AA224" i="46"/>
  <c r="Z224" i="46"/>
  <c r="Y224" i="46"/>
  <c r="X224" i="46"/>
  <c r="W224" i="46"/>
  <c r="V224" i="46"/>
  <c r="U224" i="46"/>
  <c r="T224" i="46"/>
  <c r="S224" i="46"/>
  <c r="R224" i="46"/>
  <c r="Q224" i="46"/>
  <c r="P224" i="46"/>
  <c r="O224" i="46"/>
  <c r="N224" i="46"/>
  <c r="M224" i="46"/>
  <c r="L224" i="46"/>
  <c r="K224" i="46"/>
  <c r="J224" i="46"/>
  <c r="I224" i="46"/>
  <c r="H224" i="46"/>
  <c r="G224" i="46"/>
  <c r="F224" i="46"/>
  <c r="E224" i="46"/>
  <c r="D224" i="46"/>
  <c r="AS223" i="46"/>
  <c r="AR223" i="46"/>
  <c r="AQ223" i="46"/>
  <c r="AP223" i="46"/>
  <c r="AO223" i="46"/>
  <c r="AN223" i="46"/>
  <c r="AM223" i="46"/>
  <c r="AL223" i="46"/>
  <c r="AK223" i="46"/>
  <c r="AJ223" i="46"/>
  <c r="AI223" i="46"/>
  <c r="AH223" i="46"/>
  <c r="AG223" i="46"/>
  <c r="AF223" i="46"/>
  <c r="AE223" i="46"/>
  <c r="AD223" i="46"/>
  <c r="AC223" i="46"/>
  <c r="AB223" i="46"/>
  <c r="AA223" i="46"/>
  <c r="Z223" i="46"/>
  <c r="Y223" i="46"/>
  <c r="X223" i="46"/>
  <c r="W223" i="46"/>
  <c r="V223" i="46"/>
  <c r="U223" i="46"/>
  <c r="T223" i="46"/>
  <c r="S223" i="46"/>
  <c r="R223" i="46"/>
  <c r="Q223" i="46"/>
  <c r="P223" i="46"/>
  <c r="O223" i="46"/>
  <c r="N223" i="46"/>
  <c r="M223" i="46"/>
  <c r="L223" i="46"/>
  <c r="K223" i="46"/>
  <c r="J223" i="46"/>
  <c r="I223" i="46"/>
  <c r="H223" i="46"/>
  <c r="G223" i="46"/>
  <c r="F223" i="46"/>
  <c r="E223" i="46"/>
  <c r="D223" i="46"/>
  <c r="D222" i="46"/>
  <c r="E222" i="46" s="1"/>
  <c r="F222" i="46" s="1"/>
  <c r="G222" i="46" s="1"/>
  <c r="H222" i="46" s="1"/>
  <c r="I222" i="46" s="1"/>
  <c r="J222" i="46" s="1"/>
  <c r="K222" i="46" s="1"/>
  <c r="L222" i="46" s="1"/>
  <c r="M222" i="46" s="1"/>
  <c r="N222" i="46" s="1"/>
  <c r="O222" i="46" s="1"/>
  <c r="P222" i="46" s="1"/>
  <c r="Q222" i="46" s="1"/>
  <c r="R222" i="46" s="1"/>
  <c r="S222" i="46" s="1"/>
  <c r="T222" i="46" s="1"/>
  <c r="U222" i="46" s="1"/>
  <c r="V222" i="46" s="1"/>
  <c r="W222" i="46" s="1"/>
  <c r="X222" i="46" s="1"/>
  <c r="Y222" i="46" s="1"/>
  <c r="Z222" i="46" s="1"/>
  <c r="AA222" i="46" s="1"/>
  <c r="AB222" i="46" s="1"/>
  <c r="AC222" i="46" s="1"/>
  <c r="AD222" i="46" s="1"/>
  <c r="AE222" i="46" s="1"/>
  <c r="AF222" i="46" s="1"/>
  <c r="AG222" i="46" s="1"/>
  <c r="AH222" i="46" s="1"/>
  <c r="AI222" i="46" s="1"/>
  <c r="AJ222" i="46" s="1"/>
  <c r="AK222" i="46" s="1"/>
  <c r="AL222" i="46" s="1"/>
  <c r="AM222" i="46" s="1"/>
  <c r="AN222" i="46" s="1"/>
  <c r="AO222" i="46" s="1"/>
  <c r="AP222" i="46" s="1"/>
  <c r="AQ222" i="46" s="1"/>
  <c r="AR222" i="46" s="1"/>
  <c r="AS222" i="46" s="1"/>
  <c r="AS221" i="46"/>
  <c r="AR221" i="46"/>
  <c r="AQ221" i="46"/>
  <c r="AP221" i="46"/>
  <c r="AO221" i="46"/>
  <c r="AN221" i="46"/>
  <c r="AM221" i="46"/>
  <c r="AL221" i="46"/>
  <c r="AK221" i="46"/>
  <c r="AJ221" i="46"/>
  <c r="AI221" i="46"/>
  <c r="AS220" i="46"/>
  <c r="AS1164" i="46" s="1"/>
  <c r="AR220" i="46"/>
  <c r="AR1164" i="46" s="1"/>
  <c r="AQ220" i="46"/>
  <c r="AQ1164" i="46" s="1"/>
  <c r="AP220" i="46"/>
  <c r="AP1164" i="46" s="1"/>
  <c r="AO220" i="46"/>
  <c r="AO1164" i="46" s="1"/>
  <c r="AN220" i="46"/>
  <c r="AN1164" i="46" s="1"/>
  <c r="AM220" i="46"/>
  <c r="AM1164" i="46" s="1"/>
  <c r="AL220" i="46"/>
  <c r="AL1164" i="46" s="1"/>
  <c r="AK220" i="46"/>
  <c r="AK1164" i="46" s="1"/>
  <c r="AJ220" i="46"/>
  <c r="AJ1164" i="46" s="1"/>
  <c r="AI220" i="46"/>
  <c r="AI1164" i="46" s="1"/>
  <c r="AS219" i="46"/>
  <c r="AS1163" i="46" s="1"/>
  <c r="AR219" i="46"/>
  <c r="AR1163" i="46" s="1"/>
  <c r="AQ219" i="46"/>
  <c r="AQ1163" i="46" s="1"/>
  <c r="AP219" i="46"/>
  <c r="AP1163" i="46" s="1"/>
  <c r="AO219" i="46"/>
  <c r="AO1163" i="46" s="1"/>
  <c r="AN219" i="46"/>
  <c r="AN1163" i="46" s="1"/>
  <c r="AM219" i="46"/>
  <c r="AM1163" i="46" s="1"/>
  <c r="AL219" i="46"/>
  <c r="AL1163" i="46" s="1"/>
  <c r="AK219" i="46"/>
  <c r="AK1163" i="46" s="1"/>
  <c r="AJ219" i="46"/>
  <c r="AJ1163" i="46" s="1"/>
  <c r="AI219" i="46"/>
  <c r="AI1163" i="46" s="1"/>
  <c r="AH218" i="46"/>
  <c r="N218" i="46"/>
  <c r="V889" i="46" s="1"/>
  <c r="C218" i="46"/>
  <c r="V878" i="46" s="1"/>
  <c r="D217" i="46"/>
  <c r="E217" i="46" s="1"/>
  <c r="F217" i="46" s="1"/>
  <c r="G217" i="46" s="1"/>
  <c r="H217" i="46" s="1"/>
  <c r="I217" i="46" s="1"/>
  <c r="J217" i="46" s="1"/>
  <c r="K217" i="46" s="1"/>
  <c r="L217" i="46" s="1"/>
  <c r="M217" i="46" s="1"/>
  <c r="N217" i="46" s="1"/>
  <c r="B214" i="46"/>
  <c r="AR212" i="46"/>
  <c r="AQ212" i="46"/>
  <c r="AP212" i="46"/>
  <c r="AO212" i="46"/>
  <c r="AN212" i="46"/>
  <c r="AM212" i="46"/>
  <c r="AL212" i="46"/>
  <c r="AK212" i="46"/>
  <c r="AJ212" i="46"/>
  <c r="AI212" i="46"/>
  <c r="AH212" i="46"/>
  <c r="AG212" i="46"/>
  <c r="AF212" i="46"/>
  <c r="AE212" i="46"/>
  <c r="AD212" i="46"/>
  <c r="AC212" i="46"/>
  <c r="AB212" i="46"/>
  <c r="AA212" i="46"/>
  <c r="Z212" i="46"/>
  <c r="Y212" i="46"/>
  <c r="X212" i="46"/>
  <c r="W212" i="46"/>
  <c r="V212" i="46"/>
  <c r="U212" i="46"/>
  <c r="T212" i="46"/>
  <c r="S212" i="46"/>
  <c r="R212" i="46"/>
  <c r="Q212" i="46"/>
  <c r="P212" i="46"/>
  <c r="O212" i="46"/>
  <c r="N212" i="46"/>
  <c r="M212" i="46"/>
  <c r="L212" i="46"/>
  <c r="K212" i="46"/>
  <c r="J212" i="46"/>
  <c r="I212" i="46"/>
  <c r="H212" i="46"/>
  <c r="G212" i="46"/>
  <c r="F212" i="46"/>
  <c r="E212" i="46"/>
  <c r="D212" i="46"/>
  <c r="D213" i="46" s="1"/>
  <c r="C212" i="46"/>
  <c r="D211" i="46"/>
  <c r="E211" i="46" s="1"/>
  <c r="F211" i="46" s="1"/>
  <c r="G211" i="46" s="1"/>
  <c r="H211" i="46" s="1"/>
  <c r="I211" i="46" s="1"/>
  <c r="J211" i="46" s="1"/>
  <c r="K211" i="46" s="1"/>
  <c r="L211" i="46" s="1"/>
  <c r="M211" i="46" s="1"/>
  <c r="N211" i="46" s="1"/>
  <c r="O211" i="46" s="1"/>
  <c r="P211" i="46" s="1"/>
  <c r="Q211" i="46" s="1"/>
  <c r="R211" i="46" s="1"/>
  <c r="S211" i="46" s="1"/>
  <c r="T211" i="46" s="1"/>
  <c r="U211" i="46" s="1"/>
  <c r="V211" i="46" s="1"/>
  <c r="W211" i="46" s="1"/>
  <c r="X211" i="46" s="1"/>
  <c r="Y211" i="46" s="1"/>
  <c r="Z211" i="46" s="1"/>
  <c r="AA211" i="46" s="1"/>
  <c r="AB211" i="46" s="1"/>
  <c r="AC211" i="46" s="1"/>
  <c r="AD211" i="46" s="1"/>
  <c r="AE211" i="46" s="1"/>
  <c r="AF211" i="46" s="1"/>
  <c r="AG211" i="46" s="1"/>
  <c r="AH211" i="46" s="1"/>
  <c r="AI211" i="46" s="1"/>
  <c r="AJ211" i="46" s="1"/>
  <c r="AK211" i="46" s="1"/>
  <c r="AL211" i="46" s="1"/>
  <c r="AM211" i="46" s="1"/>
  <c r="AN211" i="46" s="1"/>
  <c r="AO211" i="46" s="1"/>
  <c r="AP211" i="46" s="1"/>
  <c r="AQ211" i="46" s="1"/>
  <c r="AR211" i="46" s="1"/>
  <c r="C208" i="46"/>
  <c r="B208" i="46"/>
  <c r="C207" i="46"/>
  <c r="B207" i="46"/>
  <c r="D202" i="46"/>
  <c r="D201" i="46"/>
  <c r="H185" i="46"/>
  <c r="G185" i="46"/>
  <c r="H184" i="46"/>
  <c r="G184" i="46"/>
  <c r="H183" i="46"/>
  <c r="G183" i="46"/>
  <c r="H182" i="46"/>
  <c r="G182" i="46"/>
  <c r="H181" i="46"/>
  <c r="G181" i="46"/>
  <c r="H180" i="46"/>
  <c r="G180" i="46"/>
  <c r="H179" i="46"/>
  <c r="G179" i="46"/>
  <c r="H178" i="46"/>
  <c r="G178" i="46"/>
  <c r="H177" i="46"/>
  <c r="G177" i="46"/>
  <c r="H176" i="46"/>
  <c r="G176" i="46"/>
  <c r="H175" i="46"/>
  <c r="G175" i="46"/>
  <c r="H174" i="46"/>
  <c r="G174" i="46"/>
  <c r="H173" i="46"/>
  <c r="G173" i="46"/>
  <c r="H172" i="46"/>
  <c r="G172" i="46"/>
  <c r="D161" i="46"/>
  <c r="D160" i="46"/>
  <c r="D159" i="46"/>
  <c r="D158" i="46"/>
  <c r="D157" i="46"/>
  <c r="D156" i="46"/>
  <c r="D155" i="46"/>
  <c r="D154" i="46"/>
  <c r="D153" i="46"/>
  <c r="D152" i="46"/>
  <c r="D151" i="46"/>
  <c r="D150" i="46"/>
  <c r="D149" i="46"/>
  <c r="D148" i="46"/>
  <c r="D147" i="46"/>
  <c r="D146" i="46"/>
  <c r="D145" i="46"/>
  <c r="D144" i="46"/>
  <c r="D143" i="46"/>
  <c r="D142" i="46"/>
  <c r="D141" i="46"/>
  <c r="D140" i="46"/>
  <c r="D139" i="46"/>
  <c r="D138" i="46"/>
  <c r="D137" i="46"/>
  <c r="D136" i="46"/>
  <c r="D135" i="46"/>
  <c r="D134" i="46"/>
  <c r="D133" i="46"/>
  <c r="D132" i="46"/>
  <c r="D131" i="46"/>
  <c r="D130" i="46"/>
  <c r="D129" i="46"/>
  <c r="D128" i="46"/>
  <c r="D127" i="46"/>
  <c r="D126" i="46"/>
  <c r="D125" i="46"/>
  <c r="D123" i="46"/>
  <c r="D122" i="46"/>
  <c r="B122" i="46"/>
  <c r="B123" i="46" s="1"/>
  <c r="B124" i="46" s="1"/>
  <c r="B125" i="46" s="1"/>
  <c r="B126" i="46" s="1"/>
  <c r="B127" i="46" s="1"/>
  <c r="B128" i="46" s="1"/>
  <c r="B129" i="46" s="1"/>
  <c r="B130" i="46" s="1"/>
  <c r="B131" i="46" s="1"/>
  <c r="B132" i="46" s="1"/>
  <c r="B133" i="46" s="1"/>
  <c r="B134" i="46" s="1"/>
  <c r="B135" i="46" s="1"/>
  <c r="B136" i="46" s="1"/>
  <c r="B137" i="46" s="1"/>
  <c r="B138" i="46" s="1"/>
  <c r="B139" i="46" s="1"/>
  <c r="B140" i="46" s="1"/>
  <c r="B141" i="46" s="1"/>
  <c r="B142" i="46" s="1"/>
  <c r="B143" i="46" s="1"/>
  <c r="B144" i="46" s="1"/>
  <c r="B145" i="46" s="1"/>
  <c r="B146" i="46" s="1"/>
  <c r="B147" i="46" s="1"/>
  <c r="B148" i="46" s="1"/>
  <c r="B149" i="46" s="1"/>
  <c r="B150" i="46" s="1"/>
  <c r="B151" i="46" s="1"/>
  <c r="B152" i="46" s="1"/>
  <c r="B153" i="46" s="1"/>
  <c r="B154" i="46" s="1"/>
  <c r="B155" i="46" s="1"/>
  <c r="B156" i="46" s="1"/>
  <c r="B157" i="46" s="1"/>
  <c r="B158" i="46" s="1"/>
  <c r="B159" i="46" s="1"/>
  <c r="B160" i="46" s="1"/>
  <c r="B161" i="46" s="1"/>
  <c r="E121" i="46"/>
  <c r="E122" i="46" s="1"/>
  <c r="D121" i="46"/>
  <c r="B73" i="46"/>
  <c r="B74" i="46" s="1"/>
  <c r="B75" i="46" s="1"/>
  <c r="B76" i="46" s="1"/>
  <c r="B77" i="46" s="1"/>
  <c r="B78" i="46" s="1"/>
  <c r="B79" i="46" s="1"/>
  <c r="B80" i="46" s="1"/>
  <c r="B81" i="46" s="1"/>
  <c r="B82" i="46" s="1"/>
  <c r="B83" i="46" s="1"/>
  <c r="B84" i="46" s="1"/>
  <c r="B85" i="46" s="1"/>
  <c r="B86" i="46" s="1"/>
  <c r="B87" i="46" s="1"/>
  <c r="B88" i="46" s="1"/>
  <c r="B89" i="46" s="1"/>
  <c r="B90" i="46" s="1"/>
  <c r="B91" i="46" s="1"/>
  <c r="B92" i="46" s="1"/>
  <c r="B93" i="46" s="1"/>
  <c r="B94" i="46" s="1"/>
  <c r="B95" i="46" s="1"/>
  <c r="B96" i="46" s="1"/>
  <c r="B97" i="46" s="1"/>
  <c r="B98" i="46" s="1"/>
  <c r="B99" i="46" s="1"/>
  <c r="B100" i="46" s="1"/>
  <c r="B101" i="46" s="1"/>
  <c r="B102" i="46" s="1"/>
  <c r="B103" i="46" s="1"/>
  <c r="B104" i="46" s="1"/>
  <c r="B105" i="46" s="1"/>
  <c r="B106" i="46" s="1"/>
  <c r="B107" i="46" s="1"/>
  <c r="B108" i="46" s="1"/>
  <c r="B109" i="46" s="1"/>
  <c r="B110" i="46" s="1"/>
  <c r="B111" i="46" s="1"/>
  <c r="B112" i="46" s="1"/>
  <c r="B113" i="46" s="1"/>
  <c r="L71" i="46"/>
  <c r="D66" i="46"/>
  <c r="D113" i="46" s="1"/>
  <c r="D65" i="46"/>
  <c r="D112" i="46" s="1"/>
  <c r="D64" i="46"/>
  <c r="D111" i="46" s="1"/>
  <c r="D63" i="46"/>
  <c r="D110" i="46" s="1"/>
  <c r="D62" i="46"/>
  <c r="D109" i="46" s="1"/>
  <c r="D61" i="46"/>
  <c r="D108" i="46" s="1"/>
  <c r="D60" i="46"/>
  <c r="D107" i="46" s="1"/>
  <c r="D59" i="46"/>
  <c r="D106" i="46" s="1"/>
  <c r="D58" i="46"/>
  <c r="D105" i="46" s="1"/>
  <c r="D57" i="46"/>
  <c r="D104" i="46" s="1"/>
  <c r="D56" i="46"/>
  <c r="D103" i="46" s="1"/>
  <c r="D55" i="46"/>
  <c r="D102" i="46" s="1"/>
  <c r="D54" i="46"/>
  <c r="D101" i="46" s="1"/>
  <c r="D53" i="46"/>
  <c r="D100" i="46" s="1"/>
  <c r="D52" i="46"/>
  <c r="D99" i="46" s="1"/>
  <c r="D51" i="46"/>
  <c r="D98" i="46" s="1"/>
  <c r="D50" i="46"/>
  <c r="D97" i="46" s="1"/>
  <c r="D49" i="46"/>
  <c r="D96" i="46" s="1"/>
  <c r="D48" i="46"/>
  <c r="D95" i="46" s="1"/>
  <c r="D47" i="46"/>
  <c r="D94" i="46" s="1"/>
  <c r="D46" i="46"/>
  <c r="D93" i="46" s="1"/>
  <c r="D45" i="46"/>
  <c r="D92" i="46" s="1"/>
  <c r="D44" i="46"/>
  <c r="D91" i="46" s="1"/>
  <c r="D43" i="46"/>
  <c r="D90" i="46" s="1"/>
  <c r="D42" i="46"/>
  <c r="D89" i="46" s="1"/>
  <c r="D41" i="46"/>
  <c r="D88" i="46" s="1"/>
  <c r="D40" i="46"/>
  <c r="D87" i="46" s="1"/>
  <c r="D39" i="46"/>
  <c r="D86" i="46" s="1"/>
  <c r="D38" i="46"/>
  <c r="D85" i="46" s="1"/>
  <c r="D37" i="46"/>
  <c r="D84" i="46" s="1"/>
  <c r="D36" i="46"/>
  <c r="D83" i="46" s="1"/>
  <c r="D35" i="46"/>
  <c r="D82" i="46" s="1"/>
  <c r="D34" i="46"/>
  <c r="D81" i="46" s="1"/>
  <c r="D33" i="46"/>
  <c r="D80" i="46" s="1"/>
  <c r="D32" i="46"/>
  <c r="D79" i="46" s="1"/>
  <c r="D31" i="46"/>
  <c r="D78" i="46" s="1"/>
  <c r="D30" i="46"/>
  <c r="D77" i="46" s="1"/>
  <c r="D28" i="46"/>
  <c r="D75" i="46" s="1"/>
  <c r="D27" i="46"/>
  <c r="D74" i="46" s="1"/>
  <c r="D26" i="46"/>
  <c r="D73" i="46" s="1"/>
  <c r="B26" i="46"/>
  <c r="B27" i="46" s="1"/>
  <c r="B28" i="46" s="1"/>
  <c r="B29" i="46" s="1"/>
  <c r="B30" i="46" s="1"/>
  <c r="B31" i="46" s="1"/>
  <c r="B32" i="46" s="1"/>
  <c r="B33" i="46" s="1"/>
  <c r="B34" i="46" s="1"/>
  <c r="B35" i="46" s="1"/>
  <c r="B36" i="46" s="1"/>
  <c r="B37" i="46" s="1"/>
  <c r="B38" i="46" s="1"/>
  <c r="B39" i="46" s="1"/>
  <c r="B40" i="46" s="1"/>
  <c r="B41" i="46" s="1"/>
  <c r="B42" i="46" s="1"/>
  <c r="B43" i="46" s="1"/>
  <c r="B44" i="46" s="1"/>
  <c r="B45" i="46" s="1"/>
  <c r="B46" i="46" s="1"/>
  <c r="B47" i="46" s="1"/>
  <c r="B48" i="46" s="1"/>
  <c r="B49" i="46" s="1"/>
  <c r="B50" i="46" s="1"/>
  <c r="B51" i="46" s="1"/>
  <c r="B52" i="46" s="1"/>
  <c r="B53" i="46" s="1"/>
  <c r="B54" i="46" s="1"/>
  <c r="B55" i="46" s="1"/>
  <c r="B56" i="46" s="1"/>
  <c r="B57" i="46" s="1"/>
  <c r="B58" i="46" s="1"/>
  <c r="B59" i="46" s="1"/>
  <c r="B60" i="46" s="1"/>
  <c r="B61" i="46" s="1"/>
  <c r="B62" i="46" s="1"/>
  <c r="B63" i="46" s="1"/>
  <c r="B64" i="46" s="1"/>
  <c r="B65" i="46" s="1"/>
  <c r="B66" i="46" s="1"/>
  <c r="L24" i="46"/>
  <c r="AI218" i="46" l="1"/>
  <c r="C1162" i="46"/>
  <c r="G811" i="46"/>
  <c r="AP1162" i="46"/>
  <c r="N1581" i="46" s="1"/>
  <c r="O1581" i="46" s="1"/>
  <c r="H1766" i="46"/>
  <c r="G1738" i="46"/>
  <c r="G1722" i="46"/>
  <c r="G1754" i="46"/>
  <c r="G1746" i="46"/>
  <c r="G1717" i="46"/>
  <c r="E1599" i="46" s="1"/>
  <c r="D1722" i="46"/>
  <c r="D25" i="46"/>
  <c r="F25" i="46" s="1"/>
  <c r="AM1162" i="46"/>
  <c r="N1578" i="46" s="1"/>
  <c r="O1578" i="46" s="1"/>
  <c r="N1162" i="46"/>
  <c r="N1553" i="46" s="1"/>
  <c r="O1553" i="46" s="1"/>
  <c r="H1765" i="46"/>
  <c r="D72" i="46"/>
  <c r="G72" i="46" s="1"/>
  <c r="G73" i="46" s="1"/>
  <c r="G74" i="46" s="1"/>
  <c r="G75" i="46" s="1"/>
  <c r="G76" i="46" s="1"/>
  <c r="G77" i="46" s="1"/>
  <c r="G78" i="46" s="1"/>
  <c r="G79" i="46" s="1"/>
  <c r="G80" i="46" s="1"/>
  <c r="G81" i="46" s="1"/>
  <c r="G82" i="46" s="1"/>
  <c r="G83" i="46" s="1"/>
  <c r="G84" i="46" s="1"/>
  <c r="G85" i="46" s="1"/>
  <c r="G86" i="46" s="1"/>
  <c r="G87" i="46" s="1"/>
  <c r="G88" i="46" s="1"/>
  <c r="G89" i="46" s="1"/>
  <c r="G90" i="46" s="1"/>
  <c r="G91" i="46" s="1"/>
  <c r="G92" i="46" s="1"/>
  <c r="G93" i="46" s="1"/>
  <c r="G94" i="46" s="1"/>
  <c r="G95" i="46" s="1"/>
  <c r="G96" i="46" s="1"/>
  <c r="G97" i="46" s="1"/>
  <c r="G98" i="46" s="1"/>
  <c r="G99" i="46" s="1"/>
  <c r="G100" i="46" s="1"/>
  <c r="G101" i="46" s="1"/>
  <c r="G102" i="46" s="1"/>
  <c r="G103" i="46" s="1"/>
  <c r="G104" i="46" s="1"/>
  <c r="G105" i="46" s="1"/>
  <c r="G106" i="46" s="1"/>
  <c r="G107" i="46" s="1"/>
  <c r="G108" i="46" s="1"/>
  <c r="G109" i="46" s="1"/>
  <c r="G110" i="46" s="1"/>
  <c r="G111" i="46" s="1"/>
  <c r="G112" i="46" s="1"/>
  <c r="G113" i="46" s="1"/>
  <c r="AQ1162" i="46"/>
  <c r="N1582" i="46" s="1"/>
  <c r="O1582" i="46" s="1"/>
  <c r="D29" i="46"/>
  <c r="D76" i="46" s="1"/>
  <c r="AS1162" i="46"/>
  <c r="N1584" i="46" s="1"/>
  <c r="O1584" i="46" s="1"/>
  <c r="AN1223" i="46"/>
  <c r="AO1223" i="46" s="1"/>
  <c r="D1754" i="46"/>
  <c r="E629" i="46"/>
  <c r="F642" i="46" s="1"/>
  <c r="H1764" i="46"/>
  <c r="E123" i="46"/>
  <c r="E124" i="46" s="1"/>
  <c r="E125" i="46" s="1"/>
  <c r="E126" i="46" s="1"/>
  <c r="E127" i="46" s="1"/>
  <c r="E128" i="46" s="1"/>
  <c r="E129" i="46" s="1"/>
  <c r="E130" i="46" s="1"/>
  <c r="E131" i="46" s="1"/>
  <c r="E132" i="46" s="1"/>
  <c r="E133" i="46" s="1"/>
  <c r="E134" i="46" s="1"/>
  <c r="E135" i="46" s="1"/>
  <c r="E136" i="46" s="1"/>
  <c r="E137" i="46" s="1"/>
  <c r="E138" i="46" s="1"/>
  <c r="E139" i="46" s="1"/>
  <c r="E140" i="46" s="1"/>
  <c r="E141" i="46" s="1"/>
  <c r="E142" i="46" s="1"/>
  <c r="E143" i="46" s="1"/>
  <c r="E144" i="46" s="1"/>
  <c r="E145" i="46" s="1"/>
  <c r="E146" i="46" s="1"/>
  <c r="E147" i="46" s="1"/>
  <c r="E148" i="46" s="1"/>
  <c r="E149" i="46" s="1"/>
  <c r="E150" i="46" s="1"/>
  <c r="E151" i="46" s="1"/>
  <c r="E152" i="46" s="1"/>
  <c r="E153" i="46" s="1"/>
  <c r="E154" i="46" s="1"/>
  <c r="E155" i="46" s="1"/>
  <c r="E156" i="46" s="1"/>
  <c r="E157" i="46" s="1"/>
  <c r="E158" i="46" s="1"/>
  <c r="E159" i="46" s="1"/>
  <c r="E160" i="46" s="1"/>
  <c r="E161" i="46" s="1"/>
  <c r="AL1162" i="46"/>
  <c r="G870" i="46"/>
  <c r="H1203" i="46" s="1"/>
  <c r="F1549" i="46" s="1"/>
  <c r="I1549" i="46" s="1"/>
  <c r="H870" i="46"/>
  <c r="I1203" i="46" s="1"/>
  <c r="B1770" i="46"/>
  <c r="B1771" i="46" s="1"/>
  <c r="B1772" i="46" s="1"/>
  <c r="B1773" i="46" s="1"/>
  <c r="B1774" i="46" s="1"/>
  <c r="B1775" i="46" s="1"/>
  <c r="B1776" i="46" s="1"/>
  <c r="B1777" i="46" s="1"/>
  <c r="D1769" i="46"/>
  <c r="D1702" i="46"/>
  <c r="G1702" i="46"/>
  <c r="G1730" i="46"/>
  <c r="D1730" i="46"/>
  <c r="E228" i="46"/>
  <c r="E229" i="46"/>
  <c r="E236" i="46" s="1"/>
  <c r="D254" i="46" s="1"/>
  <c r="H254" i="46" s="1"/>
  <c r="AO1162" i="46"/>
  <c r="AE1396" i="46" s="1"/>
  <c r="D1717" i="46"/>
  <c r="D644" i="46" s="1"/>
  <c r="D645" i="46" s="1"/>
  <c r="D646" i="46" s="1"/>
  <c r="D647" i="46" s="1"/>
  <c r="D648" i="46" s="1"/>
  <c r="AH1162" i="46"/>
  <c r="G1750" i="46"/>
  <c r="AR1162" i="46"/>
  <c r="N1583" i="46" s="1"/>
  <c r="O1583" i="46" s="1"/>
  <c r="F1767" i="46"/>
  <c r="H1767" i="46" s="1"/>
  <c r="I25" i="46"/>
  <c r="I26" i="46" s="1"/>
  <c r="I27" i="46" s="1"/>
  <c r="I28" i="46" s="1"/>
  <c r="I29" i="46" s="1"/>
  <c r="I30" i="46" s="1"/>
  <c r="I31" i="46" s="1"/>
  <c r="I32" i="46" s="1"/>
  <c r="I33" i="46" s="1"/>
  <c r="I34" i="46" s="1"/>
  <c r="I35" i="46" s="1"/>
  <c r="I36" i="46" s="1"/>
  <c r="I37" i="46" s="1"/>
  <c r="I38" i="46" s="1"/>
  <c r="I39" i="46" s="1"/>
  <c r="I40" i="46" s="1"/>
  <c r="I41" i="46" s="1"/>
  <c r="I42" i="46" s="1"/>
  <c r="I43" i="46" s="1"/>
  <c r="I44" i="46" s="1"/>
  <c r="I45" i="46" s="1"/>
  <c r="I46" i="46" s="1"/>
  <c r="I47" i="46" s="1"/>
  <c r="I48" i="46" s="1"/>
  <c r="I49" i="46" s="1"/>
  <c r="I50" i="46" s="1"/>
  <c r="I51" i="46" s="1"/>
  <c r="I52" i="46" s="1"/>
  <c r="I53" i="46" s="1"/>
  <c r="I54" i="46" s="1"/>
  <c r="I55" i="46" s="1"/>
  <c r="I56" i="46" s="1"/>
  <c r="I57" i="46" s="1"/>
  <c r="I58" i="46" s="1"/>
  <c r="I59" i="46" s="1"/>
  <c r="I60" i="46" s="1"/>
  <c r="I61" i="46" s="1"/>
  <c r="I62" i="46" s="1"/>
  <c r="I63" i="46" s="1"/>
  <c r="I64" i="46" s="1"/>
  <c r="I65" i="46" s="1"/>
  <c r="I66" i="46" s="1"/>
  <c r="I1223" i="46"/>
  <c r="I1224" i="46" s="1"/>
  <c r="H278" i="46"/>
  <c r="E280" i="46" s="1"/>
  <c r="AK1162" i="46"/>
  <c r="AE1392" i="46" s="1"/>
  <c r="AP1165" i="46"/>
  <c r="AF1397" i="46" s="1"/>
  <c r="W917" i="46"/>
  <c r="AQ1165" i="46"/>
  <c r="AF1398" i="46" s="1"/>
  <c r="W918" i="46"/>
  <c r="AD457" i="46"/>
  <c r="AE1397" i="46"/>
  <c r="V909" i="46"/>
  <c r="AC448" i="46"/>
  <c r="AD456" i="46"/>
  <c r="J25" i="46"/>
  <c r="J26" i="46" s="1"/>
  <c r="J27" i="46" s="1"/>
  <c r="J28" i="46" s="1"/>
  <c r="V910" i="46"/>
  <c r="AC449" i="46"/>
  <c r="AJ218" i="46"/>
  <c r="K25" i="46"/>
  <c r="K26" i="46" s="1"/>
  <c r="K27" i="46" s="1"/>
  <c r="K28" i="46" s="1"/>
  <c r="K29" i="46" s="1"/>
  <c r="K30" i="46" s="1"/>
  <c r="K31" i="46" s="1"/>
  <c r="K32" i="46" s="1"/>
  <c r="K33" i="46" s="1"/>
  <c r="K34" i="46" s="1"/>
  <c r="K35" i="46" s="1"/>
  <c r="K36" i="46" s="1"/>
  <c r="K37" i="46" s="1"/>
  <c r="K38" i="46" s="1"/>
  <c r="K39" i="46" s="1"/>
  <c r="K40" i="46" s="1"/>
  <c r="K41" i="46" s="1"/>
  <c r="K42" i="46" s="1"/>
  <c r="K43" i="46" s="1"/>
  <c r="K44" i="46" s="1"/>
  <c r="K45" i="46" s="1"/>
  <c r="K46" i="46" s="1"/>
  <c r="K47" i="46" s="1"/>
  <c r="K48" i="46" s="1"/>
  <c r="K49" i="46" s="1"/>
  <c r="K50" i="46" s="1"/>
  <c r="K51" i="46" s="1"/>
  <c r="K52" i="46" s="1"/>
  <c r="K53" i="46" s="1"/>
  <c r="K54" i="46" s="1"/>
  <c r="K55" i="46" s="1"/>
  <c r="K56" i="46" s="1"/>
  <c r="K57" i="46" s="1"/>
  <c r="K58" i="46" s="1"/>
  <c r="K59" i="46" s="1"/>
  <c r="K60" i="46" s="1"/>
  <c r="K61" i="46" s="1"/>
  <c r="K62" i="46" s="1"/>
  <c r="K63" i="46" s="1"/>
  <c r="K64" i="46" s="1"/>
  <c r="K65" i="46" s="1"/>
  <c r="K66" i="46" s="1"/>
  <c r="D221" i="46"/>
  <c r="D219" i="46"/>
  <c r="D220" i="46"/>
  <c r="O217" i="46"/>
  <c r="P217" i="46" s="1"/>
  <c r="Q217" i="46" s="1"/>
  <c r="R217" i="46" s="1"/>
  <c r="S217" i="46" s="1"/>
  <c r="T217" i="46" s="1"/>
  <c r="U217" i="46" s="1"/>
  <c r="V217" i="46" s="1"/>
  <c r="W217" i="46" s="1"/>
  <c r="X217" i="46" s="1"/>
  <c r="Y217" i="46" s="1"/>
  <c r="Z217" i="46" s="1"/>
  <c r="AA217" i="46" s="1"/>
  <c r="AB217" i="46" s="1"/>
  <c r="AC217" i="46" s="1"/>
  <c r="AD217" i="46" s="1"/>
  <c r="AE217" i="46" s="1"/>
  <c r="AF217" i="46" s="1"/>
  <c r="AG217" i="46" s="1"/>
  <c r="AH217" i="46" s="1"/>
  <c r="F1167" i="46"/>
  <c r="P1545" i="46" s="1"/>
  <c r="X881" i="46"/>
  <c r="V1167" i="46"/>
  <c r="P1561" i="46" s="1"/>
  <c r="X897" i="46"/>
  <c r="AL1167" i="46"/>
  <c r="P1577" i="46" s="1"/>
  <c r="X913" i="46"/>
  <c r="Y887" i="46"/>
  <c r="L1168" i="46"/>
  <c r="Q1551" i="46" s="1"/>
  <c r="Y903" i="46"/>
  <c r="AB1168" i="46"/>
  <c r="Q1567" i="46" s="1"/>
  <c r="Y919" i="46"/>
  <c r="AR1168" i="46"/>
  <c r="Q1583" i="46" s="1"/>
  <c r="AB418" i="46"/>
  <c r="E213" i="46"/>
  <c r="G1167" i="46"/>
  <c r="P1546" i="46" s="1"/>
  <c r="X882" i="46"/>
  <c r="W1167" i="46"/>
  <c r="P1562" i="46" s="1"/>
  <c r="X898" i="46"/>
  <c r="AM1167" i="46"/>
  <c r="P1578" i="46" s="1"/>
  <c r="X914" i="46"/>
  <c r="M1168" i="46"/>
  <c r="Q1552" i="46" s="1"/>
  <c r="Y888" i="46"/>
  <c r="AC1168" i="46"/>
  <c r="Q1568" i="46" s="1"/>
  <c r="Y904" i="46"/>
  <c r="AS1168" i="46"/>
  <c r="Q1584" i="46" s="1"/>
  <c r="Y920" i="46"/>
  <c r="AR1165" i="46"/>
  <c r="AF1399" i="46" s="1"/>
  <c r="W919" i="46"/>
  <c r="AD458" i="46"/>
  <c r="H1167" i="46"/>
  <c r="P1547" i="46" s="1"/>
  <c r="X883" i="46"/>
  <c r="X1167" i="46"/>
  <c r="P1563" i="46" s="1"/>
  <c r="X899" i="46"/>
  <c r="X915" i="46"/>
  <c r="AN1167" i="46"/>
  <c r="P1579" i="46" s="1"/>
  <c r="N1168" i="46"/>
  <c r="Q1553" i="46" s="1"/>
  <c r="Y889" i="46"/>
  <c r="Y905" i="46"/>
  <c r="AD1168" i="46"/>
  <c r="Q1569" i="46" s="1"/>
  <c r="AS1165" i="46"/>
  <c r="AF1400" i="46" s="1"/>
  <c r="W920" i="46"/>
  <c r="AD459" i="46"/>
  <c r="I1167" i="46"/>
  <c r="P1548" i="46" s="1"/>
  <c r="X884" i="46"/>
  <c r="Y1167" i="46"/>
  <c r="P1564" i="46" s="1"/>
  <c r="X900" i="46"/>
  <c r="AO1167" i="46"/>
  <c r="P1580" i="46" s="1"/>
  <c r="X916" i="46"/>
  <c r="O1168" i="46"/>
  <c r="Q1554" i="46" s="1"/>
  <c r="Y890" i="46"/>
  <c r="AE1168" i="46"/>
  <c r="Q1570" i="46" s="1"/>
  <c r="Y906" i="46"/>
  <c r="J1167" i="46"/>
  <c r="P1549" i="46" s="1"/>
  <c r="X885" i="46"/>
  <c r="Z1167" i="46"/>
  <c r="P1565" i="46" s="1"/>
  <c r="X901" i="46"/>
  <c r="AP1167" i="46"/>
  <c r="P1581" i="46" s="1"/>
  <c r="X917" i="46"/>
  <c r="P1168" i="46"/>
  <c r="Q1555" i="46" s="1"/>
  <c r="Y891" i="46"/>
  <c r="AF1168" i="46"/>
  <c r="Q1571" i="46" s="1"/>
  <c r="Y907" i="46"/>
  <c r="G314" i="46"/>
  <c r="K1167" i="46"/>
  <c r="P1550" i="46" s="1"/>
  <c r="X886" i="46"/>
  <c r="AA1167" i="46"/>
  <c r="P1566" i="46" s="1"/>
  <c r="X902" i="46"/>
  <c r="AQ1167" i="46"/>
  <c r="P1582" i="46" s="1"/>
  <c r="X918" i="46"/>
  <c r="Q1168" i="46"/>
  <c r="Q1556" i="46" s="1"/>
  <c r="Y892" i="46"/>
  <c r="AG1168" i="46"/>
  <c r="Q1572" i="46" s="1"/>
  <c r="Y908" i="46"/>
  <c r="H314" i="46"/>
  <c r="L1167" i="46"/>
  <c r="P1551" i="46" s="1"/>
  <c r="X887" i="46"/>
  <c r="AB1167" i="46"/>
  <c r="P1567" i="46" s="1"/>
  <c r="X903" i="46"/>
  <c r="AR1167" i="46"/>
  <c r="P1583" i="46" s="1"/>
  <c r="X919" i="46"/>
  <c r="R1168" i="46"/>
  <c r="Q1557" i="46" s="1"/>
  <c r="Y893" i="46"/>
  <c r="AH1168" i="46"/>
  <c r="Q1573" i="46" s="1"/>
  <c r="Y909" i="46"/>
  <c r="M1167" i="46"/>
  <c r="P1552" i="46" s="1"/>
  <c r="X888" i="46"/>
  <c r="AC1167" i="46"/>
  <c r="P1568" i="46" s="1"/>
  <c r="X904" i="46"/>
  <c r="AS1167" i="46"/>
  <c r="P1584" i="46" s="1"/>
  <c r="X920" i="46"/>
  <c r="S1168" i="46"/>
  <c r="Q1558" i="46" s="1"/>
  <c r="Y894" i="46"/>
  <c r="AI1168" i="46"/>
  <c r="Q1574" i="46" s="1"/>
  <c r="Y910" i="46"/>
  <c r="N1167" i="46"/>
  <c r="P1553" i="46" s="1"/>
  <c r="X889" i="46"/>
  <c r="AD1167" i="46"/>
  <c r="P1569" i="46" s="1"/>
  <c r="X905" i="46"/>
  <c r="D1168" i="46"/>
  <c r="Y879" i="46"/>
  <c r="T1168" i="46"/>
  <c r="Q1559" i="46" s="1"/>
  <c r="Y895" i="46"/>
  <c r="AJ1168" i="46"/>
  <c r="Q1575" i="46" s="1"/>
  <c r="Y911" i="46"/>
  <c r="F1573" i="46"/>
  <c r="I1573" i="46" s="1"/>
  <c r="F1563" i="46"/>
  <c r="I1563" i="46" s="1"/>
  <c r="F1561" i="46"/>
  <c r="I1561" i="46" s="1"/>
  <c r="F1572" i="46"/>
  <c r="I1572" i="46" s="1"/>
  <c r="F1565" i="46"/>
  <c r="I1565" i="46" s="1"/>
  <c r="F1567" i="46"/>
  <c r="I1567" i="46" s="1"/>
  <c r="F1551" i="46"/>
  <c r="I1551" i="46" s="1"/>
  <c r="F1576" i="46"/>
  <c r="I1576" i="46" s="1"/>
  <c r="F1569" i="46"/>
  <c r="F1560" i="46"/>
  <c r="I1560" i="46" s="1"/>
  <c r="F1553" i="46"/>
  <c r="F1581" i="46"/>
  <c r="I1581" i="46" s="1"/>
  <c r="AD1252" i="46"/>
  <c r="AS1252" i="46"/>
  <c r="AC1252" i="46"/>
  <c r="AQ1252" i="46"/>
  <c r="AA1252" i="46"/>
  <c r="K1252" i="46"/>
  <c r="AP1252" i="46"/>
  <c r="Z1252" i="46"/>
  <c r="J1252" i="46"/>
  <c r="AO1252" i="46"/>
  <c r="G1252" i="46"/>
  <c r="V1252" i="46"/>
  <c r="F1252" i="46"/>
  <c r="U1252" i="46"/>
  <c r="E1252" i="46"/>
  <c r="AI1252" i="46"/>
  <c r="S1252" i="46"/>
  <c r="P1252" i="46"/>
  <c r="O1252" i="46"/>
  <c r="L1252" i="46"/>
  <c r="AJ1252" i="46"/>
  <c r="AG1252" i="46"/>
  <c r="AF1252" i="46"/>
  <c r="AB1252" i="46"/>
  <c r="X1252" i="46"/>
  <c r="T1252" i="46"/>
  <c r="R1252" i="46"/>
  <c r="Q1252" i="46"/>
  <c r="AI1162" i="46"/>
  <c r="AI1165" i="46"/>
  <c r="AF1390" i="46" s="1"/>
  <c r="W910" i="46"/>
  <c r="AD449" i="46"/>
  <c r="O1167" i="46"/>
  <c r="P1554" i="46" s="1"/>
  <c r="X890" i="46"/>
  <c r="AE1167" i="46"/>
  <c r="P1570" i="46" s="1"/>
  <c r="X906" i="46"/>
  <c r="E1168" i="46"/>
  <c r="Y880" i="46"/>
  <c r="U1168" i="46"/>
  <c r="Q1560" i="46" s="1"/>
  <c r="Y896" i="46"/>
  <c r="AK1168" i="46"/>
  <c r="Q1576" i="46" s="1"/>
  <c r="Y912" i="46"/>
  <c r="AJ1162" i="46"/>
  <c r="AJ1165" i="46"/>
  <c r="AF1391" i="46" s="1"/>
  <c r="W911" i="46"/>
  <c r="AD450" i="46"/>
  <c r="P1167" i="46"/>
  <c r="P1555" i="46" s="1"/>
  <c r="X891" i="46"/>
  <c r="AF1167" i="46"/>
  <c r="P1571" i="46" s="1"/>
  <c r="X907" i="46"/>
  <c r="F1168" i="46"/>
  <c r="Q1545" i="46" s="1"/>
  <c r="Y881" i="46"/>
  <c r="V1168" i="46"/>
  <c r="Q1561" i="46" s="1"/>
  <c r="Y897" i="46"/>
  <c r="AL1168" i="46"/>
  <c r="Q1577" i="46" s="1"/>
  <c r="Y913" i="46"/>
  <c r="AC428" i="46"/>
  <c r="AK1165" i="46"/>
  <c r="AF1392" i="46" s="1"/>
  <c r="W912" i="46"/>
  <c r="AD451" i="46"/>
  <c r="Q1167" i="46"/>
  <c r="P1556" i="46" s="1"/>
  <c r="X892" i="46"/>
  <c r="AG1167" i="46"/>
  <c r="P1572" i="46" s="1"/>
  <c r="X908" i="46"/>
  <c r="G1168" i="46"/>
  <c r="Q1546" i="46" s="1"/>
  <c r="Y882" i="46"/>
  <c r="W1168" i="46"/>
  <c r="Q1562" i="46" s="1"/>
  <c r="Y898" i="46"/>
  <c r="AM1168" i="46"/>
  <c r="Q1578" i="46" s="1"/>
  <c r="Y914" i="46"/>
  <c r="N1577" i="46"/>
  <c r="O1577" i="46" s="1"/>
  <c r="AE1393" i="46"/>
  <c r="AL1165" i="46"/>
  <c r="AF1393" i="46" s="1"/>
  <c r="W913" i="46"/>
  <c r="R1167" i="46"/>
  <c r="P1557" i="46" s="1"/>
  <c r="X893" i="46"/>
  <c r="AH1167" i="46"/>
  <c r="P1573" i="46" s="1"/>
  <c r="X909" i="46"/>
  <c r="H1168" i="46"/>
  <c r="Q1547" i="46" s="1"/>
  <c r="Y883" i="46"/>
  <c r="X1168" i="46"/>
  <c r="Q1563" i="46" s="1"/>
  <c r="Y899" i="46"/>
  <c r="AN1168" i="46"/>
  <c r="Q1579" i="46" s="1"/>
  <c r="Y915" i="46"/>
  <c r="AD452" i="46"/>
  <c r="AM1165" i="46"/>
  <c r="AF1394" i="46" s="1"/>
  <c r="W914" i="46"/>
  <c r="AD453" i="46"/>
  <c r="S1167" i="46"/>
  <c r="P1558" i="46" s="1"/>
  <c r="X894" i="46"/>
  <c r="AI1167" i="46"/>
  <c r="P1574" i="46" s="1"/>
  <c r="X910" i="46"/>
  <c r="I1168" i="46"/>
  <c r="Q1548" i="46" s="1"/>
  <c r="Y884" i="46"/>
  <c r="Y1168" i="46"/>
  <c r="Q1564" i="46" s="1"/>
  <c r="Y900" i="46"/>
  <c r="AO1168" i="46"/>
  <c r="Q1580" i="46" s="1"/>
  <c r="Y916" i="46"/>
  <c r="AN1162" i="46"/>
  <c r="AN1165" i="46"/>
  <c r="AF1395" i="46" s="1"/>
  <c r="W915" i="46"/>
  <c r="AD454" i="46"/>
  <c r="D1167" i="46"/>
  <c r="X879" i="46"/>
  <c r="T1167" i="46"/>
  <c r="P1559" i="46" s="1"/>
  <c r="X895" i="46"/>
  <c r="AJ1167" i="46"/>
  <c r="P1575" i="46" s="1"/>
  <c r="X911" i="46"/>
  <c r="J1168" i="46"/>
  <c r="Q1549" i="46" s="1"/>
  <c r="Y885" i="46"/>
  <c r="Z1168" i="46"/>
  <c r="Q1565" i="46" s="1"/>
  <c r="Y901" i="46"/>
  <c r="AP1168" i="46"/>
  <c r="Q1581" i="46" s="1"/>
  <c r="Y917" i="46"/>
  <c r="AO1165" i="46"/>
  <c r="AF1396" i="46" s="1"/>
  <c r="W916" i="46"/>
  <c r="AD455" i="46"/>
  <c r="E1167" i="46"/>
  <c r="X880" i="46"/>
  <c r="U1167" i="46"/>
  <c r="P1560" i="46" s="1"/>
  <c r="X896" i="46"/>
  <c r="AK1167" i="46"/>
  <c r="P1576" i="46" s="1"/>
  <c r="X912" i="46"/>
  <c r="K1168" i="46"/>
  <c r="Q1550" i="46" s="1"/>
  <c r="Y886" i="46"/>
  <c r="AA1168" i="46"/>
  <c r="Q1566" i="46" s="1"/>
  <c r="Y902" i="46"/>
  <c r="AQ1168" i="46"/>
  <c r="Q1582" i="46" s="1"/>
  <c r="Y918" i="46"/>
  <c r="C629" i="46"/>
  <c r="D642" i="46" s="1"/>
  <c r="H622" i="46"/>
  <c r="G643" i="46"/>
  <c r="G644" i="46" s="1"/>
  <c r="G645" i="46" s="1"/>
  <c r="G646" i="46" s="1"/>
  <c r="G647" i="46" s="1"/>
  <c r="G648" i="46" s="1"/>
  <c r="G649" i="46" s="1"/>
  <c r="G650" i="46" s="1"/>
  <c r="G651" i="46" s="1"/>
  <c r="G652" i="46" s="1"/>
  <c r="G653" i="46" s="1"/>
  <c r="G654" i="46" s="1"/>
  <c r="G655" i="46" s="1"/>
  <c r="G656" i="46" s="1"/>
  <c r="I622" i="46"/>
  <c r="D1225" i="46"/>
  <c r="N1573" i="46"/>
  <c r="O1573" i="46" s="1"/>
  <c r="AE1389" i="46"/>
  <c r="E1223" i="46"/>
  <c r="E1225" i="46" s="1"/>
  <c r="G1545" i="46"/>
  <c r="J1545" i="46" s="1"/>
  <c r="G1192" i="46"/>
  <c r="AC1221" i="46"/>
  <c r="AD1221" i="46" s="1"/>
  <c r="AE1221" i="46" s="1"/>
  <c r="AF1221" i="46" s="1"/>
  <c r="AG1221" i="46" s="1"/>
  <c r="AH1221" i="46" s="1"/>
  <c r="AI1221" i="46" s="1"/>
  <c r="AJ1221" i="46" s="1"/>
  <c r="AK1221" i="46" s="1"/>
  <c r="AL1221" i="46" s="1"/>
  <c r="AM1221" i="46" s="1"/>
  <c r="AN1221" i="46" s="1"/>
  <c r="AO1221" i="46" s="1"/>
  <c r="AP1221" i="46" s="1"/>
  <c r="AQ1221" i="46" s="1"/>
  <c r="AR1221" i="46" s="1"/>
  <c r="AS1221" i="46" s="1"/>
  <c r="AT1221" i="46" s="1"/>
  <c r="AU1221" i="46" s="1"/>
  <c r="AV1221" i="46" s="1"/>
  <c r="X1223" i="46"/>
  <c r="N1223" i="46"/>
  <c r="S1223" i="46"/>
  <c r="F1217" i="46"/>
  <c r="G1217" i="46" s="1"/>
  <c r="H1217" i="46" s="1"/>
  <c r="I1217" i="46" s="1"/>
  <c r="J1217" i="46" s="1"/>
  <c r="K1217" i="46" s="1"/>
  <c r="L1217" i="46" s="1"/>
  <c r="M1217" i="46" s="1"/>
  <c r="N1217" i="46" s="1"/>
  <c r="O1217" i="46" s="1"/>
  <c r="P1217" i="46" s="1"/>
  <c r="Q1217" i="46" s="1"/>
  <c r="R1217" i="46" s="1"/>
  <c r="S1217" i="46" s="1"/>
  <c r="T1217" i="46" s="1"/>
  <c r="U1217" i="46" s="1"/>
  <c r="V1217" i="46" s="1"/>
  <c r="W1217" i="46" s="1"/>
  <c r="X1217" i="46" s="1"/>
  <c r="Y1217" i="46" s="1"/>
  <c r="Z1217" i="46" s="1"/>
  <c r="AA1217" i="46" s="1"/>
  <c r="AB1217" i="46" s="1"/>
  <c r="AC1217" i="46" s="1"/>
  <c r="AD1217" i="46" s="1"/>
  <c r="AE1217" i="46" s="1"/>
  <c r="AF1217" i="46" s="1"/>
  <c r="AG1217" i="46" s="1"/>
  <c r="AH1217" i="46" s="1"/>
  <c r="AI1217" i="46" s="1"/>
  <c r="AJ1217" i="46" s="1"/>
  <c r="AK1217" i="46" s="1"/>
  <c r="AL1217" i="46" s="1"/>
  <c r="AM1217" i="46" s="1"/>
  <c r="AN1217" i="46" s="1"/>
  <c r="AO1217" i="46" s="1"/>
  <c r="AP1217" i="46" s="1"/>
  <c r="AQ1217" i="46" s="1"/>
  <c r="AR1217" i="46" s="1"/>
  <c r="AS1217" i="46" s="1"/>
  <c r="AT1217" i="46" s="1"/>
  <c r="AU1217" i="46" s="1"/>
  <c r="AV1217" i="46" s="1"/>
  <c r="D1706" i="46"/>
  <c r="G1706" i="46"/>
  <c r="F1546" i="46"/>
  <c r="I1546" i="46" s="1"/>
  <c r="F1578" i="46"/>
  <c r="I1578" i="46" s="1"/>
  <c r="F1562" i="46"/>
  <c r="I1562" i="46" s="1"/>
  <c r="I1553" i="46"/>
  <c r="I1569" i="46"/>
  <c r="F1570" i="46"/>
  <c r="I1570" i="46" s="1"/>
  <c r="F1550" i="46"/>
  <c r="I1550" i="46" s="1"/>
  <c r="F1566" i="46"/>
  <c r="I1566" i="46" s="1"/>
  <c r="F1575" i="46"/>
  <c r="I1575" i="46" s="1"/>
  <c r="F1583" i="46"/>
  <c r="I1583" i="46" s="1"/>
  <c r="D1714" i="46"/>
  <c r="G1714" i="46"/>
  <c r="H1714" i="46" s="1"/>
  <c r="D1746" i="46"/>
  <c r="D1710" i="46"/>
  <c r="G1710" i="46"/>
  <c r="D1681" i="46"/>
  <c r="D1674" i="46"/>
  <c r="D1688" i="46"/>
  <c r="D1671" i="46"/>
  <c r="D1677" i="46"/>
  <c r="E1667" i="46"/>
  <c r="D1691" i="46"/>
  <c r="D1661" i="46"/>
  <c r="F1768" i="46"/>
  <c r="G1726" i="46"/>
  <c r="G1734" i="46"/>
  <c r="G1742" i="46"/>
  <c r="D1767" i="46"/>
  <c r="D1764" i="46"/>
  <c r="D1766" i="46"/>
  <c r="D1768" i="46"/>
  <c r="G1719" i="46"/>
  <c r="G1713" i="46"/>
  <c r="G1757" i="46"/>
  <c r="G1753" i="46"/>
  <c r="G1749" i="46"/>
  <c r="G1745" i="46"/>
  <c r="G1741" i="46"/>
  <c r="G1737" i="46"/>
  <c r="G1733" i="46"/>
  <c r="G1729" i="46"/>
  <c r="G1725" i="46"/>
  <c r="G1721" i="46"/>
  <c r="G1709" i="46"/>
  <c r="G1705" i="46"/>
  <c r="G1701" i="46"/>
  <c r="G1718" i="46"/>
  <c r="G1715" i="46"/>
  <c r="G1712" i="46"/>
  <c r="G1756" i="46"/>
  <c r="G1752" i="46"/>
  <c r="G1748" i="46"/>
  <c r="G1744" i="46"/>
  <c r="G1740" i="46"/>
  <c r="G1736" i="46"/>
  <c r="G1732" i="46"/>
  <c r="G1728" i="46"/>
  <c r="G1724" i="46"/>
  <c r="G1708" i="46"/>
  <c r="G1704" i="46"/>
  <c r="G1700" i="46"/>
  <c r="G1755" i="46"/>
  <c r="G1751" i="46"/>
  <c r="G1747" i="46"/>
  <c r="G1743" i="46"/>
  <c r="G1739" i="46"/>
  <c r="G1735" i="46"/>
  <c r="G1731" i="46"/>
  <c r="G1727" i="46"/>
  <c r="G1723" i="46"/>
  <c r="G1711" i="46"/>
  <c r="G1707" i="46"/>
  <c r="G1703" i="46"/>
  <c r="G1716" i="46"/>
  <c r="E1593" i="46" l="1"/>
  <c r="E1597" i="46"/>
  <c r="E1591" i="46"/>
  <c r="AN1224" i="46"/>
  <c r="H25" i="46"/>
  <c r="H26" i="46" s="1"/>
  <c r="H27" i="46" s="1"/>
  <c r="H28" i="46" s="1"/>
  <c r="E25" i="46"/>
  <c r="E26" i="46" s="1"/>
  <c r="E27" i="46" s="1"/>
  <c r="E28" i="46" s="1"/>
  <c r="E29" i="46" s="1"/>
  <c r="E30" i="46" s="1"/>
  <c r="E31" i="46" s="1"/>
  <c r="E32" i="46" s="1"/>
  <c r="E33" i="46" s="1"/>
  <c r="E34" i="46" s="1"/>
  <c r="E35" i="46" s="1"/>
  <c r="E36" i="46" s="1"/>
  <c r="E37" i="46" s="1"/>
  <c r="E38" i="46" s="1"/>
  <c r="E39" i="46" s="1"/>
  <c r="E40" i="46" s="1"/>
  <c r="E41" i="46" s="1"/>
  <c r="E42" i="46" s="1"/>
  <c r="E43" i="46" s="1"/>
  <c r="E44" i="46" s="1"/>
  <c r="E45" i="46" s="1"/>
  <c r="E46" i="46" s="1"/>
  <c r="E47" i="46" s="1"/>
  <c r="E48" i="46" s="1"/>
  <c r="E49" i="46" s="1"/>
  <c r="E50" i="46" s="1"/>
  <c r="E51" i="46" s="1"/>
  <c r="E52" i="46" s="1"/>
  <c r="E53" i="46" s="1"/>
  <c r="E54" i="46" s="1"/>
  <c r="E55" i="46" s="1"/>
  <c r="E56" i="46" s="1"/>
  <c r="E57" i="46" s="1"/>
  <c r="E58" i="46" s="1"/>
  <c r="E59" i="46" s="1"/>
  <c r="E60" i="46" s="1"/>
  <c r="E61" i="46" s="1"/>
  <c r="E62" i="46" s="1"/>
  <c r="E63" i="46" s="1"/>
  <c r="E64" i="46" s="1"/>
  <c r="E65" i="46" s="1"/>
  <c r="E66" i="46" s="1"/>
  <c r="J72" i="46"/>
  <c r="J73" i="46" s="1"/>
  <c r="J74" i="46" s="1"/>
  <c r="J75" i="46" s="1"/>
  <c r="J76" i="46" s="1"/>
  <c r="J77" i="46" s="1"/>
  <c r="J78" i="46" s="1"/>
  <c r="J79" i="46" s="1"/>
  <c r="J80" i="46" s="1"/>
  <c r="J81" i="46" s="1"/>
  <c r="J82" i="46" s="1"/>
  <c r="J83" i="46" s="1"/>
  <c r="J84" i="46" s="1"/>
  <c r="J85" i="46" s="1"/>
  <c r="J86" i="46" s="1"/>
  <c r="J87" i="46" s="1"/>
  <c r="J88" i="46" s="1"/>
  <c r="J89" i="46" s="1"/>
  <c r="J90" i="46" s="1"/>
  <c r="J91" i="46" s="1"/>
  <c r="J92" i="46" s="1"/>
  <c r="J93" i="46" s="1"/>
  <c r="J94" i="46" s="1"/>
  <c r="J95" i="46" s="1"/>
  <c r="J96" i="46" s="1"/>
  <c r="J97" i="46" s="1"/>
  <c r="J98" i="46" s="1"/>
  <c r="J99" i="46" s="1"/>
  <c r="J100" i="46" s="1"/>
  <c r="J101" i="46" s="1"/>
  <c r="J102" i="46" s="1"/>
  <c r="J103" i="46" s="1"/>
  <c r="J104" i="46" s="1"/>
  <c r="J105" i="46" s="1"/>
  <c r="J106" i="46" s="1"/>
  <c r="J107" i="46" s="1"/>
  <c r="J108" i="46" s="1"/>
  <c r="J109" i="46" s="1"/>
  <c r="J110" i="46" s="1"/>
  <c r="J111" i="46" s="1"/>
  <c r="J112" i="46" s="1"/>
  <c r="J113" i="46" s="1"/>
  <c r="E72" i="46"/>
  <c r="E73" i="46" s="1"/>
  <c r="E74" i="46" s="1"/>
  <c r="E75" i="46" s="1"/>
  <c r="E76" i="46" s="1"/>
  <c r="E77" i="46" s="1"/>
  <c r="E78" i="46" s="1"/>
  <c r="E79" i="46" s="1"/>
  <c r="E80" i="46" s="1"/>
  <c r="E81" i="46" s="1"/>
  <c r="E82" i="46" s="1"/>
  <c r="E83" i="46" s="1"/>
  <c r="E84" i="46" s="1"/>
  <c r="E85" i="46" s="1"/>
  <c r="E86" i="46" s="1"/>
  <c r="E87" i="46" s="1"/>
  <c r="E88" i="46" s="1"/>
  <c r="E89" i="46" s="1"/>
  <c r="E90" i="46" s="1"/>
  <c r="E91" i="46" s="1"/>
  <c r="E92" i="46" s="1"/>
  <c r="E93" i="46" s="1"/>
  <c r="E94" i="46" s="1"/>
  <c r="E95" i="46" s="1"/>
  <c r="E96" i="46" s="1"/>
  <c r="E97" i="46" s="1"/>
  <c r="E98" i="46" s="1"/>
  <c r="E99" i="46" s="1"/>
  <c r="E100" i="46" s="1"/>
  <c r="E101" i="46" s="1"/>
  <c r="E102" i="46" s="1"/>
  <c r="E103" i="46" s="1"/>
  <c r="E104" i="46" s="1"/>
  <c r="E105" i="46" s="1"/>
  <c r="E106" i="46" s="1"/>
  <c r="E107" i="46" s="1"/>
  <c r="E108" i="46" s="1"/>
  <c r="E109" i="46" s="1"/>
  <c r="E110" i="46" s="1"/>
  <c r="E111" i="46" s="1"/>
  <c r="E112" i="46" s="1"/>
  <c r="E113" i="46" s="1"/>
  <c r="G25" i="46"/>
  <c r="G26" i="46" s="1"/>
  <c r="G27" i="46" s="1"/>
  <c r="G28" i="46" s="1"/>
  <c r="G29" i="46" s="1"/>
  <c r="G30" i="46" s="1"/>
  <c r="G31" i="46" s="1"/>
  <c r="G32" i="46" s="1"/>
  <c r="G33" i="46" s="1"/>
  <c r="G34" i="46" s="1"/>
  <c r="G35" i="46" s="1"/>
  <c r="G36" i="46" s="1"/>
  <c r="G37" i="46" s="1"/>
  <c r="G38" i="46" s="1"/>
  <c r="G39" i="46" s="1"/>
  <c r="G40" i="46" s="1"/>
  <c r="G41" i="46" s="1"/>
  <c r="G42" i="46" s="1"/>
  <c r="G43" i="46" s="1"/>
  <c r="G44" i="46" s="1"/>
  <c r="G45" i="46" s="1"/>
  <c r="G46" i="46" s="1"/>
  <c r="G47" i="46" s="1"/>
  <c r="G48" i="46" s="1"/>
  <c r="G49" i="46" s="1"/>
  <c r="G50" i="46" s="1"/>
  <c r="G51" i="46" s="1"/>
  <c r="G52" i="46" s="1"/>
  <c r="G53" i="46" s="1"/>
  <c r="G54" i="46" s="1"/>
  <c r="G55" i="46" s="1"/>
  <c r="G56" i="46" s="1"/>
  <c r="G57" i="46" s="1"/>
  <c r="G58" i="46" s="1"/>
  <c r="G59" i="46" s="1"/>
  <c r="G60" i="46" s="1"/>
  <c r="G61" i="46" s="1"/>
  <c r="G62" i="46" s="1"/>
  <c r="G63" i="46" s="1"/>
  <c r="G64" i="46" s="1"/>
  <c r="G65" i="46" s="1"/>
  <c r="G66" i="46" s="1"/>
  <c r="AE1394" i="46"/>
  <c r="D255" i="46"/>
  <c r="D253" i="46"/>
  <c r="D1775" i="46"/>
  <c r="N1580" i="46"/>
  <c r="O1580" i="46" s="1"/>
  <c r="D247" i="46"/>
  <c r="D649" i="46"/>
  <c r="D650" i="46" s="1"/>
  <c r="D651" i="46" s="1"/>
  <c r="D652" i="46" s="1"/>
  <c r="D653" i="46" s="1"/>
  <c r="D654" i="46" s="1"/>
  <c r="D655" i="46" s="1"/>
  <c r="D656" i="46" s="1"/>
  <c r="D657" i="46" s="1"/>
  <c r="D658" i="46" s="1"/>
  <c r="D659" i="46" s="1"/>
  <c r="D660" i="46" s="1"/>
  <c r="D661" i="46" s="1"/>
  <c r="D662" i="46" s="1"/>
  <c r="D663" i="46" s="1"/>
  <c r="D664" i="46" s="1"/>
  <c r="D665" i="46" s="1"/>
  <c r="D666" i="46" s="1"/>
  <c r="D667" i="46" s="1"/>
  <c r="D668" i="46" s="1"/>
  <c r="D669" i="46" s="1"/>
  <c r="D670" i="46" s="1"/>
  <c r="D671" i="46" s="1"/>
  <c r="D672" i="46" s="1"/>
  <c r="E235" i="46"/>
  <c r="T371" i="46"/>
  <c r="D252" i="46"/>
  <c r="AE1400" i="46"/>
  <c r="D259" i="46"/>
  <c r="D250" i="46"/>
  <c r="E281" i="46"/>
  <c r="C1251" i="46" s="1"/>
  <c r="C1252" i="46" s="1"/>
  <c r="D248" i="46"/>
  <c r="E283" i="46"/>
  <c r="D812" i="46"/>
  <c r="D813" i="46" s="1"/>
  <c r="D814" i="46" s="1"/>
  <c r="D815" i="46" s="1"/>
  <c r="D816" i="46" s="1"/>
  <c r="D817" i="46" s="1"/>
  <c r="D818" i="46" s="1"/>
  <c r="D819" i="46" s="1"/>
  <c r="D820" i="46" s="1"/>
  <c r="D821" i="46" s="1"/>
  <c r="D822" i="46" s="1"/>
  <c r="D823" i="46" s="1"/>
  <c r="D824" i="46" s="1"/>
  <c r="D825" i="46" s="1"/>
  <c r="D826" i="46" s="1"/>
  <c r="D827" i="46" s="1"/>
  <c r="D828" i="46" s="1"/>
  <c r="D829" i="46" s="1"/>
  <c r="D830" i="46" s="1"/>
  <c r="D831" i="46" s="1"/>
  <c r="D832" i="46" s="1"/>
  <c r="D833" i="46" s="1"/>
  <c r="D834" i="46" s="1"/>
  <c r="D835" i="46" s="1"/>
  <c r="D836" i="46" s="1"/>
  <c r="D837" i="46" s="1"/>
  <c r="D838" i="46" s="1"/>
  <c r="D839" i="46" s="1"/>
  <c r="D840" i="46" s="1"/>
  <c r="D841" i="46" s="1"/>
  <c r="D842" i="46" s="1"/>
  <c r="D843" i="46" s="1"/>
  <c r="D844" i="46" s="1"/>
  <c r="D845" i="46" s="1"/>
  <c r="D846" i="46" s="1"/>
  <c r="D847" i="46" s="1"/>
  <c r="D848" i="46" s="1"/>
  <c r="D849" i="46" s="1"/>
  <c r="D850" i="46" s="1"/>
  <c r="D851" i="46" s="1"/>
  <c r="D852" i="46" s="1"/>
  <c r="D853" i="46" s="1"/>
  <c r="G812" i="46"/>
  <c r="G813" i="46" s="1"/>
  <c r="G814" i="46" s="1"/>
  <c r="G815" i="46" s="1"/>
  <c r="G816" i="46" s="1"/>
  <c r="G817" i="46" s="1"/>
  <c r="G818" i="46" s="1"/>
  <c r="G819" i="46" s="1"/>
  <c r="G820" i="46" s="1"/>
  <c r="G821" i="46" s="1"/>
  <c r="G822" i="46" s="1"/>
  <c r="G823" i="46" s="1"/>
  <c r="G824" i="46" s="1"/>
  <c r="G825" i="46" s="1"/>
  <c r="G826" i="46" s="1"/>
  <c r="G827" i="46" s="1"/>
  <c r="G828" i="46" s="1"/>
  <c r="G829" i="46" s="1"/>
  <c r="G830" i="46" s="1"/>
  <c r="G831" i="46" s="1"/>
  <c r="G832" i="46" s="1"/>
  <c r="G833" i="46" s="1"/>
  <c r="G834" i="46" s="1"/>
  <c r="G835" i="46" s="1"/>
  <c r="G836" i="46" s="1"/>
  <c r="G837" i="46" s="1"/>
  <c r="G838" i="46" s="1"/>
  <c r="G839" i="46" s="1"/>
  <c r="G840" i="46" s="1"/>
  <c r="G841" i="46" s="1"/>
  <c r="G842" i="46" s="1"/>
  <c r="G843" i="46" s="1"/>
  <c r="G844" i="46" s="1"/>
  <c r="G845" i="46" s="1"/>
  <c r="G846" i="46" s="1"/>
  <c r="G847" i="46" s="1"/>
  <c r="G848" i="46" s="1"/>
  <c r="G849" i="46" s="1"/>
  <c r="G850" i="46" s="1"/>
  <c r="G851" i="46" s="1"/>
  <c r="G852" i="46" s="1"/>
  <c r="G853" i="46" s="1"/>
  <c r="F812" i="46"/>
  <c r="F813" i="46" s="1"/>
  <c r="F814" i="46" s="1"/>
  <c r="F815" i="46" s="1"/>
  <c r="F816" i="46" s="1"/>
  <c r="F817" i="46" s="1"/>
  <c r="F818" i="46" s="1"/>
  <c r="F819" i="46" s="1"/>
  <c r="F820" i="46" s="1"/>
  <c r="F821" i="46" s="1"/>
  <c r="F822" i="46" s="1"/>
  <c r="F823" i="46" s="1"/>
  <c r="F824" i="46" s="1"/>
  <c r="F825" i="46" s="1"/>
  <c r="F826" i="46" s="1"/>
  <c r="F827" i="46" s="1"/>
  <c r="F828" i="46" s="1"/>
  <c r="F829" i="46" s="1"/>
  <c r="F830" i="46" s="1"/>
  <c r="F831" i="46" s="1"/>
  <c r="F832" i="46" s="1"/>
  <c r="F833" i="46" s="1"/>
  <c r="F834" i="46" s="1"/>
  <c r="F835" i="46" s="1"/>
  <c r="F836" i="46" s="1"/>
  <c r="F837" i="46" s="1"/>
  <c r="F838" i="46" s="1"/>
  <c r="F839" i="46" s="1"/>
  <c r="F840" i="46" s="1"/>
  <c r="F841" i="46" s="1"/>
  <c r="F842" i="46" s="1"/>
  <c r="F843" i="46" s="1"/>
  <c r="F844" i="46" s="1"/>
  <c r="F845" i="46" s="1"/>
  <c r="F846" i="46" s="1"/>
  <c r="F847" i="46" s="1"/>
  <c r="F848" i="46" s="1"/>
  <c r="F849" i="46" s="1"/>
  <c r="F850" i="46" s="1"/>
  <c r="F851" i="46" s="1"/>
  <c r="F852" i="46" s="1"/>
  <c r="F853" i="46" s="1"/>
  <c r="H812" i="46"/>
  <c r="H813" i="46" s="1"/>
  <c r="H814" i="46" s="1"/>
  <c r="H815" i="46" s="1"/>
  <c r="H816" i="46" s="1"/>
  <c r="H817" i="46" s="1"/>
  <c r="H818" i="46" s="1"/>
  <c r="H819" i="46" s="1"/>
  <c r="H820" i="46" s="1"/>
  <c r="H821" i="46" s="1"/>
  <c r="H822" i="46" s="1"/>
  <c r="H823" i="46" s="1"/>
  <c r="H824" i="46" s="1"/>
  <c r="H825" i="46" s="1"/>
  <c r="H826" i="46" s="1"/>
  <c r="H827" i="46" s="1"/>
  <c r="H828" i="46" s="1"/>
  <c r="H829" i="46" s="1"/>
  <c r="H830" i="46" s="1"/>
  <c r="H831" i="46" s="1"/>
  <c r="H832" i="46" s="1"/>
  <c r="H833" i="46" s="1"/>
  <c r="H834" i="46" s="1"/>
  <c r="H835" i="46" s="1"/>
  <c r="H836" i="46" s="1"/>
  <c r="H837" i="46" s="1"/>
  <c r="H838" i="46" s="1"/>
  <c r="H839" i="46" s="1"/>
  <c r="H840" i="46" s="1"/>
  <c r="H841" i="46" s="1"/>
  <c r="H842" i="46" s="1"/>
  <c r="H843" i="46" s="1"/>
  <c r="H844" i="46" s="1"/>
  <c r="H845" i="46" s="1"/>
  <c r="H846" i="46" s="1"/>
  <c r="H847" i="46" s="1"/>
  <c r="H848" i="46" s="1"/>
  <c r="H849" i="46" s="1"/>
  <c r="H850" i="46" s="1"/>
  <c r="H851" i="46" s="1"/>
  <c r="H852" i="46" s="1"/>
  <c r="H853" i="46" s="1"/>
  <c r="E812" i="46"/>
  <c r="E813" i="46" s="1"/>
  <c r="E814" i="46" s="1"/>
  <c r="E815" i="46" s="1"/>
  <c r="E816" i="46" s="1"/>
  <c r="E817" i="46" s="1"/>
  <c r="E818" i="46" s="1"/>
  <c r="E819" i="46" s="1"/>
  <c r="E820" i="46" s="1"/>
  <c r="E821" i="46" s="1"/>
  <c r="E822" i="46" s="1"/>
  <c r="E823" i="46" s="1"/>
  <c r="E824" i="46" s="1"/>
  <c r="E825" i="46" s="1"/>
  <c r="E826" i="46" s="1"/>
  <c r="E827" i="46" s="1"/>
  <c r="E828" i="46" s="1"/>
  <c r="E829" i="46" s="1"/>
  <c r="E830" i="46" s="1"/>
  <c r="E831" i="46" s="1"/>
  <c r="E832" i="46" s="1"/>
  <c r="E833" i="46" s="1"/>
  <c r="E834" i="46" s="1"/>
  <c r="E835" i="46" s="1"/>
  <c r="E836" i="46" s="1"/>
  <c r="E837" i="46" s="1"/>
  <c r="E838" i="46" s="1"/>
  <c r="E839" i="46" s="1"/>
  <c r="E840" i="46" s="1"/>
  <c r="E841" i="46" s="1"/>
  <c r="E842" i="46" s="1"/>
  <c r="E843" i="46" s="1"/>
  <c r="E844" i="46" s="1"/>
  <c r="E845" i="46" s="1"/>
  <c r="E846" i="46" s="1"/>
  <c r="E847" i="46" s="1"/>
  <c r="E848" i="46" s="1"/>
  <c r="E849" i="46" s="1"/>
  <c r="E850" i="46" s="1"/>
  <c r="E851" i="46" s="1"/>
  <c r="E852" i="46" s="1"/>
  <c r="E853" i="46" s="1"/>
  <c r="E1596" i="46"/>
  <c r="F1596" i="46" s="1"/>
  <c r="G1596" i="46" s="1"/>
  <c r="H1596" i="46" s="1"/>
  <c r="I1596" i="46" s="1"/>
  <c r="J1596" i="46" s="1"/>
  <c r="K1596" i="46" s="1"/>
  <c r="L1596" i="46" s="1"/>
  <c r="M1596" i="46" s="1"/>
  <c r="N1596" i="46" s="1"/>
  <c r="O1596" i="46" s="1"/>
  <c r="P1596" i="46" s="1"/>
  <c r="Q1596" i="46" s="1"/>
  <c r="R1596" i="46" s="1"/>
  <c r="S1596" i="46" s="1"/>
  <c r="T1596" i="46" s="1"/>
  <c r="U1596" i="46" s="1"/>
  <c r="V1596" i="46" s="1"/>
  <c r="W1596" i="46" s="1"/>
  <c r="X1596" i="46" s="1"/>
  <c r="Y1596" i="46" s="1"/>
  <c r="Z1596" i="46" s="1"/>
  <c r="AA1596" i="46" s="1"/>
  <c r="AB1596" i="46" s="1"/>
  <c r="AC1596" i="46" s="1"/>
  <c r="AD1596" i="46" s="1"/>
  <c r="AE1596" i="46" s="1"/>
  <c r="AF1596" i="46" s="1"/>
  <c r="AG1596" i="46" s="1"/>
  <c r="AH1596" i="46" s="1"/>
  <c r="AI1596" i="46" s="1"/>
  <c r="AJ1596" i="46" s="1"/>
  <c r="AK1596" i="46" s="1"/>
  <c r="AL1596" i="46" s="1"/>
  <c r="AM1596" i="46" s="1"/>
  <c r="AN1596" i="46" s="1"/>
  <c r="AO1596" i="46" s="1"/>
  <c r="AP1596" i="46" s="1"/>
  <c r="AQ1596" i="46" s="1"/>
  <c r="AR1596" i="46" s="1"/>
  <c r="AS1596" i="46" s="1"/>
  <c r="I72" i="46"/>
  <c r="I73" i="46" s="1"/>
  <c r="I74" i="46" s="1"/>
  <c r="I75" i="46" s="1"/>
  <c r="I76" i="46" s="1"/>
  <c r="I77" i="46" s="1"/>
  <c r="I78" i="46" s="1"/>
  <c r="I79" i="46" s="1"/>
  <c r="I80" i="46" s="1"/>
  <c r="I81" i="46" s="1"/>
  <c r="I82" i="46" s="1"/>
  <c r="I83" i="46" s="1"/>
  <c r="I84" i="46" s="1"/>
  <c r="I85" i="46" s="1"/>
  <c r="I86" i="46" s="1"/>
  <c r="I87" i="46" s="1"/>
  <c r="I88" i="46" s="1"/>
  <c r="I89" i="46" s="1"/>
  <c r="I90" i="46" s="1"/>
  <c r="I91" i="46" s="1"/>
  <c r="I92" i="46" s="1"/>
  <c r="I93" i="46" s="1"/>
  <c r="I94" i="46" s="1"/>
  <c r="I95" i="46" s="1"/>
  <c r="I96" i="46" s="1"/>
  <c r="I97" i="46" s="1"/>
  <c r="I98" i="46" s="1"/>
  <c r="I99" i="46" s="1"/>
  <c r="I100" i="46" s="1"/>
  <c r="I101" i="46" s="1"/>
  <c r="I102" i="46" s="1"/>
  <c r="I103" i="46" s="1"/>
  <c r="I104" i="46" s="1"/>
  <c r="I105" i="46" s="1"/>
  <c r="I106" i="46" s="1"/>
  <c r="I107" i="46" s="1"/>
  <c r="I108" i="46" s="1"/>
  <c r="I109" i="46" s="1"/>
  <c r="I110" i="46" s="1"/>
  <c r="I111" i="46" s="1"/>
  <c r="I112" i="46" s="1"/>
  <c r="I113" i="46" s="1"/>
  <c r="AE1399" i="46"/>
  <c r="H72" i="46"/>
  <c r="H73" i="46" s="1"/>
  <c r="H74" i="46" s="1"/>
  <c r="H75" i="46" s="1"/>
  <c r="D1772" i="46"/>
  <c r="D1773" i="46"/>
  <c r="AE1369" i="46"/>
  <c r="H29" i="46"/>
  <c r="H30" i="46" s="1"/>
  <c r="H31" i="46" s="1"/>
  <c r="H32" i="46" s="1"/>
  <c r="H33" i="46" s="1"/>
  <c r="H34" i="46" s="1"/>
  <c r="H35" i="46" s="1"/>
  <c r="H36" i="46" s="1"/>
  <c r="H37" i="46" s="1"/>
  <c r="H38" i="46" s="1"/>
  <c r="H39" i="46" s="1"/>
  <c r="H40" i="46" s="1"/>
  <c r="H41" i="46" s="1"/>
  <c r="H42" i="46" s="1"/>
  <c r="H43" i="46" s="1"/>
  <c r="H44" i="46" s="1"/>
  <c r="H45" i="46" s="1"/>
  <c r="H46" i="46" s="1"/>
  <c r="H47" i="46" s="1"/>
  <c r="H48" i="46" s="1"/>
  <c r="H49" i="46" s="1"/>
  <c r="H50" i="46" s="1"/>
  <c r="H51" i="46" s="1"/>
  <c r="H52" i="46" s="1"/>
  <c r="H53" i="46" s="1"/>
  <c r="H54" i="46" s="1"/>
  <c r="H55" i="46" s="1"/>
  <c r="H56" i="46" s="1"/>
  <c r="H57" i="46" s="1"/>
  <c r="H58" i="46" s="1"/>
  <c r="H59" i="46" s="1"/>
  <c r="H60" i="46" s="1"/>
  <c r="H61" i="46" s="1"/>
  <c r="H62" i="46" s="1"/>
  <c r="H63" i="46" s="1"/>
  <c r="H64" i="46" s="1"/>
  <c r="H65" i="46" s="1"/>
  <c r="H66" i="46" s="1"/>
  <c r="E282" i="46"/>
  <c r="E284" i="46"/>
  <c r="F644" i="46"/>
  <c r="F645" i="46" s="1"/>
  <c r="F646" i="46" s="1"/>
  <c r="F647" i="46" s="1"/>
  <c r="F648" i="46" s="1"/>
  <c r="F649" i="46" s="1"/>
  <c r="F650" i="46" s="1"/>
  <c r="F651" i="46" s="1"/>
  <c r="F652" i="46" s="1"/>
  <c r="F653" i="46" s="1"/>
  <c r="F654" i="46" s="1"/>
  <c r="F655" i="46" s="1"/>
  <c r="F656" i="46" s="1"/>
  <c r="F657" i="46" s="1"/>
  <c r="F658" i="46" s="1"/>
  <c r="F659" i="46" s="1"/>
  <c r="F660" i="46" s="1"/>
  <c r="F661" i="46" s="1"/>
  <c r="F662" i="46" s="1"/>
  <c r="F663" i="46" s="1"/>
  <c r="F664" i="46" s="1"/>
  <c r="F665" i="46" s="1"/>
  <c r="F666" i="46" s="1"/>
  <c r="F667" i="46" s="1"/>
  <c r="F668" i="46" s="1"/>
  <c r="F669" i="46" s="1"/>
  <c r="F670" i="46" s="1"/>
  <c r="F671" i="46" s="1"/>
  <c r="F672" i="46" s="1"/>
  <c r="F673" i="46" s="1"/>
  <c r="F674" i="46" s="1"/>
  <c r="F675" i="46" s="1"/>
  <c r="F676" i="46" s="1"/>
  <c r="F677" i="46" s="1"/>
  <c r="F678" i="46" s="1"/>
  <c r="F679" i="46" s="1"/>
  <c r="F680" i="46" s="1"/>
  <c r="F681" i="46" s="1"/>
  <c r="F682" i="46" s="1"/>
  <c r="F683" i="46" s="1"/>
  <c r="F684" i="46" s="1"/>
  <c r="N1576" i="46"/>
  <c r="O1576" i="46" s="1"/>
  <c r="E279" i="46"/>
  <c r="E644" i="46"/>
  <c r="E645" i="46" s="1"/>
  <c r="E646" i="46" s="1"/>
  <c r="E647" i="46" s="1"/>
  <c r="E648" i="46" s="1"/>
  <c r="E649" i="46" s="1"/>
  <c r="E650" i="46" s="1"/>
  <c r="E651" i="46" s="1"/>
  <c r="E652" i="46" s="1"/>
  <c r="E653" i="46" s="1"/>
  <c r="E654" i="46" s="1"/>
  <c r="E655" i="46" s="1"/>
  <c r="E656" i="46" s="1"/>
  <c r="E657" i="46" s="1"/>
  <c r="E658" i="46" s="1"/>
  <c r="E659" i="46" s="1"/>
  <c r="E660" i="46" s="1"/>
  <c r="E661" i="46" s="1"/>
  <c r="E662" i="46" s="1"/>
  <c r="E663" i="46" s="1"/>
  <c r="E664" i="46" s="1"/>
  <c r="E665" i="46" s="1"/>
  <c r="E666" i="46" s="1"/>
  <c r="E667" i="46" s="1"/>
  <c r="E668" i="46" s="1"/>
  <c r="E669" i="46" s="1"/>
  <c r="E670" i="46" s="1"/>
  <c r="E671" i="46" s="1"/>
  <c r="E672" i="46" s="1"/>
  <c r="E673" i="46" s="1"/>
  <c r="E674" i="46" s="1"/>
  <c r="E675" i="46" s="1"/>
  <c r="E676" i="46" s="1"/>
  <c r="E677" i="46" s="1"/>
  <c r="E678" i="46" s="1"/>
  <c r="E679" i="46" s="1"/>
  <c r="E680" i="46" s="1"/>
  <c r="E681" i="46" s="1"/>
  <c r="E682" i="46" s="1"/>
  <c r="E683" i="46" s="1"/>
  <c r="E684" i="46" s="1"/>
  <c r="E1598" i="46"/>
  <c r="F1598" i="46" s="1"/>
  <c r="G1598" i="46" s="1"/>
  <c r="H1598" i="46" s="1"/>
  <c r="I1598" i="46" s="1"/>
  <c r="J1598" i="46" s="1"/>
  <c r="K1598" i="46" s="1"/>
  <c r="L1598" i="46" s="1"/>
  <c r="M1598" i="46" s="1"/>
  <c r="N1598" i="46" s="1"/>
  <c r="O1598" i="46" s="1"/>
  <c r="P1598" i="46" s="1"/>
  <c r="Q1598" i="46" s="1"/>
  <c r="R1598" i="46" s="1"/>
  <c r="S1598" i="46" s="1"/>
  <c r="T1598" i="46" s="1"/>
  <c r="U1598" i="46" s="1"/>
  <c r="V1598" i="46" s="1"/>
  <c r="W1598" i="46" s="1"/>
  <c r="X1598" i="46" s="1"/>
  <c r="Y1598" i="46" s="1"/>
  <c r="Z1598" i="46" s="1"/>
  <c r="AA1598" i="46" s="1"/>
  <c r="AB1598" i="46" s="1"/>
  <c r="AC1598" i="46" s="1"/>
  <c r="AD1598" i="46" s="1"/>
  <c r="AE1598" i="46" s="1"/>
  <c r="AF1598" i="46" s="1"/>
  <c r="AG1598" i="46" s="1"/>
  <c r="AH1598" i="46" s="1"/>
  <c r="AI1598" i="46" s="1"/>
  <c r="AJ1598" i="46" s="1"/>
  <c r="AK1598" i="46" s="1"/>
  <c r="AL1598" i="46" s="1"/>
  <c r="AM1598" i="46" s="1"/>
  <c r="AN1598" i="46" s="1"/>
  <c r="AO1598" i="46" s="1"/>
  <c r="AP1598" i="46" s="1"/>
  <c r="AQ1598" i="46" s="1"/>
  <c r="AR1598" i="46" s="1"/>
  <c r="AS1598" i="46" s="1"/>
  <c r="E1592" i="46"/>
  <c r="F1592" i="46" s="1"/>
  <c r="AH1252" i="46"/>
  <c r="AL1252" i="46"/>
  <c r="N1252" i="46"/>
  <c r="F1552" i="46"/>
  <c r="I1552" i="46" s="1"/>
  <c r="D246" i="46"/>
  <c r="L372" i="46" s="1"/>
  <c r="K72" i="46"/>
  <c r="K73" i="46" s="1"/>
  <c r="K74" i="46" s="1"/>
  <c r="K75" i="46" s="1"/>
  <c r="K76" i="46" s="1"/>
  <c r="K77" i="46" s="1"/>
  <c r="K78" i="46" s="1"/>
  <c r="K79" i="46" s="1"/>
  <c r="K80" i="46" s="1"/>
  <c r="K81" i="46" s="1"/>
  <c r="K82" i="46" s="1"/>
  <c r="K83" i="46" s="1"/>
  <c r="K84" i="46" s="1"/>
  <c r="K85" i="46" s="1"/>
  <c r="K86" i="46" s="1"/>
  <c r="K87" i="46" s="1"/>
  <c r="K88" i="46" s="1"/>
  <c r="K89" i="46" s="1"/>
  <c r="K90" i="46" s="1"/>
  <c r="K91" i="46" s="1"/>
  <c r="K92" i="46" s="1"/>
  <c r="K93" i="46" s="1"/>
  <c r="K94" i="46" s="1"/>
  <c r="K95" i="46" s="1"/>
  <c r="K96" i="46" s="1"/>
  <c r="K97" i="46" s="1"/>
  <c r="K98" i="46" s="1"/>
  <c r="K99" i="46" s="1"/>
  <c r="K100" i="46" s="1"/>
  <c r="K101" i="46" s="1"/>
  <c r="K102" i="46" s="1"/>
  <c r="K103" i="46" s="1"/>
  <c r="K104" i="46" s="1"/>
  <c r="K105" i="46" s="1"/>
  <c r="K106" i="46" s="1"/>
  <c r="K107" i="46" s="1"/>
  <c r="K108" i="46" s="1"/>
  <c r="K109" i="46" s="1"/>
  <c r="K110" i="46" s="1"/>
  <c r="K111" i="46" s="1"/>
  <c r="K112" i="46" s="1"/>
  <c r="K113" i="46" s="1"/>
  <c r="F1582" i="46"/>
  <c r="I1582" i="46" s="1"/>
  <c r="F1554" i="46"/>
  <c r="I1554" i="46" s="1"/>
  <c r="F1564" i="46"/>
  <c r="I1564" i="46" s="1"/>
  <c r="AN1252" i="46"/>
  <c r="W1252" i="46"/>
  <c r="F1571" i="46"/>
  <c r="I1571" i="46" s="1"/>
  <c r="F1568" i="46"/>
  <c r="I1568" i="46" s="1"/>
  <c r="D251" i="46"/>
  <c r="Q371" i="46" s="1"/>
  <c r="AE1398" i="46"/>
  <c r="F72" i="46"/>
  <c r="F73" i="46" s="1"/>
  <c r="F1584" i="46"/>
  <c r="I1584" i="46" s="1"/>
  <c r="F1548" i="46"/>
  <c r="I1548" i="46" s="1"/>
  <c r="J1223" i="46"/>
  <c r="J1224" i="46" s="1"/>
  <c r="D1252" i="46"/>
  <c r="AM1252" i="46"/>
  <c r="F1559" i="46"/>
  <c r="I1559" i="46" s="1"/>
  <c r="F1579" i="46"/>
  <c r="I1579" i="46" s="1"/>
  <c r="D258" i="46"/>
  <c r="H1715" i="46"/>
  <c r="H1716" i="46" s="1"/>
  <c r="F1574" i="46"/>
  <c r="I1574" i="46" s="1"/>
  <c r="F1545" i="46"/>
  <c r="I1545" i="46" s="1"/>
  <c r="AR1252" i="46"/>
  <c r="I1252" i="46"/>
  <c r="F1557" i="46"/>
  <c r="I1557" i="46" s="1"/>
  <c r="F1547" i="46"/>
  <c r="I1547" i="46" s="1"/>
  <c r="D249" i="46"/>
  <c r="D265" i="46" s="1"/>
  <c r="H76" i="46"/>
  <c r="H77" i="46" s="1"/>
  <c r="H78" i="46" s="1"/>
  <c r="H79" i="46" s="1"/>
  <c r="H80" i="46" s="1"/>
  <c r="H81" i="46" s="1"/>
  <c r="H82" i="46" s="1"/>
  <c r="H83" i="46" s="1"/>
  <c r="H84" i="46" s="1"/>
  <c r="H85" i="46" s="1"/>
  <c r="H86" i="46" s="1"/>
  <c r="H87" i="46" s="1"/>
  <c r="H88" i="46" s="1"/>
  <c r="H89" i="46" s="1"/>
  <c r="H90" i="46" s="1"/>
  <c r="H91" i="46" s="1"/>
  <c r="H92" i="46" s="1"/>
  <c r="H93" i="46" s="1"/>
  <c r="H94" i="46" s="1"/>
  <c r="H95" i="46" s="1"/>
  <c r="H96" i="46" s="1"/>
  <c r="H97" i="46" s="1"/>
  <c r="H98" i="46" s="1"/>
  <c r="H99" i="46" s="1"/>
  <c r="H100" i="46" s="1"/>
  <c r="H101" i="46" s="1"/>
  <c r="H102" i="46" s="1"/>
  <c r="H103" i="46" s="1"/>
  <c r="H104" i="46" s="1"/>
  <c r="H105" i="46" s="1"/>
  <c r="H106" i="46" s="1"/>
  <c r="H107" i="46" s="1"/>
  <c r="H108" i="46" s="1"/>
  <c r="H109" i="46" s="1"/>
  <c r="H110" i="46" s="1"/>
  <c r="H111" i="46" s="1"/>
  <c r="H112" i="46" s="1"/>
  <c r="H113" i="46" s="1"/>
  <c r="F1558" i="46"/>
  <c r="I1558" i="46" s="1"/>
  <c r="F1580" i="46"/>
  <c r="I1580" i="46" s="1"/>
  <c r="H1252" i="46"/>
  <c r="Y1252" i="46"/>
  <c r="F1577" i="46"/>
  <c r="I1577" i="46" s="1"/>
  <c r="F1555" i="46"/>
  <c r="I1555" i="46" s="1"/>
  <c r="D256" i="46"/>
  <c r="V371" i="46" s="1"/>
  <c r="T372" i="46"/>
  <c r="T466" i="46" s="1"/>
  <c r="T560" i="46" s="1"/>
  <c r="AH1223" i="46"/>
  <c r="AH1225" i="46" s="1"/>
  <c r="D1774" i="46"/>
  <c r="AC1223" i="46"/>
  <c r="AD1223" i="46" s="1"/>
  <c r="D1771" i="46"/>
  <c r="F1556" i="46"/>
  <c r="I1556" i="46" s="1"/>
  <c r="AE1252" i="46"/>
  <c r="AK1252" i="46"/>
  <c r="M1252" i="46"/>
  <c r="D257" i="46"/>
  <c r="J29" i="46"/>
  <c r="J30" i="46" s="1"/>
  <c r="J31" i="46" s="1"/>
  <c r="J32" i="46" s="1"/>
  <c r="J33" i="46" s="1"/>
  <c r="J34" i="46" s="1"/>
  <c r="J35" i="46" s="1"/>
  <c r="J36" i="46" s="1"/>
  <c r="J37" i="46" s="1"/>
  <c r="J38" i="46" s="1"/>
  <c r="J39" i="46" s="1"/>
  <c r="J40" i="46" s="1"/>
  <c r="J41" i="46" s="1"/>
  <c r="J42" i="46" s="1"/>
  <c r="J43" i="46" s="1"/>
  <c r="J44" i="46" s="1"/>
  <c r="J45" i="46" s="1"/>
  <c r="J46" i="46" s="1"/>
  <c r="J47" i="46" s="1"/>
  <c r="J48" i="46" s="1"/>
  <c r="J49" i="46" s="1"/>
  <c r="J50" i="46" s="1"/>
  <c r="J51" i="46" s="1"/>
  <c r="J52" i="46" s="1"/>
  <c r="J53" i="46" s="1"/>
  <c r="J54" i="46" s="1"/>
  <c r="J55" i="46" s="1"/>
  <c r="J56" i="46" s="1"/>
  <c r="J57" i="46" s="1"/>
  <c r="J58" i="46" s="1"/>
  <c r="J59" i="46" s="1"/>
  <c r="J60" i="46" s="1"/>
  <c r="J61" i="46" s="1"/>
  <c r="J62" i="46" s="1"/>
  <c r="J63" i="46" s="1"/>
  <c r="J64" i="46" s="1"/>
  <c r="J65" i="46" s="1"/>
  <c r="J66" i="46" s="1"/>
  <c r="AB1225" i="46"/>
  <c r="AH1380" i="46" s="1"/>
  <c r="D1776" i="46"/>
  <c r="G657" i="46"/>
  <c r="G658" i="46" s="1"/>
  <c r="G659" i="46" s="1"/>
  <c r="G660" i="46" s="1"/>
  <c r="G661" i="46" s="1"/>
  <c r="G662" i="46" s="1"/>
  <c r="G663" i="46" s="1"/>
  <c r="G664" i="46" s="1"/>
  <c r="G665" i="46" s="1"/>
  <c r="G666" i="46" s="1"/>
  <c r="G667" i="46" s="1"/>
  <c r="G668" i="46" s="1"/>
  <c r="G669" i="46" s="1"/>
  <c r="G670" i="46" s="1"/>
  <c r="G671" i="46" s="1"/>
  <c r="G672" i="46" s="1"/>
  <c r="G673" i="46" s="1"/>
  <c r="G674" i="46" s="1"/>
  <c r="G675" i="46" s="1"/>
  <c r="G676" i="46" s="1"/>
  <c r="G677" i="46" s="1"/>
  <c r="G678" i="46" s="1"/>
  <c r="G679" i="46" s="1"/>
  <c r="G680" i="46" s="1"/>
  <c r="G681" i="46" s="1"/>
  <c r="G682" i="46" s="1"/>
  <c r="G683" i="46" s="1"/>
  <c r="G684" i="46" s="1"/>
  <c r="D1770" i="46"/>
  <c r="B1778" i="46"/>
  <c r="D1777" i="46"/>
  <c r="D673" i="46"/>
  <c r="D674" i="46" s="1"/>
  <c r="D675" i="46" s="1"/>
  <c r="D676" i="46" s="1"/>
  <c r="D677" i="46" s="1"/>
  <c r="D678" i="46" s="1"/>
  <c r="D679" i="46" s="1"/>
  <c r="D680" i="46" s="1"/>
  <c r="D681" i="46" s="1"/>
  <c r="D682" i="46" s="1"/>
  <c r="D683" i="46" s="1"/>
  <c r="D684" i="46" s="1"/>
  <c r="X373" i="46"/>
  <c r="H258" i="46"/>
  <c r="X371" i="46"/>
  <c r="X372" i="46"/>
  <c r="AB419" i="46"/>
  <c r="F213" i="46"/>
  <c r="Y374" i="46" s="1"/>
  <c r="D1164" i="46"/>
  <c r="E220" i="46"/>
  <c r="N1579" i="46"/>
  <c r="O1579" i="46" s="1"/>
  <c r="AE1395" i="46"/>
  <c r="D1163" i="46"/>
  <c r="E219" i="46"/>
  <c r="D218" i="46"/>
  <c r="AG1225" i="46"/>
  <c r="M1225" i="46"/>
  <c r="C254" i="46"/>
  <c r="C247" i="46"/>
  <c r="C256" i="46"/>
  <c r="C249" i="46"/>
  <c r="C258" i="46"/>
  <c r="C251" i="46"/>
  <c r="C253" i="46"/>
  <c r="C246" i="46"/>
  <c r="C255" i="46"/>
  <c r="C248" i="46"/>
  <c r="C257" i="46"/>
  <c r="C250" i="46"/>
  <c r="C259" i="46"/>
  <c r="C252" i="46"/>
  <c r="D1165" i="46"/>
  <c r="AF1359" i="46" s="1"/>
  <c r="W879" i="46"/>
  <c r="AD418" i="46"/>
  <c r="E221" i="46"/>
  <c r="F1593" i="46"/>
  <c r="G1593" i="46" s="1"/>
  <c r="H1593" i="46" s="1"/>
  <c r="I1593" i="46" s="1"/>
  <c r="J1593" i="46" s="1"/>
  <c r="K1593" i="46" s="1"/>
  <c r="L1593" i="46" s="1"/>
  <c r="M1593" i="46" s="1"/>
  <c r="N1593" i="46" s="1"/>
  <c r="O1593" i="46" s="1"/>
  <c r="P1593" i="46" s="1"/>
  <c r="Q1593" i="46" s="1"/>
  <c r="R1593" i="46" s="1"/>
  <c r="S1593" i="46" s="1"/>
  <c r="T1593" i="46" s="1"/>
  <c r="U1593" i="46" s="1"/>
  <c r="V1593" i="46" s="1"/>
  <c r="W1593" i="46" s="1"/>
  <c r="X1593" i="46" s="1"/>
  <c r="Y1593" i="46" s="1"/>
  <c r="Z1593" i="46" s="1"/>
  <c r="AA1593" i="46" s="1"/>
  <c r="AB1593" i="46" s="1"/>
  <c r="AC1593" i="46" s="1"/>
  <c r="AD1593" i="46" s="1"/>
  <c r="AE1593" i="46" s="1"/>
  <c r="AF1593" i="46" s="1"/>
  <c r="AG1593" i="46" s="1"/>
  <c r="AH1593" i="46" s="1"/>
  <c r="AI1593" i="46" s="1"/>
  <c r="AJ1593" i="46" s="1"/>
  <c r="AK1593" i="46" s="1"/>
  <c r="AL1593" i="46" s="1"/>
  <c r="AM1593" i="46" s="1"/>
  <c r="AN1593" i="46" s="1"/>
  <c r="AO1593" i="46" s="1"/>
  <c r="AP1593" i="46" s="1"/>
  <c r="AQ1593" i="46" s="1"/>
  <c r="AR1593" i="46" s="1"/>
  <c r="AS1593" i="46" s="1"/>
  <c r="T1223" i="46"/>
  <c r="T1225" i="46" s="1"/>
  <c r="S1224" i="46"/>
  <c r="M372" i="46"/>
  <c r="M371" i="46"/>
  <c r="M373" i="46"/>
  <c r="H247" i="46"/>
  <c r="F1597" i="46"/>
  <c r="G1597" i="46" s="1"/>
  <c r="H1597" i="46" s="1"/>
  <c r="I1597" i="46" s="1"/>
  <c r="J1597" i="46" s="1"/>
  <c r="K1597" i="46" s="1"/>
  <c r="L1597" i="46" s="1"/>
  <c r="M1597" i="46" s="1"/>
  <c r="N1597" i="46" s="1"/>
  <c r="O1597" i="46" s="1"/>
  <c r="P1597" i="46" s="1"/>
  <c r="Q1597" i="46" s="1"/>
  <c r="R1597" i="46" s="1"/>
  <c r="S1597" i="46" s="1"/>
  <c r="T1597" i="46" s="1"/>
  <c r="U1597" i="46" s="1"/>
  <c r="V1597" i="46" s="1"/>
  <c r="W1597" i="46" s="1"/>
  <c r="X1597" i="46" s="1"/>
  <c r="Y1597" i="46" s="1"/>
  <c r="Z1597" i="46" s="1"/>
  <c r="AA1597" i="46" s="1"/>
  <c r="AB1597" i="46" s="1"/>
  <c r="AC1597" i="46" s="1"/>
  <c r="AD1597" i="46" s="1"/>
  <c r="AE1597" i="46" s="1"/>
  <c r="AF1597" i="46" s="1"/>
  <c r="AG1597" i="46" s="1"/>
  <c r="AH1597" i="46" s="1"/>
  <c r="AI1597" i="46" s="1"/>
  <c r="AJ1597" i="46" s="1"/>
  <c r="AK1597" i="46" s="1"/>
  <c r="AL1597" i="46" s="1"/>
  <c r="AM1597" i="46" s="1"/>
  <c r="AN1597" i="46" s="1"/>
  <c r="AO1597" i="46" s="1"/>
  <c r="AP1597" i="46" s="1"/>
  <c r="AQ1597" i="46" s="1"/>
  <c r="AR1597" i="46" s="1"/>
  <c r="AS1597" i="46" s="1"/>
  <c r="O1223" i="46"/>
  <c r="O1225" i="46" s="1"/>
  <c r="N1224" i="46"/>
  <c r="T373" i="46"/>
  <c r="F1599" i="46"/>
  <c r="G1599" i="46" s="1"/>
  <c r="H1599" i="46" s="1"/>
  <c r="I1599" i="46" s="1"/>
  <c r="J1599" i="46" s="1"/>
  <c r="K1599" i="46" s="1"/>
  <c r="L1599" i="46" s="1"/>
  <c r="M1599" i="46" s="1"/>
  <c r="N1599" i="46" s="1"/>
  <c r="O1599" i="46" s="1"/>
  <c r="P1599" i="46" s="1"/>
  <c r="Q1599" i="46" s="1"/>
  <c r="R1599" i="46" s="1"/>
  <c r="S1599" i="46" s="1"/>
  <c r="T1599" i="46" s="1"/>
  <c r="U1599" i="46" s="1"/>
  <c r="V1599" i="46" s="1"/>
  <c r="W1599" i="46" s="1"/>
  <c r="X1599" i="46" s="1"/>
  <c r="Y1599" i="46" s="1"/>
  <c r="Z1599" i="46" s="1"/>
  <c r="AA1599" i="46" s="1"/>
  <c r="AB1599" i="46" s="1"/>
  <c r="AC1599" i="46" s="1"/>
  <c r="AD1599" i="46" s="1"/>
  <c r="AE1599" i="46" s="1"/>
  <c r="AF1599" i="46" s="1"/>
  <c r="AG1599" i="46" s="1"/>
  <c r="AH1599" i="46" s="1"/>
  <c r="AI1599" i="46" s="1"/>
  <c r="AJ1599" i="46" s="1"/>
  <c r="AK1599" i="46" s="1"/>
  <c r="AL1599" i="46" s="1"/>
  <c r="AM1599" i="46" s="1"/>
  <c r="AN1599" i="46" s="1"/>
  <c r="AO1599" i="46" s="1"/>
  <c r="AP1599" i="46" s="1"/>
  <c r="AQ1599" i="46" s="1"/>
  <c r="AR1599" i="46" s="1"/>
  <c r="AS1599" i="46" s="1"/>
  <c r="AN1225" i="46"/>
  <c r="AL1225" i="46"/>
  <c r="N1225" i="46"/>
  <c r="N1574" i="46"/>
  <c r="O1574" i="46" s="1"/>
  <c r="AE1390" i="46"/>
  <c r="O220" i="46"/>
  <c r="O221" i="46"/>
  <c r="O219" i="46"/>
  <c r="AI217" i="46"/>
  <c r="AJ217" i="46" s="1"/>
  <c r="AK217" i="46" s="1"/>
  <c r="AL217" i="46" s="1"/>
  <c r="AM217" i="46" s="1"/>
  <c r="AN217" i="46" s="1"/>
  <c r="AO217" i="46" s="1"/>
  <c r="AP217" i="46" s="1"/>
  <c r="AQ217" i="46" s="1"/>
  <c r="AR217" i="46" s="1"/>
  <c r="AS217" i="46" s="1"/>
  <c r="X1224" i="46"/>
  <c r="Y1223" i="46"/>
  <c r="D308" i="46"/>
  <c r="V911" i="46"/>
  <c r="AC450" i="46"/>
  <c r="AK218" i="46"/>
  <c r="F26" i="46"/>
  <c r="L25" i="46"/>
  <c r="F1591" i="46"/>
  <c r="W1225" i="46"/>
  <c r="N1575" i="46"/>
  <c r="O1575" i="46" s="1"/>
  <c r="AE1391" i="46"/>
  <c r="R371" i="46"/>
  <c r="R373" i="46"/>
  <c r="H252" i="46"/>
  <c r="R372" i="46"/>
  <c r="H1225" i="46"/>
  <c r="AM1225" i="46"/>
  <c r="Y372" i="46"/>
  <c r="Y373" i="46"/>
  <c r="Y371" i="46"/>
  <c r="H259" i="46"/>
  <c r="D266" i="46"/>
  <c r="F1223" i="46"/>
  <c r="F1225" i="46" s="1"/>
  <c r="E1224" i="46"/>
  <c r="I1225" i="46"/>
  <c r="AO1224" i="46"/>
  <c r="AP1223" i="46"/>
  <c r="AP1225" i="46" s="1"/>
  <c r="P371" i="46"/>
  <c r="P373" i="46"/>
  <c r="P372" i="46"/>
  <c r="H250" i="46"/>
  <c r="P374" i="46"/>
  <c r="W372" i="46"/>
  <c r="W373" i="46"/>
  <c r="W371" i="46"/>
  <c r="H257" i="46"/>
  <c r="T465" i="46"/>
  <c r="T559" i="46" s="1"/>
  <c r="F1769" i="46"/>
  <c r="H1768" i="46"/>
  <c r="AO1225" i="46"/>
  <c r="N371" i="46"/>
  <c r="N373" i="46"/>
  <c r="N372" i="46"/>
  <c r="H248" i="46"/>
  <c r="R1225" i="46"/>
  <c r="U373" i="46"/>
  <c r="U372" i="46"/>
  <c r="H255" i="46"/>
  <c r="U371" i="46"/>
  <c r="E1612" i="46"/>
  <c r="J1612" i="46"/>
  <c r="E1684" i="46"/>
  <c r="E1677" i="46"/>
  <c r="F1667" i="46"/>
  <c r="E1691" i="46"/>
  <c r="E1661" i="46"/>
  <c r="E1681" i="46"/>
  <c r="E1674" i="46"/>
  <c r="E1688" i="46"/>
  <c r="E1671" i="46"/>
  <c r="X1225" i="46"/>
  <c r="S1225" i="46"/>
  <c r="S371" i="46"/>
  <c r="S373" i="46"/>
  <c r="D267" i="46"/>
  <c r="H253" i="46"/>
  <c r="H267" i="46" s="1"/>
  <c r="S372" i="46"/>
  <c r="AC1225" i="46" l="1"/>
  <c r="AC1224" i="46"/>
  <c r="D307" i="46"/>
  <c r="Y1257" i="46"/>
  <c r="AG1380" i="46" s="1"/>
  <c r="AH1224" i="46"/>
  <c r="AI1223" i="46"/>
  <c r="Q372" i="46"/>
  <c r="Q374" i="46"/>
  <c r="R374" i="46"/>
  <c r="O371" i="46"/>
  <c r="G307" i="46"/>
  <c r="M374" i="46"/>
  <c r="W374" i="46"/>
  <c r="D269" i="46"/>
  <c r="E879" i="46"/>
  <c r="H1717" i="46"/>
  <c r="Q880" i="46" s="1"/>
  <c r="J879" i="46"/>
  <c r="J926" i="46" s="1"/>
  <c r="J974" i="46" s="1"/>
  <c r="D879" i="46"/>
  <c r="D926" i="46" s="1"/>
  <c r="R879" i="46"/>
  <c r="R926" i="46" s="1"/>
  <c r="R974" i="46" s="1"/>
  <c r="Q879" i="46"/>
  <c r="L879" i="46"/>
  <c r="N879" i="46"/>
  <c r="N926" i="46" s="1"/>
  <c r="N974" i="46" s="1"/>
  <c r="J1613" i="46"/>
  <c r="G1592" i="46"/>
  <c r="J1615" i="46" s="1"/>
  <c r="J1614" i="46"/>
  <c r="E1614" i="46"/>
  <c r="Q373" i="46"/>
  <c r="P879" i="46"/>
  <c r="H251" i="46"/>
  <c r="E1613" i="46"/>
  <c r="J1225" i="46"/>
  <c r="G1257" i="46" s="1"/>
  <c r="AG1362" i="46" s="1"/>
  <c r="F879" i="46"/>
  <c r="F926" i="46" s="1"/>
  <c r="F974" i="46" s="1"/>
  <c r="H879" i="46"/>
  <c r="H926" i="46" s="1"/>
  <c r="Y1256" i="46"/>
  <c r="Y1333" i="46" s="1"/>
  <c r="Y1427" i="46" s="1"/>
  <c r="L373" i="46"/>
  <c r="D373" i="46" s="1"/>
  <c r="H246" i="46"/>
  <c r="H264" i="46" s="1"/>
  <c r="D264" i="46"/>
  <c r="L371" i="46"/>
  <c r="D371" i="46" s="1"/>
  <c r="H249" i="46"/>
  <c r="O373" i="46"/>
  <c r="O467" i="46" s="1"/>
  <c r="O372" i="46"/>
  <c r="O466" i="46" s="1"/>
  <c r="S374" i="46"/>
  <c r="D268" i="46"/>
  <c r="H256" i="46"/>
  <c r="H268" i="46" s="1"/>
  <c r="N374" i="46"/>
  <c r="K1223" i="46"/>
  <c r="L1223" i="46" s="1"/>
  <c r="V372" i="46"/>
  <c r="V466" i="46" s="1"/>
  <c r="V560" i="46" s="1"/>
  <c r="U374" i="46"/>
  <c r="V373" i="46"/>
  <c r="H373" i="46" s="1"/>
  <c r="L72" i="46"/>
  <c r="D1162" i="46"/>
  <c r="I1612" i="46" s="1"/>
  <c r="X374" i="46"/>
  <c r="X468" i="46" s="1"/>
  <c r="X562" i="46" s="1"/>
  <c r="I879" i="46"/>
  <c r="I926" i="46" s="1"/>
  <c r="I974" i="46" s="1"/>
  <c r="H269" i="46"/>
  <c r="O374" i="46"/>
  <c r="V374" i="46"/>
  <c r="L374" i="46"/>
  <c r="M879" i="46"/>
  <c r="O879" i="46" s="1"/>
  <c r="B1779" i="46"/>
  <c r="D1778" i="46"/>
  <c r="U466" i="46"/>
  <c r="U560" i="46" s="1"/>
  <c r="Y468" i="46"/>
  <c r="Y562" i="46" s="1"/>
  <c r="R468" i="46"/>
  <c r="R562" i="46" s="1"/>
  <c r="AE1223" i="46"/>
  <c r="AD1224" i="46"/>
  <c r="T467" i="46"/>
  <c r="T561" i="46" s="1"/>
  <c r="AH1381" i="46"/>
  <c r="Z1256" i="46"/>
  <c r="AA1334" i="46" s="1"/>
  <c r="Z1257" i="46"/>
  <c r="AG1381" i="46" s="1"/>
  <c r="L324" i="46"/>
  <c r="C264" i="46"/>
  <c r="G246" i="46"/>
  <c r="V465" i="46"/>
  <c r="V559" i="46" s="1"/>
  <c r="O465" i="46"/>
  <c r="E371" i="46"/>
  <c r="D372" i="46"/>
  <c r="L466" i="46"/>
  <c r="L560" i="46" s="1"/>
  <c r="U467" i="46"/>
  <c r="N467" i="46"/>
  <c r="N561" i="46" s="1"/>
  <c r="C267" i="46"/>
  <c r="G253" i="46"/>
  <c r="S324" i="46"/>
  <c r="P467" i="46"/>
  <c r="P561" i="46" s="1"/>
  <c r="Y465" i="46"/>
  <c r="Y559" i="46" s="1"/>
  <c r="AH1375" i="46"/>
  <c r="T1257" i="46"/>
  <c r="AG1375" i="46" s="1"/>
  <c r="T1256" i="46"/>
  <c r="Z1328" i="46" s="1"/>
  <c r="O1163" i="46"/>
  <c r="O218" i="46"/>
  <c r="P219" i="46"/>
  <c r="AH1386" i="46"/>
  <c r="AE1256" i="46"/>
  <c r="V1339" i="46" s="1"/>
  <c r="AE1257" i="46"/>
  <c r="AG1386" i="46" s="1"/>
  <c r="G251" i="46"/>
  <c r="C266" i="46"/>
  <c r="Q324" i="46"/>
  <c r="X466" i="46"/>
  <c r="X560" i="46" s="1"/>
  <c r="G373" i="46"/>
  <c r="S467" i="46"/>
  <c r="AH1394" i="46"/>
  <c r="AM1257" i="46"/>
  <c r="AG1394" i="46" s="1"/>
  <c r="AM1256" i="46"/>
  <c r="Y1347" i="46" s="1"/>
  <c r="N468" i="46"/>
  <c r="N562" i="46" s="1"/>
  <c r="O1165" i="46"/>
  <c r="AF1370" i="46" s="1"/>
  <c r="W890" i="46"/>
  <c r="AD429" i="46"/>
  <c r="P221" i="46"/>
  <c r="P1223" i="46"/>
  <c r="O1224" i="46"/>
  <c r="G258" i="46"/>
  <c r="X324" i="46"/>
  <c r="F1770" i="46"/>
  <c r="H1769" i="46"/>
  <c r="L267" i="46"/>
  <c r="AH1371" i="46"/>
  <c r="P1257" i="46"/>
  <c r="AG1371" i="46" s="1"/>
  <c r="P1256" i="46"/>
  <c r="W1324" i="46" s="1"/>
  <c r="W468" i="46"/>
  <c r="I374" i="46"/>
  <c r="Q468" i="46"/>
  <c r="F374" i="46"/>
  <c r="Y467" i="46"/>
  <c r="Y561" i="46" s="1"/>
  <c r="AH1391" i="46"/>
  <c r="AJ1257" i="46"/>
  <c r="AG1391" i="46" s="1"/>
  <c r="AJ1256" i="46"/>
  <c r="Q1297" i="46" s="1"/>
  <c r="O1164" i="46"/>
  <c r="P220" i="46"/>
  <c r="T1224" i="46"/>
  <c r="U1223" i="46"/>
  <c r="O324" i="46"/>
  <c r="C265" i="46"/>
  <c r="G249" i="46"/>
  <c r="AH1365" i="46"/>
  <c r="J1256" i="46"/>
  <c r="T1318" i="46" s="1"/>
  <c r="J1257" i="46"/>
  <c r="AG1365" i="46" s="1"/>
  <c r="E372" i="46"/>
  <c r="Y1224" i="46"/>
  <c r="Z1223" i="46"/>
  <c r="Y1225" i="46"/>
  <c r="AH1376" i="46"/>
  <c r="U1257" i="46"/>
  <c r="AG1376" i="46" s="1"/>
  <c r="U1256" i="46"/>
  <c r="V1329" i="46" s="1"/>
  <c r="Y466" i="46"/>
  <c r="Y560" i="46" s="1"/>
  <c r="E1257" i="46"/>
  <c r="AG1360" i="46" s="1"/>
  <c r="AH1360" i="46"/>
  <c r="E1256" i="46"/>
  <c r="Y1313" i="46" s="1"/>
  <c r="R467" i="46"/>
  <c r="R561" i="46" s="1"/>
  <c r="G1591" i="46"/>
  <c r="L926" i="46"/>
  <c r="G256" i="46"/>
  <c r="V324" i="46"/>
  <c r="M467" i="46"/>
  <c r="M561" i="46" s="1"/>
  <c r="M468" i="46"/>
  <c r="M562" i="46" s="1"/>
  <c r="E1165" i="46"/>
  <c r="AF1360" i="46" s="1"/>
  <c r="W880" i="46"/>
  <c r="AD419" i="46"/>
  <c r="F221" i="46"/>
  <c r="M324" i="46"/>
  <c r="G247" i="46"/>
  <c r="AH1385" i="46"/>
  <c r="AD1256" i="46"/>
  <c r="V1338" i="46" s="1"/>
  <c r="AD1257" i="46"/>
  <c r="AG1385" i="46" s="1"/>
  <c r="X465" i="46"/>
  <c r="X559" i="46" s="1"/>
  <c r="G255" i="46"/>
  <c r="U324" i="46"/>
  <c r="C268" i="46"/>
  <c r="U465" i="46"/>
  <c r="H371" i="46"/>
  <c r="N465" i="46"/>
  <c r="N559" i="46" s="1"/>
  <c r="AP1224" i="46"/>
  <c r="AQ1223" i="46"/>
  <c r="F373" i="46"/>
  <c r="Q467" i="46"/>
  <c r="T324" i="46"/>
  <c r="G254" i="46"/>
  <c r="X467" i="46"/>
  <c r="X561" i="46" s="1"/>
  <c r="P465" i="46"/>
  <c r="P559" i="46" s="1"/>
  <c r="F27" i="46"/>
  <c r="L26" i="46"/>
  <c r="V879" i="46"/>
  <c r="AC418" i="46"/>
  <c r="S466" i="46"/>
  <c r="G466" i="46" s="1"/>
  <c r="G372" i="46"/>
  <c r="S465" i="46"/>
  <c r="G465" i="46" s="1"/>
  <c r="G371" i="46"/>
  <c r="W466" i="46"/>
  <c r="I372" i="46"/>
  <c r="P466" i="46"/>
  <c r="P560" i="46" s="1"/>
  <c r="AH1361" i="46"/>
  <c r="F1257" i="46"/>
  <c r="AG1361" i="46" s="1"/>
  <c r="F1256" i="46"/>
  <c r="S1314" i="46" s="1"/>
  <c r="H266" i="46"/>
  <c r="L266" i="46" s="1"/>
  <c r="Q465" i="46"/>
  <c r="F371" i="46"/>
  <c r="AJ1223" i="46"/>
  <c r="AI1224" i="46"/>
  <c r="AI1225" i="46"/>
  <c r="V912" i="46"/>
  <c r="AC451" i="46"/>
  <c r="AL218" i="46"/>
  <c r="M465" i="46"/>
  <c r="M559" i="46" s="1"/>
  <c r="E1163" i="46"/>
  <c r="F219" i="46"/>
  <c r="E218" i="46"/>
  <c r="H265" i="46"/>
  <c r="L265" i="46" s="1"/>
  <c r="W465" i="46"/>
  <c r="I371" i="46"/>
  <c r="G1223" i="46"/>
  <c r="F1224" i="46"/>
  <c r="R466" i="46"/>
  <c r="R560" i="46" s="1"/>
  <c r="G252" i="46"/>
  <c r="R324" i="46"/>
  <c r="Q466" i="46"/>
  <c r="F372" i="46"/>
  <c r="R465" i="46"/>
  <c r="R559" i="46" s="1"/>
  <c r="M466" i="46"/>
  <c r="M560" i="46" s="1"/>
  <c r="Y324" i="46"/>
  <c r="G259" i="46"/>
  <c r="E1164" i="46"/>
  <c r="F220" i="46"/>
  <c r="L468" i="46"/>
  <c r="L562" i="46" s="1"/>
  <c r="D374" i="46"/>
  <c r="AH1367" i="46"/>
  <c r="L1257" i="46"/>
  <c r="AG1367" i="46" s="1"/>
  <c r="L1256" i="46"/>
  <c r="Z1320" i="46" s="1"/>
  <c r="AH1393" i="46"/>
  <c r="AL1257" i="46"/>
  <c r="AG1393" i="46" s="1"/>
  <c r="AL1256" i="46"/>
  <c r="Y1346" i="46" s="1"/>
  <c r="W467" i="46"/>
  <c r="I373" i="46"/>
  <c r="AE418" i="46"/>
  <c r="G308" i="46"/>
  <c r="AE421" i="46" s="1"/>
  <c r="F308" i="46"/>
  <c r="AE420" i="46" s="1"/>
  <c r="E308" i="46"/>
  <c r="AE419" i="46" s="1"/>
  <c r="K1256" i="46"/>
  <c r="R1319" i="46" s="1"/>
  <c r="AH1366" i="46"/>
  <c r="K1257" i="46"/>
  <c r="AG1366" i="46" s="1"/>
  <c r="G250" i="46"/>
  <c r="P324" i="46"/>
  <c r="S468" i="46"/>
  <c r="Q1256" i="46"/>
  <c r="U1325" i="46" s="1"/>
  <c r="AH1372" i="46"/>
  <c r="Q1257" i="46"/>
  <c r="AG1372" i="46" s="1"/>
  <c r="AH1370" i="46"/>
  <c r="O1256" i="46"/>
  <c r="U1323" i="46" s="1"/>
  <c r="O1257" i="46"/>
  <c r="AG1370" i="46" s="1"/>
  <c r="N466" i="46"/>
  <c r="N560" i="46" s="1"/>
  <c r="P468" i="46"/>
  <c r="P562" i="46" s="1"/>
  <c r="AD1225" i="46"/>
  <c r="AH1390" i="46"/>
  <c r="AI1257" i="46"/>
  <c r="AG1390" i="46" s="1"/>
  <c r="AI1256" i="46"/>
  <c r="AA1343" i="46" s="1"/>
  <c r="W324" i="46"/>
  <c r="C269" i="46"/>
  <c r="G257" i="46"/>
  <c r="V467" i="46"/>
  <c r="V561" i="46" s="1"/>
  <c r="AB420" i="46"/>
  <c r="G213" i="46"/>
  <c r="T374" i="46"/>
  <c r="G374" i="46" s="1"/>
  <c r="L73" i="46"/>
  <c r="F74" i="46"/>
  <c r="F1688" i="46"/>
  <c r="F1671" i="46"/>
  <c r="G1667" i="46"/>
  <c r="F1677" i="46"/>
  <c r="F1691" i="46"/>
  <c r="F1661" i="46"/>
  <c r="F1674" i="46"/>
  <c r="F1681" i="46"/>
  <c r="F1684" i="46"/>
  <c r="AH1392" i="46"/>
  <c r="AK1257" i="46"/>
  <c r="AG1392" i="46" s="1"/>
  <c r="AK1256" i="46"/>
  <c r="Z1345" i="46" s="1"/>
  <c r="N324" i="46"/>
  <c r="G248" i="46"/>
  <c r="E1615" i="46" l="1"/>
  <c r="H1592" i="46"/>
  <c r="G1256" i="46"/>
  <c r="N1315" i="46" s="1"/>
  <c r="AH1362" i="46"/>
  <c r="N1333" i="46"/>
  <c r="Q1333" i="46"/>
  <c r="Q1427" i="46" s="1"/>
  <c r="X1333" i="46"/>
  <c r="U1333" i="46"/>
  <c r="AA1320" i="46"/>
  <c r="AA1414" i="46" s="1"/>
  <c r="AA1508" i="46" s="1"/>
  <c r="V1333" i="46"/>
  <c r="F307" i="46"/>
  <c r="E307" i="46"/>
  <c r="N325" i="46" s="1"/>
  <c r="W1333" i="46"/>
  <c r="W1427" i="46" s="1"/>
  <c r="W1521" i="46" s="1"/>
  <c r="M880" i="46"/>
  <c r="J1023" i="46"/>
  <c r="N880" i="46"/>
  <c r="P1323" i="46"/>
  <c r="P1417" i="46" s="1"/>
  <c r="P1511" i="46" s="1"/>
  <c r="P880" i="46"/>
  <c r="S1323" i="46"/>
  <c r="S1417" i="46" s="1"/>
  <c r="S1511" i="46" s="1"/>
  <c r="N1297" i="46"/>
  <c r="S879" i="46"/>
  <c r="R1323" i="46"/>
  <c r="R1417" i="46" s="1"/>
  <c r="R1511" i="46" s="1"/>
  <c r="U1318" i="46"/>
  <c r="P1333" i="46"/>
  <c r="P1427" i="46" s="1"/>
  <c r="P1521" i="46" s="1"/>
  <c r="W1323" i="46"/>
  <c r="W1417" i="46" s="1"/>
  <c r="R1338" i="46"/>
  <c r="P1343" i="46"/>
  <c r="P1437" i="46" s="1"/>
  <c r="P1531" i="46" s="1"/>
  <c r="R1333" i="46"/>
  <c r="V1323" i="46"/>
  <c r="W1343" i="46"/>
  <c r="Y1323" i="46"/>
  <c r="U1343" i="46"/>
  <c r="Y1343" i="46"/>
  <c r="W1334" i="46"/>
  <c r="W1428" i="46" s="1"/>
  <c r="W1522" i="46" s="1"/>
  <c r="U1315" i="46"/>
  <c r="U1409" i="46" s="1"/>
  <c r="L467" i="46"/>
  <c r="L561" i="46" s="1"/>
  <c r="AA1333" i="46"/>
  <c r="AA1427" i="46" s="1"/>
  <c r="AA1521" i="46" s="1"/>
  <c r="Z1333" i="46"/>
  <c r="Z1427" i="46" s="1"/>
  <c r="Z1521" i="46" s="1"/>
  <c r="L264" i="46"/>
  <c r="L465" i="46"/>
  <c r="F466" i="46"/>
  <c r="H465" i="46"/>
  <c r="H374" i="46"/>
  <c r="P325" i="46"/>
  <c r="L269" i="46"/>
  <c r="E467" i="46"/>
  <c r="R880" i="46"/>
  <c r="G879" i="46"/>
  <c r="H1718" i="46"/>
  <c r="H1023" i="46"/>
  <c r="I1023" i="46"/>
  <c r="K1023" i="46" s="1"/>
  <c r="D880" i="46"/>
  <c r="D927" i="46" s="1"/>
  <c r="D975" i="46" s="1"/>
  <c r="K879" i="46"/>
  <c r="E926" i="46"/>
  <c r="E974" i="46" s="1"/>
  <c r="F880" i="46"/>
  <c r="E880" i="46"/>
  <c r="Q926" i="46"/>
  <c r="Q974" i="46" s="1"/>
  <c r="P926" i="46"/>
  <c r="P974" i="46" s="1"/>
  <c r="S974" i="46" s="1"/>
  <c r="H880" i="46"/>
  <c r="K880" i="46" s="1"/>
  <c r="D1023" i="46"/>
  <c r="D1069" i="46" s="1"/>
  <c r="I880" i="46"/>
  <c r="J880" i="46"/>
  <c r="J927" i="46" s="1"/>
  <c r="J975" i="46" s="1"/>
  <c r="L880" i="46"/>
  <c r="K1224" i="46"/>
  <c r="H372" i="46"/>
  <c r="W1315" i="46"/>
  <c r="W1409" i="46" s="1"/>
  <c r="O1338" i="46"/>
  <c r="O1432" i="46" s="1"/>
  <c r="O1526" i="46" s="1"/>
  <c r="S1329" i="46"/>
  <c r="T1333" i="46"/>
  <c r="Q1324" i="46"/>
  <c r="Q1418" i="46" s="1"/>
  <c r="Q1512" i="46" s="1"/>
  <c r="G467" i="46"/>
  <c r="E374" i="46"/>
  <c r="O468" i="46"/>
  <c r="E468" i="46" s="1"/>
  <c r="W325" i="46"/>
  <c r="S1333" i="46"/>
  <c r="S1319" i="46"/>
  <c r="Y1315" i="46"/>
  <c r="Y1409" i="46" s="1"/>
  <c r="Y1503" i="46" s="1"/>
  <c r="W1319" i="46"/>
  <c r="W1413" i="46" s="1"/>
  <c r="X1315" i="46"/>
  <c r="X1409" i="46" s="1"/>
  <c r="X1503" i="46" s="1"/>
  <c r="M926" i="46"/>
  <c r="O926" i="46" s="1"/>
  <c r="N1391" i="46"/>
  <c r="N1485" i="46" s="1"/>
  <c r="X1319" i="46"/>
  <c r="H1319" i="46" s="1"/>
  <c r="AA1313" i="46"/>
  <c r="AA1407" i="46" s="1"/>
  <c r="AA1501" i="46" s="1"/>
  <c r="V1318" i="46"/>
  <c r="E373" i="46"/>
  <c r="T1315" i="46"/>
  <c r="T1409" i="46" s="1"/>
  <c r="T1503" i="46" s="1"/>
  <c r="X1314" i="46"/>
  <c r="K1225" i="46"/>
  <c r="P1313" i="46"/>
  <c r="P1407" i="46" s="1"/>
  <c r="P1501" i="46" s="1"/>
  <c r="O1333" i="46"/>
  <c r="AA1314" i="46"/>
  <c r="I467" i="46"/>
  <c r="AA1315" i="46"/>
  <c r="AA1409" i="46" s="1"/>
  <c r="AA1503" i="46" s="1"/>
  <c r="R325" i="46"/>
  <c r="O1314" i="46"/>
  <c r="X1297" i="46"/>
  <c r="R1427" i="46"/>
  <c r="R1521" i="46" s="1"/>
  <c r="P1334" i="46"/>
  <c r="P1428" i="46" s="1"/>
  <c r="P1522" i="46" s="1"/>
  <c r="N1334" i="46"/>
  <c r="N1428" i="46" s="1"/>
  <c r="N1343" i="46"/>
  <c r="N1437" i="46" s="1"/>
  <c r="N1531" i="46" s="1"/>
  <c r="X1323" i="46"/>
  <c r="X1417" i="46" s="1"/>
  <c r="O1315" i="46"/>
  <c r="W1329" i="46"/>
  <c r="Q1334" i="46"/>
  <c r="Q1428" i="46" s="1"/>
  <c r="P1345" i="46"/>
  <c r="P1439" i="46" s="1"/>
  <c r="P1533" i="46" s="1"/>
  <c r="S1390" i="46"/>
  <c r="R1325" i="46"/>
  <c r="Q1315" i="46"/>
  <c r="Q1409" i="46" s="1"/>
  <c r="Q1503" i="46" s="1"/>
  <c r="E1023" i="46"/>
  <c r="U468" i="46"/>
  <c r="P1315" i="46"/>
  <c r="O1297" i="46"/>
  <c r="S1325" i="46"/>
  <c r="S1419" i="46" s="1"/>
  <c r="S1513" i="46" s="1"/>
  <c r="Z1297" i="46"/>
  <c r="I466" i="46"/>
  <c r="X1329" i="46"/>
  <c r="Z1324" i="46"/>
  <c r="Z1418" i="46" s="1"/>
  <c r="Z1512" i="46" s="1"/>
  <c r="P1297" i="46"/>
  <c r="V1334" i="46"/>
  <c r="W1325" i="46"/>
  <c r="R1315" i="46"/>
  <c r="R1409" i="46" s="1"/>
  <c r="R1503" i="46" s="1"/>
  <c r="V1297" i="46"/>
  <c r="Y1329" i="46"/>
  <c r="Y1324" i="46"/>
  <c r="O1339" i="46"/>
  <c r="O1433" i="46" s="1"/>
  <c r="O1527" i="46" s="1"/>
  <c r="O1300" i="46"/>
  <c r="P1339" i="46"/>
  <c r="V1319" i="46"/>
  <c r="V1413" i="46" s="1"/>
  <c r="V1507" i="46" s="1"/>
  <c r="AA1297" i="46"/>
  <c r="P1391" i="46"/>
  <c r="N1324" i="46"/>
  <c r="N1418" i="46" s="1"/>
  <c r="AA1300" i="46"/>
  <c r="S1339" i="46"/>
  <c r="S1433" i="46" s="1"/>
  <c r="S1527" i="46" s="1"/>
  <c r="V468" i="46"/>
  <c r="V562" i="46" s="1"/>
  <c r="V1325" i="46"/>
  <c r="I465" i="46"/>
  <c r="Z1344" i="46"/>
  <c r="Z1438" i="46" s="1"/>
  <c r="Z1532" i="46" s="1"/>
  <c r="W1347" i="46"/>
  <c r="X1339" i="46"/>
  <c r="X1433" i="46" s="1"/>
  <c r="X1527" i="46" s="1"/>
  <c r="X1334" i="46"/>
  <c r="L268" i="46"/>
  <c r="Y1325" i="46"/>
  <c r="W559" i="46"/>
  <c r="I559" i="46" s="1"/>
  <c r="S560" i="46"/>
  <c r="G560" i="46" s="1"/>
  <c r="N1313" i="46"/>
  <c r="N1407" i="46" s="1"/>
  <c r="N1501" i="46" s="1"/>
  <c r="AA1339" i="46"/>
  <c r="AA1433" i="46" s="1"/>
  <c r="AA1527" i="46" s="1"/>
  <c r="AE1359" i="46"/>
  <c r="AA1347" i="46"/>
  <c r="D1612" i="46"/>
  <c r="O1334" i="46"/>
  <c r="O1428" i="46" s="1"/>
  <c r="O1522" i="46" s="1"/>
  <c r="S1298" i="46"/>
  <c r="R1343" i="46"/>
  <c r="R1437" i="46" s="1"/>
  <c r="R1531" i="46" s="1"/>
  <c r="Z1315" i="46"/>
  <c r="Z1409" i="46" s="1"/>
  <c r="Z1503" i="46" s="1"/>
  <c r="P1314" i="46"/>
  <c r="P1408" i="46" s="1"/>
  <c r="P1502" i="46" s="1"/>
  <c r="F467" i="46"/>
  <c r="T1334" i="46"/>
  <c r="F1333" i="46"/>
  <c r="S1345" i="46"/>
  <c r="S1439" i="46" s="1"/>
  <c r="S1533" i="46" s="1"/>
  <c r="AA1323" i="46"/>
  <c r="AA1417" i="46" s="1"/>
  <c r="AA1511" i="46" s="1"/>
  <c r="D468" i="46"/>
  <c r="F1023" i="46"/>
  <c r="Q1314" i="46"/>
  <c r="Q1408" i="46" s="1"/>
  <c r="Q1502" i="46" s="1"/>
  <c r="T1338" i="46"/>
  <c r="T1432" i="46" s="1"/>
  <c r="T1526" i="46" s="1"/>
  <c r="R1391" i="46"/>
  <c r="O1313" i="46"/>
  <c r="O1407" i="46" s="1"/>
  <c r="O1501" i="46" s="1"/>
  <c r="AA1329" i="46"/>
  <c r="AA1423" i="46" s="1"/>
  <c r="AA1517" i="46" s="1"/>
  <c r="S1344" i="46"/>
  <c r="P1324" i="46"/>
  <c r="P1418" i="46" s="1"/>
  <c r="P1512" i="46" s="1"/>
  <c r="S1334" i="46"/>
  <c r="S1428" i="46" s="1"/>
  <c r="T1314" i="46"/>
  <c r="F1314" i="46" s="1"/>
  <c r="U1338" i="46"/>
  <c r="G1338" i="46" s="1"/>
  <c r="S1391" i="46"/>
  <c r="AA1328" i="46"/>
  <c r="O1345" i="46"/>
  <c r="Z1299" i="46"/>
  <c r="S1315" i="46"/>
  <c r="S1409" i="46" s="1"/>
  <c r="S1503" i="46" s="1"/>
  <c r="U1390" i="46"/>
  <c r="U1314" i="46"/>
  <c r="U1408" i="46" s="1"/>
  <c r="U559" i="46"/>
  <c r="H559" i="46" s="1"/>
  <c r="U1391" i="46"/>
  <c r="Q1313" i="46"/>
  <c r="Q1407" i="46" s="1"/>
  <c r="Q1501" i="46" s="1"/>
  <c r="Y1328" i="46"/>
  <c r="Y1422" i="46" s="1"/>
  <c r="O561" i="46"/>
  <c r="E561" i="46" s="1"/>
  <c r="V1314" i="46"/>
  <c r="V1408" i="46" s="1"/>
  <c r="V1502" i="46" s="1"/>
  <c r="V1391" i="46"/>
  <c r="R1313" i="46"/>
  <c r="Q1345" i="46"/>
  <c r="Q1439" i="46" s="1"/>
  <c r="Q1533" i="46" s="1"/>
  <c r="U1299" i="46"/>
  <c r="V1298" i="46"/>
  <c r="T1345" i="46"/>
  <c r="T1439" i="46" s="1"/>
  <c r="T1533" i="46" s="1"/>
  <c r="V1299" i="46"/>
  <c r="W1314" i="46"/>
  <c r="W1408" i="46" s="1"/>
  <c r="W1391" i="46"/>
  <c r="U1297" i="46"/>
  <c r="F468" i="46"/>
  <c r="R1339" i="46"/>
  <c r="R1433" i="46" s="1"/>
  <c r="N1328" i="46"/>
  <c r="N1422" i="46" s="1"/>
  <c r="N1516" i="46" s="1"/>
  <c r="Z1334" i="46"/>
  <c r="Z1428" i="46" s="1"/>
  <c r="Z1522" i="46" s="1"/>
  <c r="B1780" i="46"/>
  <c r="D1779" i="46"/>
  <c r="Y1391" i="46"/>
  <c r="P1328" i="46"/>
  <c r="P1422" i="46" s="1"/>
  <c r="P1516" i="46" s="1"/>
  <c r="Y1298" i="46"/>
  <c r="U1345" i="46"/>
  <c r="Z1298" i="46"/>
  <c r="V1345" i="46"/>
  <c r="V1439" i="46" s="1"/>
  <c r="V1533" i="46" s="1"/>
  <c r="V1315" i="46"/>
  <c r="Y1297" i="46"/>
  <c r="Z1314" i="46"/>
  <c r="Z1408" i="46" s="1"/>
  <c r="Z1502" i="46" s="1"/>
  <c r="X1391" i="46"/>
  <c r="R1344" i="46"/>
  <c r="R1438" i="46" s="1"/>
  <c r="R1532" i="46" s="1"/>
  <c r="I468" i="46"/>
  <c r="Q1328" i="46"/>
  <c r="Q1422" i="46" s="1"/>
  <c r="Q1516" i="46" s="1"/>
  <c r="R1297" i="46"/>
  <c r="R1485" i="46" s="1"/>
  <c r="AA1298" i="46"/>
  <c r="AA1391" i="46"/>
  <c r="T1344" i="46"/>
  <c r="T1438" i="46" s="1"/>
  <c r="T1532" i="46" s="1"/>
  <c r="S1328" i="46"/>
  <c r="Y1345" i="46"/>
  <c r="Y1439" i="46" s="1"/>
  <c r="X1346" i="46"/>
  <c r="X1440" i="46" s="1"/>
  <c r="X1534" i="46" s="1"/>
  <c r="N1298" i="46"/>
  <c r="AA1345" i="46"/>
  <c r="AA1439" i="46" s="1"/>
  <c r="AA1533" i="46" s="1"/>
  <c r="S1343" i="46"/>
  <c r="X1325" i="46"/>
  <c r="X1419" i="46" s="1"/>
  <c r="X1513" i="46" s="1"/>
  <c r="U1319" i="46"/>
  <c r="N1346" i="46"/>
  <c r="N1440" i="46" s="1"/>
  <c r="N1534" i="46" s="1"/>
  <c r="N1314" i="46"/>
  <c r="N1408" i="46" s="1"/>
  <c r="N1502" i="46" s="1"/>
  <c r="W1297" i="46"/>
  <c r="O1391" i="46"/>
  <c r="U1344" i="46"/>
  <c r="U1438" i="46" s="1"/>
  <c r="Y1339" i="46"/>
  <c r="Y1433" i="46" s="1"/>
  <c r="R1334" i="46"/>
  <c r="R1428" i="46" s="1"/>
  <c r="R1522" i="46" s="1"/>
  <c r="O1298" i="46"/>
  <c r="Q1391" i="46"/>
  <c r="W1344" i="46"/>
  <c r="W1438" i="46" s="1"/>
  <c r="W1532" i="46" s="1"/>
  <c r="N1345" i="46"/>
  <c r="N1439" i="46" s="1"/>
  <c r="Q1346" i="46"/>
  <c r="Q1440" i="46" s="1"/>
  <c r="P1298" i="46"/>
  <c r="T1343" i="46"/>
  <c r="Y1319" i="46"/>
  <c r="Y1413" i="46" s="1"/>
  <c r="Y1507" i="46" s="1"/>
  <c r="Y325" i="46"/>
  <c r="T1427" i="46"/>
  <c r="T1521" i="46" s="1"/>
  <c r="X1338" i="46"/>
  <c r="X1432" i="46" s="1"/>
  <c r="X1526" i="46" s="1"/>
  <c r="T1391" i="46"/>
  <c r="AA1318" i="46"/>
  <c r="AA1412" i="46" s="1"/>
  <c r="AA1506" i="46" s="1"/>
  <c r="X1344" i="46"/>
  <c r="X1438" i="46" s="1"/>
  <c r="X1532" i="46" s="1"/>
  <c r="X1324" i="46"/>
  <c r="H1324" i="46" s="1"/>
  <c r="N1339" i="46"/>
  <c r="U1334" i="46"/>
  <c r="T1298" i="46"/>
  <c r="Q561" i="46"/>
  <c r="Z1338" i="46"/>
  <c r="Z1432" i="46" s="1"/>
  <c r="Z1526" i="46" s="1"/>
  <c r="S561" i="46"/>
  <c r="R1298" i="46"/>
  <c r="V1343" i="46"/>
  <c r="AA1338" i="46"/>
  <c r="AA1432" i="46" s="1"/>
  <c r="AA1526" i="46" s="1"/>
  <c r="Z1313" i="46"/>
  <c r="Z1407" i="46" s="1"/>
  <c r="Z1501" i="46" s="1"/>
  <c r="AA1324" i="46"/>
  <c r="AA1418" i="46" s="1"/>
  <c r="AA1512" i="46" s="1"/>
  <c r="Y1334" i="46"/>
  <c r="Y1428" i="46" s="1"/>
  <c r="Y1522" i="46" s="1"/>
  <c r="W560" i="46"/>
  <c r="Z1391" i="46"/>
  <c r="AA1344" i="46"/>
  <c r="AA1438" i="46" s="1"/>
  <c r="AA1532" i="46" s="1"/>
  <c r="Y1344" i="46"/>
  <c r="AA1437" i="46"/>
  <c r="AA1531" i="46" s="1"/>
  <c r="R1413" i="46"/>
  <c r="R1507" i="46" s="1"/>
  <c r="Y1441" i="46"/>
  <c r="Y1440" i="46"/>
  <c r="U1419" i="46"/>
  <c r="U1513" i="46" s="1"/>
  <c r="V1433" i="46"/>
  <c r="V1527" i="46" s="1"/>
  <c r="AA1428" i="46"/>
  <c r="AA1522" i="46" s="1"/>
  <c r="T1412" i="46"/>
  <c r="T1506" i="46" s="1"/>
  <c r="W1418" i="46"/>
  <c r="G1323" i="46"/>
  <c r="U1417" i="46"/>
  <c r="U1511" i="46" s="1"/>
  <c r="V1423" i="46"/>
  <c r="V1517" i="46" s="1"/>
  <c r="Z1414" i="46"/>
  <c r="Z1508" i="46" s="1"/>
  <c r="Y1407" i="46"/>
  <c r="S1408" i="46"/>
  <c r="V1432" i="46"/>
  <c r="V1526" i="46" s="1"/>
  <c r="Z1439" i="46"/>
  <c r="Z1533" i="46" s="1"/>
  <c r="Z1422" i="46"/>
  <c r="Z1516" i="46" s="1"/>
  <c r="G1681" i="46"/>
  <c r="G1674" i="46"/>
  <c r="G1677" i="46"/>
  <c r="H1667" i="46"/>
  <c r="G1691" i="46"/>
  <c r="G1661" i="46"/>
  <c r="G1671" i="46"/>
  <c r="G1684" i="46"/>
  <c r="G1688" i="46"/>
  <c r="U1412" i="46"/>
  <c r="U1506" i="46" s="1"/>
  <c r="G1318" i="46"/>
  <c r="Y1417" i="46"/>
  <c r="Y1511" i="46" s="1"/>
  <c r="Y1299" i="46"/>
  <c r="P1346" i="46"/>
  <c r="P1409" i="46"/>
  <c r="P1503" i="46" s="1"/>
  <c r="V1390" i="46"/>
  <c r="AH1387" i="46"/>
  <c r="AF1257" i="46"/>
  <c r="AG1387" i="46" s="1"/>
  <c r="AF1256" i="46"/>
  <c r="S1340" i="46" s="1"/>
  <c r="H1314" i="46"/>
  <c r="S559" i="46"/>
  <c r="G559" i="46" s="1"/>
  <c r="Y1423" i="46"/>
  <c r="N1300" i="46"/>
  <c r="N1347" i="46"/>
  <c r="AA1422" i="46"/>
  <c r="AA1516" i="46" s="1"/>
  <c r="F927" i="46"/>
  <c r="F975" i="46" s="1"/>
  <c r="W1437" i="46"/>
  <c r="Y1419" i="46"/>
  <c r="Y1320" i="46"/>
  <c r="F1069" i="46"/>
  <c r="F1115" i="46" s="1"/>
  <c r="Y1390" i="46"/>
  <c r="X1408" i="46"/>
  <c r="X1502" i="46" s="1"/>
  <c r="O1427" i="46"/>
  <c r="O1521" i="46" s="1"/>
  <c r="H1257" i="46"/>
  <c r="AG1363" i="46" s="1"/>
  <c r="AH1363" i="46"/>
  <c r="H1256" i="46"/>
  <c r="W1316" i="46" s="1"/>
  <c r="V1412" i="46"/>
  <c r="V1506" i="46" s="1"/>
  <c r="E324" i="46"/>
  <c r="Z1394" i="46"/>
  <c r="Y1394" i="46"/>
  <c r="V1394" i="46"/>
  <c r="N1394" i="46"/>
  <c r="U1394" i="46"/>
  <c r="S1394" i="46"/>
  <c r="P1394" i="46"/>
  <c r="AA1394" i="46"/>
  <c r="X1394" i="46"/>
  <c r="W1394" i="46"/>
  <c r="T1394" i="46"/>
  <c r="R1394" i="46"/>
  <c r="Q1394" i="46"/>
  <c r="O1394" i="46"/>
  <c r="I1328" i="46"/>
  <c r="E927" i="46"/>
  <c r="E975" i="46" s="1"/>
  <c r="T1428" i="46"/>
  <c r="F75" i="46"/>
  <c r="L74" i="46"/>
  <c r="Z1343" i="46"/>
  <c r="N1323" i="46"/>
  <c r="AA1325" i="46"/>
  <c r="Z1319" i="46"/>
  <c r="W1299" i="46"/>
  <c r="S1346" i="46"/>
  <c r="P1320" i="46"/>
  <c r="Z1390" i="46"/>
  <c r="AJ1224" i="46"/>
  <c r="AK1223" i="46"/>
  <c r="AJ1225" i="46"/>
  <c r="Y1314" i="46"/>
  <c r="L1224" i="46"/>
  <c r="L1225" i="46"/>
  <c r="M1224" i="46"/>
  <c r="P1329" i="46"/>
  <c r="N1329" i="46"/>
  <c r="W1318" i="46"/>
  <c r="Q562" i="46"/>
  <c r="F562" i="46" s="1"/>
  <c r="O1347" i="46"/>
  <c r="H927" i="46"/>
  <c r="H975" i="46" s="1"/>
  <c r="H467" i="46"/>
  <c r="Q1298" i="46"/>
  <c r="X1345" i="46"/>
  <c r="Q1343" i="46"/>
  <c r="O1323" i="46"/>
  <c r="P1325" i="46"/>
  <c r="N1325" i="46"/>
  <c r="T1319" i="46"/>
  <c r="F1319" i="46" s="1"/>
  <c r="X1299" i="46"/>
  <c r="V1346" i="46"/>
  <c r="Q1320" i="46"/>
  <c r="T1390" i="46"/>
  <c r="F1390" i="46" s="1"/>
  <c r="V880" i="46"/>
  <c r="F1024" i="46" s="1"/>
  <c r="AC419" i="46"/>
  <c r="P419" i="46" s="1"/>
  <c r="P513" i="46" s="1"/>
  <c r="R1329" i="46"/>
  <c r="AH1377" i="46"/>
  <c r="V1257" i="46"/>
  <c r="AG1377" i="46" s="1"/>
  <c r="V1256" i="46"/>
  <c r="T1330" i="46" s="1"/>
  <c r="X1318" i="46"/>
  <c r="P1300" i="46"/>
  <c r="P1347" i="46"/>
  <c r="I927" i="46"/>
  <c r="I975" i="46" s="1"/>
  <c r="I1024" i="46"/>
  <c r="U561" i="46"/>
  <c r="H561" i="46" s="1"/>
  <c r="V1419" i="46"/>
  <c r="J1616" i="46"/>
  <c r="I1592" i="46"/>
  <c r="E1616" i="46"/>
  <c r="T1437" i="46"/>
  <c r="T1531" i="46" s="1"/>
  <c r="R1419" i="46"/>
  <c r="R1513" i="46" s="1"/>
  <c r="X1427" i="46"/>
  <c r="H1427" i="46" s="1"/>
  <c r="K926" i="46"/>
  <c r="V1393" i="46"/>
  <c r="V1487" i="46" s="1"/>
  <c r="Y1393" i="46"/>
  <c r="W1393" i="46"/>
  <c r="T1393" i="46"/>
  <c r="S1393" i="46"/>
  <c r="P1393" i="46"/>
  <c r="X1393" i="46"/>
  <c r="U1393" i="46"/>
  <c r="R1393" i="46"/>
  <c r="Q1393" i="46"/>
  <c r="O1393" i="46"/>
  <c r="N1393" i="46"/>
  <c r="AA1393" i="46"/>
  <c r="Z1393" i="46"/>
  <c r="S1320" i="46"/>
  <c r="W1390" i="46"/>
  <c r="F1163" i="46"/>
  <c r="G219" i="46"/>
  <c r="F218" i="46"/>
  <c r="F465" i="46"/>
  <c r="AA1408" i="46"/>
  <c r="AA1502" i="46" s="1"/>
  <c r="T325" i="46"/>
  <c r="R1432" i="46"/>
  <c r="R1526" i="46" s="1"/>
  <c r="D467" i="46"/>
  <c r="S1423" i="46"/>
  <c r="S1517" i="46" s="1"/>
  <c r="Z1224" i="46"/>
  <c r="AA1223" i="46"/>
  <c r="Z1225" i="46"/>
  <c r="Y1318" i="46"/>
  <c r="X325" i="46"/>
  <c r="Q1300" i="46"/>
  <c r="R1347" i="46"/>
  <c r="G561" i="46"/>
  <c r="P1163" i="46"/>
  <c r="P218" i="46"/>
  <c r="Q219" i="46"/>
  <c r="J1024" i="46"/>
  <c r="D466" i="46"/>
  <c r="L418" i="46"/>
  <c r="L512" i="46" s="1"/>
  <c r="G264" i="46"/>
  <c r="G1343" i="46"/>
  <c r="U1437" i="46"/>
  <c r="P418" i="46"/>
  <c r="P512" i="46" s="1"/>
  <c r="H974" i="46"/>
  <c r="K974" i="46" s="1"/>
  <c r="W561" i="46"/>
  <c r="I561" i="46" s="1"/>
  <c r="N1320" i="46"/>
  <c r="V1320" i="46"/>
  <c r="R418" i="46"/>
  <c r="R512" i="46" s="1"/>
  <c r="X1390" i="46"/>
  <c r="E1162" i="46"/>
  <c r="Q559" i="46"/>
  <c r="F559" i="46" s="1"/>
  <c r="L974" i="46"/>
  <c r="Z1318" i="46"/>
  <c r="W562" i="46"/>
  <c r="I562" i="46" s="1"/>
  <c r="R1300" i="46"/>
  <c r="S1347" i="46"/>
  <c r="P1433" i="46"/>
  <c r="P1527" i="46" s="1"/>
  <c r="V890" i="46"/>
  <c r="AC429" i="46"/>
  <c r="L927" i="46"/>
  <c r="L975" i="46" s="1"/>
  <c r="O880" i="46"/>
  <c r="L325" i="46"/>
  <c r="K264" i="46"/>
  <c r="H466" i="46"/>
  <c r="AA1390" i="46"/>
  <c r="O1408" i="46"/>
  <c r="O1502" i="46" s="1"/>
  <c r="F561" i="46"/>
  <c r="U419" i="46"/>
  <c r="U418" i="46"/>
  <c r="U512" i="46" s="1"/>
  <c r="G268" i="46"/>
  <c r="K268" i="46" s="1"/>
  <c r="D561" i="46"/>
  <c r="R1407" i="46"/>
  <c r="R1501" i="46" s="1"/>
  <c r="W1423" i="46"/>
  <c r="W1517" i="46" s="1"/>
  <c r="V1223" i="46"/>
  <c r="U1224" i="46"/>
  <c r="U1225" i="46"/>
  <c r="W1441" i="46"/>
  <c r="G266" i="46"/>
  <c r="K266" i="46" s="1"/>
  <c r="Q418" i="46"/>
  <c r="Q512" i="46" s="1"/>
  <c r="O1162" i="46"/>
  <c r="M927" i="46"/>
  <c r="M975" i="46" s="1"/>
  <c r="D560" i="46"/>
  <c r="H560" i="46"/>
  <c r="W1419" i="46"/>
  <c r="S1392" i="46"/>
  <c r="U1392" i="46"/>
  <c r="P1392" i="46"/>
  <c r="O1392" i="46"/>
  <c r="W1392" i="46"/>
  <c r="V1392" i="46"/>
  <c r="V1486" i="46" s="1"/>
  <c r="T1392" i="46"/>
  <c r="T1486" i="46" s="1"/>
  <c r="R1392" i="46"/>
  <c r="Q1392" i="46"/>
  <c r="N1392" i="46"/>
  <c r="AA1392" i="46"/>
  <c r="Z1392" i="46"/>
  <c r="Z1486" i="46" s="1"/>
  <c r="Y1392" i="46"/>
  <c r="X1392" i="46"/>
  <c r="T468" i="46"/>
  <c r="G468" i="46" s="1"/>
  <c r="X1343" i="46"/>
  <c r="H1343" i="46" s="1"/>
  <c r="Z1325" i="46"/>
  <c r="S562" i="46"/>
  <c r="N1319" i="46"/>
  <c r="AA1319" i="46"/>
  <c r="AA1299" i="46"/>
  <c r="Z1346" i="46"/>
  <c r="Q560" i="46"/>
  <c r="F560" i="46" s="1"/>
  <c r="P1390" i="46"/>
  <c r="AQ1224" i="46"/>
  <c r="AR1223" i="46"/>
  <c r="AQ1225" i="46"/>
  <c r="W1338" i="46"/>
  <c r="H1591" i="46"/>
  <c r="Z1329" i="46"/>
  <c r="I1329" i="46" s="1"/>
  <c r="E466" i="46"/>
  <c r="N1318" i="46"/>
  <c r="Y1438" i="46"/>
  <c r="Y1532" i="46" s="1"/>
  <c r="S1324" i="46"/>
  <c r="S1300" i="46"/>
  <c r="Z1347" i="46"/>
  <c r="V1328" i="46"/>
  <c r="N927" i="46"/>
  <c r="N975" i="46" s="1"/>
  <c r="D465" i="46"/>
  <c r="M418" i="46"/>
  <c r="M512" i="46" s="1"/>
  <c r="J1069" i="46"/>
  <c r="J1115" i="46" s="1"/>
  <c r="AB421" i="46"/>
  <c r="H213" i="46"/>
  <c r="T375" i="46"/>
  <c r="N375" i="46"/>
  <c r="P375" i="46"/>
  <c r="Q375" i="46"/>
  <c r="U375" i="46"/>
  <c r="L375" i="46"/>
  <c r="H307" i="46"/>
  <c r="Y375" i="46"/>
  <c r="O375" i="46"/>
  <c r="V375" i="46"/>
  <c r="S375" i="46"/>
  <c r="W375" i="46"/>
  <c r="X375" i="46"/>
  <c r="M375" i="46"/>
  <c r="R375" i="46"/>
  <c r="Y1437" i="46"/>
  <c r="Y1531" i="46" s="1"/>
  <c r="N1299" i="46"/>
  <c r="AA1346" i="46"/>
  <c r="O1320" i="46"/>
  <c r="D562" i="46"/>
  <c r="V1409" i="46"/>
  <c r="V1503" i="46" s="1"/>
  <c r="Y1338" i="46"/>
  <c r="V325" i="46"/>
  <c r="S1313" i="46"/>
  <c r="O560" i="46"/>
  <c r="E560" i="46" s="1"/>
  <c r="O1318" i="46"/>
  <c r="V1324" i="46"/>
  <c r="T1300" i="46"/>
  <c r="O1328" i="46"/>
  <c r="P927" i="46"/>
  <c r="P975" i="46" s="1"/>
  <c r="S880" i="46"/>
  <c r="V1437" i="46"/>
  <c r="V1531" i="46" s="1"/>
  <c r="U1298" i="46"/>
  <c r="R1345" i="46"/>
  <c r="Z1323" i="46"/>
  <c r="O1319" i="46"/>
  <c r="O1299" i="46"/>
  <c r="O1346" i="46"/>
  <c r="R1320" i="46"/>
  <c r="V1427" i="46"/>
  <c r="V1521" i="46" s="1"/>
  <c r="E1069" i="46"/>
  <c r="E1115" i="46" s="1"/>
  <c r="G926" i="46"/>
  <c r="L27" i="46"/>
  <c r="F28" i="46"/>
  <c r="N1338" i="46"/>
  <c r="M325" i="46"/>
  <c r="T1313" i="46"/>
  <c r="O325" i="46"/>
  <c r="N1344" i="46"/>
  <c r="O1324" i="46"/>
  <c r="U1300" i="46"/>
  <c r="Q1347" i="46"/>
  <c r="F324" i="46"/>
  <c r="W1339" i="46"/>
  <c r="R1328" i="46"/>
  <c r="Q927" i="46"/>
  <c r="Q975" i="46" s="1"/>
  <c r="G324" i="46"/>
  <c r="V1428" i="46"/>
  <c r="L559" i="46"/>
  <c r="D559" i="46" s="1"/>
  <c r="W418" i="46"/>
  <c r="W512" i="46" s="1"/>
  <c r="G269" i="46"/>
  <c r="K269" i="46" s="1"/>
  <c r="P1299" i="46"/>
  <c r="P1487" i="46" s="1"/>
  <c r="R1346" i="46"/>
  <c r="T1320" i="46"/>
  <c r="U1427" i="46"/>
  <c r="G1333" i="46"/>
  <c r="Q1390" i="46"/>
  <c r="D974" i="46"/>
  <c r="I560" i="46"/>
  <c r="T419" i="46"/>
  <c r="T418" i="46"/>
  <c r="T512" i="46" s="1"/>
  <c r="P1338" i="46"/>
  <c r="F1165" i="46"/>
  <c r="AF1361" i="46" s="1"/>
  <c r="W881" i="46"/>
  <c r="G221" i="46"/>
  <c r="AD420" i="46"/>
  <c r="U1313" i="46"/>
  <c r="O1329" i="46"/>
  <c r="P1318" i="46"/>
  <c r="P1164" i="46"/>
  <c r="Q220" i="46"/>
  <c r="P1344" i="46"/>
  <c r="R1324" i="46"/>
  <c r="P1224" i="46"/>
  <c r="Q1223" i="46"/>
  <c r="P1225" i="46"/>
  <c r="V1300" i="46"/>
  <c r="T1347" i="46"/>
  <c r="Z1339" i="46"/>
  <c r="T1328" i="46"/>
  <c r="R927" i="46"/>
  <c r="R975" i="46" s="1"/>
  <c r="E465" i="46"/>
  <c r="N1427" i="46"/>
  <c r="N1521" i="46" s="1"/>
  <c r="D1333" i="46"/>
  <c r="AA1441" i="46"/>
  <c r="AA1535" i="46" s="1"/>
  <c r="W1298" i="46"/>
  <c r="W1345" i="46"/>
  <c r="O1296" i="46"/>
  <c r="N1296" i="46"/>
  <c r="AA1296" i="46"/>
  <c r="Z1296" i="46"/>
  <c r="Z1484" i="46" s="1"/>
  <c r="Y1296" i="46"/>
  <c r="X1296" i="46"/>
  <c r="W1296" i="46"/>
  <c r="V1296" i="46"/>
  <c r="U1296" i="46"/>
  <c r="P1296" i="46"/>
  <c r="T1296" i="46"/>
  <c r="S1296" i="46"/>
  <c r="R1296" i="46"/>
  <c r="Q1296" i="46"/>
  <c r="Q1323" i="46"/>
  <c r="O1325" i="46"/>
  <c r="P1319" i="46"/>
  <c r="Q1299" i="46"/>
  <c r="T1346" i="46"/>
  <c r="U1320" i="46"/>
  <c r="Y418" i="46"/>
  <c r="Y512" i="46" s="1"/>
  <c r="Y419" i="46"/>
  <c r="N1390" i="46"/>
  <c r="R1314" i="46"/>
  <c r="Q1338" i="46"/>
  <c r="V1313" i="46"/>
  <c r="Q1329" i="46"/>
  <c r="Q1318" i="46"/>
  <c r="Q1344" i="46"/>
  <c r="T1324" i="46"/>
  <c r="F1771" i="46"/>
  <c r="H1770" i="46"/>
  <c r="W1300" i="46"/>
  <c r="U1347" i="46"/>
  <c r="Q1339" i="46"/>
  <c r="U1328" i="46"/>
  <c r="S419" i="46"/>
  <c r="G419" i="46" s="1"/>
  <c r="G267" i="46"/>
  <c r="K267" i="46" s="1"/>
  <c r="S418" i="46"/>
  <c r="O559" i="46"/>
  <c r="E559" i="46" s="1"/>
  <c r="T1297" i="46"/>
  <c r="T1485" i="46" s="1"/>
  <c r="X1298" i="46"/>
  <c r="O1343" i="46"/>
  <c r="AH1382" i="46"/>
  <c r="AA1256" i="46"/>
  <c r="Q1335" i="46" s="1"/>
  <c r="AA1257" i="46"/>
  <c r="AG1382" i="46" s="1"/>
  <c r="T1323" i="46"/>
  <c r="Q1325" i="46"/>
  <c r="Q1319" i="46"/>
  <c r="R1299" i="46"/>
  <c r="R1487" i="46" s="1"/>
  <c r="U1346" i="46"/>
  <c r="W1320" i="46"/>
  <c r="O1390" i="46"/>
  <c r="G1224" i="46"/>
  <c r="H1224" i="46"/>
  <c r="G1225" i="46"/>
  <c r="V913" i="46"/>
  <c r="AC452" i="46"/>
  <c r="AM218" i="46"/>
  <c r="S1338" i="46"/>
  <c r="W1313" i="46"/>
  <c r="T1329" i="46"/>
  <c r="R1318" i="46"/>
  <c r="S1438" i="46"/>
  <c r="X1300" i="46"/>
  <c r="V1347" i="46"/>
  <c r="T1339" i="46"/>
  <c r="W1328" i="46"/>
  <c r="H1719" i="46"/>
  <c r="M881" i="46"/>
  <c r="L881" i="46"/>
  <c r="J881" i="46"/>
  <c r="I881" i="46"/>
  <c r="H881" i="46"/>
  <c r="F881" i="46"/>
  <c r="E881" i="46"/>
  <c r="D881" i="46"/>
  <c r="R881" i="46"/>
  <c r="Q881" i="46"/>
  <c r="N881" i="46"/>
  <c r="P881" i="46"/>
  <c r="S325" i="46"/>
  <c r="X1423" i="46"/>
  <c r="X1517" i="46" s="1"/>
  <c r="N418" i="46"/>
  <c r="N512" i="46" s="1"/>
  <c r="N419" i="46"/>
  <c r="N513" i="46" s="1"/>
  <c r="T1325" i="46"/>
  <c r="H308" i="46"/>
  <c r="AE422" i="46" s="1"/>
  <c r="S1299" i="46"/>
  <c r="W1346" i="46"/>
  <c r="X1320" i="46"/>
  <c r="F1164" i="46"/>
  <c r="G220" i="46"/>
  <c r="R1390" i="46"/>
  <c r="T1408" i="46"/>
  <c r="T1502" i="46" s="1"/>
  <c r="H324" i="46"/>
  <c r="V418" i="46"/>
  <c r="V512" i="46" s="1"/>
  <c r="X1313" i="46"/>
  <c r="U1329" i="46"/>
  <c r="S1318" i="46"/>
  <c r="O418" i="46"/>
  <c r="G265" i="46"/>
  <c r="K265" i="46" s="1"/>
  <c r="Q1485" i="46"/>
  <c r="V1344" i="46"/>
  <c r="U1324" i="46"/>
  <c r="P1165" i="46"/>
  <c r="AF1371" i="46" s="1"/>
  <c r="W891" i="46"/>
  <c r="AD430" i="46"/>
  <c r="Q221" i="46"/>
  <c r="Y1300" i="46"/>
  <c r="X1347" i="46"/>
  <c r="Q325" i="46"/>
  <c r="U1339" i="46"/>
  <c r="X1328" i="46"/>
  <c r="S1413" i="46"/>
  <c r="S1507" i="46" s="1"/>
  <c r="O1439" i="46"/>
  <c r="O1533" i="46" s="1"/>
  <c r="I324" i="46"/>
  <c r="V1417" i="46"/>
  <c r="V1511" i="46" s="1"/>
  <c r="T1299" i="46"/>
  <c r="N1409" i="46"/>
  <c r="O1344" i="46"/>
  <c r="X418" i="46"/>
  <c r="X512" i="46" s="1"/>
  <c r="Z1300" i="46"/>
  <c r="S1297" i="46"/>
  <c r="D324" i="46"/>
  <c r="AF1223" i="46"/>
  <c r="AE1224" i="46"/>
  <c r="AE1225" i="46"/>
  <c r="Y1521" i="46"/>
  <c r="G1023" i="46" l="1"/>
  <c r="I1297" i="46"/>
  <c r="E1333" i="46"/>
  <c r="F1344" i="46"/>
  <c r="H1334" i="46"/>
  <c r="I1325" i="46"/>
  <c r="X1413" i="46"/>
  <c r="X1507" i="46" s="1"/>
  <c r="G1390" i="46"/>
  <c r="I1343" i="46"/>
  <c r="Z1485" i="46"/>
  <c r="Z1488" i="46"/>
  <c r="E1485" i="46"/>
  <c r="P1484" i="46"/>
  <c r="G1345" i="46"/>
  <c r="F1323" i="46"/>
  <c r="I1069" i="46"/>
  <c r="I1115" i="46" s="1"/>
  <c r="R419" i="46"/>
  <c r="G1315" i="46"/>
  <c r="U325" i="46"/>
  <c r="T1335" i="46"/>
  <c r="D1345" i="46"/>
  <c r="D1297" i="46"/>
  <c r="O562" i="46"/>
  <c r="E562" i="46" s="1"/>
  <c r="H468" i="46"/>
  <c r="F1391" i="46"/>
  <c r="E1391" i="46"/>
  <c r="H1024" i="46"/>
  <c r="H1333" i="46"/>
  <c r="G880" i="46"/>
  <c r="D1334" i="46"/>
  <c r="W1335" i="46"/>
  <c r="AA1487" i="46"/>
  <c r="H1329" i="46"/>
  <c r="P1485" i="46"/>
  <c r="I1333" i="46"/>
  <c r="H1325" i="46"/>
  <c r="F1343" i="46"/>
  <c r="D1391" i="46"/>
  <c r="P1488" i="46"/>
  <c r="G1299" i="46"/>
  <c r="T1522" i="46"/>
  <c r="Y1486" i="46"/>
  <c r="Y1485" i="46"/>
  <c r="F1325" i="46"/>
  <c r="S1437" i="46"/>
  <c r="V1522" i="46"/>
  <c r="D1315" i="46"/>
  <c r="M974" i="46"/>
  <c r="O974" i="46" s="1"/>
  <c r="E1427" i="46"/>
  <c r="G1297" i="46"/>
  <c r="G1314" i="46"/>
  <c r="G974" i="46"/>
  <c r="S926" i="46"/>
  <c r="H1069" i="46"/>
  <c r="H1115" i="46" s="1"/>
  <c r="K1115" i="46" s="1"/>
  <c r="G927" i="46"/>
  <c r="P1330" i="46"/>
  <c r="D1313" i="46"/>
  <c r="G1334" i="46"/>
  <c r="D1298" i="46"/>
  <c r="F1428" i="46"/>
  <c r="Y1517" i="46"/>
  <c r="I1319" i="46"/>
  <c r="I1315" i="46"/>
  <c r="S1427" i="46"/>
  <c r="F1427" i="46" s="1"/>
  <c r="E1314" i="46"/>
  <c r="X1428" i="46"/>
  <c r="X1522" i="46" s="1"/>
  <c r="H1522" i="46" s="1"/>
  <c r="AA1488" i="46"/>
  <c r="I1298" i="46"/>
  <c r="H1315" i="46"/>
  <c r="R1488" i="46"/>
  <c r="D1314" i="46"/>
  <c r="F1393" i="46"/>
  <c r="I1334" i="46"/>
  <c r="F1298" i="46"/>
  <c r="V1513" i="46"/>
  <c r="G1513" i="46" s="1"/>
  <c r="W1513" i="46"/>
  <c r="H1513" i="46" s="1"/>
  <c r="D1024" i="46"/>
  <c r="D1070" i="46" s="1"/>
  <c r="P1335" i="46"/>
  <c r="P1429" i="46" s="1"/>
  <c r="P1523" i="46" s="1"/>
  <c r="X1484" i="46"/>
  <c r="H1297" i="46"/>
  <c r="U1485" i="46"/>
  <c r="X1511" i="46"/>
  <c r="R513" i="46"/>
  <c r="F1315" i="46"/>
  <c r="N1335" i="46"/>
  <c r="N1429" i="46" s="1"/>
  <c r="N1523" i="46" s="1"/>
  <c r="V1488" i="46"/>
  <c r="D1392" i="46"/>
  <c r="I1313" i="46"/>
  <c r="F1345" i="46"/>
  <c r="E1345" i="46"/>
  <c r="S1422" i="46"/>
  <c r="S1516" i="46" s="1"/>
  <c r="U1432" i="46"/>
  <c r="G1432" i="46" s="1"/>
  <c r="O1487" i="46"/>
  <c r="D1343" i="46"/>
  <c r="R1486" i="46"/>
  <c r="X1521" i="46"/>
  <c r="H1521" i="46" s="1"/>
  <c r="U1439" i="46"/>
  <c r="U1533" i="46" s="1"/>
  <c r="G1533" i="46" s="1"/>
  <c r="E1324" i="46"/>
  <c r="H1323" i="46"/>
  <c r="I1346" i="46"/>
  <c r="H1344" i="46"/>
  <c r="O1488" i="46"/>
  <c r="H1417" i="46"/>
  <c r="X1335" i="46"/>
  <c r="Y513" i="46"/>
  <c r="P1316" i="46"/>
  <c r="E1297" i="46"/>
  <c r="X1488" i="46"/>
  <c r="Y1335" i="46"/>
  <c r="Y1429" i="46" s="1"/>
  <c r="M419" i="46"/>
  <c r="M513" i="46" s="1"/>
  <c r="Q419" i="46"/>
  <c r="F419" i="46" s="1"/>
  <c r="Q1316" i="46"/>
  <c r="Q1410" i="46" s="1"/>
  <c r="Q1504" i="46" s="1"/>
  <c r="X1485" i="46"/>
  <c r="X419" i="46"/>
  <c r="X513" i="46" s="1"/>
  <c r="O419" i="46"/>
  <c r="E419" i="46" s="1"/>
  <c r="O1409" i="46"/>
  <c r="O1503" i="46" s="1"/>
  <c r="L419" i="46"/>
  <c r="L513" i="46" s="1"/>
  <c r="I1345" i="46"/>
  <c r="Y1316" i="46"/>
  <c r="G1325" i="46"/>
  <c r="F1438" i="46"/>
  <c r="I1427" i="46"/>
  <c r="E418" i="46"/>
  <c r="F1334" i="46"/>
  <c r="AA1316" i="46"/>
  <c r="AA1410" i="46" s="1"/>
  <c r="AA1504" i="46" s="1"/>
  <c r="U1330" i="46"/>
  <c r="I1324" i="46"/>
  <c r="G1394" i="46"/>
  <c r="AA1486" i="46"/>
  <c r="I1486" i="46" s="1"/>
  <c r="U1413" i="46"/>
  <c r="G1413" i="46" s="1"/>
  <c r="Y1418" i="46"/>
  <c r="Y1512" i="46" s="1"/>
  <c r="I1512" i="46" s="1"/>
  <c r="N1316" i="46"/>
  <c r="O1485" i="46"/>
  <c r="G1408" i="46"/>
  <c r="G1319" i="46"/>
  <c r="O1316" i="46"/>
  <c r="V419" i="46"/>
  <c r="V513" i="46" s="1"/>
  <c r="O1335" i="46"/>
  <c r="W419" i="46"/>
  <c r="W513" i="46" s="1"/>
  <c r="D1324" i="46"/>
  <c r="T1487" i="46"/>
  <c r="R1335" i="46"/>
  <c r="R1429" i="46" s="1"/>
  <c r="R1523" i="46" s="1"/>
  <c r="T1484" i="46"/>
  <c r="T1488" i="46"/>
  <c r="X1418" i="46"/>
  <c r="X1512" i="46" s="1"/>
  <c r="I1344" i="46"/>
  <c r="I1391" i="46"/>
  <c r="G1391" i="46"/>
  <c r="E1315" i="46"/>
  <c r="U1335" i="46"/>
  <c r="V1484" i="46"/>
  <c r="O1486" i="46"/>
  <c r="E1394" i="46"/>
  <c r="U562" i="46"/>
  <c r="H562" i="46" s="1"/>
  <c r="V1335" i="46"/>
  <c r="G1335" i="46" s="1"/>
  <c r="U1428" i="46"/>
  <c r="G1428" i="46" s="1"/>
  <c r="W1485" i="46"/>
  <c r="R1527" i="46"/>
  <c r="AA1335" i="46"/>
  <c r="B1781" i="46"/>
  <c r="D1780" i="46"/>
  <c r="AA1485" i="46"/>
  <c r="D1339" i="46"/>
  <c r="S1522" i="46"/>
  <c r="E1334" i="46"/>
  <c r="P1486" i="46"/>
  <c r="N1433" i="46"/>
  <c r="D1433" i="46" s="1"/>
  <c r="H1394" i="46"/>
  <c r="E1428" i="46"/>
  <c r="G1392" i="46"/>
  <c r="X1486" i="46"/>
  <c r="AA1484" i="46"/>
  <c r="G1427" i="46"/>
  <c r="Q1522" i="46"/>
  <c r="E1522" i="46" s="1"/>
  <c r="F1392" i="46"/>
  <c r="E1503" i="46"/>
  <c r="V1485" i="46"/>
  <c r="D1346" i="46"/>
  <c r="W1511" i="46"/>
  <c r="T562" i="46"/>
  <c r="H1419" i="46"/>
  <c r="Z1487" i="46"/>
  <c r="F1394" i="46"/>
  <c r="H1391" i="46"/>
  <c r="S1335" i="46"/>
  <c r="F1335" i="46" s="1"/>
  <c r="E1313" i="46"/>
  <c r="W1330" i="46"/>
  <c r="W1424" i="46" s="1"/>
  <c r="X1316" i="46"/>
  <c r="H1316" i="46" s="1"/>
  <c r="Y1330" i="46"/>
  <c r="Y1424" i="46" s="1"/>
  <c r="Y1518" i="46" s="1"/>
  <c r="I1521" i="46"/>
  <c r="Z1335" i="46"/>
  <c r="E1393" i="46"/>
  <c r="N1330" i="46"/>
  <c r="N1424" i="46" s="1"/>
  <c r="Z1316" i="46"/>
  <c r="G1409" i="46"/>
  <c r="E1392" i="46"/>
  <c r="G1393" i="46"/>
  <c r="Q1330" i="46"/>
  <c r="Q1424" i="46" s="1"/>
  <c r="I1438" i="46"/>
  <c r="S1330" i="46"/>
  <c r="S1424" i="46" s="1"/>
  <c r="S1532" i="46"/>
  <c r="O975" i="46"/>
  <c r="D1501" i="46"/>
  <c r="Q1429" i="46"/>
  <c r="T1424" i="46"/>
  <c r="T1518" i="46" s="1"/>
  <c r="S1434" i="46"/>
  <c r="W1410" i="46"/>
  <c r="W1504" i="46" s="1"/>
  <c r="F1070" i="46"/>
  <c r="F1116" i="46" s="1"/>
  <c r="N1487" i="46"/>
  <c r="D1299" i="46"/>
  <c r="U1502" i="46"/>
  <c r="G1502" i="46" s="1"/>
  <c r="D1439" i="46"/>
  <c r="S1412" i="46"/>
  <c r="F1412" i="46" s="1"/>
  <c r="F1318" i="46"/>
  <c r="W1422" i="46"/>
  <c r="W1516" i="46" s="1"/>
  <c r="H1328" i="46"/>
  <c r="R1408" i="46"/>
  <c r="R1502" i="46" s="1"/>
  <c r="Q1487" i="46"/>
  <c r="E1487" i="46" s="1"/>
  <c r="E1299" i="46"/>
  <c r="N1484" i="46"/>
  <c r="D1296" i="46"/>
  <c r="P1438" i="46"/>
  <c r="P1532" i="46" s="1"/>
  <c r="T1414" i="46"/>
  <c r="T1508" i="46" s="1"/>
  <c r="R1422" i="46"/>
  <c r="R1516" i="46" s="1"/>
  <c r="E1516" i="46" s="1"/>
  <c r="O1413" i="46"/>
  <c r="O1507" i="46" s="1"/>
  <c r="U469" i="46"/>
  <c r="H375" i="46"/>
  <c r="W1432" i="46"/>
  <c r="H1432" i="46" s="1"/>
  <c r="H1338" i="46"/>
  <c r="AA1419" i="46"/>
  <c r="AA1513" i="46" s="1"/>
  <c r="Y1410" i="46"/>
  <c r="Y1504" i="46" s="1"/>
  <c r="O1340" i="46"/>
  <c r="T1440" i="46"/>
  <c r="T1534" i="46" s="1"/>
  <c r="O1422" i="46"/>
  <c r="O1516" i="46" s="1"/>
  <c r="N1533" i="46"/>
  <c r="U1418" i="46"/>
  <c r="G1324" i="46"/>
  <c r="U1423" i="46"/>
  <c r="G1423" i="46" s="1"/>
  <c r="G1329" i="46"/>
  <c r="Q1521" i="46"/>
  <c r="E1521" i="46" s="1"/>
  <c r="T1433" i="46"/>
  <c r="T1527" i="46" s="1"/>
  <c r="F1527" i="46" s="1"/>
  <c r="D1243" i="46"/>
  <c r="H1243" i="46" s="1"/>
  <c r="D1239" i="46"/>
  <c r="H1239" i="46" s="1"/>
  <c r="D1235" i="46"/>
  <c r="H1235" i="46" s="1"/>
  <c r="C1243" i="46"/>
  <c r="G1243" i="46" s="1"/>
  <c r="C1239" i="46"/>
  <c r="G1239" i="46" s="1"/>
  <c r="C1235" i="46"/>
  <c r="G1235" i="46" s="1"/>
  <c r="D1257" i="46"/>
  <c r="AG1359" i="46" s="1"/>
  <c r="D1242" i="46"/>
  <c r="H1242" i="46" s="1"/>
  <c r="D1238" i="46"/>
  <c r="H1238" i="46" s="1"/>
  <c r="D1234" i="46"/>
  <c r="H1234" i="46" s="1"/>
  <c r="C1242" i="46"/>
  <c r="G1242" i="46" s="1"/>
  <c r="C1238" i="46"/>
  <c r="G1238" i="46" s="1"/>
  <c r="C1234" i="46"/>
  <c r="G1234" i="46" s="1"/>
  <c r="D1245" i="46"/>
  <c r="H1245" i="46" s="1"/>
  <c r="D1241" i="46"/>
  <c r="H1241" i="46" s="1"/>
  <c r="D1237" i="46"/>
  <c r="H1237" i="46" s="1"/>
  <c r="D1233" i="46"/>
  <c r="H1233" i="46" s="1"/>
  <c r="C1245" i="46"/>
  <c r="G1245" i="46" s="1"/>
  <c r="C1241" i="46"/>
  <c r="G1241" i="46" s="1"/>
  <c r="C1237" i="46"/>
  <c r="G1237" i="46" s="1"/>
  <c r="C1233" i="46"/>
  <c r="G1233" i="46" s="1"/>
  <c r="D1232" i="46"/>
  <c r="H1232" i="46" s="1"/>
  <c r="C1232" i="46"/>
  <c r="G1232" i="46" s="1"/>
  <c r="D1240" i="46"/>
  <c r="H1240" i="46" s="1"/>
  <c r="C1240" i="46"/>
  <c r="G1240" i="46" s="1"/>
  <c r="D1236" i="46"/>
  <c r="H1236" i="46" s="1"/>
  <c r="C1236" i="46"/>
  <c r="G1236" i="46" s="1"/>
  <c r="D1244" i="46"/>
  <c r="H1244" i="46" s="1"/>
  <c r="C1244" i="46"/>
  <c r="G1244" i="46" s="1"/>
  <c r="D1256" i="46"/>
  <c r="U1265" i="46" s="1"/>
  <c r="AH1359" i="46"/>
  <c r="S1265" i="46"/>
  <c r="D1390" i="46"/>
  <c r="P1413" i="46"/>
  <c r="P1507" i="46" s="1"/>
  <c r="O1484" i="46"/>
  <c r="D1427" i="46"/>
  <c r="Q1164" i="46"/>
  <c r="R220" i="46"/>
  <c r="R1440" i="46"/>
  <c r="E1440" i="46" s="1"/>
  <c r="W1433" i="46"/>
  <c r="H1433" i="46" s="1"/>
  <c r="H1339" i="46"/>
  <c r="V1418" i="46"/>
  <c r="V1512" i="46" s="1"/>
  <c r="Q469" i="46"/>
  <c r="Q563" i="46" s="1"/>
  <c r="F375" i="46"/>
  <c r="Z1441" i="46"/>
  <c r="Z1535" i="46" s="1"/>
  <c r="AH1395" i="46"/>
  <c r="AN1257" i="46"/>
  <c r="AG1395" i="46" s="1"/>
  <c r="AN1256" i="46"/>
  <c r="Y1348" i="46" s="1"/>
  <c r="S1441" i="46"/>
  <c r="S1535" i="46" s="1"/>
  <c r="F1347" i="46"/>
  <c r="D1408" i="46"/>
  <c r="D1393" i="46"/>
  <c r="N1417" i="46"/>
  <c r="D1323" i="46"/>
  <c r="E1409" i="46"/>
  <c r="R1340" i="46"/>
  <c r="D375" i="46"/>
  <c r="L469" i="46"/>
  <c r="L563" i="46" s="1"/>
  <c r="U1424" i="46"/>
  <c r="V1340" i="46"/>
  <c r="V1438" i="46"/>
  <c r="V1532" i="46" s="1"/>
  <c r="X1407" i="46"/>
  <c r="X1501" i="46" s="1"/>
  <c r="S513" i="46"/>
  <c r="G325" i="46"/>
  <c r="V1441" i="46"/>
  <c r="V1535" i="46" s="1"/>
  <c r="W1429" i="46"/>
  <c r="W1523" i="46" s="1"/>
  <c r="G975" i="46"/>
  <c r="O1419" i="46"/>
  <c r="O1513" i="46" s="1"/>
  <c r="W1439" i="46"/>
  <c r="H1345" i="46"/>
  <c r="D1521" i="46"/>
  <c r="Z1417" i="46"/>
  <c r="Z1511" i="46" s="1"/>
  <c r="I1511" i="46" s="1"/>
  <c r="O1412" i="46"/>
  <c r="O1506" i="46" s="1"/>
  <c r="P469" i="46"/>
  <c r="P563" i="46" s="1"/>
  <c r="S1488" i="46"/>
  <c r="F1300" i="46"/>
  <c r="AR1224" i="46"/>
  <c r="AS1223" i="46"/>
  <c r="AR1225" i="46"/>
  <c r="D1502" i="46"/>
  <c r="P1441" i="46"/>
  <c r="P1535" i="46" s="1"/>
  <c r="O1441" i="46"/>
  <c r="O1535" i="46" s="1"/>
  <c r="AH1364" i="46"/>
  <c r="I1256" i="46"/>
  <c r="N1317" i="46" s="1"/>
  <c r="I1257" i="46"/>
  <c r="AG1364" i="46" s="1"/>
  <c r="Z1437" i="46"/>
  <c r="I1437" i="46" s="1"/>
  <c r="E1024" i="46"/>
  <c r="T1340" i="46"/>
  <c r="N1486" i="46"/>
  <c r="H1720" i="46"/>
  <c r="F882" i="46"/>
  <c r="E882" i="46"/>
  <c r="D882" i="46"/>
  <c r="R882" i="46"/>
  <c r="Q882" i="46"/>
  <c r="P882" i="46"/>
  <c r="N882" i="46"/>
  <c r="M882" i="46"/>
  <c r="L882" i="46"/>
  <c r="J882" i="46"/>
  <c r="H882" i="46"/>
  <c r="I882" i="46"/>
  <c r="R1418" i="46"/>
  <c r="E1418" i="46" s="1"/>
  <c r="D1409" i="46"/>
  <c r="P928" i="46"/>
  <c r="S881" i="46"/>
  <c r="Z1429" i="46"/>
  <c r="Z1523" i="46" s="1"/>
  <c r="U1422" i="46"/>
  <c r="U1516" i="46" s="1"/>
  <c r="G1328" i="46"/>
  <c r="Q1417" i="46"/>
  <c r="E1417" i="46" s="1"/>
  <c r="E1323" i="46"/>
  <c r="W1486" i="46"/>
  <c r="H1298" i="46"/>
  <c r="P1412" i="46"/>
  <c r="P1506" i="46" s="1"/>
  <c r="K1343" i="46"/>
  <c r="R1439" i="46"/>
  <c r="E1439" i="46" s="1"/>
  <c r="N469" i="46"/>
  <c r="N563" i="46" s="1"/>
  <c r="S1418" i="46"/>
  <c r="F1324" i="46"/>
  <c r="I1392" i="46"/>
  <c r="F418" i="46"/>
  <c r="D1428" i="46"/>
  <c r="V1414" i="46"/>
  <c r="V1508" i="46" s="1"/>
  <c r="N1512" i="46"/>
  <c r="T513" i="46"/>
  <c r="P1424" i="46"/>
  <c r="P1518" i="46" s="1"/>
  <c r="D1394" i="46"/>
  <c r="W1531" i="46"/>
  <c r="P1440" i="46"/>
  <c r="P1534" i="46" s="1"/>
  <c r="G1417" i="46"/>
  <c r="G1419" i="46"/>
  <c r="N1503" i="46"/>
  <c r="N928" i="46"/>
  <c r="N976" i="46" s="1"/>
  <c r="G418" i="46"/>
  <c r="Q1433" i="46"/>
  <c r="E1433" i="46" s="1"/>
  <c r="E1339" i="46"/>
  <c r="Q1484" i="46"/>
  <c r="E1296" i="46"/>
  <c r="O1423" i="46"/>
  <c r="O1517" i="46" s="1"/>
  <c r="F512" i="46"/>
  <c r="U1486" i="46"/>
  <c r="G1486" i="46" s="1"/>
  <c r="G1298" i="46"/>
  <c r="S1407" i="46"/>
  <c r="F1313" i="46"/>
  <c r="T469" i="46"/>
  <c r="T563" i="46" s="1"/>
  <c r="N1522" i="46"/>
  <c r="AE1360" i="46"/>
  <c r="AA1266" i="46"/>
  <c r="Z1266" i="46"/>
  <c r="X1266" i="46"/>
  <c r="W1266" i="46"/>
  <c r="V1266" i="46"/>
  <c r="T1266" i="46"/>
  <c r="S1266" i="46"/>
  <c r="R1266" i="46"/>
  <c r="P1266" i="46"/>
  <c r="Y1266" i="46"/>
  <c r="U1266" i="46"/>
  <c r="Q1266" i="46"/>
  <c r="O1266" i="46"/>
  <c r="N1266" i="46"/>
  <c r="I1613" i="46"/>
  <c r="D1613" i="46"/>
  <c r="N1414" i="46"/>
  <c r="D1320" i="46"/>
  <c r="I1428" i="46"/>
  <c r="J1070" i="46"/>
  <c r="J1116" i="46" s="1"/>
  <c r="N1410" i="46"/>
  <c r="D1316" i="46"/>
  <c r="Y1414" i="46"/>
  <c r="I1414" i="46" s="1"/>
  <c r="I1320" i="46"/>
  <c r="I325" i="46"/>
  <c r="U1340" i="46"/>
  <c r="Y1487" i="46"/>
  <c r="I1299" i="46"/>
  <c r="G1412" i="46"/>
  <c r="S1486" i="46"/>
  <c r="F1486" i="46" s="1"/>
  <c r="Q928" i="46"/>
  <c r="Q976" i="46" s="1"/>
  <c r="W1414" i="46"/>
  <c r="W1508" i="46" s="1"/>
  <c r="H1320" i="46"/>
  <c r="T1429" i="46"/>
  <c r="T1523" i="46" s="1"/>
  <c r="G1347" i="46"/>
  <c r="U1441" i="46"/>
  <c r="R1484" i="46"/>
  <c r="U1407" i="46"/>
  <c r="G1313" i="46"/>
  <c r="F1439" i="46"/>
  <c r="Q1441" i="46"/>
  <c r="Q1535" i="46" s="1"/>
  <c r="E1347" i="46"/>
  <c r="AB422" i="46"/>
  <c r="I213" i="46"/>
  <c r="T376" i="46"/>
  <c r="N376" i="46"/>
  <c r="S376" i="46"/>
  <c r="W376" i="46"/>
  <c r="O376" i="46"/>
  <c r="Y376" i="46"/>
  <c r="U376" i="46"/>
  <c r="X376" i="46"/>
  <c r="I307" i="46"/>
  <c r="R376" i="46"/>
  <c r="V376" i="46"/>
  <c r="L376" i="46"/>
  <c r="M376" i="46"/>
  <c r="Q376" i="46"/>
  <c r="P376" i="46"/>
  <c r="I308" i="46"/>
  <c r="AE423" i="46" s="1"/>
  <c r="AH1373" i="46"/>
  <c r="R1256" i="46"/>
  <c r="R1326" i="46" s="1"/>
  <c r="R1257" i="46"/>
  <c r="AG1373" i="46" s="1"/>
  <c r="I1522" i="46"/>
  <c r="Y1408" i="46"/>
  <c r="I1408" i="46" s="1"/>
  <c r="I1314" i="46"/>
  <c r="F76" i="46"/>
  <c r="L75" i="46"/>
  <c r="I1422" i="46"/>
  <c r="I1394" i="46"/>
  <c r="P1410" i="46"/>
  <c r="P1504" i="46" s="1"/>
  <c r="O1410" i="46"/>
  <c r="O1504" i="46" s="1"/>
  <c r="E1346" i="46"/>
  <c r="W1340" i="46"/>
  <c r="G1506" i="46"/>
  <c r="G1511" i="46"/>
  <c r="S1485" i="46"/>
  <c r="F1485" i="46" s="1"/>
  <c r="F1297" i="46"/>
  <c r="R928" i="46"/>
  <c r="R976" i="46" s="1"/>
  <c r="F1532" i="46"/>
  <c r="U1440" i="46"/>
  <c r="U1534" i="46" s="1"/>
  <c r="G1346" i="46"/>
  <c r="U1429" i="46"/>
  <c r="W1488" i="46"/>
  <c r="H1300" i="46"/>
  <c r="S1484" i="46"/>
  <c r="F1484" i="46" s="1"/>
  <c r="F1296" i="46"/>
  <c r="F1533" i="46"/>
  <c r="U1488" i="46"/>
  <c r="G1488" i="46" s="1"/>
  <c r="G1300" i="46"/>
  <c r="H1409" i="46"/>
  <c r="R469" i="46"/>
  <c r="R563" i="46" s="1"/>
  <c r="I1532" i="46"/>
  <c r="D325" i="46"/>
  <c r="Z1412" i="46"/>
  <c r="Z1506" i="46" s="1"/>
  <c r="D418" i="46"/>
  <c r="X1412" i="46"/>
  <c r="X1506" i="46" s="1"/>
  <c r="Q1414" i="46"/>
  <c r="E1320" i="46"/>
  <c r="AH1388" i="46"/>
  <c r="AG1256" i="46"/>
  <c r="R1341" i="46" s="1"/>
  <c r="AG1257" i="46"/>
  <c r="AG1388" i="46" s="1"/>
  <c r="Y1516" i="46"/>
  <c r="I1516" i="46" s="1"/>
  <c r="X1340" i="46"/>
  <c r="Q1432" i="46"/>
  <c r="E1432" i="46" s="1"/>
  <c r="E1338" i="46"/>
  <c r="X1410" i="46"/>
  <c r="X1504" i="46" s="1"/>
  <c r="G1164" i="46"/>
  <c r="H220" i="46"/>
  <c r="D928" i="46"/>
  <c r="D976" i="46" s="1"/>
  <c r="G881" i="46"/>
  <c r="V1429" i="46"/>
  <c r="V1523" i="46" s="1"/>
  <c r="G1165" i="46"/>
  <c r="AF1362" i="46" s="1"/>
  <c r="W882" i="46"/>
  <c r="AD421" i="46"/>
  <c r="H221" i="46"/>
  <c r="O1418" i="46"/>
  <c r="O1512" i="46" s="1"/>
  <c r="W1503" i="46"/>
  <c r="H1503" i="46" s="1"/>
  <c r="Y1432" i="46"/>
  <c r="I1432" i="46" s="1"/>
  <c r="I1338" i="46"/>
  <c r="M469" i="46"/>
  <c r="M563" i="46" s="1"/>
  <c r="N1412" i="46"/>
  <c r="D1318" i="46"/>
  <c r="U1503" i="46"/>
  <c r="G1503" i="46" s="1"/>
  <c r="V1224" i="46"/>
  <c r="W1224" i="46"/>
  <c r="V1225" i="46"/>
  <c r="Q1163" i="46"/>
  <c r="Q218" i="46"/>
  <c r="R219" i="46"/>
  <c r="Y1412" i="46"/>
  <c r="Y1506" i="46" s="1"/>
  <c r="I1318" i="46"/>
  <c r="V881" i="46"/>
  <c r="D1025" i="46" s="1"/>
  <c r="AC420" i="46"/>
  <c r="Q326" i="46"/>
  <c r="R326" i="46"/>
  <c r="T326" i="46"/>
  <c r="P326" i="46"/>
  <c r="X326" i="46"/>
  <c r="M326" i="46"/>
  <c r="O326" i="46"/>
  <c r="N326" i="46"/>
  <c r="L326" i="46"/>
  <c r="U326" i="46"/>
  <c r="W326" i="46"/>
  <c r="Y326" i="46"/>
  <c r="S326" i="46"/>
  <c r="V326" i="46"/>
  <c r="X1330" i="46"/>
  <c r="V1330" i="46"/>
  <c r="V1440" i="46"/>
  <c r="V1534" i="46" s="1"/>
  <c r="AK1224" i="46"/>
  <c r="AL1224" i="46"/>
  <c r="AK1225" i="46"/>
  <c r="Q1534" i="46"/>
  <c r="Z1340" i="46"/>
  <c r="F1408" i="46"/>
  <c r="Y1534" i="46"/>
  <c r="X1422" i="46"/>
  <c r="X1516" i="46" s="1"/>
  <c r="E928" i="46"/>
  <c r="E976" i="46" s="1"/>
  <c r="Q1413" i="46"/>
  <c r="E1413" i="46" s="1"/>
  <c r="E1319" i="46"/>
  <c r="X1429" i="46"/>
  <c r="X1523" i="46" s="1"/>
  <c r="H1771" i="46"/>
  <c r="F1772" i="46"/>
  <c r="T1422" i="46"/>
  <c r="T1516" i="46" s="1"/>
  <c r="N1438" i="46"/>
  <c r="N1532" i="46" s="1"/>
  <c r="D1344" i="46"/>
  <c r="K1344" i="46"/>
  <c r="X469" i="46"/>
  <c r="X563" i="46" s="1"/>
  <c r="E1501" i="46"/>
  <c r="G1437" i="46"/>
  <c r="V891" i="46"/>
  <c r="AC430" i="46"/>
  <c r="AH1378" i="46"/>
  <c r="W1257" i="46"/>
  <c r="AG1378" i="46" s="1"/>
  <c r="W1256" i="46"/>
  <c r="V1331" i="46" s="1"/>
  <c r="G1163" i="46"/>
  <c r="G218" i="46"/>
  <c r="H219" i="46"/>
  <c r="R1423" i="46"/>
  <c r="R1517" i="46" s="1"/>
  <c r="X1487" i="46"/>
  <c r="H1438" i="46"/>
  <c r="R1316" i="46"/>
  <c r="AA1340" i="46"/>
  <c r="S1502" i="46"/>
  <c r="F1502" i="46" s="1"/>
  <c r="W1512" i="46"/>
  <c r="G1339" i="46"/>
  <c r="U1433" i="46"/>
  <c r="G1433" i="46" s="1"/>
  <c r="X1414" i="46"/>
  <c r="X1508" i="46" s="1"/>
  <c r="F928" i="46"/>
  <c r="F976" i="46" s="1"/>
  <c r="R1412" i="46"/>
  <c r="R1506" i="46" s="1"/>
  <c r="I1335" i="46"/>
  <c r="T1418" i="46"/>
  <c r="T1512" i="46" s="1"/>
  <c r="U1484" i="46"/>
  <c r="G1484" i="46" s="1"/>
  <c r="G1296" i="46"/>
  <c r="Z1433" i="46"/>
  <c r="I1433" i="46" s="1"/>
  <c r="E325" i="46"/>
  <c r="I1409" i="46"/>
  <c r="I375" i="46"/>
  <c r="W469" i="46"/>
  <c r="W563" i="46" s="1"/>
  <c r="Z1423" i="46"/>
  <c r="I1423" i="46" s="1"/>
  <c r="Z1440" i="46"/>
  <c r="Z1534" i="46" s="1"/>
  <c r="O927" i="46"/>
  <c r="E1407" i="46"/>
  <c r="P1162" i="46"/>
  <c r="AA1224" i="46"/>
  <c r="AB1224" i="46"/>
  <c r="AA1225" i="46"/>
  <c r="F1162" i="46"/>
  <c r="Z1330" i="46"/>
  <c r="T1413" i="46"/>
  <c r="F1413" i="46" s="1"/>
  <c r="H1532" i="46"/>
  <c r="K1346" i="46"/>
  <c r="G1344" i="46"/>
  <c r="S1316" i="46"/>
  <c r="I1339" i="46"/>
  <c r="Y1340" i="46"/>
  <c r="H325" i="46"/>
  <c r="I1347" i="46"/>
  <c r="AH1383" i="46"/>
  <c r="AB1257" i="46"/>
  <c r="AG1383" i="46" s="1"/>
  <c r="AB1256" i="46"/>
  <c r="Q1336" i="46" s="1"/>
  <c r="I512" i="46"/>
  <c r="Q513" i="46"/>
  <c r="F325" i="46"/>
  <c r="W1440" i="46"/>
  <c r="H1440" i="46" s="1"/>
  <c r="H1346" i="46"/>
  <c r="H1025" i="46"/>
  <c r="H928" i="46"/>
  <c r="K881" i="46"/>
  <c r="T1423" i="46"/>
  <c r="T1517" i="46" s="1"/>
  <c r="F1517" i="46" s="1"/>
  <c r="Q1419" i="46"/>
  <c r="E1419" i="46" s="1"/>
  <c r="E1325" i="46"/>
  <c r="AA1429" i="46"/>
  <c r="AA1523" i="46" s="1"/>
  <c r="Q1438" i="46"/>
  <c r="E1438" i="46" s="1"/>
  <c r="E1344" i="46"/>
  <c r="T1441" i="46"/>
  <c r="T1535" i="46" s="1"/>
  <c r="P1432" i="46"/>
  <c r="P1526" i="46" s="1"/>
  <c r="E1390" i="46"/>
  <c r="I418" i="46"/>
  <c r="T1407" i="46"/>
  <c r="T1501" i="46" s="1"/>
  <c r="I1503" i="46"/>
  <c r="G375" i="46"/>
  <c r="S469" i="46"/>
  <c r="F1328" i="46"/>
  <c r="H418" i="46"/>
  <c r="E1328" i="46"/>
  <c r="U1531" i="46"/>
  <c r="G1531" i="46" s="1"/>
  <c r="H1390" i="46"/>
  <c r="H1393" i="46"/>
  <c r="E1617" i="46"/>
  <c r="J1592" i="46"/>
  <c r="J1617" i="46"/>
  <c r="I1070" i="46"/>
  <c r="I1116" i="46" s="1"/>
  <c r="N1419" i="46"/>
  <c r="N1513" i="46" s="1"/>
  <c r="D1325" i="46"/>
  <c r="W1412" i="46"/>
  <c r="W1506" i="46" s="1"/>
  <c r="H1318" i="46"/>
  <c r="P1414" i="46"/>
  <c r="P1508" i="46" s="1"/>
  <c r="T1316" i="46"/>
  <c r="H1413" i="46"/>
  <c r="Y1527" i="46"/>
  <c r="N1340" i="46"/>
  <c r="U513" i="46"/>
  <c r="Y1535" i="46"/>
  <c r="Q1486" i="46"/>
  <c r="E1486" i="46" s="1"/>
  <c r="E1298" i="46"/>
  <c r="Z1413" i="46"/>
  <c r="X1441" i="46"/>
  <c r="X1535" i="46" s="1"/>
  <c r="S1487" i="46"/>
  <c r="F1299" i="46"/>
  <c r="I1025" i="46"/>
  <c r="I928" i="46"/>
  <c r="I976" i="46" s="1"/>
  <c r="W1407" i="46"/>
  <c r="H1313" i="46"/>
  <c r="T1417" i="46"/>
  <c r="F1417" i="46" s="1"/>
  <c r="Q1412" i="46"/>
  <c r="E1318" i="46"/>
  <c r="W1484" i="46"/>
  <c r="H1484" i="46" s="1"/>
  <c r="H1296" i="46"/>
  <c r="F1522" i="46"/>
  <c r="V469" i="46"/>
  <c r="V563" i="46" s="1"/>
  <c r="I1591" i="46"/>
  <c r="AA1413" i="46"/>
  <c r="AA1507" i="46" s="1"/>
  <c r="H1392" i="46"/>
  <c r="H1347" i="46"/>
  <c r="H1423" i="46"/>
  <c r="K1069" i="46"/>
  <c r="F1329" i="46"/>
  <c r="I1393" i="46"/>
  <c r="AA1330" i="46"/>
  <c r="P1419" i="46"/>
  <c r="P1513" i="46" s="1"/>
  <c r="K1024" i="46"/>
  <c r="H1070" i="46"/>
  <c r="N1423" i="46"/>
  <c r="N1517" i="46" s="1"/>
  <c r="D1329" i="46"/>
  <c r="S1440" i="46"/>
  <c r="F1346" i="46"/>
  <c r="U1532" i="46"/>
  <c r="W1507" i="46"/>
  <c r="H1507" i="46" s="1"/>
  <c r="N1441" i="46"/>
  <c r="D1347" i="46"/>
  <c r="K1347" i="46"/>
  <c r="P1340" i="46"/>
  <c r="I1323" i="46"/>
  <c r="H1691" i="46"/>
  <c r="H1661" i="46"/>
  <c r="H1684" i="46"/>
  <c r="H1674" i="46"/>
  <c r="H1681" i="46"/>
  <c r="H1677" i="46"/>
  <c r="I1667" i="46"/>
  <c r="H1688" i="46"/>
  <c r="H1671" i="46"/>
  <c r="AF1224" i="46"/>
  <c r="AG1224" i="46"/>
  <c r="AF1225" i="46"/>
  <c r="Y1488" i="46"/>
  <c r="I1488" i="46" s="1"/>
  <c r="I1300" i="46"/>
  <c r="J928" i="46"/>
  <c r="J976" i="46" s="1"/>
  <c r="J1025" i="46"/>
  <c r="Q1423" i="46"/>
  <c r="E1329" i="46"/>
  <c r="M1256" i="46"/>
  <c r="R1321" i="46" s="1"/>
  <c r="AH1368" i="46"/>
  <c r="M1257" i="46"/>
  <c r="AG1368" i="46" s="1"/>
  <c r="O469" i="46"/>
  <c r="E375" i="46"/>
  <c r="N1413" i="46"/>
  <c r="N1507" i="46" s="1"/>
  <c r="D1319" i="46"/>
  <c r="H1517" i="46"/>
  <c r="F1409" i="46"/>
  <c r="O1330" i="46"/>
  <c r="O1417" i="46"/>
  <c r="O1511" i="46" s="1"/>
  <c r="K927" i="46"/>
  <c r="P1423" i="46"/>
  <c r="P1517" i="46" s="1"/>
  <c r="W1487" i="46"/>
  <c r="H1299" i="46"/>
  <c r="U1316" i="46"/>
  <c r="N1488" i="46"/>
  <c r="D1488" i="46" s="1"/>
  <c r="D1300" i="46"/>
  <c r="Q1340" i="46"/>
  <c r="I1407" i="46"/>
  <c r="G1069" i="46"/>
  <c r="X1437" i="46"/>
  <c r="X1531" i="46" s="1"/>
  <c r="O1438" i="46"/>
  <c r="O1532" i="46" s="1"/>
  <c r="Q1165" i="46"/>
  <c r="AF1372" i="46" s="1"/>
  <c r="W892" i="46"/>
  <c r="AD431" i="46"/>
  <c r="R221" i="46"/>
  <c r="T1419" i="46"/>
  <c r="F1419" i="46" s="1"/>
  <c r="L928" i="46"/>
  <c r="L976" i="46" s="1"/>
  <c r="O881" i="46"/>
  <c r="S1432" i="46"/>
  <c r="F1432" i="46" s="1"/>
  <c r="F1338" i="46"/>
  <c r="O1437" i="46"/>
  <c r="O1531" i="46" s="1"/>
  <c r="V1407" i="46"/>
  <c r="V1501" i="46" s="1"/>
  <c r="Y1484" i="46"/>
  <c r="I1296" i="46"/>
  <c r="Q1224" i="46"/>
  <c r="R1224" i="46"/>
  <c r="Q1225" i="46"/>
  <c r="U1521" i="46"/>
  <c r="G1521" i="46" s="1"/>
  <c r="S512" i="46"/>
  <c r="G512" i="46" s="1"/>
  <c r="N1432" i="46"/>
  <c r="D1338" i="46"/>
  <c r="R1414" i="46"/>
  <c r="R1508" i="46" s="1"/>
  <c r="S927" i="46"/>
  <c r="O1414" i="46"/>
  <c r="O1508" i="46" s="1"/>
  <c r="Y469" i="46"/>
  <c r="Y563" i="46" s="1"/>
  <c r="V1422" i="46"/>
  <c r="V1516" i="46" s="1"/>
  <c r="G562" i="46"/>
  <c r="N1554" i="46"/>
  <c r="O1554" i="46" s="1"/>
  <c r="AE1370" i="46"/>
  <c r="U1276" i="46"/>
  <c r="T1276" i="46"/>
  <c r="R1276" i="46"/>
  <c r="Q1276" i="46"/>
  <c r="P1276" i="46"/>
  <c r="N1276" i="46"/>
  <c r="Z1276" i="46"/>
  <c r="AA1276" i="46"/>
  <c r="Y1276" i="46"/>
  <c r="X1276" i="46"/>
  <c r="W1276" i="46"/>
  <c r="V1276" i="46"/>
  <c r="S1276" i="46"/>
  <c r="O1276" i="46"/>
  <c r="W1535" i="46"/>
  <c r="R1441" i="46"/>
  <c r="R1535" i="46" s="1"/>
  <c r="F1503" i="46"/>
  <c r="I1439" i="46"/>
  <c r="R1330" i="46"/>
  <c r="E1330" i="46" s="1"/>
  <c r="Q1437" i="46"/>
  <c r="E1437" i="46" s="1"/>
  <c r="E1343" i="46"/>
  <c r="K975" i="46"/>
  <c r="O512" i="46"/>
  <c r="E512" i="46" s="1"/>
  <c r="V1316" i="46"/>
  <c r="H1408" i="46"/>
  <c r="F1437" i="46"/>
  <c r="Y1501" i="46"/>
  <c r="I1501" i="46" s="1"/>
  <c r="D1115" i="46"/>
  <c r="G1115" i="46" s="1"/>
  <c r="D1407" i="46"/>
  <c r="D512" i="46"/>
  <c r="K1345" i="46"/>
  <c r="H512" i="46"/>
  <c r="M928" i="46"/>
  <c r="M976" i="46" s="1"/>
  <c r="V914" i="46"/>
  <c r="AC453" i="46"/>
  <c r="AN218" i="46"/>
  <c r="O1429" i="46"/>
  <c r="O1523" i="46" s="1"/>
  <c r="U1414" i="46"/>
  <c r="U1508" i="46" s="1"/>
  <c r="G1320" i="46"/>
  <c r="F29" i="46"/>
  <c r="L28" i="46"/>
  <c r="O1440" i="46"/>
  <c r="O1534" i="46" s="1"/>
  <c r="S975" i="46"/>
  <c r="AA1440" i="46"/>
  <c r="AA1534" i="46" s="1"/>
  <c r="F1339" i="46"/>
  <c r="Z1419" i="46"/>
  <c r="Z1513" i="46" s="1"/>
  <c r="Q1488" i="46"/>
  <c r="E1488" i="46" s="1"/>
  <c r="E1300" i="46"/>
  <c r="S1414" i="46"/>
  <c r="S1508" i="46" s="1"/>
  <c r="F1320" i="46"/>
  <c r="Y1533" i="46"/>
  <c r="I1533" i="46" s="1"/>
  <c r="D1328" i="46"/>
  <c r="X1439" i="46"/>
  <c r="X1533" i="46" s="1"/>
  <c r="I1390" i="46"/>
  <c r="Y1513" i="46"/>
  <c r="U1487" i="46"/>
  <c r="G1487" i="46" s="1"/>
  <c r="W1502" i="46"/>
  <c r="H1502" i="46" s="1"/>
  <c r="S1531" i="46"/>
  <c r="F1531" i="46" s="1"/>
  <c r="Z1527" i="46" l="1"/>
  <c r="Q1321" i="46"/>
  <c r="F1488" i="46"/>
  <c r="H1485" i="46"/>
  <c r="D1330" i="46"/>
  <c r="E1422" i="46"/>
  <c r="H1418" i="46"/>
  <c r="Y1317" i="46"/>
  <c r="H1512" i="46"/>
  <c r="G1439" i="46"/>
  <c r="G1485" i="46"/>
  <c r="W1321" i="46"/>
  <c r="Z1317" i="46"/>
  <c r="E1335" i="46"/>
  <c r="I1485" i="46"/>
  <c r="G1330" i="46"/>
  <c r="F1433" i="46"/>
  <c r="S1317" i="46"/>
  <c r="F1424" i="46"/>
  <c r="H1335" i="46"/>
  <c r="D1485" i="46"/>
  <c r="F513" i="46"/>
  <c r="S1341" i="46"/>
  <c r="S1435" i="46" s="1"/>
  <c r="AA1265" i="46"/>
  <c r="U1526" i="46"/>
  <c r="G1526" i="46" s="1"/>
  <c r="H1488" i="46"/>
  <c r="F1440" i="46"/>
  <c r="AA1301" i="46"/>
  <c r="Z1531" i="46"/>
  <c r="I1531" i="46" s="1"/>
  <c r="U1522" i="46"/>
  <c r="G1522" i="46" s="1"/>
  <c r="O1317" i="46"/>
  <c r="O1411" i="46" s="1"/>
  <c r="O1505" i="46" s="1"/>
  <c r="E1429" i="46"/>
  <c r="W1534" i="46"/>
  <c r="H1534" i="46" s="1"/>
  <c r="G469" i="46"/>
  <c r="H1511" i="46"/>
  <c r="D513" i="46"/>
  <c r="K1070" i="46"/>
  <c r="F1516" i="46"/>
  <c r="O1301" i="46"/>
  <c r="Q1312" i="46"/>
  <c r="D1335" i="46"/>
  <c r="W1336" i="46"/>
  <c r="H1330" i="46"/>
  <c r="K1313" i="46"/>
  <c r="H419" i="46"/>
  <c r="R1312" i="46"/>
  <c r="H1428" i="46"/>
  <c r="S1521" i="46"/>
  <c r="F1521" i="46" s="1"/>
  <c r="N1348" i="46"/>
  <c r="W1265" i="46"/>
  <c r="S1312" i="46"/>
  <c r="H1407" i="46"/>
  <c r="P1317" i="46"/>
  <c r="P1411" i="46" s="1"/>
  <c r="P1505" i="46" s="1"/>
  <c r="O1265" i="46"/>
  <c r="I513" i="46"/>
  <c r="I1484" i="46"/>
  <c r="F1487" i="46"/>
  <c r="S1321" i="46"/>
  <c r="I1413" i="46"/>
  <c r="D1487" i="46"/>
  <c r="F1423" i="46"/>
  <c r="E1423" i="46"/>
  <c r="D419" i="46"/>
  <c r="U1312" i="46"/>
  <c r="U1406" i="46" s="1"/>
  <c r="H513" i="46"/>
  <c r="T1507" i="46"/>
  <c r="F1507" i="46" s="1"/>
  <c r="H1441" i="46"/>
  <c r="O513" i="46"/>
  <c r="E513" i="46" s="1"/>
  <c r="G1441" i="46"/>
  <c r="Q1317" i="46"/>
  <c r="I419" i="46"/>
  <c r="X1331" i="46"/>
  <c r="X1425" i="46" s="1"/>
  <c r="X1519" i="46" s="1"/>
  <c r="N1527" i="46"/>
  <c r="D1527" i="46" s="1"/>
  <c r="R1331" i="46"/>
  <c r="T1511" i="46"/>
  <c r="F1511" i="46" s="1"/>
  <c r="AA1331" i="46"/>
  <c r="AA1425" i="46" s="1"/>
  <c r="AA1519" i="46" s="1"/>
  <c r="U1317" i="46"/>
  <c r="X1312" i="46"/>
  <c r="I1441" i="46"/>
  <c r="F1422" i="46"/>
  <c r="D1486" i="46"/>
  <c r="E469" i="46"/>
  <c r="O563" i="46"/>
  <c r="E563" i="46" s="1"/>
  <c r="U1326" i="46"/>
  <c r="U1420" i="46" s="1"/>
  <c r="R1512" i="46"/>
  <c r="E1512" i="46" s="1"/>
  <c r="S1429" i="46"/>
  <c r="S1523" i="46" s="1"/>
  <c r="F1523" i="46" s="1"/>
  <c r="U1517" i="46"/>
  <c r="G1517" i="46" s="1"/>
  <c r="Q1513" i="46"/>
  <c r="E1513" i="46" s="1"/>
  <c r="T1341" i="46"/>
  <c r="Z1265" i="46"/>
  <c r="I1418" i="46"/>
  <c r="E1414" i="46"/>
  <c r="I1487" i="46"/>
  <c r="X1317" i="46"/>
  <c r="R1265" i="46"/>
  <c r="AA1312" i="46"/>
  <c r="AA1406" i="46" s="1"/>
  <c r="AA1500" i="46" s="1"/>
  <c r="U1507" i="46"/>
  <c r="G1507" i="46" s="1"/>
  <c r="H1504" i="46"/>
  <c r="Y1526" i="46"/>
  <c r="I1526" i="46" s="1"/>
  <c r="E1412" i="46"/>
  <c r="I1440" i="46"/>
  <c r="E1025" i="46"/>
  <c r="I1412" i="46"/>
  <c r="F563" i="46"/>
  <c r="X1265" i="46"/>
  <c r="I1316" i="46"/>
  <c r="I1535" i="46"/>
  <c r="E1408" i="46"/>
  <c r="D1422" i="46"/>
  <c r="Q1527" i="46"/>
  <c r="E1527" i="46" s="1"/>
  <c r="S1301" i="46"/>
  <c r="Y1265" i="46"/>
  <c r="P1312" i="46"/>
  <c r="P1406" i="46" s="1"/>
  <c r="P1500" i="46" s="1"/>
  <c r="V1312" i="46"/>
  <c r="V1406" i="46" s="1"/>
  <c r="V1500" i="46" s="1"/>
  <c r="H1487" i="46"/>
  <c r="I1417" i="46"/>
  <c r="F1025" i="46"/>
  <c r="F1071" i="46" s="1"/>
  <c r="F1117" i="46" s="1"/>
  <c r="Q1162" i="46"/>
  <c r="S1278" i="46" s="1"/>
  <c r="R1317" i="46"/>
  <c r="E1317" i="46" s="1"/>
  <c r="N1301" i="46"/>
  <c r="W1527" i="46"/>
  <c r="H1527" i="46" s="1"/>
  <c r="V1265" i="46"/>
  <c r="G1265" i="46" s="1"/>
  <c r="W1312" i="46"/>
  <c r="W1406" i="46" s="1"/>
  <c r="K1323" i="46"/>
  <c r="G1532" i="46"/>
  <c r="Y1502" i="46"/>
  <c r="I1502" i="46" s="1"/>
  <c r="T1317" i="46"/>
  <c r="F1317" i="46" s="1"/>
  <c r="Z1410" i="46"/>
  <c r="Z1504" i="46" s="1"/>
  <c r="I1504" i="46" s="1"/>
  <c r="Q1301" i="46"/>
  <c r="N1265" i="46"/>
  <c r="S1534" i="46"/>
  <c r="F1534" i="46" s="1"/>
  <c r="W1501" i="46"/>
  <c r="H1501" i="46" s="1"/>
  <c r="I1330" i="46"/>
  <c r="Z1341" i="46"/>
  <c r="Z1435" i="46" s="1"/>
  <c r="Z1529" i="46" s="1"/>
  <c r="F1330" i="46"/>
  <c r="R1533" i="46"/>
  <c r="E1533" i="46" s="1"/>
  <c r="V1317" i="46"/>
  <c r="G513" i="46"/>
  <c r="Q1265" i="46"/>
  <c r="G1438" i="46"/>
  <c r="Q1532" i="46"/>
  <c r="E1532" i="46" s="1"/>
  <c r="W1317" i="46"/>
  <c r="P1348" i="46"/>
  <c r="P1442" i="46" s="1"/>
  <c r="P1536" i="46" s="1"/>
  <c r="P1265" i="46"/>
  <c r="G1418" i="46"/>
  <c r="B1782" i="46"/>
  <c r="D1781" i="46"/>
  <c r="I1419" i="46"/>
  <c r="T1326" i="46"/>
  <c r="Y1508" i="46"/>
  <c r="I1508" i="46" s="1"/>
  <c r="H1486" i="46"/>
  <c r="S1348" i="46"/>
  <c r="S1442" i="46" s="1"/>
  <c r="S1536" i="46" s="1"/>
  <c r="H1412" i="46"/>
  <c r="S1336" i="46"/>
  <c r="Q1507" i="46"/>
  <c r="E1507" i="46" s="1"/>
  <c r="Z1312" i="46"/>
  <c r="Z1406" i="46" s="1"/>
  <c r="Z1500" i="46" s="1"/>
  <c r="D1531" i="46"/>
  <c r="D1071" i="46"/>
  <c r="N1411" i="46"/>
  <c r="D1507" i="46"/>
  <c r="E1502" i="46"/>
  <c r="Y1442" i="46"/>
  <c r="D1534" i="46"/>
  <c r="V1425" i="46"/>
  <c r="V1519" i="46" s="1"/>
  <c r="R1420" i="46"/>
  <c r="R1514" i="46" s="1"/>
  <c r="Q1430" i="46"/>
  <c r="D1516" i="46"/>
  <c r="R1415" i="46"/>
  <c r="R1509" i="46" s="1"/>
  <c r="R1435" i="46"/>
  <c r="R1529" i="46" s="1"/>
  <c r="E1276" i="46"/>
  <c r="I326" i="46"/>
  <c r="F30" i="46"/>
  <c r="L29" i="46"/>
  <c r="S1526" i="46"/>
  <c r="F1526" i="46" s="1"/>
  <c r="Q1434" i="46"/>
  <c r="E1340" i="46"/>
  <c r="Q1517" i="46"/>
  <c r="E1517" i="46" s="1"/>
  <c r="D1429" i="46"/>
  <c r="Z1507" i="46"/>
  <c r="I1507" i="46" s="1"/>
  <c r="V1336" i="46"/>
  <c r="H1163" i="46"/>
  <c r="H218" i="46"/>
  <c r="I219" i="46"/>
  <c r="Y1331" i="46"/>
  <c r="Z1434" i="46"/>
  <c r="Z1528" i="46" s="1"/>
  <c r="H326" i="46"/>
  <c r="V892" i="46"/>
  <c r="AC431" i="46"/>
  <c r="W1341" i="46"/>
  <c r="Q1508" i="46"/>
  <c r="E1508" i="46" s="1"/>
  <c r="X470" i="46"/>
  <c r="X564" i="46" s="1"/>
  <c r="K1437" i="46"/>
  <c r="D1266" i="46"/>
  <c r="T1434" i="46"/>
  <c r="T1528" i="46" s="1"/>
  <c r="Q1411" i="46"/>
  <c r="Q1505" i="46" s="1"/>
  <c r="R1434" i="46"/>
  <c r="R1528" i="46" s="1"/>
  <c r="R1534" i="46"/>
  <c r="E1534" i="46" s="1"/>
  <c r="H1265" i="46"/>
  <c r="F1340" i="46"/>
  <c r="D1432" i="46"/>
  <c r="W1415" i="46"/>
  <c r="W1509" i="46" s="1"/>
  <c r="D1517" i="46"/>
  <c r="D1523" i="46"/>
  <c r="N1555" i="46"/>
  <c r="O1555" i="46" s="1"/>
  <c r="N1277" i="46"/>
  <c r="AA1277" i="46"/>
  <c r="Z1277" i="46"/>
  <c r="Y1277" i="46"/>
  <c r="W1277" i="46"/>
  <c r="V1277" i="46"/>
  <c r="U1277" i="46"/>
  <c r="AE1371" i="46"/>
  <c r="S1277" i="46"/>
  <c r="X1277" i="46"/>
  <c r="T1277" i="46"/>
  <c r="R1277" i="46"/>
  <c r="Q1277" i="46"/>
  <c r="P1277" i="46"/>
  <c r="O1277" i="46"/>
  <c r="V882" i="46"/>
  <c r="F1026" i="46" s="1"/>
  <c r="AC421" i="46"/>
  <c r="T327" i="46"/>
  <c r="W327" i="46"/>
  <c r="U327" i="46"/>
  <c r="R327" i="46"/>
  <c r="Q327" i="46"/>
  <c r="Y327" i="46"/>
  <c r="P327" i="46"/>
  <c r="S327" i="46"/>
  <c r="X327" i="46"/>
  <c r="M327" i="46"/>
  <c r="O327" i="46"/>
  <c r="V327" i="46"/>
  <c r="N327" i="46"/>
  <c r="L327" i="46"/>
  <c r="D326" i="46"/>
  <c r="T1278" i="46"/>
  <c r="P1278" i="46"/>
  <c r="O1278" i="46"/>
  <c r="U1278" i="46"/>
  <c r="Q1278" i="46"/>
  <c r="AA1278" i="46"/>
  <c r="U470" i="46"/>
  <c r="U564" i="46" s="1"/>
  <c r="H376" i="46"/>
  <c r="D1437" i="46"/>
  <c r="D1410" i="46"/>
  <c r="H1437" i="46"/>
  <c r="D1418" i="46"/>
  <c r="W1395" i="46"/>
  <c r="V1395" i="46"/>
  <c r="U1395" i="46"/>
  <c r="S1395" i="46"/>
  <c r="R1395" i="46"/>
  <c r="T1395" i="46"/>
  <c r="Y1395" i="46"/>
  <c r="Q1395" i="46"/>
  <c r="O1395" i="46"/>
  <c r="AA1395" i="46"/>
  <c r="AA1489" i="46" s="1"/>
  <c r="X1395" i="46"/>
  <c r="P1395" i="46"/>
  <c r="N1395" i="46"/>
  <c r="Z1395" i="46"/>
  <c r="R1164" i="46"/>
  <c r="S220" i="46"/>
  <c r="F1434" i="46"/>
  <c r="G1414" i="46"/>
  <c r="G1276" i="46"/>
  <c r="N1526" i="46"/>
  <c r="O928" i="46"/>
  <c r="J1071" i="46"/>
  <c r="J1117" i="46" s="1"/>
  <c r="D1423" i="46"/>
  <c r="D1419" i="46"/>
  <c r="S563" i="46"/>
  <c r="G563" i="46" s="1"/>
  <c r="O1336" i="46"/>
  <c r="U1527" i="46"/>
  <c r="G1527" i="46" s="1"/>
  <c r="G1162" i="46"/>
  <c r="N1331" i="46"/>
  <c r="H1772" i="46"/>
  <c r="F1773" i="46"/>
  <c r="W1326" i="46"/>
  <c r="Y470" i="46"/>
  <c r="Y564" i="46" s="1"/>
  <c r="N1504" i="46"/>
  <c r="E1266" i="46"/>
  <c r="I929" i="46"/>
  <c r="I977" i="46" s="1"/>
  <c r="I1026" i="46"/>
  <c r="S1411" i="46"/>
  <c r="F1441" i="46"/>
  <c r="P1301" i="46"/>
  <c r="Q1348" i="46"/>
  <c r="U1512" i="46"/>
  <c r="G1512" i="46" s="1"/>
  <c r="W1518" i="46"/>
  <c r="S1506" i="46"/>
  <c r="F1506" i="46" s="1"/>
  <c r="S1528" i="46"/>
  <c r="F1414" i="46"/>
  <c r="G1508" i="46"/>
  <c r="W1370" i="46"/>
  <c r="W1464" i="46" s="1"/>
  <c r="V1370" i="46"/>
  <c r="V1464" i="46" s="1"/>
  <c r="U1370" i="46"/>
  <c r="T1370" i="46"/>
  <c r="T1464" i="46" s="1"/>
  <c r="S1370" i="46"/>
  <c r="S1464" i="46" s="1"/>
  <c r="R1370" i="46"/>
  <c r="R1464" i="46" s="1"/>
  <c r="Q1370" i="46"/>
  <c r="O1370" i="46"/>
  <c r="O1464" i="46" s="1"/>
  <c r="N1370" i="46"/>
  <c r="AA1370" i="46"/>
  <c r="Z1370" i="46"/>
  <c r="Y1370" i="46"/>
  <c r="X1370" i="46"/>
  <c r="X1464" i="46" s="1"/>
  <c r="P1370" i="46"/>
  <c r="P1464" i="46" s="1"/>
  <c r="O976" i="46"/>
  <c r="U1410" i="46"/>
  <c r="U1504" i="46" s="1"/>
  <c r="G1316" i="46"/>
  <c r="Z1321" i="46"/>
  <c r="P1434" i="46"/>
  <c r="P1528" i="46" s="1"/>
  <c r="J1591" i="46"/>
  <c r="D1513" i="46"/>
  <c r="R1336" i="46"/>
  <c r="E1336" i="46" s="1"/>
  <c r="AH1389" i="46"/>
  <c r="AH1256" i="46"/>
  <c r="T1342" i="46" s="1"/>
  <c r="AH1257" i="46"/>
  <c r="AG1389" i="46" s="1"/>
  <c r="E326" i="46"/>
  <c r="S1257" i="46"/>
  <c r="AG1374" i="46" s="1"/>
  <c r="AH1374" i="46"/>
  <c r="S1256" i="46"/>
  <c r="Q1327" i="46" s="1"/>
  <c r="Y1326" i="46"/>
  <c r="O470" i="46"/>
  <c r="E376" i="46"/>
  <c r="G1407" i="46"/>
  <c r="G1266" i="46"/>
  <c r="D1503" i="46"/>
  <c r="H1026" i="46"/>
  <c r="H929" i="46"/>
  <c r="H977" i="46" s="1"/>
  <c r="K882" i="46"/>
  <c r="F1535" i="46"/>
  <c r="D1533" i="46"/>
  <c r="K1439" i="46"/>
  <c r="S1430" i="46"/>
  <c r="F1508" i="46"/>
  <c r="H1535" i="46"/>
  <c r="T1336" i="46"/>
  <c r="Y1434" i="46"/>
  <c r="Y1528" i="46" s="1"/>
  <c r="I1340" i="46"/>
  <c r="O1331" i="46"/>
  <c r="H1165" i="46"/>
  <c r="AF1363" i="46" s="1"/>
  <c r="W883" i="46"/>
  <c r="AD422" i="46"/>
  <c r="I221" i="46"/>
  <c r="Q1526" i="46"/>
  <c r="E1526" i="46" s="1"/>
  <c r="O1341" i="46"/>
  <c r="W1434" i="46"/>
  <c r="W1528" i="46" s="1"/>
  <c r="H1340" i="46"/>
  <c r="N1326" i="46"/>
  <c r="I376" i="46"/>
  <c r="W470" i="46"/>
  <c r="U1501" i="46"/>
  <c r="G1501" i="46" s="1"/>
  <c r="I1266" i="46"/>
  <c r="F1407" i="46"/>
  <c r="J1026" i="46"/>
  <c r="J929" i="46"/>
  <c r="J977" i="46" s="1"/>
  <c r="E1070" i="46"/>
  <c r="E1116" i="46" s="1"/>
  <c r="V1348" i="46"/>
  <c r="D1484" i="46"/>
  <c r="S1415" i="46"/>
  <c r="S1509" i="46" s="1"/>
  <c r="AH1369" i="46"/>
  <c r="N1256" i="46"/>
  <c r="W1275" i="46" s="1"/>
  <c r="N1257" i="46"/>
  <c r="AG1369" i="46" s="1"/>
  <c r="T1513" i="46"/>
  <c r="F1513" i="46" s="1"/>
  <c r="O1321" i="46"/>
  <c r="H1116" i="46"/>
  <c r="K1116" i="46" s="1"/>
  <c r="U1336" i="46"/>
  <c r="P1331" i="46"/>
  <c r="Q1341" i="46"/>
  <c r="S1518" i="46"/>
  <c r="F1518" i="46" s="1"/>
  <c r="P1326" i="46"/>
  <c r="S470" i="46"/>
  <c r="G376" i="46"/>
  <c r="Q1518" i="46"/>
  <c r="S1501" i="46"/>
  <c r="Q1511" i="46"/>
  <c r="E1511" i="46" s="1"/>
  <c r="L929" i="46"/>
  <c r="O882" i="46"/>
  <c r="V1411" i="46"/>
  <c r="V1505" i="46" s="1"/>
  <c r="O1348" i="46"/>
  <c r="F1276" i="46"/>
  <c r="R1165" i="46"/>
  <c r="AF1373" i="46" s="1"/>
  <c r="W893" i="46"/>
  <c r="S221" i="46"/>
  <c r="AD432" i="46"/>
  <c r="Q1415" i="46"/>
  <c r="E1415" i="46" s="1"/>
  <c r="E1321" i="46"/>
  <c r="AH1384" i="46"/>
  <c r="AC1256" i="46"/>
  <c r="W1337" i="46" s="1"/>
  <c r="AC1257" i="46"/>
  <c r="AG1384" i="46" s="1"/>
  <c r="D1441" i="46"/>
  <c r="K1441" i="46"/>
  <c r="N1434" i="46"/>
  <c r="N1528" i="46" s="1"/>
  <c r="D1340" i="46"/>
  <c r="W1430" i="46"/>
  <c r="S1410" i="46"/>
  <c r="S1504" i="46" s="1"/>
  <c r="F1316" i="46"/>
  <c r="I1429" i="46"/>
  <c r="AA1434" i="46"/>
  <c r="AA1528" i="46" s="1"/>
  <c r="R1425" i="46"/>
  <c r="R1519" i="46" s="1"/>
  <c r="T1435" i="46"/>
  <c r="T1529" i="46" s="1"/>
  <c r="Q1326" i="46"/>
  <c r="N470" i="46"/>
  <c r="N564" i="46" s="1"/>
  <c r="F1418" i="46"/>
  <c r="M929" i="46"/>
  <c r="M977" i="46" s="1"/>
  <c r="H1439" i="46"/>
  <c r="D1417" i="46"/>
  <c r="R1348" i="46"/>
  <c r="V915" i="46"/>
  <c r="AC454" i="46"/>
  <c r="AO218" i="46"/>
  <c r="T1321" i="46"/>
  <c r="N1535" i="46"/>
  <c r="I1527" i="46"/>
  <c r="K1592" i="46"/>
  <c r="J1618" i="46"/>
  <c r="E1618" i="46"/>
  <c r="K928" i="46"/>
  <c r="X1336" i="46"/>
  <c r="H1336" i="46" s="1"/>
  <c r="S1331" i="46"/>
  <c r="X1434" i="46"/>
  <c r="X1528" i="46" s="1"/>
  <c r="U1341" i="46"/>
  <c r="G1429" i="46"/>
  <c r="S1326" i="46"/>
  <c r="T470" i="46"/>
  <c r="T564" i="46" s="1"/>
  <c r="F1266" i="46"/>
  <c r="S1512" i="46"/>
  <c r="F1512" i="46" s="1"/>
  <c r="G1516" i="46"/>
  <c r="N929" i="46"/>
  <c r="N977" i="46" s="1"/>
  <c r="W1411" i="46"/>
  <c r="H1317" i="46"/>
  <c r="AH1396" i="46"/>
  <c r="AO1256" i="46"/>
  <c r="X1349" i="46" s="1"/>
  <c r="AO1257" i="46"/>
  <c r="AG1396" i="46" s="1"/>
  <c r="AA1302" i="46"/>
  <c r="W1533" i="46"/>
  <c r="H1533" i="46" s="1"/>
  <c r="V1434" i="46"/>
  <c r="V1528" i="46" s="1"/>
  <c r="N1511" i="46"/>
  <c r="T1301" i="46"/>
  <c r="T1348" i="46"/>
  <c r="X1406" i="46"/>
  <c r="X1500" i="46" s="1"/>
  <c r="W1526" i="46"/>
  <c r="H1526" i="46" s="1"/>
  <c r="Q1523" i="46"/>
  <c r="E1523" i="46" s="1"/>
  <c r="V1410" i="46"/>
  <c r="V1504" i="46" s="1"/>
  <c r="H1276" i="46"/>
  <c r="U1321" i="46"/>
  <c r="AA1424" i="46"/>
  <c r="AA1518" i="46" s="1"/>
  <c r="H976" i="46"/>
  <c r="K976" i="46" s="1"/>
  <c r="Z1336" i="46"/>
  <c r="Z1517" i="46"/>
  <c r="I1517" i="46" s="1"/>
  <c r="Y1523" i="46"/>
  <c r="I1523" i="46" s="1"/>
  <c r="W1331" i="46"/>
  <c r="V1341" i="46"/>
  <c r="AB423" i="46"/>
  <c r="J213" i="46"/>
  <c r="T377" i="46"/>
  <c r="Q377" i="46"/>
  <c r="O377" i="46"/>
  <c r="Y377" i="46"/>
  <c r="R377" i="46"/>
  <c r="P377" i="46"/>
  <c r="S377" i="46"/>
  <c r="L377" i="46"/>
  <c r="M377" i="46"/>
  <c r="J307" i="46"/>
  <c r="V377" i="46"/>
  <c r="U377" i="46"/>
  <c r="X377" i="46"/>
  <c r="W377" i="46"/>
  <c r="N377" i="46"/>
  <c r="J308" i="46"/>
  <c r="AE424" i="46" s="1"/>
  <c r="H1531" i="46"/>
  <c r="G1422" i="46"/>
  <c r="P929" i="46"/>
  <c r="S882" i="46"/>
  <c r="X1411" i="46"/>
  <c r="X1505" i="46" s="1"/>
  <c r="AT1223" i="46"/>
  <c r="AS1224" i="46"/>
  <c r="AS1225" i="46"/>
  <c r="U1301" i="46"/>
  <c r="U1348" i="46"/>
  <c r="R1406" i="46"/>
  <c r="R1500" i="46" s="1"/>
  <c r="N1312" i="46"/>
  <c r="O1434" i="46"/>
  <c r="O1528" i="46" s="1"/>
  <c r="D1413" i="46"/>
  <c r="V1321" i="46"/>
  <c r="I1071" i="46"/>
  <c r="I1117" i="46" s="1"/>
  <c r="T1410" i="46"/>
  <c r="T1504" i="46" s="1"/>
  <c r="K1025" i="46"/>
  <c r="H1071" i="46"/>
  <c r="H1117" i="46" s="1"/>
  <c r="AA1336" i="46"/>
  <c r="I469" i="46"/>
  <c r="R1410" i="46"/>
  <c r="R1504" i="46" s="1"/>
  <c r="E1504" i="46" s="1"/>
  <c r="Z1331" i="46"/>
  <c r="V1424" i="46"/>
  <c r="G1424" i="46" s="1"/>
  <c r="F326" i="46"/>
  <c r="D1412" i="46"/>
  <c r="E1316" i="46"/>
  <c r="X1341" i="46"/>
  <c r="U1523" i="46"/>
  <c r="G1523" i="46" s="1"/>
  <c r="X1326" i="46"/>
  <c r="V1326" i="46"/>
  <c r="P470" i="46"/>
  <c r="P564" i="46" s="1"/>
  <c r="U1535" i="46"/>
  <c r="G1535" i="46" s="1"/>
  <c r="U1434" i="46"/>
  <c r="G1340" i="46"/>
  <c r="Q929" i="46"/>
  <c r="Q977" i="46" s="1"/>
  <c r="Y1411" i="46"/>
  <c r="Y1505" i="46" s="1"/>
  <c r="V1301" i="46"/>
  <c r="W1348" i="46"/>
  <c r="F469" i="46"/>
  <c r="G1070" i="46"/>
  <c r="O1312" i="46"/>
  <c r="H469" i="46"/>
  <c r="I1276" i="46"/>
  <c r="X1321" i="46"/>
  <c r="K1440" i="46"/>
  <c r="Y1336" i="46"/>
  <c r="X1424" i="46"/>
  <c r="X1518" i="46" s="1"/>
  <c r="Q420" i="46"/>
  <c r="O420" i="46"/>
  <c r="O514" i="46" s="1"/>
  <c r="U420" i="46"/>
  <c r="U514" i="46" s="1"/>
  <c r="R420" i="46"/>
  <c r="R514" i="46" s="1"/>
  <c r="W420" i="46"/>
  <c r="W514" i="46" s="1"/>
  <c r="M420" i="46"/>
  <c r="M514" i="46" s="1"/>
  <c r="Y420" i="46"/>
  <c r="Y514" i="46" s="1"/>
  <c r="X420" i="46"/>
  <c r="X514" i="46" s="1"/>
  <c r="L420" i="46"/>
  <c r="L514" i="46" s="1"/>
  <c r="P420" i="46"/>
  <c r="P514" i="46" s="1"/>
  <c r="T420" i="46"/>
  <c r="T514" i="46" s="1"/>
  <c r="S420" i="46"/>
  <c r="N420" i="46"/>
  <c r="N514" i="46" s="1"/>
  <c r="V420" i="46"/>
  <c r="V514" i="46" s="1"/>
  <c r="N1506" i="46"/>
  <c r="Y1341" i="46"/>
  <c r="Z1326" i="46"/>
  <c r="Q470" i="46"/>
  <c r="Q564" i="46" s="1"/>
  <c r="F376" i="46"/>
  <c r="H1266" i="46"/>
  <c r="R929" i="46"/>
  <c r="R977" i="46" s="1"/>
  <c r="Z1411" i="46"/>
  <c r="Z1505" i="46" s="1"/>
  <c r="U1518" i="46"/>
  <c r="R1301" i="46"/>
  <c r="X1348" i="46"/>
  <c r="G1024" i="46"/>
  <c r="S1406" i="46"/>
  <c r="S1500" i="46" s="1"/>
  <c r="U563" i="46"/>
  <c r="H563" i="46" s="1"/>
  <c r="D1522" i="46"/>
  <c r="I1513" i="46"/>
  <c r="AA1464" i="46"/>
  <c r="Y1321" i="46"/>
  <c r="I1688" i="46"/>
  <c r="I1671" i="46"/>
  <c r="I1661" i="46"/>
  <c r="I1681" i="46"/>
  <c r="J1667" i="46"/>
  <c r="I1674" i="46"/>
  <c r="I1677" i="46"/>
  <c r="I1684" i="46"/>
  <c r="I1691" i="46"/>
  <c r="D1440" i="46"/>
  <c r="N1336" i="46"/>
  <c r="I563" i="46"/>
  <c r="Q1331" i="46"/>
  <c r="E1071" i="46"/>
  <c r="E1117" i="46" s="1"/>
  <c r="G928" i="46"/>
  <c r="AA1341" i="46"/>
  <c r="G1440" i="46"/>
  <c r="AA1326" i="46"/>
  <c r="M470" i="46"/>
  <c r="M564" i="46" s="1"/>
  <c r="D929" i="46"/>
  <c r="D977" i="46" s="1"/>
  <c r="G882" i="46"/>
  <c r="AA1317" i="46"/>
  <c r="I1317" i="46" s="1"/>
  <c r="D469" i="46"/>
  <c r="W1301" i="46"/>
  <c r="Z1348" i="46"/>
  <c r="D1116" i="46"/>
  <c r="T1265" i="46"/>
  <c r="T1312" i="46"/>
  <c r="F1312" i="46" s="1"/>
  <c r="Y1312" i="46"/>
  <c r="H1506" i="46"/>
  <c r="T1420" i="46"/>
  <c r="T1514" i="46" s="1"/>
  <c r="Q1531" i="46"/>
  <c r="E1531" i="46" s="1"/>
  <c r="Z1464" i="46"/>
  <c r="AA1321" i="46"/>
  <c r="Z1424" i="46"/>
  <c r="Z1518" i="46" s="1"/>
  <c r="T1331" i="46"/>
  <c r="G976" i="46"/>
  <c r="N1341" i="46"/>
  <c r="G1534" i="46"/>
  <c r="L470" i="46"/>
  <c r="L564" i="46" s="1"/>
  <c r="D376" i="46"/>
  <c r="D1414" i="46"/>
  <c r="E1484" i="46"/>
  <c r="S928" i="46"/>
  <c r="E929" i="46"/>
  <c r="E977" i="46" s="1"/>
  <c r="H1429" i="46"/>
  <c r="X1301" i="46"/>
  <c r="X1489" i="46" s="1"/>
  <c r="AA1348" i="46"/>
  <c r="H1422" i="46"/>
  <c r="N1442" i="46"/>
  <c r="R1424" i="46"/>
  <c r="R1518" i="46" s="1"/>
  <c r="N1464" i="46"/>
  <c r="D1276" i="46"/>
  <c r="O1424" i="46"/>
  <c r="O1518" i="46" s="1"/>
  <c r="P1321" i="46"/>
  <c r="N1321" i="46"/>
  <c r="Q1506" i="46"/>
  <c r="E1506" i="46" s="1"/>
  <c r="P1336" i="46"/>
  <c r="N1545" i="46"/>
  <c r="O1545" i="46" s="1"/>
  <c r="AE1361" i="46"/>
  <c r="T1267" i="46"/>
  <c r="S1267" i="46"/>
  <c r="Q1267" i="46"/>
  <c r="P1267" i="46"/>
  <c r="O1267" i="46"/>
  <c r="AA1267" i="46"/>
  <c r="Y1267" i="46"/>
  <c r="R1267" i="46"/>
  <c r="N1267" i="46"/>
  <c r="Z1267" i="46"/>
  <c r="X1267" i="46"/>
  <c r="W1267" i="46"/>
  <c r="V1267" i="46"/>
  <c r="U1267" i="46"/>
  <c r="I1614" i="46"/>
  <c r="D1614" i="46"/>
  <c r="U1331" i="46"/>
  <c r="D1438" i="46"/>
  <c r="K1438" i="46"/>
  <c r="S514" i="46"/>
  <c r="G326" i="46"/>
  <c r="P1341" i="46"/>
  <c r="O1326" i="46"/>
  <c r="V470" i="46"/>
  <c r="V564" i="46" s="1"/>
  <c r="E1441" i="46"/>
  <c r="H1414" i="46"/>
  <c r="N1508" i="46"/>
  <c r="D1512" i="46"/>
  <c r="P976" i="46"/>
  <c r="S976" i="46" s="1"/>
  <c r="F929" i="46"/>
  <c r="F977" i="46" s="1"/>
  <c r="N1518" i="46"/>
  <c r="H1523" i="46"/>
  <c r="D563" i="46"/>
  <c r="Y1301" i="46"/>
  <c r="F1429" i="46"/>
  <c r="Z1359" i="46"/>
  <c r="Z1453" i="46" s="1"/>
  <c r="W1359" i="46"/>
  <c r="U1359" i="46"/>
  <c r="T1359" i="46"/>
  <c r="R1359" i="46"/>
  <c r="Q1359" i="46"/>
  <c r="P1359" i="46"/>
  <c r="AA1359" i="46"/>
  <c r="AA1453" i="46" s="1"/>
  <c r="Y1359" i="46"/>
  <c r="X1359" i="46"/>
  <c r="X1453" i="46" s="1"/>
  <c r="V1359" i="46"/>
  <c r="V1453" i="46" s="1"/>
  <c r="S1359" i="46"/>
  <c r="O1359" i="46"/>
  <c r="O1453" i="46" s="1"/>
  <c r="N1359" i="46"/>
  <c r="H1516" i="46"/>
  <c r="H1410" i="46"/>
  <c r="R1163" i="46"/>
  <c r="S219" i="46"/>
  <c r="R218" i="46"/>
  <c r="X1257" i="46"/>
  <c r="AG1379" i="46" s="1"/>
  <c r="AH1379" i="46"/>
  <c r="X1256" i="46"/>
  <c r="V1332" i="46" s="1"/>
  <c r="D1532" i="46"/>
  <c r="I1534" i="46"/>
  <c r="I1506" i="46"/>
  <c r="H1164" i="46"/>
  <c r="I220" i="46"/>
  <c r="F77" i="46"/>
  <c r="L76" i="46"/>
  <c r="R470" i="46"/>
  <c r="R564" i="46" s="1"/>
  <c r="E1535" i="46"/>
  <c r="H1508" i="46"/>
  <c r="O1360" i="46"/>
  <c r="O1454" i="46" s="1"/>
  <c r="Z1360" i="46"/>
  <c r="Z1454" i="46" s="1"/>
  <c r="Y1360" i="46"/>
  <c r="Y1454" i="46" s="1"/>
  <c r="W1360" i="46"/>
  <c r="W1454" i="46" s="1"/>
  <c r="V1360" i="46"/>
  <c r="V1454" i="46" s="1"/>
  <c r="U1360" i="46"/>
  <c r="U1454" i="46" s="1"/>
  <c r="S1360" i="46"/>
  <c r="R1360" i="46"/>
  <c r="R1454" i="46" s="1"/>
  <c r="AA1360" i="46"/>
  <c r="AA1454" i="46" s="1"/>
  <c r="X1360" i="46"/>
  <c r="X1454" i="46" s="1"/>
  <c r="T1360" i="46"/>
  <c r="T1454" i="46" s="1"/>
  <c r="Q1360" i="46"/>
  <c r="P1360" i="46"/>
  <c r="P1454" i="46" s="1"/>
  <c r="N1360" i="46"/>
  <c r="H1721" i="46"/>
  <c r="N883" i="46"/>
  <c r="M883" i="46"/>
  <c r="L883" i="46"/>
  <c r="J883" i="46"/>
  <c r="I883" i="46"/>
  <c r="H883" i="46"/>
  <c r="F883" i="46"/>
  <c r="E883" i="46"/>
  <c r="D883" i="46"/>
  <c r="P883" i="46"/>
  <c r="R883" i="46"/>
  <c r="Q883" i="46"/>
  <c r="Z1301" i="46"/>
  <c r="Z1489" i="46" s="1"/>
  <c r="G1326" i="46" l="1"/>
  <c r="R1411" i="46"/>
  <c r="R1505" i="46" s="1"/>
  <c r="F1341" i="46"/>
  <c r="R1453" i="46"/>
  <c r="O1489" i="46"/>
  <c r="E1360" i="46"/>
  <c r="G1025" i="46"/>
  <c r="D1026" i="46"/>
  <c r="D1072" i="46" s="1"/>
  <c r="D1118" i="46" s="1"/>
  <c r="R1162" i="46"/>
  <c r="U1275" i="46"/>
  <c r="X1295" i="46"/>
  <c r="P1489" i="46"/>
  <c r="F1359" i="46"/>
  <c r="E1026" i="46"/>
  <c r="K1532" i="46"/>
  <c r="G1116" i="46"/>
  <c r="V1278" i="46"/>
  <c r="W1278" i="46"/>
  <c r="I1265" i="46"/>
  <c r="H1395" i="46"/>
  <c r="AE1372" i="46"/>
  <c r="N1556" i="46"/>
  <c r="O1556" i="46" s="1"/>
  <c r="P1295" i="46"/>
  <c r="I1410" i="46"/>
  <c r="U1295" i="46"/>
  <c r="Y1453" i="46"/>
  <c r="X1342" i="46"/>
  <c r="Z1342" i="46"/>
  <c r="P1453" i="46"/>
  <c r="AA1342" i="46"/>
  <c r="W1342" i="46"/>
  <c r="H1342" i="46" s="1"/>
  <c r="E1312" i="46"/>
  <c r="D1265" i="46"/>
  <c r="AA1322" i="46"/>
  <c r="Y1349" i="46"/>
  <c r="N1489" i="46"/>
  <c r="F1348" i="46"/>
  <c r="N1342" i="46"/>
  <c r="N1436" i="46" s="1"/>
  <c r="X1278" i="46"/>
  <c r="Q1302" i="46"/>
  <c r="Q1406" i="46"/>
  <c r="X1275" i="46"/>
  <c r="Y1278" i="46"/>
  <c r="R1302" i="46"/>
  <c r="AA1275" i="46"/>
  <c r="Z1278" i="46"/>
  <c r="S1302" i="46"/>
  <c r="F1302" i="46" s="1"/>
  <c r="E1410" i="46"/>
  <c r="I1424" i="46"/>
  <c r="D1348" i="46"/>
  <c r="K929" i="46"/>
  <c r="D1317" i="46"/>
  <c r="G470" i="46"/>
  <c r="W1295" i="46"/>
  <c r="Y1342" i="46"/>
  <c r="Y1436" i="46" s="1"/>
  <c r="G1312" i="46"/>
  <c r="E1265" i="46"/>
  <c r="H1406" i="46"/>
  <c r="Y1295" i="46"/>
  <c r="S1342" i="46"/>
  <c r="I1518" i="46"/>
  <c r="AA1295" i="46"/>
  <c r="V1342" i="46"/>
  <c r="V1436" i="46" s="1"/>
  <c r="V1530" i="46" s="1"/>
  <c r="N1295" i="46"/>
  <c r="N1483" i="46" s="1"/>
  <c r="F420" i="46"/>
  <c r="Z1349" i="46"/>
  <c r="Q1295" i="46"/>
  <c r="S1295" i="46"/>
  <c r="T1295" i="46"/>
  <c r="Q1489" i="46"/>
  <c r="D1359" i="46"/>
  <c r="T1302" i="46"/>
  <c r="AA1349" i="46"/>
  <c r="K1534" i="46"/>
  <c r="U1302" i="46"/>
  <c r="N1349" i="46"/>
  <c r="G1317" i="46"/>
  <c r="V1302" i="46"/>
  <c r="U1411" i="46"/>
  <c r="U1505" i="46" s="1"/>
  <c r="G1505" i="46" s="1"/>
  <c r="W1302" i="46"/>
  <c r="W1490" i="46" s="1"/>
  <c r="E1505" i="46"/>
  <c r="X1302" i="46"/>
  <c r="N1302" i="46"/>
  <c r="I1370" i="46"/>
  <c r="O1302" i="46"/>
  <c r="O1337" i="46"/>
  <c r="O1431" i="46" s="1"/>
  <c r="O1525" i="46" s="1"/>
  <c r="Q1337" i="46"/>
  <c r="Q1431" i="46" s="1"/>
  <c r="Q1525" i="46" s="1"/>
  <c r="O1295" i="46"/>
  <c r="Q1342" i="46"/>
  <c r="N1278" i="46"/>
  <c r="P1349" i="46"/>
  <c r="S1489" i="46"/>
  <c r="R1349" i="46"/>
  <c r="S1349" i="46"/>
  <c r="S1443" i="46" s="1"/>
  <c r="V1295" i="46"/>
  <c r="R1278" i="46"/>
  <c r="E1278" i="46" s="1"/>
  <c r="W1349" i="46"/>
  <c r="W1443" i="46" s="1"/>
  <c r="O1322" i="46"/>
  <c r="O1416" i="46" s="1"/>
  <c r="O1510" i="46" s="1"/>
  <c r="R1295" i="46"/>
  <c r="T1332" i="46"/>
  <c r="T1327" i="46"/>
  <c r="U1332" i="46"/>
  <c r="G1332" i="46" s="1"/>
  <c r="I514" i="46"/>
  <c r="T1411" i="46"/>
  <c r="T1505" i="46" s="1"/>
  <c r="U1327" i="46"/>
  <c r="H1424" i="46"/>
  <c r="F1395" i="46"/>
  <c r="W1332" i="46"/>
  <c r="V1489" i="46"/>
  <c r="S564" i="46"/>
  <c r="G564" i="46" s="1"/>
  <c r="V1327" i="46"/>
  <c r="V1421" i="46" s="1"/>
  <c r="V1515" i="46" s="1"/>
  <c r="G1395" i="46"/>
  <c r="D1301" i="46"/>
  <c r="R1332" i="46"/>
  <c r="Z1332" i="46"/>
  <c r="Z1426" i="46" s="1"/>
  <c r="Z1520" i="46" s="1"/>
  <c r="E514" i="46"/>
  <c r="T1489" i="46"/>
  <c r="R1322" i="46"/>
  <c r="I1434" i="46"/>
  <c r="Y1327" i="46"/>
  <c r="H514" i="46"/>
  <c r="AA1332" i="46"/>
  <c r="AA1327" i="46"/>
  <c r="I470" i="46"/>
  <c r="X1332" i="46"/>
  <c r="S1453" i="46"/>
  <c r="F1411" i="46"/>
  <c r="G1434" i="46"/>
  <c r="O1342" i="46"/>
  <c r="O1436" i="46" s="1"/>
  <c r="O1530" i="46" s="1"/>
  <c r="G1370" i="46"/>
  <c r="D1489" i="46"/>
  <c r="Z1337" i="46"/>
  <c r="Z1431" i="46" s="1"/>
  <c r="Z1525" i="46" s="1"/>
  <c r="G1359" i="46"/>
  <c r="D470" i="46"/>
  <c r="G420" i="46"/>
  <c r="H1312" i="46"/>
  <c r="U1342" i="46"/>
  <c r="H1370" i="46"/>
  <c r="X1327" i="46"/>
  <c r="H1359" i="46"/>
  <c r="W1500" i="46"/>
  <c r="H1500" i="46" s="1"/>
  <c r="Y1464" i="46"/>
  <c r="I1464" i="46" s="1"/>
  <c r="Y1275" i="46"/>
  <c r="B1783" i="46"/>
  <c r="D1782" i="46"/>
  <c r="I1454" i="46"/>
  <c r="O1332" i="46"/>
  <c r="V1275" i="46"/>
  <c r="P1342" i="46"/>
  <c r="H1275" i="46"/>
  <c r="I1453" i="46"/>
  <c r="T1436" i="46"/>
  <c r="T1530" i="46" s="1"/>
  <c r="X1443" i="46"/>
  <c r="X1537" i="46" s="1"/>
  <c r="W1431" i="46"/>
  <c r="H1454" i="46"/>
  <c r="V1426" i="46"/>
  <c r="V1520" i="46" s="1"/>
  <c r="D514" i="46"/>
  <c r="Q1421" i="46"/>
  <c r="AA1416" i="46"/>
  <c r="AA1510" i="46" s="1"/>
  <c r="H1722" i="46"/>
  <c r="H884" i="46"/>
  <c r="F884" i="46"/>
  <c r="E884" i="46"/>
  <c r="D884" i="46"/>
  <c r="R884" i="46"/>
  <c r="Q884" i="46"/>
  <c r="P884" i="46"/>
  <c r="N884" i="46"/>
  <c r="M884" i="46"/>
  <c r="L884" i="46"/>
  <c r="I884" i="46"/>
  <c r="J884" i="46"/>
  <c r="S1163" i="46"/>
  <c r="T219" i="46"/>
  <c r="S218" i="46"/>
  <c r="H1267" i="46"/>
  <c r="N1415" i="46"/>
  <c r="D1321" i="46"/>
  <c r="Z1442" i="46"/>
  <c r="Y1415" i="46"/>
  <c r="Y1509" i="46" s="1"/>
  <c r="I1321" i="46"/>
  <c r="V1415" i="46"/>
  <c r="V1509" i="46" s="1"/>
  <c r="AU1223" i="46"/>
  <c r="AT1224" i="46"/>
  <c r="AT1225" i="46"/>
  <c r="S471" i="46"/>
  <c r="G377" i="46"/>
  <c r="S565" i="46"/>
  <c r="N1443" i="46"/>
  <c r="N1537" i="46" s="1"/>
  <c r="U1421" i="46"/>
  <c r="S1505" i="46"/>
  <c r="F1505" i="46" s="1"/>
  <c r="AA1371" i="46"/>
  <c r="AA1465" i="46" s="1"/>
  <c r="Z1371" i="46"/>
  <c r="Y1371" i="46"/>
  <c r="X1371" i="46"/>
  <c r="W1371" i="46"/>
  <c r="W1465" i="46" s="1"/>
  <c r="V1371" i="46"/>
  <c r="V1465" i="46" s="1"/>
  <c r="U1371" i="46"/>
  <c r="S1371" i="46"/>
  <c r="R1371" i="46"/>
  <c r="Q1371" i="46"/>
  <c r="P1371" i="46"/>
  <c r="O1371" i="46"/>
  <c r="N1371" i="46"/>
  <c r="N1465" i="46" s="1"/>
  <c r="T1371" i="46"/>
  <c r="T1465" i="46" s="1"/>
  <c r="U1453" i="46"/>
  <c r="G1453" i="46" s="1"/>
  <c r="N1435" i="46"/>
  <c r="N1529" i="46" s="1"/>
  <c r="D1341" i="46"/>
  <c r="Z1415" i="46"/>
  <c r="Z1509" i="46" s="1"/>
  <c r="N1546" i="46"/>
  <c r="O1546" i="46" s="1"/>
  <c r="AE1362" i="46"/>
  <c r="Z1268" i="46"/>
  <c r="Y1268" i="46"/>
  <c r="X1268" i="46"/>
  <c r="V1268" i="46"/>
  <c r="U1268" i="46"/>
  <c r="T1268" i="46"/>
  <c r="R1268" i="46"/>
  <c r="AA1268" i="46"/>
  <c r="W1268" i="46"/>
  <c r="S1268" i="46"/>
  <c r="Q1268" i="46"/>
  <c r="P1268" i="46"/>
  <c r="O1268" i="46"/>
  <c r="N1268" i="46"/>
  <c r="I1615" i="46"/>
  <c r="D1615" i="46"/>
  <c r="D1360" i="46"/>
  <c r="K1407" i="46"/>
  <c r="W1426" i="46"/>
  <c r="H1332" i="46"/>
  <c r="N1557" i="46"/>
  <c r="O1557" i="46" s="1"/>
  <c r="AE1373" i="46"/>
  <c r="P1279" i="46"/>
  <c r="O1279" i="46"/>
  <c r="AA1279" i="46"/>
  <c r="Y1279" i="46"/>
  <c r="X1279" i="46"/>
  <c r="W1279" i="46"/>
  <c r="U1279" i="46"/>
  <c r="Z1279" i="46"/>
  <c r="V1279" i="46"/>
  <c r="T1279" i="46"/>
  <c r="S1279" i="46"/>
  <c r="R1279" i="46"/>
  <c r="Q1279" i="46"/>
  <c r="N1279" i="46"/>
  <c r="P1415" i="46"/>
  <c r="P1509" i="46" s="1"/>
  <c r="W1489" i="46"/>
  <c r="H1489" i="46" s="1"/>
  <c r="H1301" i="46"/>
  <c r="X1442" i="46"/>
  <c r="X1536" i="46" s="1"/>
  <c r="D1506" i="46"/>
  <c r="Q514" i="46"/>
  <c r="F514" i="46" s="1"/>
  <c r="P471" i="46"/>
  <c r="P565" i="46" s="1"/>
  <c r="R1396" i="46"/>
  <c r="R1490" i="46" s="1"/>
  <c r="N1396" i="46"/>
  <c r="N1490" i="46" s="1"/>
  <c r="AA1396" i="46"/>
  <c r="Q1396" i="46"/>
  <c r="Q1490" i="46" s="1"/>
  <c r="X1396" i="46"/>
  <c r="U1396" i="46"/>
  <c r="U1490" i="46" s="1"/>
  <c r="S1396" i="46"/>
  <c r="P1396" i="46"/>
  <c r="O1396" i="46"/>
  <c r="O1490" i="46" s="1"/>
  <c r="Z1396" i="46"/>
  <c r="Y1396" i="46"/>
  <c r="W1396" i="46"/>
  <c r="V1396" i="46"/>
  <c r="T1396" i="46"/>
  <c r="T1490" i="46" s="1"/>
  <c r="E1518" i="46"/>
  <c r="E1424" i="46"/>
  <c r="O1425" i="46"/>
  <c r="O1519" i="46" s="1"/>
  <c r="G1504" i="46"/>
  <c r="O1430" i="46"/>
  <c r="O1524" i="46" s="1"/>
  <c r="G1277" i="46"/>
  <c r="W1435" i="46"/>
  <c r="H1341" i="46"/>
  <c r="S1465" i="46"/>
  <c r="F1277" i="46"/>
  <c r="X1426" i="46"/>
  <c r="X1520" i="46" s="1"/>
  <c r="D1424" i="46"/>
  <c r="T1425" i="46"/>
  <c r="T1519" i="46" s="1"/>
  <c r="R1489" i="46"/>
  <c r="Y1430" i="46"/>
  <c r="Y1524" i="46" s="1"/>
  <c r="I1336" i="46"/>
  <c r="R471" i="46"/>
  <c r="R565" i="46" s="1"/>
  <c r="U1415" i="46"/>
  <c r="G1321" i="46"/>
  <c r="P1443" i="46"/>
  <c r="P1537" i="46" s="1"/>
  <c r="W1524" i="46"/>
  <c r="E1301" i="46"/>
  <c r="E470" i="46"/>
  <c r="X1421" i="46"/>
  <c r="X1515" i="46" s="1"/>
  <c r="G1410" i="46"/>
  <c r="I1072" i="46"/>
  <c r="I1118" i="46" s="1"/>
  <c r="U1514" i="46"/>
  <c r="F327" i="46"/>
  <c r="E1434" i="46"/>
  <c r="L471" i="46"/>
  <c r="D377" i="46"/>
  <c r="F1501" i="46"/>
  <c r="T1421" i="46"/>
  <c r="T1515" i="46" s="1"/>
  <c r="Y1489" i="46"/>
  <c r="I1489" i="46" s="1"/>
  <c r="I1301" i="46"/>
  <c r="O1420" i="46"/>
  <c r="O1514" i="46" s="1"/>
  <c r="D1267" i="46"/>
  <c r="K1314" i="46"/>
  <c r="E1072" i="46"/>
  <c r="E1118" i="46" s="1"/>
  <c r="Q1425" i="46"/>
  <c r="E1425" i="46" s="1"/>
  <c r="E1331" i="46"/>
  <c r="V1518" i="46"/>
  <c r="G1518" i="46" s="1"/>
  <c r="Y471" i="46"/>
  <c r="Y565" i="46" s="1"/>
  <c r="E1302" i="46"/>
  <c r="R1443" i="46"/>
  <c r="R1537" i="46" s="1"/>
  <c r="H1411" i="46"/>
  <c r="S1425" i="46"/>
  <c r="S1519" i="46" s="1"/>
  <c r="F1331" i="46"/>
  <c r="T1337" i="46"/>
  <c r="F1464" i="46"/>
  <c r="Z1275" i="46"/>
  <c r="T1322" i="46"/>
  <c r="O564" i="46"/>
  <c r="E564" i="46" s="1"/>
  <c r="Y1421" i="46"/>
  <c r="F1295" i="46"/>
  <c r="Q1436" i="46"/>
  <c r="Q1530" i="46" s="1"/>
  <c r="O1372" i="46"/>
  <c r="N1372" i="46"/>
  <c r="AA1372" i="46"/>
  <c r="Z1372" i="46"/>
  <c r="Y1372" i="46"/>
  <c r="W1372" i="46"/>
  <c r="W1466" i="46" s="1"/>
  <c r="V1372" i="46"/>
  <c r="V1466" i="46" s="1"/>
  <c r="U1372" i="46"/>
  <c r="T1372" i="46"/>
  <c r="T1466" i="46" s="1"/>
  <c r="S1372" i="46"/>
  <c r="R1372" i="46"/>
  <c r="X1372" i="46"/>
  <c r="Q1372" i="46"/>
  <c r="Q1466" i="46" s="1"/>
  <c r="P1372" i="46"/>
  <c r="H1277" i="46"/>
  <c r="Q1528" i="46"/>
  <c r="E1528" i="46" s="1"/>
  <c r="Q930" i="46"/>
  <c r="Q978" i="46" s="1"/>
  <c r="F78" i="46"/>
  <c r="L77" i="46"/>
  <c r="AA1426" i="46"/>
  <c r="AA1520" i="46" s="1"/>
  <c r="P1435" i="46"/>
  <c r="P1529" i="46" s="1"/>
  <c r="AA1411" i="46"/>
  <c r="I1411" i="46" s="1"/>
  <c r="X1415" i="46"/>
  <c r="X1509" i="46" s="1"/>
  <c r="H1509" i="46" s="1"/>
  <c r="Z1425" i="46"/>
  <c r="Z1519" i="46" s="1"/>
  <c r="S929" i="46"/>
  <c r="O471" i="46"/>
  <c r="E377" i="46"/>
  <c r="H1464" i="46"/>
  <c r="W1505" i="46"/>
  <c r="H1505" i="46" s="1"/>
  <c r="X1430" i="46"/>
  <c r="H1430" i="46" s="1"/>
  <c r="E1406" i="46"/>
  <c r="Q1420" i="46"/>
  <c r="E1420" i="46" s="1"/>
  <c r="E1326" i="46"/>
  <c r="U1337" i="46"/>
  <c r="G1275" i="46"/>
  <c r="U1322" i="46"/>
  <c r="I1528" i="46"/>
  <c r="Y1420" i="46"/>
  <c r="I1326" i="46"/>
  <c r="AA1421" i="46"/>
  <c r="AA1515" i="46" s="1"/>
  <c r="S1436" i="46"/>
  <c r="F1436" i="46" s="1"/>
  <c r="F1342" i="46"/>
  <c r="Q1454" i="46"/>
  <c r="E1454" i="46" s="1"/>
  <c r="S1164" i="46"/>
  <c r="T220" i="46"/>
  <c r="H327" i="46"/>
  <c r="Y1465" i="46"/>
  <c r="I1277" i="46"/>
  <c r="F1435" i="46"/>
  <c r="Q1524" i="46"/>
  <c r="AA1443" i="46"/>
  <c r="AA1537" i="46" s="1"/>
  <c r="G327" i="46"/>
  <c r="R930" i="46"/>
  <c r="R978" i="46" s="1"/>
  <c r="I1164" i="46"/>
  <c r="J220" i="46"/>
  <c r="I1267" i="46"/>
  <c r="D1464" i="46"/>
  <c r="AA1415" i="46"/>
  <c r="AA1509" i="46" s="1"/>
  <c r="N1430" i="46"/>
  <c r="N1524" i="46" s="1"/>
  <c r="D1336" i="46"/>
  <c r="P977" i="46"/>
  <c r="S977" i="46" s="1"/>
  <c r="Q471" i="46"/>
  <c r="F377" i="46"/>
  <c r="H1349" i="46"/>
  <c r="D1434" i="46"/>
  <c r="V1337" i="46"/>
  <c r="P1420" i="46"/>
  <c r="P1514" i="46" s="1"/>
  <c r="N1275" i="46"/>
  <c r="W1322" i="46"/>
  <c r="V1442" i="46"/>
  <c r="V1536" i="46" s="1"/>
  <c r="W564" i="46"/>
  <c r="I564" i="46" s="1"/>
  <c r="T1430" i="46"/>
  <c r="T1524" i="46" s="1"/>
  <c r="N1327" i="46"/>
  <c r="G1295" i="46"/>
  <c r="I327" i="46"/>
  <c r="Z1465" i="46"/>
  <c r="S1529" i="46"/>
  <c r="F1529" i="46" s="1"/>
  <c r="Y1435" i="46"/>
  <c r="I1341" i="46"/>
  <c r="P930" i="46"/>
  <c r="P978" i="46" s="1"/>
  <c r="S883" i="46"/>
  <c r="D1518" i="46"/>
  <c r="G514" i="46"/>
  <c r="G1026" i="46"/>
  <c r="T471" i="46"/>
  <c r="T565" i="46" s="1"/>
  <c r="Z1443" i="46"/>
  <c r="Z1537" i="46" s="1"/>
  <c r="Q1500" i="46"/>
  <c r="E1500" i="46" s="1"/>
  <c r="D1528" i="46"/>
  <c r="X1337" i="46"/>
  <c r="H1337" i="46" s="1"/>
  <c r="O1275" i="46"/>
  <c r="Y1322" i="46"/>
  <c r="N1420" i="46"/>
  <c r="D1326" i="46"/>
  <c r="Q1389" i="46"/>
  <c r="U1389" i="46"/>
  <c r="O1389" i="46"/>
  <c r="O1483" i="46" s="1"/>
  <c r="N1389" i="46"/>
  <c r="R1389" i="46"/>
  <c r="R1483" i="46" s="1"/>
  <c r="Y1389" i="46"/>
  <c r="W1389" i="46"/>
  <c r="T1389" i="46"/>
  <c r="T1483" i="46" s="1"/>
  <c r="S1389" i="46"/>
  <c r="P1389" i="46"/>
  <c r="AA1389" i="46"/>
  <c r="AA1483" i="46" s="1"/>
  <c r="Z1389" i="46"/>
  <c r="X1389" i="46"/>
  <c r="X1483" i="46" s="1"/>
  <c r="V1389" i="46"/>
  <c r="F1528" i="46"/>
  <c r="D1504" i="46"/>
  <c r="I1278" i="46"/>
  <c r="T1426" i="46"/>
  <c r="T1520" i="46" s="1"/>
  <c r="D930" i="46"/>
  <c r="D978" i="46" s="1"/>
  <c r="G883" i="46"/>
  <c r="Y1332" i="46"/>
  <c r="G929" i="46"/>
  <c r="D420" i="46"/>
  <c r="U1528" i="46"/>
  <c r="G1528" i="46" s="1"/>
  <c r="N1406" i="46"/>
  <c r="N1500" i="46" s="1"/>
  <c r="K1312" i="46"/>
  <c r="D1312" i="46"/>
  <c r="AB424" i="46"/>
  <c r="K213" i="46"/>
  <c r="T378" i="46"/>
  <c r="R378" i="46"/>
  <c r="X378" i="46"/>
  <c r="M378" i="46"/>
  <c r="Q378" i="46"/>
  <c r="S378" i="46"/>
  <c r="K307" i="46"/>
  <c r="P378" i="46"/>
  <c r="W378" i="46"/>
  <c r="N378" i="46"/>
  <c r="Y378" i="46"/>
  <c r="O378" i="46"/>
  <c r="U378" i="46"/>
  <c r="V378" i="46"/>
  <c r="L378" i="46"/>
  <c r="K308" i="46"/>
  <c r="AE425" i="46" s="1"/>
  <c r="Y1337" i="46"/>
  <c r="N1453" i="46"/>
  <c r="D1453" i="46" s="1"/>
  <c r="Q1435" i="46"/>
  <c r="E1435" i="46" s="1"/>
  <c r="E1341" i="46"/>
  <c r="Q1275" i="46"/>
  <c r="N1322" i="46"/>
  <c r="O1327" i="46"/>
  <c r="X1436" i="46"/>
  <c r="X1530" i="46" s="1"/>
  <c r="R1430" i="46"/>
  <c r="E1430" i="46" s="1"/>
  <c r="D1395" i="46"/>
  <c r="Z1466" i="46"/>
  <c r="M421" i="46"/>
  <c r="R421" i="46"/>
  <c r="R515" i="46" s="1"/>
  <c r="P421" i="46"/>
  <c r="P515" i="46" s="1"/>
  <c r="O421" i="46"/>
  <c r="Y421" i="46"/>
  <c r="Y515" i="46" s="1"/>
  <c r="V421" i="46"/>
  <c r="V515" i="46" s="1"/>
  <c r="X421" i="46"/>
  <c r="X515" i="46" s="1"/>
  <c r="N421" i="46"/>
  <c r="N515" i="46" s="1"/>
  <c r="L421" i="46"/>
  <c r="T421" i="46"/>
  <c r="T515" i="46" s="1"/>
  <c r="S421" i="46"/>
  <c r="Q421" i="46"/>
  <c r="W421" i="46"/>
  <c r="U421" i="46"/>
  <c r="D1277" i="46"/>
  <c r="K1324" i="46"/>
  <c r="F31" i="46"/>
  <c r="L30" i="46"/>
  <c r="D1411" i="46"/>
  <c r="E930" i="46"/>
  <c r="E978" i="46" s="1"/>
  <c r="F1360" i="46"/>
  <c r="N1332" i="46"/>
  <c r="K1348" i="46"/>
  <c r="G977" i="46"/>
  <c r="O1406" i="46"/>
  <c r="O1500" i="46" s="1"/>
  <c r="AA1430" i="46"/>
  <c r="AA1524" i="46" s="1"/>
  <c r="N471" i="46"/>
  <c r="N565" i="46" s="1"/>
  <c r="O1349" i="46"/>
  <c r="D1349" i="46" s="1"/>
  <c r="E1619" i="46"/>
  <c r="J1619" i="46"/>
  <c r="L1592" i="46"/>
  <c r="R1442" i="46"/>
  <c r="R1536" i="46" s="1"/>
  <c r="AA1337" i="46"/>
  <c r="O1442" i="46"/>
  <c r="O1536" i="46" s="1"/>
  <c r="S1275" i="46"/>
  <c r="P1322" i="46"/>
  <c r="H1434" i="46"/>
  <c r="F1336" i="46"/>
  <c r="P1327" i="46"/>
  <c r="Z1436" i="46"/>
  <c r="Z1530" i="46" s="1"/>
  <c r="H1518" i="46"/>
  <c r="AA1466" i="46"/>
  <c r="E1411" i="46"/>
  <c r="I1331" i="46"/>
  <c r="Y1425" i="46"/>
  <c r="I1425" i="46" s="1"/>
  <c r="N1505" i="46"/>
  <c r="V893" i="46"/>
  <c r="AC432" i="46"/>
  <c r="H564" i="46"/>
  <c r="F930" i="46"/>
  <c r="F978" i="46" s="1"/>
  <c r="G1360" i="46"/>
  <c r="P1332" i="46"/>
  <c r="I1359" i="46"/>
  <c r="F1072" i="46"/>
  <c r="F1118" i="46" s="1"/>
  <c r="G1331" i="46"/>
  <c r="U1425" i="46"/>
  <c r="G1425" i="46" s="1"/>
  <c r="E1267" i="46"/>
  <c r="V1420" i="46"/>
  <c r="G1420" i="46" s="1"/>
  <c r="K1071" i="46"/>
  <c r="W471" i="46"/>
  <c r="W565" i="46" s="1"/>
  <c r="I377" i="46"/>
  <c r="V1435" i="46"/>
  <c r="V1529" i="46" s="1"/>
  <c r="Q1349" i="46"/>
  <c r="F1301" i="46"/>
  <c r="N1337" i="46"/>
  <c r="P1425" i="46"/>
  <c r="P1519" i="46" s="1"/>
  <c r="T1275" i="46"/>
  <c r="Q1322" i="46"/>
  <c r="H1528" i="46"/>
  <c r="K977" i="46"/>
  <c r="AA1436" i="46"/>
  <c r="AA1530" i="46" s="1"/>
  <c r="D1370" i="46"/>
  <c r="W1420" i="46"/>
  <c r="H1326" i="46"/>
  <c r="D327" i="46"/>
  <c r="O1465" i="46"/>
  <c r="I1163" i="46"/>
  <c r="I218" i="46"/>
  <c r="J219" i="46"/>
  <c r="D1511" i="46"/>
  <c r="H1027" i="46"/>
  <c r="H930" i="46"/>
  <c r="K883" i="46"/>
  <c r="Q1332" i="46"/>
  <c r="F1267" i="46"/>
  <c r="X1420" i="46"/>
  <c r="X1514" i="46" s="1"/>
  <c r="K1117" i="46"/>
  <c r="X471" i="46"/>
  <c r="X565" i="46" s="1"/>
  <c r="T1349" i="46"/>
  <c r="S1454" i="46"/>
  <c r="F1454" i="46" s="1"/>
  <c r="D1535" i="46"/>
  <c r="K1535" i="46"/>
  <c r="F1489" i="46"/>
  <c r="P1337" i="46"/>
  <c r="U1430" i="46"/>
  <c r="U1524" i="46" s="1"/>
  <c r="G1336" i="46"/>
  <c r="P1275" i="46"/>
  <c r="S1322" i="46"/>
  <c r="O1435" i="46"/>
  <c r="O1529" i="46" s="1"/>
  <c r="S1524" i="46"/>
  <c r="R1327" i="46"/>
  <c r="Y1483" i="46"/>
  <c r="D1526" i="46"/>
  <c r="U1466" i="46"/>
  <c r="G1278" i="46"/>
  <c r="P1465" i="46"/>
  <c r="G1406" i="46"/>
  <c r="V883" i="46"/>
  <c r="D1027" i="46" s="1"/>
  <c r="AC422" i="46"/>
  <c r="N328" i="46"/>
  <c r="U328" i="46"/>
  <c r="V328" i="46"/>
  <c r="M328" i="46"/>
  <c r="S328" i="46"/>
  <c r="R328" i="46"/>
  <c r="T328" i="46"/>
  <c r="O328" i="46"/>
  <c r="Y328" i="46"/>
  <c r="W328" i="46"/>
  <c r="Q328" i="46"/>
  <c r="X328" i="46"/>
  <c r="P328" i="46"/>
  <c r="L328" i="46"/>
  <c r="G1071" i="46"/>
  <c r="N930" i="46"/>
  <c r="N978" i="46" s="1"/>
  <c r="U1435" i="46"/>
  <c r="G1435" i="46" s="1"/>
  <c r="G1341" i="46"/>
  <c r="W1436" i="46"/>
  <c r="I1027" i="46"/>
  <c r="I930" i="46"/>
  <c r="I978" i="46" s="1"/>
  <c r="H1360" i="46"/>
  <c r="S1332" i="46"/>
  <c r="N1536" i="46"/>
  <c r="J1677" i="46"/>
  <c r="K1667" i="46"/>
  <c r="J1691" i="46"/>
  <c r="J1681" i="46"/>
  <c r="J1674" i="46"/>
  <c r="J1684" i="46"/>
  <c r="J1688" i="46"/>
  <c r="J1671" i="46"/>
  <c r="J1661" i="46"/>
  <c r="I420" i="46"/>
  <c r="U1442" i="46"/>
  <c r="G1348" i="46"/>
  <c r="U471" i="46"/>
  <c r="U565" i="46" s="1"/>
  <c r="H377" i="46"/>
  <c r="W1425" i="46"/>
  <c r="H1425" i="46" s="1"/>
  <c r="H1331" i="46"/>
  <c r="P1302" i="46"/>
  <c r="P1490" i="46" s="1"/>
  <c r="U1349" i="46"/>
  <c r="T1415" i="46"/>
  <c r="F1415" i="46" s="1"/>
  <c r="K1417" i="46"/>
  <c r="R1337" i="46"/>
  <c r="R1275" i="46"/>
  <c r="P1369" i="46"/>
  <c r="O1369" i="46"/>
  <c r="Q1369" i="46"/>
  <c r="N1369" i="46"/>
  <c r="AA1369" i="46"/>
  <c r="AA1463" i="46" s="1"/>
  <c r="Z1369" i="46"/>
  <c r="Y1369" i="46"/>
  <c r="X1369" i="46"/>
  <c r="X1463" i="46" s="1"/>
  <c r="W1369" i="46"/>
  <c r="H1369" i="46" s="1"/>
  <c r="V1369" i="46"/>
  <c r="V1463" i="46" s="1"/>
  <c r="U1369" i="46"/>
  <c r="T1369" i="46"/>
  <c r="S1369" i="46"/>
  <c r="R1369" i="46"/>
  <c r="K1026" i="46"/>
  <c r="H1072" i="46"/>
  <c r="S1327" i="46"/>
  <c r="Z1295" i="46"/>
  <c r="R1342" i="46"/>
  <c r="K1591" i="46"/>
  <c r="E1370" i="46"/>
  <c r="Q1442" i="46"/>
  <c r="E1442" i="46" s="1"/>
  <c r="E1348" i="46"/>
  <c r="N1466" i="46"/>
  <c r="D1278" i="46"/>
  <c r="E1277" i="46"/>
  <c r="U1500" i="46"/>
  <c r="G1500" i="46" s="1"/>
  <c r="H1162" i="46"/>
  <c r="Q1464" i="46"/>
  <c r="E1464" i="46" s="1"/>
  <c r="I1348" i="46"/>
  <c r="D1117" i="46"/>
  <c r="G1117" i="46" s="1"/>
  <c r="F1504" i="46"/>
  <c r="J1027" i="46"/>
  <c r="J930" i="46"/>
  <c r="J978" i="46" s="1"/>
  <c r="I1360" i="46"/>
  <c r="E1359" i="46"/>
  <c r="S1361" i="46"/>
  <c r="P1361" i="46"/>
  <c r="P1455" i="46" s="1"/>
  <c r="N1361" i="46"/>
  <c r="N1455" i="46" s="1"/>
  <c r="AA1361" i="46"/>
  <c r="AA1455" i="46" s="1"/>
  <c r="Z1361" i="46"/>
  <c r="Z1455" i="46" s="1"/>
  <c r="Y1361" i="46"/>
  <c r="W1361" i="46"/>
  <c r="V1361" i="46"/>
  <c r="V1455" i="46" s="1"/>
  <c r="X1361" i="46"/>
  <c r="X1455" i="46" s="1"/>
  <c r="U1361" i="46"/>
  <c r="U1455" i="46" s="1"/>
  <c r="T1361" i="46"/>
  <c r="T1455" i="46" s="1"/>
  <c r="R1361" i="46"/>
  <c r="R1455" i="46" s="1"/>
  <c r="Q1361" i="46"/>
  <c r="Q1455" i="46" s="1"/>
  <c r="O1361" i="46"/>
  <c r="O1455" i="46" s="1"/>
  <c r="Y1406" i="46"/>
  <c r="I1406" i="46" s="1"/>
  <c r="I1312" i="46"/>
  <c r="AA1420" i="46"/>
  <c r="AA1514" i="46" s="1"/>
  <c r="F470" i="46"/>
  <c r="W1442" i="46"/>
  <c r="H1442" i="46" s="1"/>
  <c r="H1348" i="46"/>
  <c r="X1435" i="46"/>
  <c r="X1529" i="46" s="1"/>
  <c r="U1489" i="46"/>
  <c r="G1489" i="46" s="1"/>
  <c r="G1301" i="46"/>
  <c r="V471" i="46"/>
  <c r="V565" i="46" s="1"/>
  <c r="Q1453" i="46"/>
  <c r="E1453" i="46" s="1"/>
  <c r="Y1302" i="46"/>
  <c r="V1349" i="46"/>
  <c r="S1337" i="46"/>
  <c r="O929" i="46"/>
  <c r="O1415" i="46"/>
  <c r="O1509" i="46" s="1"/>
  <c r="X1322" i="46"/>
  <c r="V1322" i="46"/>
  <c r="I1165" i="46"/>
  <c r="AF1364" i="46" s="1"/>
  <c r="W884" i="46"/>
  <c r="AD423" i="46"/>
  <c r="J221" i="46"/>
  <c r="K1533" i="46"/>
  <c r="W1327" i="46"/>
  <c r="F1774" i="46"/>
  <c r="H1773" i="46"/>
  <c r="U1464" i="46"/>
  <c r="G1464" i="46" s="1"/>
  <c r="E1395" i="46"/>
  <c r="O1466" i="46"/>
  <c r="O515" i="46"/>
  <c r="E327" i="46"/>
  <c r="R1465" i="46"/>
  <c r="N1454" i="46"/>
  <c r="D1454" i="46" s="1"/>
  <c r="V1430" i="46"/>
  <c r="V1524" i="46" s="1"/>
  <c r="S1165" i="46"/>
  <c r="AF1374" i="46" s="1"/>
  <c r="W894" i="46"/>
  <c r="AD433" i="46"/>
  <c r="T221" i="46"/>
  <c r="G1454" i="46"/>
  <c r="L930" i="46"/>
  <c r="L978" i="46" s="1"/>
  <c r="O883" i="46"/>
  <c r="O1426" i="46"/>
  <c r="AA1442" i="46"/>
  <c r="AA1536" i="46" s="1"/>
  <c r="D564" i="46"/>
  <c r="T1406" i="46"/>
  <c r="T1500" i="46" s="1"/>
  <c r="F1500" i="46" s="1"/>
  <c r="F564" i="46"/>
  <c r="H420" i="46"/>
  <c r="T1442" i="46"/>
  <c r="F1442" i="46" s="1"/>
  <c r="Z1302" i="46"/>
  <c r="S1420" i="46"/>
  <c r="F1420" i="46" s="1"/>
  <c r="F1326" i="46"/>
  <c r="V916" i="46"/>
  <c r="AC455" i="46"/>
  <c r="AP218" i="46"/>
  <c r="Q1509" i="46"/>
  <c r="E1509" i="46" s="1"/>
  <c r="L977" i="46"/>
  <c r="O977" i="46" s="1"/>
  <c r="Z1322" i="46"/>
  <c r="J1072" i="46"/>
  <c r="J1118" i="46" s="1"/>
  <c r="Z1327" i="46"/>
  <c r="I1327" i="46" s="1"/>
  <c r="F1370" i="46"/>
  <c r="I1395" i="46"/>
  <c r="P1466" i="46"/>
  <c r="M515" i="46"/>
  <c r="H1321" i="46"/>
  <c r="W1453" i="46"/>
  <c r="H1453" i="46" s="1"/>
  <c r="Y1536" i="46"/>
  <c r="K1531" i="46"/>
  <c r="S1466" i="46"/>
  <c r="F1278" i="46"/>
  <c r="M930" i="46"/>
  <c r="M978" i="46" s="1"/>
  <c r="D1508" i="46"/>
  <c r="G1267" i="46"/>
  <c r="P1430" i="46"/>
  <c r="P1524" i="46" s="1"/>
  <c r="T1453" i="46"/>
  <c r="AA1435" i="46"/>
  <c r="AA1529" i="46" s="1"/>
  <c r="F1265" i="46"/>
  <c r="Z1420" i="46"/>
  <c r="Z1514" i="46" s="1"/>
  <c r="E420" i="46"/>
  <c r="AH1397" i="46"/>
  <c r="AP1256" i="46"/>
  <c r="Z1350" i="46" s="1"/>
  <c r="AP1257" i="46"/>
  <c r="AG1397" i="46" s="1"/>
  <c r="M471" i="46"/>
  <c r="M565" i="46" s="1"/>
  <c r="Z1430" i="46"/>
  <c r="Z1524" i="46" s="1"/>
  <c r="AA1490" i="46"/>
  <c r="Y1443" i="46"/>
  <c r="I1349" i="46"/>
  <c r="F1410" i="46"/>
  <c r="F1321" i="46"/>
  <c r="U1436" i="46"/>
  <c r="N1425" i="46"/>
  <c r="N1519" i="46" s="1"/>
  <c r="D1331" i="46"/>
  <c r="H470" i="46"/>
  <c r="X1465" i="46"/>
  <c r="H1415" i="46"/>
  <c r="Z1483" i="46" l="1"/>
  <c r="G1372" i="46"/>
  <c r="S1490" i="46"/>
  <c r="R1466" i="46"/>
  <c r="H1443" i="46"/>
  <c r="H1278" i="46"/>
  <c r="D1295" i="46"/>
  <c r="W1483" i="46"/>
  <c r="X1466" i="46"/>
  <c r="P1483" i="46"/>
  <c r="E1337" i="46"/>
  <c r="I1342" i="46"/>
  <c r="K1325" i="46"/>
  <c r="G1371" i="46"/>
  <c r="G1415" i="46"/>
  <c r="H1295" i="46"/>
  <c r="I1372" i="46"/>
  <c r="E1489" i="46"/>
  <c r="E471" i="46"/>
  <c r="E1396" i="46"/>
  <c r="D421" i="46"/>
  <c r="H1436" i="46"/>
  <c r="G1411" i="46"/>
  <c r="G1342" i="46"/>
  <c r="G1436" i="46"/>
  <c r="I1443" i="46"/>
  <c r="V1483" i="46"/>
  <c r="E1295" i="46"/>
  <c r="X1490" i="46"/>
  <c r="K1072" i="46"/>
  <c r="H1302" i="46"/>
  <c r="V1490" i="46"/>
  <c r="G1490" i="46" s="1"/>
  <c r="S1514" i="46"/>
  <c r="F1514" i="46" s="1"/>
  <c r="G1442" i="46"/>
  <c r="AA1505" i="46"/>
  <c r="I1505" i="46" s="1"/>
  <c r="R1426" i="46"/>
  <c r="R1520" i="46" s="1"/>
  <c r="H1371" i="46"/>
  <c r="Q1514" i="46"/>
  <c r="E1514" i="46" s="1"/>
  <c r="T1463" i="46"/>
  <c r="D1342" i="46"/>
  <c r="H1361" i="46"/>
  <c r="F1369" i="46"/>
  <c r="R1350" i="46"/>
  <c r="T1350" i="46"/>
  <c r="T1444" i="46" s="1"/>
  <c r="T1538" i="46" s="1"/>
  <c r="Y1519" i="46"/>
  <c r="I1519" i="46" s="1"/>
  <c r="G1302" i="46"/>
  <c r="Y1350" i="46"/>
  <c r="Y1444" i="46" s="1"/>
  <c r="F1430" i="46"/>
  <c r="O1520" i="46"/>
  <c r="S1530" i="46"/>
  <c r="F1530" i="46" s="1"/>
  <c r="U1509" i="46"/>
  <c r="U1465" i="46"/>
  <c r="E1371" i="46"/>
  <c r="N1303" i="46"/>
  <c r="O1303" i="46"/>
  <c r="F1349" i="46"/>
  <c r="P1436" i="46"/>
  <c r="P1530" i="46" s="1"/>
  <c r="U1426" i="46"/>
  <c r="G1426" i="46" s="1"/>
  <c r="P1303" i="46"/>
  <c r="F1453" i="46"/>
  <c r="W1536" i="46"/>
  <c r="H1536" i="46" s="1"/>
  <c r="Q1303" i="46"/>
  <c r="F1372" i="46"/>
  <c r="R1303" i="46"/>
  <c r="F1361" i="46"/>
  <c r="Z1303" i="46"/>
  <c r="U1530" i="46"/>
  <c r="G1530" i="46" s="1"/>
  <c r="T1303" i="46"/>
  <c r="F471" i="46"/>
  <c r="R1416" i="46"/>
  <c r="R1510" i="46" s="1"/>
  <c r="G1327" i="46"/>
  <c r="D1442" i="46"/>
  <c r="Q565" i="46"/>
  <c r="F565" i="46" s="1"/>
  <c r="AA1350" i="46"/>
  <c r="E1455" i="46"/>
  <c r="Q1536" i="46"/>
  <c r="E1536" i="46" s="1"/>
  <c r="Q1529" i="46"/>
  <c r="E1529" i="46" s="1"/>
  <c r="H471" i="46"/>
  <c r="E421" i="46"/>
  <c r="I1162" i="46"/>
  <c r="W1270" i="46" s="1"/>
  <c r="B1784" i="46"/>
  <c r="D1783" i="46"/>
  <c r="G1396" i="46"/>
  <c r="U1536" i="46"/>
  <c r="L515" i="46"/>
  <c r="D515" i="46" s="1"/>
  <c r="Y1466" i="46"/>
  <c r="I1466" i="46" s="1"/>
  <c r="Z1490" i="46"/>
  <c r="H421" i="46"/>
  <c r="D1396" i="46"/>
  <c r="I421" i="46"/>
  <c r="R1524" i="46"/>
  <c r="Q1465" i="46"/>
  <c r="E1465" i="46" s="1"/>
  <c r="H1420" i="46"/>
  <c r="D1302" i="46"/>
  <c r="F421" i="46"/>
  <c r="O1350" i="46"/>
  <c r="O1444" i="46" s="1"/>
  <c r="O1538" i="46" s="1"/>
  <c r="U1529" i="46"/>
  <c r="G421" i="46"/>
  <c r="F1406" i="46"/>
  <c r="I565" i="46"/>
  <c r="I1435" i="46"/>
  <c r="I1442" i="46"/>
  <c r="W1519" i="46"/>
  <c r="H1519" i="46" s="1"/>
  <c r="F1389" i="46"/>
  <c r="X1524" i="46"/>
  <c r="H1524" i="46" s="1"/>
  <c r="Z1444" i="46"/>
  <c r="Z1538" i="46" s="1"/>
  <c r="D1529" i="46"/>
  <c r="D1073" i="46"/>
  <c r="D1119" i="46" s="1"/>
  <c r="G1524" i="46"/>
  <c r="V1416" i="46"/>
  <c r="V1510" i="46" s="1"/>
  <c r="R1436" i="46"/>
  <c r="R1530" i="46" s="1"/>
  <c r="E1530" i="46" s="1"/>
  <c r="D1369" i="46"/>
  <c r="S1426" i="46"/>
  <c r="F1426" i="46" s="1"/>
  <c r="F1332" i="46"/>
  <c r="D328" i="46"/>
  <c r="P1463" i="46"/>
  <c r="K1442" i="46"/>
  <c r="Q1416" i="46"/>
  <c r="E1416" i="46" s="1"/>
  <c r="E1322" i="46"/>
  <c r="V1514" i="46"/>
  <c r="G1514" i="46" s="1"/>
  <c r="D1490" i="46"/>
  <c r="D1465" i="46"/>
  <c r="V472" i="46"/>
  <c r="V566" i="46" s="1"/>
  <c r="D1389" i="46"/>
  <c r="Y1529" i="46"/>
  <c r="I1529" i="46" s="1"/>
  <c r="Q515" i="46"/>
  <c r="F515" i="46" s="1"/>
  <c r="S1373" i="46"/>
  <c r="S1467" i="46" s="1"/>
  <c r="R1373" i="46"/>
  <c r="R1467" i="46" s="1"/>
  <c r="Q1373" i="46"/>
  <c r="Q1467" i="46" s="1"/>
  <c r="P1373" i="46"/>
  <c r="P1467" i="46" s="1"/>
  <c r="O1373" i="46"/>
  <c r="O1467" i="46" s="1"/>
  <c r="N1373" i="46"/>
  <c r="AA1373" i="46"/>
  <c r="AA1467" i="46" s="1"/>
  <c r="Z1373" i="46"/>
  <c r="Y1373" i="46"/>
  <c r="Y1467" i="46" s="1"/>
  <c r="X1373" i="46"/>
  <c r="W1373" i="46"/>
  <c r="H1373" i="46" s="1"/>
  <c r="V1373" i="46"/>
  <c r="V1467" i="46" s="1"/>
  <c r="U1373" i="46"/>
  <c r="U1467" i="46" s="1"/>
  <c r="T1373" i="46"/>
  <c r="Z1536" i="46"/>
  <c r="I1536" i="46" s="1"/>
  <c r="M931" i="46"/>
  <c r="M979" i="46" s="1"/>
  <c r="S1416" i="46"/>
  <c r="S1510" i="46" s="1"/>
  <c r="F1322" i="46"/>
  <c r="L472" i="46"/>
  <c r="L566" i="46" s="1"/>
  <c r="D378" i="46"/>
  <c r="D1455" i="46"/>
  <c r="V917" i="46"/>
  <c r="AQ218" i="46"/>
  <c r="AC456" i="46"/>
  <c r="X1416" i="46"/>
  <c r="X1510" i="46" s="1"/>
  <c r="I1361" i="46"/>
  <c r="N1547" i="46"/>
  <c r="O1547" i="46" s="1"/>
  <c r="V1269" i="46"/>
  <c r="U1269" i="46"/>
  <c r="S1269" i="46"/>
  <c r="R1269" i="46"/>
  <c r="Q1269" i="46"/>
  <c r="O1269" i="46"/>
  <c r="N1269" i="46"/>
  <c r="AE1363" i="46"/>
  <c r="AA1269" i="46"/>
  <c r="Z1269" i="46"/>
  <c r="Y1269" i="46"/>
  <c r="X1269" i="46"/>
  <c r="W1269" i="46"/>
  <c r="T1269" i="46"/>
  <c r="P1269" i="46"/>
  <c r="I1616" i="46"/>
  <c r="D1616" i="46"/>
  <c r="E1369" i="46"/>
  <c r="U472" i="46"/>
  <c r="H378" i="46"/>
  <c r="S515" i="46"/>
  <c r="G515" i="46" s="1"/>
  <c r="E1372" i="46"/>
  <c r="N931" i="46"/>
  <c r="N979" i="46" s="1"/>
  <c r="D1519" i="46"/>
  <c r="R1444" i="46"/>
  <c r="R1538" i="46" s="1"/>
  <c r="S1421" i="46"/>
  <c r="F1421" i="46" s="1"/>
  <c r="F1327" i="46"/>
  <c r="P1416" i="46"/>
  <c r="P1510" i="46" s="1"/>
  <c r="O472" i="46"/>
  <c r="O566" i="46" s="1"/>
  <c r="E378" i="46"/>
  <c r="K1406" i="46"/>
  <c r="D1406" i="46"/>
  <c r="G1389" i="46"/>
  <c r="S1483" i="46"/>
  <c r="F1483" i="46" s="1"/>
  <c r="H1466" i="46"/>
  <c r="D1279" i="46"/>
  <c r="G1268" i="46"/>
  <c r="P931" i="46"/>
  <c r="S884" i="46"/>
  <c r="E515" i="46"/>
  <c r="G1536" i="46"/>
  <c r="F328" i="46"/>
  <c r="G1430" i="46"/>
  <c r="S1455" i="46"/>
  <c r="F1455" i="46" s="1"/>
  <c r="D1505" i="46"/>
  <c r="S1463" i="46"/>
  <c r="F1275" i="46"/>
  <c r="Y472" i="46"/>
  <c r="Y566" i="46" s="1"/>
  <c r="D1500" i="46"/>
  <c r="E1389" i="46"/>
  <c r="W1416" i="46"/>
  <c r="H1322" i="46"/>
  <c r="E1490" i="46"/>
  <c r="E1279" i="46"/>
  <c r="H1426" i="46"/>
  <c r="D1371" i="46"/>
  <c r="K1418" i="46"/>
  <c r="G565" i="46"/>
  <c r="D1415" i="46"/>
  <c r="Q931" i="46"/>
  <c r="Q979" i="46" s="1"/>
  <c r="U1350" i="46"/>
  <c r="D1361" i="46"/>
  <c r="K1408" i="46"/>
  <c r="R1463" i="46"/>
  <c r="I1073" i="46"/>
  <c r="I1119" i="46" s="1"/>
  <c r="I328" i="46"/>
  <c r="G1466" i="46"/>
  <c r="P1431" i="46"/>
  <c r="P1525" i="46" s="1"/>
  <c r="Q1426" i="46"/>
  <c r="E1426" i="46" s="1"/>
  <c r="E1332" i="46"/>
  <c r="E1466" i="46"/>
  <c r="N1431" i="46"/>
  <c r="N1525" i="46" s="1"/>
  <c r="D1337" i="46"/>
  <c r="N472" i="46"/>
  <c r="N566" i="46" s="1"/>
  <c r="K1326" i="46"/>
  <c r="G1072" i="46"/>
  <c r="N1463" i="46"/>
  <c r="D1275" i="46"/>
  <c r="E1524" i="46"/>
  <c r="I1420" i="46"/>
  <c r="W1520" i="46"/>
  <c r="H1520" i="46" s="1"/>
  <c r="I1436" i="46"/>
  <c r="N1509" i="46"/>
  <c r="R931" i="46"/>
  <c r="R979" i="46" s="1"/>
  <c r="L931" i="46"/>
  <c r="O884" i="46"/>
  <c r="S1303" i="46"/>
  <c r="W1350" i="46"/>
  <c r="O930" i="46"/>
  <c r="S1431" i="46"/>
  <c r="F1337" i="46"/>
  <c r="H1118" i="46"/>
  <c r="K1118" i="46" s="1"/>
  <c r="R1431" i="46"/>
  <c r="E1431" i="46" s="1"/>
  <c r="U1519" i="46"/>
  <c r="G1519" i="46" s="1"/>
  <c r="N1426" i="46"/>
  <c r="D1332" i="46"/>
  <c r="O1421" i="46"/>
  <c r="O1515" i="46" s="1"/>
  <c r="W472" i="46"/>
  <c r="W566" i="46" s="1"/>
  <c r="I378" i="46"/>
  <c r="W515" i="46"/>
  <c r="I515" i="46" s="1"/>
  <c r="D1430" i="46"/>
  <c r="Y1514" i="46"/>
  <c r="I1514" i="46" s="1"/>
  <c r="S1537" i="46"/>
  <c r="Y1515" i="46"/>
  <c r="K1342" i="46"/>
  <c r="F1279" i="46"/>
  <c r="I1268" i="46"/>
  <c r="Y1530" i="46"/>
  <c r="I1530" i="46" s="1"/>
  <c r="G471" i="46"/>
  <c r="D931" i="46"/>
  <c r="D979" i="46" s="1"/>
  <c r="G884" i="46"/>
  <c r="W1525" i="46"/>
  <c r="E328" i="46"/>
  <c r="K930" i="46"/>
  <c r="Q1443" i="46"/>
  <c r="E1443" i="46" s="1"/>
  <c r="E1349" i="46"/>
  <c r="AA1431" i="46"/>
  <c r="AA1525" i="46" s="1"/>
  <c r="P472" i="46"/>
  <c r="P566" i="46" s="1"/>
  <c r="D1420" i="46"/>
  <c r="G1118" i="46"/>
  <c r="D1524" i="46"/>
  <c r="Q1483" i="46"/>
  <c r="E1483" i="46" s="1"/>
  <c r="AH1398" i="46"/>
  <c r="AQ1256" i="46"/>
  <c r="N1351" i="46" s="1"/>
  <c r="AQ1257" i="46"/>
  <c r="AG1398" i="46" s="1"/>
  <c r="W1455" i="46"/>
  <c r="H1455" i="46" s="1"/>
  <c r="E931" i="46"/>
  <c r="E979" i="46" s="1"/>
  <c r="U1303" i="46"/>
  <c r="N1350" i="46"/>
  <c r="G1455" i="46"/>
  <c r="Y1490" i="46"/>
  <c r="I1302" i="46"/>
  <c r="W1530" i="46"/>
  <c r="H1530" i="46" s="1"/>
  <c r="H978" i="46"/>
  <c r="K978" i="46" s="1"/>
  <c r="W1514" i="46"/>
  <c r="H1514" i="46" s="1"/>
  <c r="N1416" i="46"/>
  <c r="N1510" i="46" s="1"/>
  <c r="D1322" i="46"/>
  <c r="K1322" i="46"/>
  <c r="N1514" i="46"/>
  <c r="V1431" i="46"/>
  <c r="V1525" i="46" s="1"/>
  <c r="I1465" i="46"/>
  <c r="U1416" i="46"/>
  <c r="G1416" i="46" s="1"/>
  <c r="G1322" i="46"/>
  <c r="F1465" i="46"/>
  <c r="D1436" i="46"/>
  <c r="W1362" i="46"/>
  <c r="T1362" i="46"/>
  <c r="T1456" i="46" s="1"/>
  <c r="R1362" i="46"/>
  <c r="R1456" i="46" s="1"/>
  <c r="Q1362" i="46"/>
  <c r="Q1456" i="46" s="1"/>
  <c r="O1362" i="46"/>
  <c r="O1456" i="46" s="1"/>
  <c r="N1362" i="46"/>
  <c r="N1456" i="46" s="1"/>
  <c r="AA1362" i="46"/>
  <c r="AA1456" i="46" s="1"/>
  <c r="Z1362" i="46"/>
  <c r="Z1456" i="46" s="1"/>
  <c r="Y1362" i="46"/>
  <c r="X1362" i="46"/>
  <c r="X1456" i="46" s="1"/>
  <c r="V1362" i="46"/>
  <c r="V1456" i="46" s="1"/>
  <c r="U1362" i="46"/>
  <c r="S1362" i="46"/>
  <c r="S1456" i="46" s="1"/>
  <c r="P1362" i="46"/>
  <c r="P1456" i="46" s="1"/>
  <c r="V894" i="46"/>
  <c r="AC433" i="46"/>
  <c r="F931" i="46"/>
  <c r="F979" i="46" s="1"/>
  <c r="H565" i="46"/>
  <c r="D1435" i="46"/>
  <c r="V1443" i="46"/>
  <c r="V1537" i="46" s="1"/>
  <c r="Y1537" i="46"/>
  <c r="I1537" i="46" s="1"/>
  <c r="V1303" i="46"/>
  <c r="P1350" i="46"/>
  <c r="T1165" i="46"/>
  <c r="AF1375" i="46" s="1"/>
  <c r="W895" i="46"/>
  <c r="AD434" i="46"/>
  <c r="U221" i="46"/>
  <c r="H1774" i="46"/>
  <c r="F1775" i="46"/>
  <c r="Y1500" i="46"/>
  <c r="I1500" i="46" s="1"/>
  <c r="D1466" i="46"/>
  <c r="T1509" i="46"/>
  <c r="F1509" i="46" s="1"/>
  <c r="H1073" i="46"/>
  <c r="K1027" i="46"/>
  <c r="H1490" i="46"/>
  <c r="Q1463" i="46"/>
  <c r="E1275" i="46"/>
  <c r="S472" i="46"/>
  <c r="G378" i="46"/>
  <c r="Y1426" i="46"/>
  <c r="I1426" i="46" s="1"/>
  <c r="I1332" i="46"/>
  <c r="Y1416" i="46"/>
  <c r="I1322" i="46"/>
  <c r="L78" i="46"/>
  <c r="F79" i="46"/>
  <c r="H1372" i="46"/>
  <c r="T1416" i="46"/>
  <c r="T1510" i="46" s="1"/>
  <c r="K1501" i="46"/>
  <c r="N1530" i="46"/>
  <c r="Z1467" i="46"/>
  <c r="F1371" i="46"/>
  <c r="G1421" i="46"/>
  <c r="AV1223" i="46"/>
  <c r="AU1224" i="46"/>
  <c r="AU1225" i="46"/>
  <c r="T1163" i="46"/>
  <c r="U219" i="46"/>
  <c r="T218" i="46"/>
  <c r="H1028" i="46"/>
  <c r="H931" i="46"/>
  <c r="K884" i="46"/>
  <c r="W1303" i="46"/>
  <c r="Q1350" i="46"/>
  <c r="T1536" i="46"/>
  <c r="F1536" i="46" s="1"/>
  <c r="G1369" i="46"/>
  <c r="U1443" i="46"/>
  <c r="U1537" i="46" s="1"/>
  <c r="G1349" i="46"/>
  <c r="G328" i="46"/>
  <c r="I1295" i="46"/>
  <c r="T1443" i="46"/>
  <c r="T1537" i="46" s="1"/>
  <c r="K1513" i="46"/>
  <c r="P1426" i="46"/>
  <c r="P1520" i="46" s="1"/>
  <c r="M1592" i="46"/>
  <c r="J1620" i="46"/>
  <c r="E1620" i="46"/>
  <c r="E1027" i="46"/>
  <c r="Q472" i="46"/>
  <c r="Q566" i="46" s="1"/>
  <c r="F378" i="46"/>
  <c r="O1463" i="46"/>
  <c r="U515" i="46"/>
  <c r="H515" i="46" s="1"/>
  <c r="U1463" i="46"/>
  <c r="G1463" i="46" s="1"/>
  <c r="Z1463" i="46"/>
  <c r="G1509" i="46"/>
  <c r="H1396" i="46"/>
  <c r="G1279" i="46"/>
  <c r="D1268" i="46"/>
  <c r="K1315" i="46"/>
  <c r="S1162" i="46"/>
  <c r="H1723" i="46"/>
  <c r="Q885" i="46"/>
  <c r="P885" i="46"/>
  <c r="N885" i="46"/>
  <c r="M885" i="46"/>
  <c r="L885" i="46"/>
  <c r="J885" i="46"/>
  <c r="I885" i="46"/>
  <c r="H885" i="46"/>
  <c r="F885" i="46"/>
  <c r="E885" i="46"/>
  <c r="R885" i="46"/>
  <c r="D885" i="46"/>
  <c r="O978" i="46"/>
  <c r="X1303" i="46"/>
  <c r="S1350" i="46"/>
  <c r="D1483" i="46"/>
  <c r="W1421" i="46"/>
  <c r="H1421" i="46" s="1"/>
  <c r="H1327" i="46"/>
  <c r="E1361" i="46"/>
  <c r="I1483" i="46"/>
  <c r="M472" i="46"/>
  <c r="M566" i="46" s="1"/>
  <c r="G930" i="46"/>
  <c r="X1431" i="46"/>
  <c r="H1431" i="46" s="1"/>
  <c r="T1164" i="46"/>
  <c r="U220" i="46"/>
  <c r="O565" i="46"/>
  <c r="E565" i="46" s="1"/>
  <c r="Q1519" i="46"/>
  <c r="E1519" i="46" s="1"/>
  <c r="I1396" i="46"/>
  <c r="H1279" i="46"/>
  <c r="U1515" i="46"/>
  <c r="G1515" i="46" s="1"/>
  <c r="L1591" i="46"/>
  <c r="Y1303" i="46"/>
  <c r="V1350" i="46"/>
  <c r="Z1421" i="46"/>
  <c r="Z1515" i="46" s="1"/>
  <c r="J1073" i="46"/>
  <c r="J1119" i="46" s="1"/>
  <c r="G1529" i="46"/>
  <c r="R1421" i="46"/>
  <c r="E1421" i="46" s="1"/>
  <c r="K1511" i="46"/>
  <c r="X472" i="46"/>
  <c r="X566" i="46" s="1"/>
  <c r="G978" i="46"/>
  <c r="Y1455" i="46"/>
  <c r="I1455" i="46" s="1"/>
  <c r="U1431" i="46"/>
  <c r="G1431" i="46" s="1"/>
  <c r="G1337" i="46"/>
  <c r="T1431" i="46"/>
  <c r="T1525" i="46" s="1"/>
  <c r="D471" i="46"/>
  <c r="H1435" i="46"/>
  <c r="X1467" i="46"/>
  <c r="F1466" i="46"/>
  <c r="W1397" i="46"/>
  <c r="T1397" i="46"/>
  <c r="S1397" i="46"/>
  <c r="P1397" i="46"/>
  <c r="P1491" i="46" s="1"/>
  <c r="Y1397" i="46"/>
  <c r="AA1397" i="46"/>
  <c r="X1397" i="46"/>
  <c r="V1397" i="46"/>
  <c r="U1397" i="46"/>
  <c r="R1397" i="46"/>
  <c r="Q1397" i="46"/>
  <c r="O1397" i="46"/>
  <c r="Z1397" i="46"/>
  <c r="N1397" i="46"/>
  <c r="J1165" i="46"/>
  <c r="AF1365" i="46" s="1"/>
  <c r="W885" i="46"/>
  <c r="AD424" i="46"/>
  <c r="K221" i="46"/>
  <c r="K1661" i="46"/>
  <c r="K1684" i="46"/>
  <c r="K1677" i="46"/>
  <c r="K1688" i="46"/>
  <c r="K1671" i="46"/>
  <c r="K1674" i="46"/>
  <c r="K1681" i="46"/>
  <c r="K1691" i="46"/>
  <c r="L1667" i="46"/>
  <c r="H328" i="46"/>
  <c r="F1524" i="46"/>
  <c r="J1163" i="46"/>
  <c r="J218" i="46"/>
  <c r="K219" i="46"/>
  <c r="F1027" i="46"/>
  <c r="O1443" i="46"/>
  <c r="D1443" i="46" s="1"/>
  <c r="R472" i="46"/>
  <c r="R566" i="46" s="1"/>
  <c r="S930" i="46"/>
  <c r="U1483" i="46"/>
  <c r="G1483" i="46" s="1"/>
  <c r="W1537" i="46"/>
  <c r="H1537" i="46" s="1"/>
  <c r="J1164" i="46"/>
  <c r="K220" i="46"/>
  <c r="D1372" i="46"/>
  <c r="K1419" i="46"/>
  <c r="L565" i="46"/>
  <c r="D565" i="46" s="1"/>
  <c r="W1529" i="46"/>
  <c r="H1529" i="46" s="1"/>
  <c r="I1279" i="46"/>
  <c r="E1268" i="46"/>
  <c r="I1275" i="46"/>
  <c r="E1327" i="46"/>
  <c r="X1350" i="46"/>
  <c r="G1361" i="46"/>
  <c r="I1369" i="46"/>
  <c r="V884" i="46"/>
  <c r="E1028" i="46" s="1"/>
  <c r="AC423" i="46"/>
  <c r="M329" i="46"/>
  <c r="Y329" i="46"/>
  <c r="P329" i="46"/>
  <c r="V329" i="46"/>
  <c r="R329" i="46"/>
  <c r="T329" i="46"/>
  <c r="X329" i="46"/>
  <c r="U329" i="46"/>
  <c r="W329" i="46"/>
  <c r="N329" i="46"/>
  <c r="L329" i="46"/>
  <c r="Q329" i="46"/>
  <c r="O329" i="46"/>
  <c r="S329" i="46"/>
  <c r="I471" i="46"/>
  <c r="H1483" i="46"/>
  <c r="F32" i="46"/>
  <c r="L31" i="46"/>
  <c r="Y1431" i="46"/>
  <c r="Y1525" i="46" s="1"/>
  <c r="I1337" i="46"/>
  <c r="T472" i="46"/>
  <c r="T566" i="46" s="1"/>
  <c r="H1389" i="46"/>
  <c r="S978" i="46"/>
  <c r="N1421" i="46"/>
  <c r="N1515" i="46" s="1"/>
  <c r="D1327" i="46"/>
  <c r="F1425" i="46"/>
  <c r="I1430" i="46"/>
  <c r="F1268" i="46"/>
  <c r="I1371" i="46"/>
  <c r="Y1463" i="46"/>
  <c r="I1463" i="46" s="1"/>
  <c r="I1415" i="46"/>
  <c r="J1028" i="46"/>
  <c r="J931" i="46"/>
  <c r="J979" i="46" s="1"/>
  <c r="D1425" i="46"/>
  <c r="AA1303" i="46"/>
  <c r="Z1416" i="46"/>
  <c r="Z1510" i="46" s="1"/>
  <c r="D1536" i="46"/>
  <c r="X422" i="46"/>
  <c r="X516" i="46" s="1"/>
  <c r="O422" i="46"/>
  <c r="E422" i="46" s="1"/>
  <c r="N422" i="46"/>
  <c r="N516" i="46" s="1"/>
  <c r="S422" i="46"/>
  <c r="V422" i="46"/>
  <c r="V516" i="46" s="1"/>
  <c r="Y422" i="46"/>
  <c r="Y516" i="46" s="1"/>
  <c r="T422" i="46"/>
  <c r="T516" i="46" s="1"/>
  <c r="M422" i="46"/>
  <c r="M516" i="46" s="1"/>
  <c r="U422" i="46"/>
  <c r="R422" i="46"/>
  <c r="R516" i="46" s="1"/>
  <c r="W422" i="46"/>
  <c r="P422" i="46"/>
  <c r="P516" i="46" s="1"/>
  <c r="Q422" i="46"/>
  <c r="L422" i="46"/>
  <c r="P1421" i="46"/>
  <c r="P1515" i="46" s="1"/>
  <c r="AB425" i="46"/>
  <c r="L213" i="46"/>
  <c r="T379" i="46"/>
  <c r="O379" i="46"/>
  <c r="V379" i="46"/>
  <c r="L307" i="46"/>
  <c r="P379" i="46"/>
  <c r="S379" i="46"/>
  <c r="W379" i="46"/>
  <c r="X379" i="46"/>
  <c r="R379" i="46"/>
  <c r="Y379" i="46"/>
  <c r="N379" i="46"/>
  <c r="M379" i="46"/>
  <c r="L379" i="46"/>
  <c r="U379" i="46"/>
  <c r="Q379" i="46"/>
  <c r="L308" i="46"/>
  <c r="AE426" i="46" s="1"/>
  <c r="I1389" i="46"/>
  <c r="F1490" i="46"/>
  <c r="H1465" i="46"/>
  <c r="E1342" i="46"/>
  <c r="F1519" i="46"/>
  <c r="I1524" i="46"/>
  <c r="F1396" i="46"/>
  <c r="W1456" i="46"/>
  <c r="H1268" i="46"/>
  <c r="K1349" i="46"/>
  <c r="I1509" i="46"/>
  <c r="I1028" i="46"/>
  <c r="I931" i="46"/>
  <c r="I979" i="46" s="1"/>
  <c r="Q1515" i="46"/>
  <c r="W1463" i="46"/>
  <c r="H1463" i="46" s="1"/>
  <c r="X1270" i="46" l="1"/>
  <c r="R1491" i="46"/>
  <c r="D1303" i="46"/>
  <c r="F1463" i="46"/>
  <c r="O1491" i="46"/>
  <c r="G1397" i="46"/>
  <c r="I1490" i="46"/>
  <c r="E1303" i="46"/>
  <c r="Z1270" i="46"/>
  <c r="AA1270" i="46"/>
  <c r="N1270" i="46"/>
  <c r="O1270" i="46"/>
  <c r="U1270" i="46"/>
  <c r="G1270" i="46" s="1"/>
  <c r="Y1270" i="46"/>
  <c r="I1270" i="46" s="1"/>
  <c r="N1548" i="46"/>
  <c r="O1548" i="46" s="1"/>
  <c r="P1270" i="46"/>
  <c r="D1270" i="46" s="1"/>
  <c r="E1463" i="46"/>
  <c r="Q1270" i="46"/>
  <c r="D1617" i="46"/>
  <c r="R1270" i="46"/>
  <c r="S1270" i="46"/>
  <c r="O931" i="46"/>
  <c r="AE1364" i="46"/>
  <c r="O1364" i="46" s="1"/>
  <c r="T1270" i="46"/>
  <c r="K1512" i="46"/>
  <c r="I1617" i="46"/>
  <c r="V1270" i="46"/>
  <c r="K1436" i="46"/>
  <c r="F422" i="46"/>
  <c r="G1465" i="46"/>
  <c r="I1350" i="46"/>
  <c r="T1491" i="46"/>
  <c r="W1467" i="46"/>
  <c r="H1467" i="46" s="1"/>
  <c r="H1416" i="46"/>
  <c r="AA1444" i="46"/>
  <c r="AA1538" i="46" s="1"/>
  <c r="Q1510" i="46"/>
  <c r="E1510" i="46" s="1"/>
  <c r="E1436" i="46"/>
  <c r="G1362" i="46"/>
  <c r="U1510" i="46"/>
  <c r="G1510" i="46" s="1"/>
  <c r="F1397" i="46"/>
  <c r="U1520" i="46"/>
  <c r="G1520" i="46" s="1"/>
  <c r="D422" i="46"/>
  <c r="AA1491" i="46"/>
  <c r="D1397" i="46"/>
  <c r="R1525" i="46"/>
  <c r="E1525" i="46" s="1"/>
  <c r="I422" i="46"/>
  <c r="I1431" i="46"/>
  <c r="Z1491" i="46"/>
  <c r="H1362" i="46"/>
  <c r="F472" i="46"/>
  <c r="Q1520" i="46"/>
  <c r="E1520" i="46" s="1"/>
  <c r="E566" i="46"/>
  <c r="K1536" i="46"/>
  <c r="E1373" i="46"/>
  <c r="X1491" i="46"/>
  <c r="Y1538" i="46"/>
  <c r="S1515" i="46"/>
  <c r="F1515" i="46" s="1"/>
  <c r="S1520" i="46"/>
  <c r="F1520" i="46" s="1"/>
  <c r="F1362" i="46"/>
  <c r="K1420" i="46"/>
  <c r="O1537" i="46"/>
  <c r="D1537" i="46" s="1"/>
  <c r="B1785" i="46"/>
  <c r="D1784" i="46"/>
  <c r="H422" i="46"/>
  <c r="I1416" i="46"/>
  <c r="I1362" i="46"/>
  <c r="I1467" i="46"/>
  <c r="I1373" i="46"/>
  <c r="G1443" i="46"/>
  <c r="U516" i="46"/>
  <c r="H516" i="46" s="1"/>
  <c r="H472" i="46"/>
  <c r="D1510" i="46"/>
  <c r="E1074" i="46"/>
  <c r="E1120" i="46" s="1"/>
  <c r="N1445" i="46"/>
  <c r="D379" i="46"/>
  <c r="L473" i="46"/>
  <c r="J1162" i="46"/>
  <c r="N932" i="46"/>
  <c r="N980" i="46" s="1"/>
  <c r="Y1510" i="46"/>
  <c r="I1510" i="46" s="1"/>
  <c r="U1304" i="46"/>
  <c r="O1351" i="46"/>
  <c r="O516" i="46"/>
  <c r="E516" i="46" s="1"/>
  <c r="D1431" i="46"/>
  <c r="U566" i="46"/>
  <c r="H566" i="46" s="1"/>
  <c r="K1502" i="46"/>
  <c r="G1373" i="46"/>
  <c r="D1509" i="46"/>
  <c r="M473" i="46"/>
  <c r="M567" i="46" s="1"/>
  <c r="F1456" i="46"/>
  <c r="L32" i="46"/>
  <c r="F33" i="46"/>
  <c r="P932" i="46"/>
  <c r="S885" i="46"/>
  <c r="F566" i="46"/>
  <c r="G1537" i="46"/>
  <c r="AV1224" i="46"/>
  <c r="AV1225" i="46"/>
  <c r="H1775" i="46"/>
  <c r="F1776" i="46"/>
  <c r="F1028" i="46"/>
  <c r="S1304" i="46"/>
  <c r="P1351" i="46"/>
  <c r="T1467" i="46"/>
  <c r="D1525" i="46"/>
  <c r="U1444" i="46"/>
  <c r="U1538" i="46" s="1"/>
  <c r="G1350" i="46"/>
  <c r="I1421" i="46"/>
  <c r="Q516" i="46"/>
  <c r="F516" i="46" s="1"/>
  <c r="F1269" i="46"/>
  <c r="N473" i="46"/>
  <c r="N567" i="46" s="1"/>
  <c r="X423" i="46"/>
  <c r="U423" i="46"/>
  <c r="U517" i="46" s="1"/>
  <c r="N423" i="46"/>
  <c r="N517" i="46" s="1"/>
  <c r="L423" i="46"/>
  <c r="L517" i="46" s="1"/>
  <c r="R423" i="46"/>
  <c r="R517" i="46" s="1"/>
  <c r="O423" i="46"/>
  <c r="P423" i="46"/>
  <c r="P517" i="46" s="1"/>
  <c r="T423" i="46"/>
  <c r="S423" i="46"/>
  <c r="S517" i="46" s="1"/>
  <c r="W423" i="46"/>
  <c r="V423" i="46"/>
  <c r="Q423" i="46"/>
  <c r="Q517" i="46" s="1"/>
  <c r="Y423" i="46"/>
  <c r="Y517" i="46" s="1"/>
  <c r="M423" i="46"/>
  <c r="M517" i="46" s="1"/>
  <c r="R1515" i="46"/>
  <c r="W1515" i="46"/>
  <c r="H1515" i="46" s="1"/>
  <c r="Q932" i="46"/>
  <c r="Q980" i="46" s="1"/>
  <c r="V1304" i="46"/>
  <c r="R1351" i="46"/>
  <c r="F1431" i="46"/>
  <c r="G1269" i="46"/>
  <c r="D1416" i="46"/>
  <c r="K1416" i="46"/>
  <c r="I1074" i="46"/>
  <c r="I1120" i="46" s="1"/>
  <c r="Y473" i="46"/>
  <c r="Y567" i="46" s="1"/>
  <c r="H1724" i="46"/>
  <c r="J886" i="46"/>
  <c r="I886" i="46"/>
  <c r="H886" i="46"/>
  <c r="F886" i="46"/>
  <c r="E886" i="46"/>
  <c r="D886" i="46"/>
  <c r="R886" i="46"/>
  <c r="Q886" i="46"/>
  <c r="P886" i="46"/>
  <c r="N886" i="46"/>
  <c r="M886" i="46"/>
  <c r="L886" i="46"/>
  <c r="E1073" i="46"/>
  <c r="E1119" i="46" s="1"/>
  <c r="Y1520" i="46"/>
  <c r="I1520" i="46" s="1"/>
  <c r="U1165" i="46"/>
  <c r="AF1376" i="46" s="1"/>
  <c r="W896" i="46"/>
  <c r="AD435" i="46"/>
  <c r="V221" i="46"/>
  <c r="T1304" i="46"/>
  <c r="S1351" i="46"/>
  <c r="G979" i="46"/>
  <c r="S1525" i="46"/>
  <c r="F1525" i="46" s="1"/>
  <c r="D566" i="46"/>
  <c r="R473" i="46"/>
  <c r="R567" i="46" s="1"/>
  <c r="G329" i="46"/>
  <c r="K1164" i="46"/>
  <c r="L220" i="46"/>
  <c r="L1661" i="46"/>
  <c r="L1684" i="46"/>
  <c r="L1688" i="46"/>
  <c r="L1671" i="46"/>
  <c r="L1674" i="46"/>
  <c r="L1691" i="46"/>
  <c r="M1667" i="46"/>
  <c r="L1681" i="46"/>
  <c r="L1677" i="46"/>
  <c r="E1397" i="46"/>
  <c r="S1444" i="46"/>
  <c r="F1444" i="46" s="1"/>
  <c r="F1350" i="46"/>
  <c r="N1558" i="46"/>
  <c r="O1558" i="46" s="1"/>
  <c r="AE1374" i="46"/>
  <c r="Y1280" i="46"/>
  <c r="X1280" i="46"/>
  <c r="V1280" i="46"/>
  <c r="U1280" i="46"/>
  <c r="T1280" i="46"/>
  <c r="R1280" i="46"/>
  <c r="Q1280" i="46"/>
  <c r="P1280" i="46"/>
  <c r="N1280" i="46"/>
  <c r="AA1280" i="46"/>
  <c r="Z1280" i="46"/>
  <c r="W1280" i="46"/>
  <c r="S1280" i="46"/>
  <c r="O1280" i="46"/>
  <c r="Q1444" i="46"/>
  <c r="E1444" i="46" s="1"/>
  <c r="E1350" i="46"/>
  <c r="W1304" i="46"/>
  <c r="W1351" i="46"/>
  <c r="G931" i="46"/>
  <c r="I472" i="46"/>
  <c r="W1510" i="46"/>
  <c r="H1510" i="46" s="1"/>
  <c r="E329" i="46"/>
  <c r="W1491" i="46"/>
  <c r="H1303" i="46"/>
  <c r="D1530" i="46"/>
  <c r="K1530" i="46"/>
  <c r="G472" i="46"/>
  <c r="X1304" i="46"/>
  <c r="Z1351" i="46"/>
  <c r="D1028" i="46"/>
  <c r="I566" i="46"/>
  <c r="W1444" i="46"/>
  <c r="H1350" i="46"/>
  <c r="F1443" i="46"/>
  <c r="Q1491" i="46"/>
  <c r="E1491" i="46" s="1"/>
  <c r="D472" i="46"/>
  <c r="AH1399" i="46"/>
  <c r="AR1257" i="46"/>
  <c r="AG1399" i="46" s="1"/>
  <c r="AR1256" i="46"/>
  <c r="Z1352" i="46" s="1"/>
  <c r="F329" i="46"/>
  <c r="U1164" i="46"/>
  <c r="V220" i="46"/>
  <c r="E1621" i="46"/>
  <c r="N1592" i="46"/>
  <c r="J1621" i="46"/>
  <c r="S566" i="46"/>
  <c r="G566" i="46" s="1"/>
  <c r="Y1304" i="46"/>
  <c r="Q1351" i="46"/>
  <c r="S1491" i="46"/>
  <c r="F1303" i="46"/>
  <c r="K1500" i="46"/>
  <c r="U473" i="46"/>
  <c r="U567" i="46" s="1"/>
  <c r="H379" i="46"/>
  <c r="M932" i="46"/>
  <c r="M980" i="46" s="1"/>
  <c r="S473" i="46"/>
  <c r="S567" i="46" s="1"/>
  <c r="G379" i="46"/>
  <c r="D1421" i="46"/>
  <c r="D329" i="46"/>
  <c r="X1444" i="46"/>
  <c r="X1538" i="46" s="1"/>
  <c r="G885" i="46"/>
  <c r="D932" i="46"/>
  <c r="D1456" i="46"/>
  <c r="P1444" i="46"/>
  <c r="P1538" i="46" s="1"/>
  <c r="Z1304" i="46"/>
  <c r="T1351" i="46"/>
  <c r="H1269" i="46"/>
  <c r="F1416" i="46"/>
  <c r="D1373" i="46"/>
  <c r="G1027" i="46"/>
  <c r="E1270" i="46"/>
  <c r="P473" i="46"/>
  <c r="P567" i="46" s="1"/>
  <c r="D1515" i="46"/>
  <c r="R932" i="46"/>
  <c r="R980" i="46" s="1"/>
  <c r="V1491" i="46"/>
  <c r="N1444" i="46"/>
  <c r="N1538" i="46" s="1"/>
  <c r="D1350" i="46"/>
  <c r="K1350" i="46"/>
  <c r="AA1304" i="46"/>
  <c r="U1351" i="46"/>
  <c r="E472" i="46"/>
  <c r="F1510" i="46"/>
  <c r="V885" i="46"/>
  <c r="E1029" i="46" s="1"/>
  <c r="AC424" i="46"/>
  <c r="P330" i="46"/>
  <c r="X330" i="46"/>
  <c r="M330" i="46"/>
  <c r="O330" i="46"/>
  <c r="N330" i="46"/>
  <c r="L330" i="46"/>
  <c r="R330" i="46"/>
  <c r="V330" i="46"/>
  <c r="T330" i="46"/>
  <c r="Q330" i="46"/>
  <c r="Y330" i="46"/>
  <c r="W330" i="46"/>
  <c r="U330" i="46"/>
  <c r="S330" i="46"/>
  <c r="W473" i="46"/>
  <c r="W567" i="46" s="1"/>
  <c r="I379" i="46"/>
  <c r="W517" i="46"/>
  <c r="I329" i="46"/>
  <c r="X1525" i="46"/>
  <c r="H1525" i="46" s="1"/>
  <c r="E932" i="46"/>
  <c r="E980" i="46" s="1"/>
  <c r="G1467" i="46"/>
  <c r="K931" i="46"/>
  <c r="U1491" i="46"/>
  <c r="G1303" i="46"/>
  <c r="N1304" i="46"/>
  <c r="V1351" i="46"/>
  <c r="Y1456" i="46"/>
  <c r="I1456" i="46" s="1"/>
  <c r="D1463" i="46"/>
  <c r="S931" i="46"/>
  <c r="I1269" i="46"/>
  <c r="X473" i="46"/>
  <c r="X567" i="46" s="1"/>
  <c r="V473" i="46"/>
  <c r="V567" i="46" s="1"/>
  <c r="H329" i="46"/>
  <c r="I1397" i="46"/>
  <c r="U1525" i="46"/>
  <c r="G1525" i="46" s="1"/>
  <c r="V1444" i="46"/>
  <c r="V1538" i="46" s="1"/>
  <c r="F932" i="46"/>
  <c r="F980" i="46" s="1"/>
  <c r="H979" i="46"/>
  <c r="K979" i="46" s="1"/>
  <c r="F80" i="46"/>
  <c r="L79" i="46"/>
  <c r="O1304" i="46"/>
  <c r="X1351" i="46"/>
  <c r="D1426" i="46"/>
  <c r="W516" i="46"/>
  <c r="I516" i="46" s="1"/>
  <c r="P979" i="46"/>
  <c r="S979" i="46" s="1"/>
  <c r="V918" i="46"/>
  <c r="AC457" i="46"/>
  <c r="AR218" i="46"/>
  <c r="E1269" i="46"/>
  <c r="O473" i="46"/>
  <c r="E379" i="46"/>
  <c r="H1270" i="46"/>
  <c r="X517" i="46"/>
  <c r="Y1491" i="46"/>
  <c r="I1303" i="46"/>
  <c r="H1029" i="46"/>
  <c r="H932" i="46"/>
  <c r="K885" i="46"/>
  <c r="K1028" i="46"/>
  <c r="H1074" i="46"/>
  <c r="H1120" i="46" s="1"/>
  <c r="K1073" i="46"/>
  <c r="N1491" i="46"/>
  <c r="D1491" i="46" s="1"/>
  <c r="P1304" i="46"/>
  <c r="Y1351" i="46"/>
  <c r="F1467" i="46"/>
  <c r="N1520" i="46"/>
  <c r="L979" i="46"/>
  <c r="O979" i="46" s="1"/>
  <c r="I1525" i="46"/>
  <c r="T473" i="46"/>
  <c r="T567" i="46" s="1"/>
  <c r="J1074" i="46"/>
  <c r="J1120" i="46" s="1"/>
  <c r="T517" i="46"/>
  <c r="I1029" i="46"/>
  <c r="I932" i="46"/>
  <c r="I980" i="46" s="1"/>
  <c r="V895" i="46"/>
  <c r="AC434" i="46"/>
  <c r="H1119" i="46"/>
  <c r="K1119" i="46" s="1"/>
  <c r="D1362" i="46"/>
  <c r="K1409" i="46"/>
  <c r="D1514" i="46"/>
  <c r="Q1304" i="46"/>
  <c r="AA1351" i="46"/>
  <c r="U1456" i="46"/>
  <c r="G1456" i="46" s="1"/>
  <c r="AA1363" i="46"/>
  <c r="AA1457" i="46" s="1"/>
  <c r="Y1363" i="46"/>
  <c r="X1363" i="46"/>
  <c r="X1457" i="46" s="1"/>
  <c r="V1363" i="46"/>
  <c r="V1457" i="46" s="1"/>
  <c r="U1363" i="46"/>
  <c r="U1457" i="46" s="1"/>
  <c r="S1363" i="46"/>
  <c r="S1457" i="46" s="1"/>
  <c r="R1363" i="46"/>
  <c r="R1457" i="46" s="1"/>
  <c r="Q1363" i="46"/>
  <c r="Q1457" i="46" s="1"/>
  <c r="O1363" i="46"/>
  <c r="O1457" i="46" s="1"/>
  <c r="N1363" i="46"/>
  <c r="N1457" i="46" s="1"/>
  <c r="T1363" i="46"/>
  <c r="T1457" i="46" s="1"/>
  <c r="P1363" i="46"/>
  <c r="P1457" i="46" s="1"/>
  <c r="Z1363" i="46"/>
  <c r="Z1457" i="46" s="1"/>
  <c r="W1363" i="46"/>
  <c r="K1443" i="46"/>
  <c r="F1373" i="46"/>
  <c r="L516" i="46"/>
  <c r="D516" i="46" s="1"/>
  <c r="AB426" i="46"/>
  <c r="M213" i="46"/>
  <c r="T380" i="46"/>
  <c r="W380" i="46"/>
  <c r="L380" i="46"/>
  <c r="X380" i="46"/>
  <c r="R380" i="46"/>
  <c r="M380" i="46"/>
  <c r="Q380" i="46"/>
  <c r="S380" i="46"/>
  <c r="Y380" i="46"/>
  <c r="P380" i="46"/>
  <c r="V380" i="46"/>
  <c r="N380" i="46"/>
  <c r="U380" i="46"/>
  <c r="O380" i="46"/>
  <c r="M307" i="46"/>
  <c r="M308" i="46"/>
  <c r="AE427" i="46" s="1"/>
  <c r="G422" i="46"/>
  <c r="E1456" i="46"/>
  <c r="F1073" i="46"/>
  <c r="G1073" i="46" s="1"/>
  <c r="K1165" i="46"/>
  <c r="AF1366" i="46" s="1"/>
  <c r="W886" i="46"/>
  <c r="AD425" i="46"/>
  <c r="L221" i="46"/>
  <c r="M1591" i="46"/>
  <c r="J1029" i="46"/>
  <c r="J932" i="46"/>
  <c r="J980" i="46" s="1"/>
  <c r="U1163" i="46"/>
  <c r="U1162" i="46" s="1"/>
  <c r="V219" i="46"/>
  <c r="U218" i="46"/>
  <c r="R1304" i="46"/>
  <c r="Q1537" i="46"/>
  <c r="E1537" i="46" s="1"/>
  <c r="I1515" i="46"/>
  <c r="E1467" i="46"/>
  <c r="D1269" i="46"/>
  <c r="K1316" i="46"/>
  <c r="H1456" i="46"/>
  <c r="E1515" i="46"/>
  <c r="Q473" i="46"/>
  <c r="F473" i="46" s="1"/>
  <c r="F379" i="46"/>
  <c r="V517" i="46"/>
  <c r="K1163" i="46"/>
  <c r="K218" i="46"/>
  <c r="L219" i="46"/>
  <c r="H1397" i="46"/>
  <c r="L932" i="46"/>
  <c r="O885" i="46"/>
  <c r="S516" i="46"/>
  <c r="G516" i="46" s="1"/>
  <c r="T1162" i="46"/>
  <c r="E1362" i="46"/>
  <c r="P1398" i="46"/>
  <c r="AA1398" i="46"/>
  <c r="X1398" i="46"/>
  <c r="W1398" i="46"/>
  <c r="T1398" i="46"/>
  <c r="Z1398" i="46"/>
  <c r="Y1398" i="46"/>
  <c r="U1398" i="46"/>
  <c r="S1398" i="46"/>
  <c r="R1398" i="46"/>
  <c r="Q1398" i="46"/>
  <c r="O1398" i="46"/>
  <c r="N1398" i="46"/>
  <c r="V1398" i="46"/>
  <c r="F1537" i="46"/>
  <c r="N1467" i="46"/>
  <c r="D1467" i="46" s="1"/>
  <c r="O1458" i="46" l="1"/>
  <c r="F1491" i="46"/>
  <c r="N1364" i="46"/>
  <c r="N1458" i="46" s="1"/>
  <c r="P1364" i="46"/>
  <c r="P1458" i="46" s="1"/>
  <c r="Q1364" i="46"/>
  <c r="Q1458" i="46" s="1"/>
  <c r="T1364" i="46"/>
  <c r="X1364" i="46"/>
  <c r="X1458" i="46" s="1"/>
  <c r="K1317" i="46"/>
  <c r="F1270" i="46"/>
  <c r="AA1364" i="46"/>
  <c r="AA1458" i="46" s="1"/>
  <c r="R1364" i="46"/>
  <c r="R1458" i="46" s="1"/>
  <c r="T1458" i="46"/>
  <c r="S1364" i="46"/>
  <c r="S1458" i="46" s="1"/>
  <c r="U1364" i="46"/>
  <c r="V1364" i="46"/>
  <c r="V1458" i="46" s="1"/>
  <c r="H1491" i="46"/>
  <c r="W1364" i="46"/>
  <c r="W1458" i="46" s="1"/>
  <c r="F1119" i="46"/>
  <c r="G1119" i="46" s="1"/>
  <c r="Y1364" i="46"/>
  <c r="Y1458" i="46" s="1"/>
  <c r="Z1364" i="46"/>
  <c r="Z1458" i="46" s="1"/>
  <c r="H423" i="46"/>
  <c r="K1120" i="46"/>
  <c r="I1491" i="46"/>
  <c r="I1538" i="46"/>
  <c r="H1444" i="46"/>
  <c r="I1363" i="46"/>
  <c r="I1444" i="46"/>
  <c r="V1305" i="46"/>
  <c r="G1398" i="46"/>
  <c r="K1162" i="46"/>
  <c r="R1272" i="46" s="1"/>
  <c r="R1305" i="46"/>
  <c r="T1305" i="46"/>
  <c r="E1398" i="46"/>
  <c r="I517" i="46"/>
  <c r="U1305" i="46"/>
  <c r="W1538" i="46"/>
  <c r="H1538" i="46" s="1"/>
  <c r="B1786" i="46"/>
  <c r="D1785" i="46"/>
  <c r="Q1538" i="46"/>
  <c r="E1538" i="46" s="1"/>
  <c r="I473" i="46"/>
  <c r="AA1352" i="46"/>
  <c r="Y1352" i="46"/>
  <c r="Y1446" i="46" s="1"/>
  <c r="H1363" i="46"/>
  <c r="N1352" i="46"/>
  <c r="N1446" i="46" s="1"/>
  <c r="P1352" i="46"/>
  <c r="P1446" i="46" s="1"/>
  <c r="P1540" i="46" s="1"/>
  <c r="E473" i="46"/>
  <c r="F1029" i="46"/>
  <c r="F1075" i="46" s="1"/>
  <c r="F1121" i="46" s="1"/>
  <c r="O567" i="46"/>
  <c r="E567" i="46" s="1"/>
  <c r="E1363" i="46"/>
  <c r="P1305" i="46"/>
  <c r="D423" i="46"/>
  <c r="Q1305" i="46"/>
  <c r="F1457" i="46"/>
  <c r="Z1446" i="46"/>
  <c r="Z1540" i="46" s="1"/>
  <c r="E1075" i="46"/>
  <c r="E1121" i="46" s="1"/>
  <c r="I1398" i="46"/>
  <c r="V1163" i="46"/>
  <c r="W219" i="46"/>
  <c r="V218" i="46"/>
  <c r="AB427" i="46"/>
  <c r="N213" i="46"/>
  <c r="T381" i="46"/>
  <c r="O381" i="46"/>
  <c r="R381" i="46"/>
  <c r="Q381" i="46"/>
  <c r="S381" i="46"/>
  <c r="V381" i="46"/>
  <c r="M381" i="46"/>
  <c r="W381" i="46"/>
  <c r="L381" i="46"/>
  <c r="X381" i="46"/>
  <c r="N381" i="46"/>
  <c r="P381" i="46"/>
  <c r="N307" i="46"/>
  <c r="W334" i="46" s="1"/>
  <c r="U381" i="46"/>
  <c r="Y381" i="46"/>
  <c r="N308" i="46"/>
  <c r="AE428" i="46" s="1"/>
  <c r="E1457" i="46"/>
  <c r="Y1457" i="46"/>
  <c r="I1457" i="46" s="1"/>
  <c r="W1457" i="46"/>
  <c r="H1457" i="46" s="1"/>
  <c r="W1445" i="46"/>
  <c r="H1351" i="46"/>
  <c r="T1492" i="46"/>
  <c r="F933" i="46"/>
  <c r="F981" i="46" s="1"/>
  <c r="E423" i="46"/>
  <c r="F34" i="46"/>
  <c r="L33" i="46"/>
  <c r="Y1492" i="46"/>
  <c r="I1304" i="46"/>
  <c r="N1560" i="46"/>
  <c r="O1560" i="46" s="1"/>
  <c r="AE1376" i="46"/>
  <c r="AA1282" i="46"/>
  <c r="Z1282" i="46"/>
  <c r="X1282" i="46"/>
  <c r="W1282" i="46"/>
  <c r="V1282" i="46"/>
  <c r="T1282" i="46"/>
  <c r="S1282" i="46"/>
  <c r="R1282" i="46"/>
  <c r="P1282" i="46"/>
  <c r="Y1282" i="46"/>
  <c r="U1282" i="46"/>
  <c r="Q1282" i="46"/>
  <c r="O1282" i="46"/>
  <c r="N1282" i="46"/>
  <c r="K1074" i="46"/>
  <c r="T1445" i="46"/>
  <c r="T1539" i="46" s="1"/>
  <c r="W1492" i="46"/>
  <c r="H1304" i="46"/>
  <c r="V1165" i="46"/>
  <c r="AF1377" i="46" s="1"/>
  <c r="W897" i="46"/>
  <c r="W221" i="46"/>
  <c r="AD436" i="46"/>
  <c r="H933" i="46"/>
  <c r="H1030" i="46"/>
  <c r="K886" i="46"/>
  <c r="R1445" i="46"/>
  <c r="R1539" i="46" s="1"/>
  <c r="AE1365" i="46"/>
  <c r="N1549" i="46"/>
  <c r="O1549" i="46" s="1"/>
  <c r="X1271" i="46"/>
  <c r="W1271" i="46"/>
  <c r="U1271" i="46"/>
  <c r="T1271" i="46"/>
  <c r="S1271" i="46"/>
  <c r="Q1271" i="46"/>
  <c r="P1271" i="46"/>
  <c r="O1271" i="46"/>
  <c r="AA1271" i="46"/>
  <c r="Z1271" i="46"/>
  <c r="Y1271" i="46"/>
  <c r="V1271" i="46"/>
  <c r="R1271" i="46"/>
  <c r="N1271" i="46"/>
  <c r="I1618" i="46"/>
  <c r="D1618" i="46"/>
  <c r="G1457" i="46"/>
  <c r="O474" i="46"/>
  <c r="O568" i="46"/>
  <c r="E380" i="46"/>
  <c r="V919" i="46"/>
  <c r="AC458" i="46"/>
  <c r="AS218" i="46"/>
  <c r="I567" i="46"/>
  <c r="W424" i="46"/>
  <c r="W518" i="46" s="1"/>
  <c r="N424" i="46"/>
  <c r="Q424" i="46"/>
  <c r="Q518" i="46" s="1"/>
  <c r="L424" i="46"/>
  <c r="U424" i="46"/>
  <c r="U518" i="46" s="1"/>
  <c r="R424" i="46"/>
  <c r="O424" i="46"/>
  <c r="V424" i="46"/>
  <c r="Y424" i="46"/>
  <c r="Y518" i="46" s="1"/>
  <c r="P424" i="46"/>
  <c r="P518" i="46" s="1"/>
  <c r="X424" i="46"/>
  <c r="X518" i="46" s="1"/>
  <c r="M424" i="46"/>
  <c r="M518" i="46" s="1"/>
  <c r="T424" i="46"/>
  <c r="S424" i="46"/>
  <c r="Z1492" i="46"/>
  <c r="O1592" i="46"/>
  <c r="J1622" i="46"/>
  <c r="E1622" i="46"/>
  <c r="I1280" i="46"/>
  <c r="L1164" i="46"/>
  <c r="M220" i="46"/>
  <c r="M1164" i="46" s="1"/>
  <c r="I933" i="46"/>
  <c r="I981" i="46" s="1"/>
  <c r="I1030" i="46"/>
  <c r="V1492" i="46"/>
  <c r="E933" i="46"/>
  <c r="E981" i="46" s="1"/>
  <c r="H1398" i="46"/>
  <c r="Q567" i="46"/>
  <c r="F567" i="46" s="1"/>
  <c r="U474" i="46"/>
  <c r="H380" i="46"/>
  <c r="G473" i="46"/>
  <c r="S1305" i="46"/>
  <c r="Q1352" i="46"/>
  <c r="G1028" i="46"/>
  <c r="D1074" i="46"/>
  <c r="W1374" i="46"/>
  <c r="V1374" i="46"/>
  <c r="V1468" i="46" s="1"/>
  <c r="U1374" i="46"/>
  <c r="T1374" i="46"/>
  <c r="S1374" i="46"/>
  <c r="R1374" i="46"/>
  <c r="R1468" i="46" s="1"/>
  <c r="Q1374" i="46"/>
  <c r="O1374" i="46"/>
  <c r="O1468" i="46" s="1"/>
  <c r="N1374" i="46"/>
  <c r="AA1374" i="46"/>
  <c r="Z1374" i="46"/>
  <c r="Z1468" i="46" s="1"/>
  <c r="Y1374" i="46"/>
  <c r="X1374" i="46"/>
  <c r="X1468" i="46" s="1"/>
  <c r="P1374" i="46"/>
  <c r="P1468" i="46" s="1"/>
  <c r="J933" i="46"/>
  <c r="J981" i="46" s="1"/>
  <c r="J1030" i="46"/>
  <c r="P1445" i="46"/>
  <c r="P1539" i="46" s="1"/>
  <c r="D1364" i="46"/>
  <c r="J1075" i="46"/>
  <c r="J1121" i="46" s="1"/>
  <c r="N474" i="46"/>
  <c r="N568" i="46" s="1"/>
  <c r="AA1445" i="46"/>
  <c r="AA1539" i="46" s="1"/>
  <c r="K932" i="46"/>
  <c r="V1445" i="46"/>
  <c r="V1539" i="46" s="1"/>
  <c r="S518" i="46"/>
  <c r="G330" i="46"/>
  <c r="G567" i="46"/>
  <c r="V1164" i="46"/>
  <c r="W220" i="46"/>
  <c r="S1352" i="46"/>
  <c r="Z1445" i="46"/>
  <c r="Z1539" i="46" s="1"/>
  <c r="H1725" i="46"/>
  <c r="R887" i="46"/>
  <c r="Q887" i="46"/>
  <c r="P887" i="46"/>
  <c r="N887" i="46"/>
  <c r="M887" i="46"/>
  <c r="L887" i="46"/>
  <c r="J887" i="46"/>
  <c r="I887" i="46"/>
  <c r="H887" i="46"/>
  <c r="D887" i="46"/>
  <c r="F887" i="46"/>
  <c r="E887" i="46"/>
  <c r="S1492" i="46"/>
  <c r="F1492" i="46" s="1"/>
  <c r="F1304" i="46"/>
  <c r="D473" i="46"/>
  <c r="V896" i="46"/>
  <c r="AC435" i="46"/>
  <c r="V474" i="46"/>
  <c r="V568" i="46" s="1"/>
  <c r="Q1492" i="46"/>
  <c r="E1304" i="46"/>
  <c r="H980" i="46"/>
  <c r="K980" i="46" s="1"/>
  <c r="N1492" i="46"/>
  <c r="D1304" i="46"/>
  <c r="H330" i="46"/>
  <c r="K1503" i="46"/>
  <c r="G1305" i="46"/>
  <c r="V1352" i="46"/>
  <c r="X1492" i="46"/>
  <c r="G517" i="46"/>
  <c r="F1074" i="46"/>
  <c r="F1120" i="46" s="1"/>
  <c r="P474" i="46"/>
  <c r="P568" i="46" s="1"/>
  <c r="H1075" i="46"/>
  <c r="K1029" i="46"/>
  <c r="I330" i="46"/>
  <c r="U1399" i="46"/>
  <c r="U1493" i="46" s="1"/>
  <c r="T1399" i="46"/>
  <c r="Q1399" i="46"/>
  <c r="N1399" i="46"/>
  <c r="O1399" i="46"/>
  <c r="AA1399" i="46"/>
  <c r="X1399" i="46"/>
  <c r="Z1399" i="46"/>
  <c r="Y1399" i="46"/>
  <c r="W1399" i="46"/>
  <c r="V1399" i="46"/>
  <c r="V1493" i="46" s="1"/>
  <c r="S1399" i="46"/>
  <c r="R1399" i="46"/>
  <c r="R1493" i="46" s="1"/>
  <c r="P1399" i="46"/>
  <c r="P1493" i="46" s="1"/>
  <c r="S1468" i="46"/>
  <c r="F1280" i="46"/>
  <c r="F1777" i="46"/>
  <c r="H1776" i="46"/>
  <c r="L567" i="46"/>
  <c r="D567" i="46" s="1"/>
  <c r="AA1446" i="46"/>
  <c r="AA1540" i="46" s="1"/>
  <c r="N1591" i="46"/>
  <c r="Y474" i="46"/>
  <c r="Y568" i="46" s="1"/>
  <c r="K1514" i="46"/>
  <c r="G1491" i="46"/>
  <c r="K1537" i="46"/>
  <c r="F1458" i="46"/>
  <c r="G932" i="46"/>
  <c r="H567" i="46"/>
  <c r="F517" i="46"/>
  <c r="H1280" i="46"/>
  <c r="S1538" i="46"/>
  <c r="F1538" i="46" s="1"/>
  <c r="I1458" i="46"/>
  <c r="K1351" i="46"/>
  <c r="S1445" i="46"/>
  <c r="F1445" i="46" s="1"/>
  <c r="F1351" i="46"/>
  <c r="N1559" i="46"/>
  <c r="O1559" i="46" s="1"/>
  <c r="R1281" i="46"/>
  <c r="Q1281" i="46"/>
  <c r="O1281" i="46"/>
  <c r="N1281" i="46"/>
  <c r="AE1375" i="46"/>
  <c r="AA1281" i="46"/>
  <c r="Z1281" i="46"/>
  <c r="Y1281" i="46"/>
  <c r="W1281" i="46"/>
  <c r="V1281" i="46"/>
  <c r="U1281" i="46"/>
  <c r="T1281" i="46"/>
  <c r="S1281" i="46"/>
  <c r="P1281" i="46"/>
  <c r="X1281" i="46"/>
  <c r="D1457" i="46"/>
  <c r="L1165" i="46"/>
  <c r="AF1367" i="46" s="1"/>
  <c r="AD426" i="46"/>
  <c r="W887" i="46"/>
  <c r="M221" i="46"/>
  <c r="S474" i="46"/>
  <c r="S568" i="46" s="1"/>
  <c r="G380" i="46"/>
  <c r="H517" i="46"/>
  <c r="F330" i="46"/>
  <c r="W1305" i="46"/>
  <c r="O1352" i="46"/>
  <c r="D1352" i="46" s="1"/>
  <c r="L933" i="46"/>
  <c r="O886" i="46"/>
  <c r="AH1400" i="46"/>
  <c r="AS1256" i="46"/>
  <c r="AA1353" i="46" s="1"/>
  <c r="AS1257" i="46"/>
  <c r="AG1400" i="46" s="1"/>
  <c r="D1351" i="46"/>
  <c r="Q474" i="46"/>
  <c r="F380" i="46"/>
  <c r="D1363" i="46"/>
  <c r="K1410" i="46"/>
  <c r="T518" i="46"/>
  <c r="G1351" i="46"/>
  <c r="U1445" i="46"/>
  <c r="D980" i="46"/>
  <c r="G980" i="46" s="1"/>
  <c r="H473" i="46"/>
  <c r="X1305" i="46"/>
  <c r="R1352" i="46"/>
  <c r="D1458" i="46"/>
  <c r="AA1468" i="46"/>
  <c r="M933" i="46"/>
  <c r="M981" i="46" s="1"/>
  <c r="D1398" i="46"/>
  <c r="M474" i="46"/>
  <c r="M568" i="46" s="1"/>
  <c r="D1520" i="46"/>
  <c r="X1445" i="46"/>
  <c r="X1539" i="46" s="1"/>
  <c r="V518" i="46"/>
  <c r="AA1492" i="46"/>
  <c r="D1029" i="46"/>
  <c r="Y1305" i="46"/>
  <c r="T1352" i="46"/>
  <c r="N1468" i="46"/>
  <c r="D1280" i="46"/>
  <c r="K1327" i="46"/>
  <c r="N933" i="46"/>
  <c r="N981" i="46" s="1"/>
  <c r="F423" i="46"/>
  <c r="F1364" i="46"/>
  <c r="N1539" i="46"/>
  <c r="V886" i="46"/>
  <c r="E1030" i="46" s="1"/>
  <c r="AC425" i="46"/>
  <c r="S331" i="46"/>
  <c r="Q331" i="46"/>
  <c r="O331" i="46"/>
  <c r="Y331" i="46"/>
  <c r="V331" i="46"/>
  <c r="P331" i="46"/>
  <c r="R331" i="46"/>
  <c r="T331" i="46"/>
  <c r="X331" i="46"/>
  <c r="M331" i="46"/>
  <c r="N331" i="46"/>
  <c r="L331" i="46"/>
  <c r="U331" i="46"/>
  <c r="W331" i="46"/>
  <c r="O932" i="46"/>
  <c r="R474" i="46"/>
  <c r="R568" i="46" s="1"/>
  <c r="H1458" i="46"/>
  <c r="O1492" i="46"/>
  <c r="R518" i="46"/>
  <c r="E1458" i="46"/>
  <c r="Z1305" i="46"/>
  <c r="Z1493" i="46" s="1"/>
  <c r="U1352" i="46"/>
  <c r="M1691" i="46"/>
  <c r="M1684" i="46"/>
  <c r="M1681" i="46"/>
  <c r="M1674" i="46"/>
  <c r="M1677" i="46"/>
  <c r="N1667" i="46"/>
  <c r="M1688" i="46"/>
  <c r="M1661" i="46"/>
  <c r="M1671" i="46"/>
  <c r="P933" i="46"/>
  <c r="P981" i="46" s="1"/>
  <c r="S886" i="46"/>
  <c r="I1075" i="46"/>
  <c r="I1121" i="46" s="1"/>
  <c r="L980" i="46"/>
  <c r="O980" i="46" s="1"/>
  <c r="R1492" i="46"/>
  <c r="X474" i="46"/>
  <c r="X568" i="46" s="1"/>
  <c r="I1351" i="46"/>
  <c r="Y1445" i="46"/>
  <c r="L518" i="46"/>
  <c r="D330" i="46"/>
  <c r="AA1305" i="46"/>
  <c r="W1352" i="46"/>
  <c r="O517" i="46"/>
  <c r="E517" i="46" s="1"/>
  <c r="Q1468" i="46"/>
  <c r="E1280" i="46"/>
  <c r="Q933" i="46"/>
  <c r="Q981" i="46" s="1"/>
  <c r="I423" i="46"/>
  <c r="O1445" i="46"/>
  <c r="D1445" i="46" s="1"/>
  <c r="U1468" i="46"/>
  <c r="G1280" i="46"/>
  <c r="L474" i="46"/>
  <c r="D474" i="46" s="1"/>
  <c r="D380" i="46"/>
  <c r="F1363" i="46"/>
  <c r="P1492" i="46"/>
  <c r="F81" i="46"/>
  <c r="L80" i="46"/>
  <c r="N518" i="46"/>
  <c r="D1444" i="46"/>
  <c r="K1444" i="46"/>
  <c r="N1305" i="46"/>
  <c r="X1352" i="46"/>
  <c r="R933" i="46"/>
  <c r="R981" i="46" s="1"/>
  <c r="G423" i="46"/>
  <c r="G1444" i="46"/>
  <c r="S932" i="46"/>
  <c r="H1364" i="46"/>
  <c r="U1492" i="46"/>
  <c r="G1304" i="46"/>
  <c r="T474" i="46"/>
  <c r="T568" i="46" s="1"/>
  <c r="F1398" i="46"/>
  <c r="L1163" i="46"/>
  <c r="L218" i="46"/>
  <c r="M219" i="46"/>
  <c r="W474" i="46"/>
  <c r="W568" i="46" s="1"/>
  <c r="I380" i="46"/>
  <c r="G1363" i="46"/>
  <c r="O518" i="46"/>
  <c r="E330" i="46"/>
  <c r="D1538" i="46"/>
  <c r="K1538" i="46"/>
  <c r="D517" i="46"/>
  <c r="Q1445" i="46"/>
  <c r="E1445" i="46" s="1"/>
  <c r="E1351" i="46"/>
  <c r="O1305" i="46"/>
  <c r="T1468" i="46"/>
  <c r="D933" i="46"/>
  <c r="G933" i="46" s="1"/>
  <c r="G886" i="46"/>
  <c r="G1538" i="46"/>
  <c r="P980" i="46"/>
  <c r="S980" i="46" s="1"/>
  <c r="I1364" i="46"/>
  <c r="K1510" i="46"/>
  <c r="K1411" i="46" l="1"/>
  <c r="T1493" i="46"/>
  <c r="X1493" i="46"/>
  <c r="E1364" i="46"/>
  <c r="F1374" i="46"/>
  <c r="S1272" i="46"/>
  <c r="I1445" i="46"/>
  <c r="T1272" i="46"/>
  <c r="G1492" i="46"/>
  <c r="U1272" i="46"/>
  <c r="W1272" i="46"/>
  <c r="I1352" i="46"/>
  <c r="E1374" i="46"/>
  <c r="U334" i="46"/>
  <c r="AA1493" i="46"/>
  <c r="G1445" i="46"/>
  <c r="L568" i="46"/>
  <c r="D568" i="46" s="1"/>
  <c r="G1364" i="46"/>
  <c r="AA1272" i="46"/>
  <c r="X1272" i="46"/>
  <c r="U1458" i="46"/>
  <c r="L1162" i="46"/>
  <c r="I1374" i="46"/>
  <c r="V1272" i="46"/>
  <c r="Y1272" i="46"/>
  <c r="Y1539" i="46"/>
  <c r="E1305" i="46"/>
  <c r="G1074" i="46"/>
  <c r="D981" i="46"/>
  <c r="N1353" i="46"/>
  <c r="N1447" i="46" s="1"/>
  <c r="N1541" i="46" s="1"/>
  <c r="Z1272" i="46"/>
  <c r="F474" i="46"/>
  <c r="N1272" i="46"/>
  <c r="P1272" i="46"/>
  <c r="N1306" i="46"/>
  <c r="AE1366" i="46"/>
  <c r="R1366" i="46" s="1"/>
  <c r="R1460" i="46" s="1"/>
  <c r="P1306" i="46"/>
  <c r="R1306" i="46"/>
  <c r="H1399" i="46"/>
  <c r="P1353" i="46"/>
  <c r="P1447" i="46" s="1"/>
  <c r="P1541" i="46" s="1"/>
  <c r="D1619" i="46"/>
  <c r="O1272" i="46"/>
  <c r="H518" i="46"/>
  <c r="Z1306" i="46"/>
  <c r="R1353" i="46"/>
  <c r="R1447" i="46" s="1"/>
  <c r="R1541" i="46" s="1"/>
  <c r="Q1272" i="46"/>
  <c r="I1619" i="46"/>
  <c r="N1550" i="46"/>
  <c r="O1550" i="46" s="1"/>
  <c r="Q568" i="46"/>
  <c r="F568" i="46" s="1"/>
  <c r="F1468" i="46"/>
  <c r="F1399" i="46"/>
  <c r="O1539" i="46"/>
  <c r="D1539" i="46" s="1"/>
  <c r="D1786" i="46"/>
  <c r="B1787" i="46"/>
  <c r="W1353" i="46"/>
  <c r="W1447" i="46" s="1"/>
  <c r="W1541" i="46" s="1"/>
  <c r="X334" i="46"/>
  <c r="D1030" i="46"/>
  <c r="H424" i="46"/>
  <c r="Q334" i="46"/>
  <c r="O1493" i="46"/>
  <c r="H1374" i="46"/>
  <c r="N334" i="46"/>
  <c r="AA1447" i="46"/>
  <c r="AA1541" i="46" s="1"/>
  <c r="E1076" i="46"/>
  <c r="E1122" i="46"/>
  <c r="X1446" i="46"/>
  <c r="X1540" i="46" s="1"/>
  <c r="U1446" i="46"/>
  <c r="G1352" i="46"/>
  <c r="D1468" i="46"/>
  <c r="O1400" i="46"/>
  <c r="AA1400" i="46"/>
  <c r="Z1400" i="46"/>
  <c r="Y1400" i="46"/>
  <c r="W1400" i="46"/>
  <c r="P1400" i="46"/>
  <c r="V1400" i="46"/>
  <c r="T1400" i="46"/>
  <c r="Q1400" i="46"/>
  <c r="N1400" i="46"/>
  <c r="R1400" i="46"/>
  <c r="R1494" i="46" s="1"/>
  <c r="X1400" i="46"/>
  <c r="U1400" i="46"/>
  <c r="S1400" i="46"/>
  <c r="E1281" i="46"/>
  <c r="I1031" i="46"/>
  <c r="I934" i="46"/>
  <c r="I982" i="46" s="1"/>
  <c r="E568" i="46"/>
  <c r="G1271" i="46"/>
  <c r="I1282" i="46"/>
  <c r="F35" i="46"/>
  <c r="L34" i="46"/>
  <c r="T475" i="46"/>
  <c r="T569" i="46" s="1"/>
  <c r="H1031" i="46"/>
  <c r="H934" i="46"/>
  <c r="K887" i="46"/>
  <c r="T1446" i="46"/>
  <c r="T1540" i="46" s="1"/>
  <c r="K1504" i="46"/>
  <c r="K1075" i="46"/>
  <c r="D1492" i="46"/>
  <c r="J1031" i="46"/>
  <c r="J934" i="46"/>
  <c r="J982" i="46" s="1"/>
  <c r="G518" i="46"/>
  <c r="E474" i="46"/>
  <c r="H1271" i="46"/>
  <c r="H1492" i="46"/>
  <c r="AB428" i="46"/>
  <c r="O213" i="46"/>
  <c r="T382" i="46"/>
  <c r="O382" i="46"/>
  <c r="V382" i="46"/>
  <c r="W382" i="46"/>
  <c r="N382" i="46"/>
  <c r="X382" i="46"/>
  <c r="O307" i="46"/>
  <c r="Y335" i="46" s="1"/>
  <c r="M382" i="46"/>
  <c r="R382" i="46"/>
  <c r="L382" i="46"/>
  <c r="Y382" i="46"/>
  <c r="Q382" i="46"/>
  <c r="U382" i="46"/>
  <c r="S382" i="46"/>
  <c r="P382" i="46"/>
  <c r="O308" i="46"/>
  <c r="AE429" i="46" s="1"/>
  <c r="O475" i="46"/>
  <c r="E381" i="46"/>
  <c r="Y1493" i="46"/>
  <c r="I1305" i="46"/>
  <c r="S1353" i="46"/>
  <c r="O933" i="46"/>
  <c r="H1121" i="46"/>
  <c r="K1121" i="46" s="1"/>
  <c r="L934" i="46"/>
  <c r="O887" i="46"/>
  <c r="D1120" i="46"/>
  <c r="G1120" i="46" s="1"/>
  <c r="Y475" i="46"/>
  <c r="Y569" i="46" s="1"/>
  <c r="Q428" i="46"/>
  <c r="U428" i="46"/>
  <c r="N428" i="46"/>
  <c r="L428" i="46"/>
  <c r="R428" i="46"/>
  <c r="O428" i="46"/>
  <c r="Y428" i="46"/>
  <c r="P428" i="46"/>
  <c r="X428" i="46"/>
  <c r="M428" i="46"/>
  <c r="T428" i="46"/>
  <c r="S428" i="46"/>
  <c r="V428" i="46"/>
  <c r="W428" i="46"/>
  <c r="N1551" i="46"/>
  <c r="O1551" i="46" s="1"/>
  <c r="Z1273" i="46"/>
  <c r="Y1273" i="46"/>
  <c r="AE1367" i="46"/>
  <c r="W1273" i="46"/>
  <c r="V1273" i="46"/>
  <c r="U1273" i="46"/>
  <c r="S1273" i="46"/>
  <c r="R1273" i="46"/>
  <c r="Q1273" i="46"/>
  <c r="O1273" i="46"/>
  <c r="AA1273" i="46"/>
  <c r="X1273" i="46"/>
  <c r="T1273" i="46"/>
  <c r="P1273" i="46"/>
  <c r="N1273" i="46"/>
  <c r="I1620" i="46"/>
  <c r="D1620" i="46"/>
  <c r="S981" i="46"/>
  <c r="D1075" i="46"/>
  <c r="G1075" i="46" s="1"/>
  <c r="G1029" i="46"/>
  <c r="O1306" i="46"/>
  <c r="L981" i="46"/>
  <c r="O981" i="46" s="1"/>
  <c r="M934" i="46"/>
  <c r="M982" i="46" s="1"/>
  <c r="Q1446" i="46"/>
  <c r="Q1540" i="46" s="1"/>
  <c r="E1352" i="46"/>
  <c r="K1352" i="46"/>
  <c r="F1282" i="46"/>
  <c r="T334" i="46"/>
  <c r="T522" i="46" s="1"/>
  <c r="U475" i="46"/>
  <c r="U569" i="46" s="1"/>
  <c r="H381" i="46"/>
  <c r="V897" i="46"/>
  <c r="AC436" i="46"/>
  <c r="R1446" i="46"/>
  <c r="R1540" i="46" s="1"/>
  <c r="E1492" i="46"/>
  <c r="N934" i="46"/>
  <c r="N982" i="46" s="1"/>
  <c r="S1493" i="46"/>
  <c r="F1493" i="46" s="1"/>
  <c r="F1305" i="46"/>
  <c r="E424" i="46"/>
  <c r="S1365" i="46"/>
  <c r="Q1365" i="46"/>
  <c r="E1365" i="46" s="1"/>
  <c r="P1365" i="46"/>
  <c r="P1459" i="46" s="1"/>
  <c r="N1365" i="46"/>
  <c r="N1459" i="46" s="1"/>
  <c r="AA1365" i="46"/>
  <c r="Z1365" i="46"/>
  <c r="Z1459" i="46" s="1"/>
  <c r="Y1365" i="46"/>
  <c r="W1365" i="46"/>
  <c r="V1365" i="46"/>
  <c r="V1459" i="46" s="1"/>
  <c r="X1365" i="46"/>
  <c r="X1459" i="46" s="1"/>
  <c r="U1365" i="46"/>
  <c r="T1365" i="46"/>
  <c r="T1459" i="46" s="1"/>
  <c r="R1365" i="46"/>
  <c r="R1459" i="46" s="1"/>
  <c r="O1365" i="46"/>
  <c r="F1030" i="46"/>
  <c r="W1163" i="46"/>
  <c r="X219" i="46"/>
  <c r="W218" i="46"/>
  <c r="S933" i="46"/>
  <c r="F331" i="46"/>
  <c r="Q1306" i="46"/>
  <c r="Z1353" i="46"/>
  <c r="O1446" i="46"/>
  <c r="F1281" i="46"/>
  <c r="S1539" i="46"/>
  <c r="F1539" i="46" s="1"/>
  <c r="I1399" i="46"/>
  <c r="S887" i="46"/>
  <c r="P934" i="46"/>
  <c r="P982" i="46" s="1"/>
  <c r="Y1468" i="46"/>
  <c r="I1468" i="46" s="1"/>
  <c r="D1271" i="46"/>
  <c r="K1318" i="46"/>
  <c r="P475" i="46"/>
  <c r="P569" i="46" s="1"/>
  <c r="V1162" i="46"/>
  <c r="E1272" i="46"/>
  <c r="G981" i="46"/>
  <c r="J1076" i="46"/>
  <c r="J1122" i="46" s="1"/>
  <c r="N1493" i="46"/>
  <c r="D1305" i="46"/>
  <c r="L81" i="46"/>
  <c r="F82" i="46"/>
  <c r="W1493" i="46"/>
  <c r="H1493" i="46" s="1"/>
  <c r="H1305" i="46"/>
  <c r="I1622" i="46"/>
  <c r="O1591" i="46"/>
  <c r="D1622" i="46"/>
  <c r="Q934" i="46"/>
  <c r="Q982" i="46" s="1"/>
  <c r="N1540" i="46"/>
  <c r="H1282" i="46"/>
  <c r="L334" i="46"/>
  <c r="N475" i="46"/>
  <c r="N569" i="46" s="1"/>
  <c r="G1282" i="46"/>
  <c r="E331" i="46"/>
  <c r="W425" i="46"/>
  <c r="N425" i="46"/>
  <c r="N519" i="46" s="1"/>
  <c r="U425" i="46"/>
  <c r="U519" i="46" s="1"/>
  <c r="Q425" i="46"/>
  <c r="Q519" i="46" s="1"/>
  <c r="O425" i="46"/>
  <c r="M425" i="46"/>
  <c r="Y425" i="46"/>
  <c r="Y519" i="46" s="1"/>
  <c r="R425" i="46"/>
  <c r="R519" i="46" s="1"/>
  <c r="X425" i="46"/>
  <c r="P425" i="46"/>
  <c r="P519" i="46" s="1"/>
  <c r="L425" i="46"/>
  <c r="T425" i="46"/>
  <c r="T519" i="46" s="1"/>
  <c r="S425" i="46"/>
  <c r="S519" i="46" s="1"/>
  <c r="V425" i="46"/>
  <c r="V519" i="46" s="1"/>
  <c r="S1306" i="46"/>
  <c r="O1353" i="46"/>
  <c r="G1281" i="46"/>
  <c r="R934" i="46"/>
  <c r="R982" i="46" s="1"/>
  <c r="D1374" i="46"/>
  <c r="K1421" i="46"/>
  <c r="H474" i="46"/>
  <c r="D424" i="46"/>
  <c r="R334" i="46"/>
  <c r="R522" i="46" s="1"/>
  <c r="X475" i="46"/>
  <c r="X569" i="46" s="1"/>
  <c r="T1306" i="46"/>
  <c r="T1494" i="46" s="1"/>
  <c r="Q1353" i="46"/>
  <c r="F518" i="46"/>
  <c r="H1726" i="46"/>
  <c r="L888" i="46"/>
  <c r="J888" i="46"/>
  <c r="I888" i="46"/>
  <c r="H888" i="46"/>
  <c r="F888" i="46"/>
  <c r="E888" i="46"/>
  <c r="D888" i="46"/>
  <c r="R888" i="46"/>
  <c r="Q888" i="46"/>
  <c r="P888" i="46"/>
  <c r="M888" i="46"/>
  <c r="N888" i="46"/>
  <c r="U568" i="46"/>
  <c r="H568" i="46" s="1"/>
  <c r="F424" i="46"/>
  <c r="I1271" i="46"/>
  <c r="K1030" i="46"/>
  <c r="H1076" i="46"/>
  <c r="H1445" i="46"/>
  <c r="V334" i="46"/>
  <c r="L475" i="46"/>
  <c r="L569" i="46" s="1"/>
  <c r="D381" i="46"/>
  <c r="G331" i="46"/>
  <c r="D518" i="46"/>
  <c r="N1661" i="46"/>
  <c r="N1681" i="46"/>
  <c r="N1674" i="46"/>
  <c r="O1667" i="46"/>
  <c r="N1677" i="46"/>
  <c r="N1691" i="46"/>
  <c r="N1688" i="46"/>
  <c r="N1684" i="46"/>
  <c r="N1671" i="46"/>
  <c r="W519" i="46"/>
  <c r="I331" i="46"/>
  <c r="U1306" i="46"/>
  <c r="T1353" i="46"/>
  <c r="H1281" i="46"/>
  <c r="K933" i="46"/>
  <c r="W1539" i="46"/>
  <c r="H1539" i="46" s="1"/>
  <c r="M334" i="46"/>
  <c r="W475" i="46"/>
  <c r="W569" i="46" s="1"/>
  <c r="I381" i="46"/>
  <c r="V887" i="46"/>
  <c r="E1031" i="46" s="1"/>
  <c r="AC426" i="46"/>
  <c r="L332" i="46"/>
  <c r="X332" i="46"/>
  <c r="O332" i="46"/>
  <c r="M332" i="46"/>
  <c r="V332" i="46"/>
  <c r="N332" i="46"/>
  <c r="R332" i="46"/>
  <c r="T332" i="46"/>
  <c r="P332" i="46"/>
  <c r="Y332" i="46"/>
  <c r="W332" i="46"/>
  <c r="Q332" i="46"/>
  <c r="U332" i="46"/>
  <c r="S332" i="46"/>
  <c r="Q1539" i="46"/>
  <c r="E1539" i="46" s="1"/>
  <c r="E518" i="46"/>
  <c r="H331" i="46"/>
  <c r="U1539" i="46"/>
  <c r="G1539" i="46" s="1"/>
  <c r="V1306" i="46"/>
  <c r="U1353" i="46"/>
  <c r="I1281" i="46"/>
  <c r="D1399" i="46"/>
  <c r="V1446" i="46"/>
  <c r="V1540" i="46" s="1"/>
  <c r="I424" i="46"/>
  <c r="AA1459" i="46"/>
  <c r="H981" i="46"/>
  <c r="K981" i="46" s="1"/>
  <c r="O1376" i="46"/>
  <c r="O1470" i="46" s="1"/>
  <c r="N1376" i="46"/>
  <c r="N1470" i="46" s="1"/>
  <c r="AA1376" i="46"/>
  <c r="AA1470" i="46" s="1"/>
  <c r="Z1376" i="46"/>
  <c r="Z1470" i="46" s="1"/>
  <c r="Y1376" i="46"/>
  <c r="W1376" i="46"/>
  <c r="W1470" i="46" s="1"/>
  <c r="V1376" i="46"/>
  <c r="V1470" i="46" s="1"/>
  <c r="U1376" i="46"/>
  <c r="T1376" i="46"/>
  <c r="T1470" i="46" s="1"/>
  <c r="S1376" i="46"/>
  <c r="S1470" i="46" s="1"/>
  <c r="R1376" i="46"/>
  <c r="R1470" i="46" s="1"/>
  <c r="X1376" i="46"/>
  <c r="X1470" i="46" s="1"/>
  <c r="Q1376" i="46"/>
  <c r="P1376" i="46"/>
  <c r="P1470" i="46" s="1"/>
  <c r="O334" i="46"/>
  <c r="M475" i="46"/>
  <c r="M569" i="46" s="1"/>
  <c r="F1272" i="46"/>
  <c r="D331" i="46"/>
  <c r="W1306" i="46"/>
  <c r="V1353" i="46"/>
  <c r="G568" i="46"/>
  <c r="W1468" i="46"/>
  <c r="H1468" i="46" s="1"/>
  <c r="E1399" i="46"/>
  <c r="S1446" i="46"/>
  <c r="F1352" i="46"/>
  <c r="E1623" i="46"/>
  <c r="J1623" i="46"/>
  <c r="P1592" i="46"/>
  <c r="O1459" i="46"/>
  <c r="I1446" i="46"/>
  <c r="Y334" i="46"/>
  <c r="Y522" i="46" s="1"/>
  <c r="V475" i="46"/>
  <c r="V569" i="46" s="1"/>
  <c r="I518" i="46"/>
  <c r="M1163" i="46"/>
  <c r="M1162" i="46" s="1"/>
  <c r="M218" i="46"/>
  <c r="AA1306" i="46"/>
  <c r="AA1494" i="46" s="1"/>
  <c r="X1353" i="46"/>
  <c r="G474" i="46"/>
  <c r="G1493" i="46"/>
  <c r="E934" i="46"/>
  <c r="E982" i="46" s="1"/>
  <c r="V920" i="46"/>
  <c r="AC459" i="46"/>
  <c r="W1165" i="46"/>
  <c r="AF1378" i="46" s="1"/>
  <c r="W898" i="46"/>
  <c r="AD437" i="46"/>
  <c r="X221" i="46"/>
  <c r="D1282" i="46"/>
  <c r="K1329" i="46"/>
  <c r="Y1540" i="46"/>
  <c r="I1540" i="46" s="1"/>
  <c r="S334" i="46"/>
  <c r="S475" i="46"/>
  <c r="S569" i="46" s="1"/>
  <c r="G381" i="46"/>
  <c r="G1272" i="46"/>
  <c r="I1076" i="46"/>
  <c r="I1122" i="46" s="1"/>
  <c r="E1468" i="46"/>
  <c r="W1446" i="46"/>
  <c r="H1446" i="46" s="1"/>
  <c r="H1352" i="46"/>
  <c r="I1539" i="46"/>
  <c r="I474" i="46"/>
  <c r="G1468" i="46"/>
  <c r="M519" i="46"/>
  <c r="K1445" i="46"/>
  <c r="X1306" i="46"/>
  <c r="Y1353" i="46"/>
  <c r="M1165" i="46"/>
  <c r="AF1368" i="46" s="1"/>
  <c r="W888" i="46"/>
  <c r="AD427" i="46"/>
  <c r="AA1375" i="46"/>
  <c r="AA1469" i="46" s="1"/>
  <c r="Z1375" i="46"/>
  <c r="Z1469" i="46" s="1"/>
  <c r="Y1375" i="46"/>
  <c r="X1375" i="46"/>
  <c r="X1469" i="46" s="1"/>
  <c r="W1375" i="46"/>
  <c r="V1375" i="46"/>
  <c r="V1469" i="46" s="1"/>
  <c r="U1375" i="46"/>
  <c r="S1375" i="46"/>
  <c r="R1375" i="46"/>
  <c r="R1469" i="46" s="1"/>
  <c r="Q1375" i="46"/>
  <c r="P1375" i="46"/>
  <c r="P1469" i="46" s="1"/>
  <c r="O1375" i="46"/>
  <c r="O1469" i="46" s="1"/>
  <c r="N1375" i="46"/>
  <c r="N1469" i="46" s="1"/>
  <c r="T1375" i="46"/>
  <c r="T1469" i="46" s="1"/>
  <c r="F1778" i="46"/>
  <c r="H1777" i="46"/>
  <c r="G1399" i="46"/>
  <c r="F1031" i="46"/>
  <c r="F934" i="46"/>
  <c r="F982" i="46" s="1"/>
  <c r="W1164" i="46"/>
  <c r="X220" i="46"/>
  <c r="G1374" i="46"/>
  <c r="G424" i="46"/>
  <c r="E1271" i="46"/>
  <c r="I1492" i="46"/>
  <c r="P334" i="46"/>
  <c r="P522" i="46" s="1"/>
  <c r="Q475" i="46"/>
  <c r="F381" i="46"/>
  <c r="I568" i="46"/>
  <c r="X519" i="46"/>
  <c r="Y1306" i="46"/>
  <c r="D1281" i="46"/>
  <c r="K1328" i="46"/>
  <c r="D934" i="46"/>
  <c r="D982" i="46" s="1"/>
  <c r="G887" i="46"/>
  <c r="S1459" i="46"/>
  <c r="F1271" i="46"/>
  <c r="E1282" i="46"/>
  <c r="Q1493" i="46"/>
  <c r="E1493" i="46" s="1"/>
  <c r="R475" i="46"/>
  <c r="R569" i="46" s="1"/>
  <c r="I1493" i="46" l="1"/>
  <c r="F1446" i="46"/>
  <c r="D1272" i="46"/>
  <c r="X1494" i="46"/>
  <c r="N522" i="46"/>
  <c r="H1272" i="46"/>
  <c r="E1375" i="46"/>
  <c r="U1366" i="46"/>
  <c r="U1460" i="46" s="1"/>
  <c r="W1366" i="46"/>
  <c r="W1460" i="46" s="1"/>
  <c r="V522" i="46"/>
  <c r="X1366" i="46"/>
  <c r="X1460" i="46" s="1"/>
  <c r="H1460" i="46" s="1"/>
  <c r="Y1366" i="46"/>
  <c r="Y1460" i="46" s="1"/>
  <c r="P1366" i="46"/>
  <c r="P1460" i="46" s="1"/>
  <c r="S1366" i="46"/>
  <c r="S1460" i="46" s="1"/>
  <c r="V1366" i="46"/>
  <c r="V1460" i="46" s="1"/>
  <c r="G1460" i="46" s="1"/>
  <c r="Z1366" i="46"/>
  <c r="Z1460" i="46" s="1"/>
  <c r="T1366" i="46"/>
  <c r="T1460" i="46" s="1"/>
  <c r="AA1366" i="46"/>
  <c r="AA1460" i="46" s="1"/>
  <c r="I1272" i="46"/>
  <c r="N1366" i="46"/>
  <c r="K1319" i="46"/>
  <c r="O1366" i="46"/>
  <c r="O1460" i="46" s="1"/>
  <c r="Q1366" i="46"/>
  <c r="D1353" i="46"/>
  <c r="G1458" i="46"/>
  <c r="K1505" i="46"/>
  <c r="P1494" i="46"/>
  <c r="G1030" i="46"/>
  <c r="X522" i="46"/>
  <c r="I428" i="46"/>
  <c r="K1076" i="46"/>
  <c r="D1076" i="46"/>
  <c r="D1122" i="46" s="1"/>
  <c r="S1540" i="46"/>
  <c r="F1540" i="46" s="1"/>
  <c r="D1493" i="46"/>
  <c r="Z1494" i="46"/>
  <c r="R335" i="46"/>
  <c r="G1365" i="46"/>
  <c r="H1365" i="46"/>
  <c r="S335" i="46"/>
  <c r="I1376" i="46"/>
  <c r="W335" i="46"/>
  <c r="U335" i="46"/>
  <c r="L335" i="46"/>
  <c r="N335" i="46"/>
  <c r="O335" i="46"/>
  <c r="F1365" i="46"/>
  <c r="Q522" i="46"/>
  <c r="F522" i="46" s="1"/>
  <c r="H425" i="46"/>
  <c r="I1400" i="46"/>
  <c r="D569" i="46"/>
  <c r="D475" i="46"/>
  <c r="M335" i="46"/>
  <c r="Q1459" i="46"/>
  <c r="E1459" i="46" s="1"/>
  <c r="M522" i="46"/>
  <c r="D425" i="46"/>
  <c r="K1446" i="46"/>
  <c r="X335" i="46"/>
  <c r="I335" i="46" s="1"/>
  <c r="F1375" i="46"/>
  <c r="V335" i="46"/>
  <c r="G1400" i="46"/>
  <c r="B1788" i="46"/>
  <c r="D1787" i="46"/>
  <c r="D1031" i="46"/>
  <c r="D1077" i="46" s="1"/>
  <c r="G1375" i="46"/>
  <c r="I1365" i="46"/>
  <c r="P335" i="46"/>
  <c r="K1353" i="46"/>
  <c r="O1494" i="46"/>
  <c r="T335" i="46"/>
  <c r="G335" i="46" s="1"/>
  <c r="G1376" i="46"/>
  <c r="V1494" i="46"/>
  <c r="E475" i="46"/>
  <c r="Q335" i="46"/>
  <c r="D1400" i="46"/>
  <c r="H519" i="46"/>
  <c r="W1540" i="46"/>
  <c r="H1540" i="46" s="1"/>
  <c r="D1446" i="46"/>
  <c r="H428" i="46"/>
  <c r="I1375" i="46"/>
  <c r="E425" i="46"/>
  <c r="F428" i="46"/>
  <c r="E1077" i="46"/>
  <c r="E1123" i="46" s="1"/>
  <c r="F1470" i="46"/>
  <c r="H1470" i="46"/>
  <c r="G982" i="46"/>
  <c r="I332" i="46"/>
  <c r="I519" i="46"/>
  <c r="R935" i="46"/>
  <c r="R983" i="46" s="1"/>
  <c r="F519" i="46"/>
  <c r="W476" i="46"/>
  <c r="W570" i="46" s="1"/>
  <c r="I382" i="46"/>
  <c r="J1077" i="46"/>
  <c r="J1123" i="46" s="1"/>
  <c r="F332" i="46"/>
  <c r="L522" i="46"/>
  <c r="D334" i="46"/>
  <c r="X1447" i="46"/>
  <c r="H1447" i="46" s="1"/>
  <c r="E1376" i="46"/>
  <c r="D935" i="46"/>
  <c r="G888" i="46"/>
  <c r="V476" i="46"/>
  <c r="V570" i="46" s="1"/>
  <c r="O522" i="46"/>
  <c r="E522" i="46" s="1"/>
  <c r="E334" i="46"/>
  <c r="I569" i="46"/>
  <c r="E935" i="46"/>
  <c r="E983" i="46" s="1"/>
  <c r="D1459" i="46"/>
  <c r="D1273" i="46"/>
  <c r="K1320" i="46"/>
  <c r="O476" i="46"/>
  <c r="O570" i="46" s="1"/>
  <c r="E382" i="46"/>
  <c r="G1446" i="46"/>
  <c r="D1470" i="46"/>
  <c r="I475" i="46"/>
  <c r="F935" i="46"/>
  <c r="F983" i="46" s="1"/>
  <c r="V898" i="46"/>
  <c r="AC437" i="46"/>
  <c r="D1365" i="46"/>
  <c r="K1412" i="46"/>
  <c r="O569" i="46"/>
  <c r="E569" i="46" s="1"/>
  <c r="T476" i="46"/>
  <c r="T570" i="46" s="1"/>
  <c r="L35" i="46"/>
  <c r="F36" i="46"/>
  <c r="E1400" i="46"/>
  <c r="U1540" i="46"/>
  <c r="G1540" i="46" s="1"/>
  <c r="Q935" i="46"/>
  <c r="Q983" i="46" s="1"/>
  <c r="Y1494" i="46"/>
  <c r="I1306" i="46"/>
  <c r="H1375" i="46"/>
  <c r="X1165" i="46"/>
  <c r="AF1379" i="46" s="1"/>
  <c r="W899" i="46"/>
  <c r="AD438" i="46"/>
  <c r="Y221" i="46"/>
  <c r="V888" i="46"/>
  <c r="D1032" i="46" s="1"/>
  <c r="AC427" i="46"/>
  <c r="M333" i="46"/>
  <c r="R333" i="46"/>
  <c r="N333" i="46"/>
  <c r="L333" i="46"/>
  <c r="U333" i="46"/>
  <c r="W333" i="46"/>
  <c r="P333" i="46"/>
  <c r="O333" i="46"/>
  <c r="Q333" i="46"/>
  <c r="S333" i="46"/>
  <c r="Y333" i="46"/>
  <c r="V333" i="46"/>
  <c r="T333" i="46"/>
  <c r="X333" i="46"/>
  <c r="F1376" i="46"/>
  <c r="H1032" i="46"/>
  <c r="H935" i="46"/>
  <c r="K888" i="46"/>
  <c r="S934" i="46"/>
  <c r="X1163" i="46"/>
  <c r="X218" i="46"/>
  <c r="Y219" i="46"/>
  <c r="F334" i="46"/>
  <c r="E1446" i="46"/>
  <c r="AB429" i="46"/>
  <c r="P213" i="46"/>
  <c r="T383" i="46"/>
  <c r="Y383" i="46"/>
  <c r="Q383" i="46"/>
  <c r="L383" i="46"/>
  <c r="O383" i="46"/>
  <c r="P307" i="46"/>
  <c r="L336" i="46" s="1"/>
  <c r="V383" i="46"/>
  <c r="S383" i="46"/>
  <c r="W383" i="46"/>
  <c r="M383" i="46"/>
  <c r="R383" i="46"/>
  <c r="P383" i="46"/>
  <c r="X383" i="46"/>
  <c r="N383" i="46"/>
  <c r="U383" i="46"/>
  <c r="P308" i="46"/>
  <c r="AE430" i="46" s="1"/>
  <c r="Y1469" i="46"/>
  <c r="I1469" i="46" s="1"/>
  <c r="I1032" i="46"/>
  <c r="I935" i="46"/>
  <c r="I983" i="46" s="1"/>
  <c r="W1162" i="46"/>
  <c r="E1540" i="46"/>
  <c r="G428" i="46"/>
  <c r="P476" i="46"/>
  <c r="P570" i="46" s="1"/>
  <c r="Y429" i="46"/>
  <c r="Y523" i="46" s="1"/>
  <c r="M429" i="46"/>
  <c r="X429" i="46"/>
  <c r="L429" i="46"/>
  <c r="L523" i="46" s="1"/>
  <c r="Q429" i="46"/>
  <c r="R429" i="46"/>
  <c r="T429" i="46"/>
  <c r="S429" i="46"/>
  <c r="V429" i="46"/>
  <c r="V523" i="46" s="1"/>
  <c r="O429" i="46"/>
  <c r="W429" i="46"/>
  <c r="U429" i="46"/>
  <c r="P429" i="46"/>
  <c r="N429" i="46"/>
  <c r="Y1470" i="46"/>
  <c r="I1470" i="46" s="1"/>
  <c r="O1684" i="46"/>
  <c r="O1681" i="46"/>
  <c r="O1674" i="46"/>
  <c r="O1688" i="46"/>
  <c r="O1671" i="46"/>
  <c r="O1691" i="46"/>
  <c r="P1667" i="46"/>
  <c r="O1677" i="46"/>
  <c r="O1661" i="46"/>
  <c r="J1032" i="46"/>
  <c r="J935" i="46"/>
  <c r="J983" i="46" s="1"/>
  <c r="S982" i="46"/>
  <c r="S476" i="46"/>
  <c r="G382" i="46"/>
  <c r="H334" i="46"/>
  <c r="F1077" i="46"/>
  <c r="F1123" i="46" s="1"/>
  <c r="V1447" i="46"/>
  <c r="V1541" i="46" s="1"/>
  <c r="H1122" i="46"/>
  <c r="K1122" i="46" s="1"/>
  <c r="L935" i="46"/>
  <c r="L983" i="46" s="1"/>
  <c r="O888" i="46"/>
  <c r="F425" i="46"/>
  <c r="I1623" i="46"/>
  <c r="P1591" i="46"/>
  <c r="D1623" i="46"/>
  <c r="F1076" i="46"/>
  <c r="F1122" i="46" s="1"/>
  <c r="O934" i="46"/>
  <c r="U476" i="46"/>
  <c r="H382" i="46"/>
  <c r="U522" i="46"/>
  <c r="H522" i="46" s="1"/>
  <c r="U1459" i="46"/>
  <c r="G1459" i="46" s="1"/>
  <c r="H1400" i="46"/>
  <c r="D1469" i="46"/>
  <c r="W1494" i="46"/>
  <c r="H1494" i="46" s="1"/>
  <c r="H1306" i="46"/>
  <c r="H1376" i="46"/>
  <c r="E332" i="46"/>
  <c r="H1727" i="46"/>
  <c r="E889" i="46"/>
  <c r="D889" i="46"/>
  <c r="R889" i="46"/>
  <c r="Q889" i="46"/>
  <c r="P889" i="46"/>
  <c r="N889" i="46"/>
  <c r="M889" i="46"/>
  <c r="L889" i="46"/>
  <c r="J889" i="46"/>
  <c r="I889" i="46"/>
  <c r="F889" i="46"/>
  <c r="H889" i="46"/>
  <c r="E1366" i="46"/>
  <c r="E1273" i="46"/>
  <c r="L982" i="46"/>
  <c r="O982" i="46" s="1"/>
  <c r="Q476" i="46"/>
  <c r="Q570" i="46" s="1"/>
  <c r="F382" i="46"/>
  <c r="N1552" i="46"/>
  <c r="O1552" i="46" s="1"/>
  <c r="AE1368" i="46"/>
  <c r="S1274" i="46"/>
  <c r="R1274" i="46"/>
  <c r="P1274" i="46"/>
  <c r="O1274" i="46"/>
  <c r="N1274" i="46"/>
  <c r="AA1274" i="46"/>
  <c r="Z1274" i="46"/>
  <c r="X1274" i="46"/>
  <c r="Y1274" i="46"/>
  <c r="W1274" i="46"/>
  <c r="V1274" i="46"/>
  <c r="U1274" i="46"/>
  <c r="T1274" i="46"/>
  <c r="Q1274" i="46"/>
  <c r="I1621" i="46"/>
  <c r="D1621" i="46"/>
  <c r="Y1459" i="46"/>
  <c r="I1459" i="46" s="1"/>
  <c r="Q1460" i="46"/>
  <c r="E1460" i="46" s="1"/>
  <c r="N1460" i="46"/>
  <c r="Y476" i="46"/>
  <c r="Y570" i="46" s="1"/>
  <c r="I334" i="46"/>
  <c r="X1164" i="46"/>
  <c r="Y220" i="46"/>
  <c r="F475" i="46"/>
  <c r="F1779" i="46"/>
  <c r="H1778" i="46"/>
  <c r="L519" i="46"/>
  <c r="D519" i="46" s="1"/>
  <c r="D332" i="46"/>
  <c r="W1469" i="46"/>
  <c r="H1469" i="46" s="1"/>
  <c r="U1469" i="46"/>
  <c r="G1469" i="46" s="1"/>
  <c r="I425" i="46"/>
  <c r="N1561" i="46"/>
  <c r="O1561" i="46" s="1"/>
  <c r="AE1377" i="46"/>
  <c r="T1283" i="46"/>
  <c r="S1283" i="46"/>
  <c r="Q1283" i="46"/>
  <c r="P1283" i="46"/>
  <c r="O1283" i="46"/>
  <c r="AA1283" i="46"/>
  <c r="Y1283" i="46"/>
  <c r="N1283" i="46"/>
  <c r="Z1283" i="46"/>
  <c r="X1283" i="46"/>
  <c r="W1283" i="46"/>
  <c r="V1283" i="46"/>
  <c r="U1283" i="46"/>
  <c r="R1283" i="46"/>
  <c r="S1469" i="46"/>
  <c r="F1469" i="46" s="1"/>
  <c r="F1273" i="46"/>
  <c r="L476" i="46"/>
  <c r="L570" i="46" s="1"/>
  <c r="D382" i="46"/>
  <c r="W522" i="46"/>
  <c r="I522" i="46" s="1"/>
  <c r="S522" i="46"/>
  <c r="G522" i="46" s="1"/>
  <c r="G334" i="46"/>
  <c r="U1447" i="46"/>
  <c r="G1447" i="46" s="1"/>
  <c r="G1353" i="46"/>
  <c r="Q1470" i="46"/>
  <c r="E1470" i="46" s="1"/>
  <c r="Q569" i="46"/>
  <c r="F569" i="46" s="1"/>
  <c r="W426" i="46"/>
  <c r="V426" i="46"/>
  <c r="V520" i="46" s="1"/>
  <c r="O426" i="46"/>
  <c r="O520" i="46" s="1"/>
  <c r="P426" i="46"/>
  <c r="P520" i="46" s="1"/>
  <c r="S426" i="46"/>
  <c r="M426" i="46"/>
  <c r="M520" i="46" s="1"/>
  <c r="T426" i="46"/>
  <c r="T520" i="46" s="1"/>
  <c r="X426" i="46"/>
  <c r="X520" i="46" s="1"/>
  <c r="Q426" i="46"/>
  <c r="R426" i="46"/>
  <c r="R520" i="46" s="1"/>
  <c r="Y426" i="46"/>
  <c r="Y520" i="46" s="1"/>
  <c r="N426" i="46"/>
  <c r="N520" i="46" s="1"/>
  <c r="U426" i="46"/>
  <c r="U520" i="46" s="1"/>
  <c r="L426" i="46"/>
  <c r="T1447" i="46"/>
  <c r="T1541" i="46" s="1"/>
  <c r="Q1447" i="46"/>
  <c r="E1447" i="46" s="1"/>
  <c r="E1353" i="46"/>
  <c r="O1447" i="46"/>
  <c r="O1541" i="46" s="1"/>
  <c r="G1273" i="46"/>
  <c r="E428" i="46"/>
  <c r="S1447" i="46"/>
  <c r="S1541" i="46" s="1"/>
  <c r="F1353" i="46"/>
  <c r="D335" i="46"/>
  <c r="R476" i="46"/>
  <c r="R570" i="46" s="1"/>
  <c r="W1459" i="46"/>
  <c r="H1459" i="46" s="1"/>
  <c r="K934" i="46"/>
  <c r="I1077" i="46"/>
  <c r="I1123" i="46" s="1"/>
  <c r="I1273" i="46"/>
  <c r="Y1447" i="46"/>
  <c r="Y1541" i="46" s="1"/>
  <c r="I1353" i="46"/>
  <c r="F1460" i="46"/>
  <c r="D1376" i="46"/>
  <c r="K1423" i="46"/>
  <c r="U1494" i="46"/>
  <c r="G1494" i="46" s="1"/>
  <c r="G1306" i="46"/>
  <c r="G519" i="46"/>
  <c r="N935" i="46"/>
  <c r="N983" i="46" s="1"/>
  <c r="S1494" i="46"/>
  <c r="F1494" i="46" s="1"/>
  <c r="F1306" i="46"/>
  <c r="O519" i="46"/>
  <c r="E519" i="46" s="1"/>
  <c r="H1366" i="46"/>
  <c r="O1540" i="46"/>
  <c r="D1540" i="46" s="1"/>
  <c r="D1306" i="46"/>
  <c r="N523" i="46"/>
  <c r="M476" i="46"/>
  <c r="M570" i="46" s="1"/>
  <c r="H982" i="46"/>
  <c r="K982" i="46" s="1"/>
  <c r="D1375" i="46"/>
  <c r="K1422" i="46"/>
  <c r="G475" i="46"/>
  <c r="Q1592" i="46"/>
  <c r="J1624" i="46"/>
  <c r="E1624" i="46"/>
  <c r="G332" i="46"/>
  <c r="K1539" i="46"/>
  <c r="M935" i="46"/>
  <c r="M983" i="46" s="1"/>
  <c r="F83" i="46"/>
  <c r="L82" i="46"/>
  <c r="Z1447" i="46"/>
  <c r="Z1541" i="46" s="1"/>
  <c r="H475" i="46"/>
  <c r="D1121" i="46"/>
  <c r="G1121" i="46" s="1"/>
  <c r="H1273" i="46"/>
  <c r="D428" i="46"/>
  <c r="N1494" i="46"/>
  <c r="O523" i="46"/>
  <c r="E335" i="46"/>
  <c r="H1077" i="46"/>
  <c r="K1031" i="46"/>
  <c r="Q1469" i="46"/>
  <c r="E1469" i="46" s="1"/>
  <c r="N476" i="46"/>
  <c r="N570" i="46" s="1"/>
  <c r="F1459" i="46"/>
  <c r="G934" i="46"/>
  <c r="G569" i="46"/>
  <c r="H332" i="46"/>
  <c r="P935" i="46"/>
  <c r="S888" i="46"/>
  <c r="G425" i="46"/>
  <c r="U1470" i="46"/>
  <c r="G1470" i="46" s="1"/>
  <c r="Q1494" i="46"/>
  <c r="E1494" i="46" s="1"/>
  <c r="E1306" i="46"/>
  <c r="H1353" i="46"/>
  <c r="H569" i="46"/>
  <c r="AA1367" i="46"/>
  <c r="AA1461" i="46" s="1"/>
  <c r="Z1367" i="46"/>
  <c r="Z1461" i="46" s="1"/>
  <c r="Y1367" i="46"/>
  <c r="X1367" i="46"/>
  <c r="X1461" i="46" s="1"/>
  <c r="V1367" i="46"/>
  <c r="V1461" i="46" s="1"/>
  <c r="U1367" i="46"/>
  <c r="S1367" i="46"/>
  <c r="S1461" i="46" s="1"/>
  <c r="R1367" i="46"/>
  <c r="R1461" i="46" s="1"/>
  <c r="Q1367" i="46"/>
  <c r="E1367" i="46" s="1"/>
  <c r="O1367" i="46"/>
  <c r="O1461" i="46" s="1"/>
  <c r="N1367" i="46"/>
  <c r="W1367" i="46"/>
  <c r="W1461" i="46" s="1"/>
  <c r="T1367" i="46"/>
  <c r="T1461" i="46" s="1"/>
  <c r="P1367" i="46"/>
  <c r="P1461" i="46" s="1"/>
  <c r="X476" i="46"/>
  <c r="X570" i="46" s="1"/>
  <c r="F1400" i="46"/>
  <c r="K1515" i="46"/>
  <c r="S935" i="46" l="1"/>
  <c r="G1122" i="46"/>
  <c r="G1366" i="46"/>
  <c r="D1366" i="46"/>
  <c r="I1494" i="46"/>
  <c r="I1460" i="46"/>
  <c r="K1413" i="46"/>
  <c r="R523" i="46"/>
  <c r="D1494" i="46"/>
  <c r="I1366" i="46"/>
  <c r="E1032" i="46"/>
  <c r="E1078" i="46" s="1"/>
  <c r="F1366" i="46"/>
  <c r="T523" i="46"/>
  <c r="G1076" i="46"/>
  <c r="H476" i="46"/>
  <c r="F335" i="46"/>
  <c r="H335" i="46"/>
  <c r="P523" i="46"/>
  <c r="E523" i="46" s="1"/>
  <c r="H429" i="46"/>
  <c r="G476" i="46"/>
  <c r="X523" i="46"/>
  <c r="K1077" i="46"/>
  <c r="G935" i="46"/>
  <c r="U1541" i="46"/>
  <c r="G1541" i="46" s="1"/>
  <c r="P336" i="46"/>
  <c r="M336" i="46"/>
  <c r="S336" i="46"/>
  <c r="W336" i="46"/>
  <c r="S570" i="46"/>
  <c r="F1541" i="46"/>
  <c r="Y336" i="46"/>
  <c r="Q336" i="46"/>
  <c r="M523" i="46"/>
  <c r="D523" i="46" s="1"/>
  <c r="U336" i="46"/>
  <c r="U570" i="46"/>
  <c r="H570" i="46" s="1"/>
  <c r="G1031" i="46"/>
  <c r="B1789" i="46"/>
  <c r="D1788" i="46"/>
  <c r="F1032" i="46"/>
  <c r="F1078" i="46" s="1"/>
  <c r="I429" i="46"/>
  <c r="E429" i="46"/>
  <c r="F1367" i="46"/>
  <c r="I426" i="46"/>
  <c r="G1367" i="46"/>
  <c r="G429" i="46"/>
  <c r="X1541" i="46"/>
  <c r="H1541" i="46" s="1"/>
  <c r="D426" i="46"/>
  <c r="K1506" i="46"/>
  <c r="I1367" i="46"/>
  <c r="F429" i="46"/>
  <c r="D522" i="46"/>
  <c r="D429" i="46"/>
  <c r="K1540" i="46"/>
  <c r="D1541" i="46"/>
  <c r="O983" i="46"/>
  <c r="F1461" i="46"/>
  <c r="E333" i="46"/>
  <c r="D1078" i="46"/>
  <c r="S1377" i="46"/>
  <c r="F1377" i="46" s="1"/>
  <c r="R1377" i="46"/>
  <c r="R1471" i="46" s="1"/>
  <c r="Q1377" i="46"/>
  <c r="E1377" i="46" s="1"/>
  <c r="P1377" i="46"/>
  <c r="P1471" i="46" s="1"/>
  <c r="O1377" i="46"/>
  <c r="O1471" i="46" s="1"/>
  <c r="N1377" i="46"/>
  <c r="N1471" i="46" s="1"/>
  <c r="AA1377" i="46"/>
  <c r="AA1471" i="46" s="1"/>
  <c r="Z1377" i="46"/>
  <c r="Z1471" i="46" s="1"/>
  <c r="Y1377" i="46"/>
  <c r="Y1471" i="46" s="1"/>
  <c r="X1377" i="46"/>
  <c r="X1471" i="46" s="1"/>
  <c r="W1377" i="46"/>
  <c r="V1377" i="46"/>
  <c r="V1471" i="46" s="1"/>
  <c r="U1377" i="46"/>
  <c r="T1377" i="46"/>
  <c r="T1471" i="46" s="1"/>
  <c r="D1274" i="46"/>
  <c r="K1321" i="46"/>
  <c r="H1033" i="46"/>
  <c r="H936" i="46"/>
  <c r="K889" i="46"/>
  <c r="N1562" i="46"/>
  <c r="O1562" i="46" s="1"/>
  <c r="AE1378" i="46"/>
  <c r="AA1284" i="46"/>
  <c r="Z1284" i="46"/>
  <c r="Y1284" i="46"/>
  <c r="X1284" i="46"/>
  <c r="V1284" i="46"/>
  <c r="U1284" i="46"/>
  <c r="T1284" i="46"/>
  <c r="R1284" i="46"/>
  <c r="W1284" i="46"/>
  <c r="S1284" i="46"/>
  <c r="Q1284" i="46"/>
  <c r="P1284" i="46"/>
  <c r="O1284" i="46"/>
  <c r="N1284" i="46"/>
  <c r="V477" i="46"/>
  <c r="V571" i="46" s="1"/>
  <c r="X1162" i="46"/>
  <c r="I333" i="46"/>
  <c r="D983" i="46"/>
  <c r="G983" i="46" s="1"/>
  <c r="P1684" i="46"/>
  <c r="P1688" i="46"/>
  <c r="P1671" i="46"/>
  <c r="P1677" i="46"/>
  <c r="Q1667" i="46"/>
  <c r="P1691" i="46"/>
  <c r="P1681" i="46"/>
  <c r="P1661" i="46"/>
  <c r="P1674" i="46"/>
  <c r="G1283" i="46"/>
  <c r="D1460" i="46"/>
  <c r="K1507" i="46"/>
  <c r="F1033" i="46"/>
  <c r="F936" i="46"/>
  <c r="F984" i="46" s="1"/>
  <c r="G570" i="46"/>
  <c r="K1447" i="46"/>
  <c r="H333" i="46"/>
  <c r="H426" i="46"/>
  <c r="I1033" i="46"/>
  <c r="I936" i="46"/>
  <c r="I984" i="46" s="1"/>
  <c r="D1447" i="46"/>
  <c r="O477" i="46"/>
  <c r="O571" i="46" s="1"/>
  <c r="E383" i="46"/>
  <c r="D333" i="46"/>
  <c r="H1283" i="46"/>
  <c r="J936" i="46"/>
  <c r="J984" i="46" s="1"/>
  <c r="J1033" i="46"/>
  <c r="K1516" i="46"/>
  <c r="I1624" i="46"/>
  <c r="D1624" i="46"/>
  <c r="Q1591" i="46"/>
  <c r="L477" i="46"/>
  <c r="L571" i="46" s="1"/>
  <c r="D383" i="46"/>
  <c r="K935" i="46"/>
  <c r="F37" i="46"/>
  <c r="L36" i="46"/>
  <c r="K1517" i="46"/>
  <c r="L520" i="46"/>
  <c r="D520" i="46" s="1"/>
  <c r="F1274" i="46"/>
  <c r="L936" i="46"/>
  <c r="L984" i="46" s="1"/>
  <c r="O889" i="46"/>
  <c r="Q477" i="46"/>
  <c r="Q571" i="46" s="1"/>
  <c r="F383" i="46"/>
  <c r="H983" i="46"/>
  <c r="K983" i="46" s="1"/>
  <c r="E520" i="46"/>
  <c r="V899" i="46"/>
  <c r="AC438" i="46"/>
  <c r="O1368" i="46"/>
  <c r="O1462" i="46" s="1"/>
  <c r="N1368" i="46"/>
  <c r="AA1368" i="46"/>
  <c r="AA1462" i="46" s="1"/>
  <c r="Z1368" i="46"/>
  <c r="Z1462" i="46" s="1"/>
  <c r="Y1368" i="46"/>
  <c r="W1368" i="46"/>
  <c r="V1368" i="46"/>
  <c r="U1368" i="46"/>
  <c r="S1368" i="46"/>
  <c r="S1462" i="46" s="1"/>
  <c r="R1368" i="46"/>
  <c r="R1462" i="46" s="1"/>
  <c r="P1368" i="46"/>
  <c r="P1462" i="46" s="1"/>
  <c r="X1368" i="46"/>
  <c r="T1368" i="46"/>
  <c r="T1462" i="46" s="1"/>
  <c r="Q1368" i="46"/>
  <c r="Q1462" i="46" s="1"/>
  <c r="M936" i="46"/>
  <c r="M984" i="46" s="1"/>
  <c r="I1078" i="46"/>
  <c r="I1124" i="46" s="1"/>
  <c r="T336" i="46"/>
  <c r="G336" i="46" s="1"/>
  <c r="Y477" i="46"/>
  <c r="Y571" i="46" s="1"/>
  <c r="K1032" i="46"/>
  <c r="H1078" i="46"/>
  <c r="H1124" i="46" s="1"/>
  <c r="W520" i="46"/>
  <c r="I520" i="46" s="1"/>
  <c r="E1625" i="46"/>
  <c r="R1592" i="46"/>
  <c r="J1625" i="46"/>
  <c r="H1461" i="46"/>
  <c r="F1447" i="46"/>
  <c r="F426" i="46"/>
  <c r="D1283" i="46"/>
  <c r="K1330" i="46"/>
  <c r="N936" i="46"/>
  <c r="N984" i="46" s="1"/>
  <c r="X336" i="46"/>
  <c r="T477" i="46"/>
  <c r="T571" i="46" s="1"/>
  <c r="P427" i="46"/>
  <c r="P521" i="46" s="1"/>
  <c r="T427" i="46"/>
  <c r="T521" i="46" s="1"/>
  <c r="S427" i="46"/>
  <c r="W427" i="46"/>
  <c r="O427" i="46"/>
  <c r="M427" i="46"/>
  <c r="M521" i="46" s="1"/>
  <c r="Q427" i="46"/>
  <c r="Q521" i="46" s="1"/>
  <c r="V427" i="46"/>
  <c r="V521" i="46" s="1"/>
  <c r="N427" i="46"/>
  <c r="N521" i="46" s="1"/>
  <c r="U427" i="46"/>
  <c r="Y427" i="46"/>
  <c r="Y521" i="46" s="1"/>
  <c r="L427" i="46"/>
  <c r="L521" i="46" s="1"/>
  <c r="R427" i="46"/>
  <c r="R521" i="46" s="1"/>
  <c r="X427" i="46"/>
  <c r="X521" i="46" s="1"/>
  <c r="I570" i="46"/>
  <c r="F84" i="46"/>
  <c r="L83" i="46"/>
  <c r="I1447" i="46"/>
  <c r="I1283" i="46"/>
  <c r="H1779" i="46"/>
  <c r="F1780" i="46"/>
  <c r="E1274" i="46"/>
  <c r="F570" i="46"/>
  <c r="P936" i="46"/>
  <c r="S889" i="46"/>
  <c r="R336" i="46"/>
  <c r="F336" i="46" s="1"/>
  <c r="AB430" i="46"/>
  <c r="Q213" i="46"/>
  <c r="T384" i="46"/>
  <c r="R384" i="46"/>
  <c r="Q384" i="46"/>
  <c r="S384" i="46"/>
  <c r="O384" i="46"/>
  <c r="Q307" i="46"/>
  <c r="U337" i="46" s="1"/>
  <c r="U384" i="46"/>
  <c r="M384" i="46"/>
  <c r="V384" i="46"/>
  <c r="P384" i="46"/>
  <c r="W384" i="46"/>
  <c r="N384" i="46"/>
  <c r="X384" i="46"/>
  <c r="Y384" i="46"/>
  <c r="L384" i="46"/>
  <c r="Q308" i="46"/>
  <c r="AE431" i="46" s="1"/>
  <c r="E476" i="46"/>
  <c r="Q1461" i="46"/>
  <c r="E1461" i="46" s="1"/>
  <c r="W477" i="46"/>
  <c r="W571" i="46" s="1"/>
  <c r="I383" i="46"/>
  <c r="P983" i="46"/>
  <c r="S983" i="46" s="1"/>
  <c r="I1541" i="46"/>
  <c r="U1461" i="46"/>
  <c r="G1461" i="46" s="1"/>
  <c r="Q936" i="46"/>
  <c r="Q984" i="46" s="1"/>
  <c r="O935" i="46"/>
  <c r="G1077" i="46"/>
  <c r="U477" i="46"/>
  <c r="H383" i="46"/>
  <c r="L430" i="46"/>
  <c r="W430" i="46"/>
  <c r="T430" i="46"/>
  <c r="V430" i="46"/>
  <c r="O430" i="46"/>
  <c r="R430" i="46"/>
  <c r="P430" i="46"/>
  <c r="P524" i="46" s="1"/>
  <c r="U430" i="46"/>
  <c r="H430" i="46" s="1"/>
  <c r="S430" i="46"/>
  <c r="M430" i="46"/>
  <c r="M524" i="46" s="1"/>
  <c r="Q430" i="46"/>
  <c r="Y430" i="46"/>
  <c r="Y524" i="46" s="1"/>
  <c r="N430" i="46"/>
  <c r="X430" i="46"/>
  <c r="Y1165" i="46"/>
  <c r="AF1380" i="46" s="1"/>
  <c r="W900" i="46"/>
  <c r="AD439" i="46"/>
  <c r="Z221" i="46"/>
  <c r="E570" i="46"/>
  <c r="Q520" i="46"/>
  <c r="F520" i="46" s="1"/>
  <c r="X1462" i="46"/>
  <c r="F333" i="46"/>
  <c r="D476" i="46"/>
  <c r="Y1164" i="46"/>
  <c r="Z220" i="46"/>
  <c r="G1274" i="46"/>
  <c r="F476" i="46"/>
  <c r="R936" i="46"/>
  <c r="R984" i="46" s="1"/>
  <c r="D1123" i="46"/>
  <c r="G1123" i="46" s="1"/>
  <c r="N336" i="46"/>
  <c r="N477" i="46"/>
  <c r="N571" i="46" s="1"/>
  <c r="M477" i="46"/>
  <c r="M571" i="46" s="1"/>
  <c r="W523" i="46"/>
  <c r="I523" i="46" s="1"/>
  <c r="Y1461" i="46"/>
  <c r="I1461" i="46" s="1"/>
  <c r="G426" i="46"/>
  <c r="D570" i="46"/>
  <c r="V1462" i="46"/>
  <c r="D1033" i="46"/>
  <c r="D936" i="46"/>
  <c r="G889" i="46"/>
  <c r="V336" i="46"/>
  <c r="X477" i="46"/>
  <c r="X571" i="46" s="1"/>
  <c r="Q523" i="46"/>
  <c r="F523" i="46" s="1"/>
  <c r="Y1163" i="46"/>
  <c r="Y218" i="46"/>
  <c r="Z219" i="46"/>
  <c r="S477" i="46"/>
  <c r="G383" i="46"/>
  <c r="H520" i="46"/>
  <c r="H1367" i="46"/>
  <c r="H1123" i="46"/>
  <c r="K1123" i="46" s="1"/>
  <c r="Q1471" i="46"/>
  <c r="E1283" i="46"/>
  <c r="H1274" i="46"/>
  <c r="S523" i="46"/>
  <c r="G523" i="46" s="1"/>
  <c r="E1033" i="46"/>
  <c r="E936" i="46"/>
  <c r="E984" i="46" s="1"/>
  <c r="O336" i="46"/>
  <c r="P477" i="46"/>
  <c r="P571" i="46" s="1"/>
  <c r="Q1541" i="46"/>
  <c r="E1541" i="46" s="1"/>
  <c r="D1367" i="46"/>
  <c r="K1414" i="46"/>
  <c r="S520" i="46"/>
  <c r="G520" i="46" s="1"/>
  <c r="E426" i="46"/>
  <c r="U523" i="46"/>
  <c r="H523" i="46" s="1"/>
  <c r="F1283" i="46"/>
  <c r="I1274" i="46"/>
  <c r="H1728" i="46"/>
  <c r="N890" i="46"/>
  <c r="M890" i="46"/>
  <c r="L890" i="46"/>
  <c r="J890" i="46"/>
  <c r="I890" i="46"/>
  <c r="H890" i="46"/>
  <c r="F890" i="46"/>
  <c r="E890" i="46"/>
  <c r="D890" i="46"/>
  <c r="R890" i="46"/>
  <c r="Q890" i="46"/>
  <c r="P890" i="46"/>
  <c r="J1078" i="46"/>
  <c r="J1124" i="46" s="1"/>
  <c r="R477" i="46"/>
  <c r="R571" i="46" s="1"/>
  <c r="G333" i="46"/>
  <c r="N1461" i="46"/>
  <c r="I476" i="46"/>
  <c r="E1124" i="46" l="1"/>
  <c r="G477" i="46"/>
  <c r="H1377" i="46"/>
  <c r="W524" i="46"/>
  <c r="G1032" i="46"/>
  <c r="G427" i="46"/>
  <c r="S1471" i="46"/>
  <c r="G430" i="46"/>
  <c r="E427" i="46"/>
  <c r="I1368" i="46"/>
  <c r="H477" i="46"/>
  <c r="K936" i="46"/>
  <c r="S936" i="46"/>
  <c r="G1368" i="46"/>
  <c r="U1462" i="46"/>
  <c r="G1462" i="46" s="1"/>
  <c r="H427" i="46"/>
  <c r="S521" i="46"/>
  <c r="G521" i="46" s="1"/>
  <c r="G1377" i="46"/>
  <c r="H1368" i="46"/>
  <c r="N337" i="46"/>
  <c r="O337" i="46"/>
  <c r="M337" i="46"/>
  <c r="F1124" i="46"/>
  <c r="X337" i="46"/>
  <c r="V524" i="46"/>
  <c r="F430" i="46"/>
  <c r="L337" i="46"/>
  <c r="P337" i="46"/>
  <c r="S337" i="46"/>
  <c r="V337" i="46"/>
  <c r="H337" i="46" s="1"/>
  <c r="S571" i="46"/>
  <c r="Y1162" i="46"/>
  <c r="T1286" i="46" s="1"/>
  <c r="U521" i="46"/>
  <c r="H521" i="46" s="1"/>
  <c r="N524" i="46"/>
  <c r="E1368" i="46"/>
  <c r="B1790" i="46"/>
  <c r="D1789" i="46"/>
  <c r="I430" i="46"/>
  <c r="I1377" i="46"/>
  <c r="F427" i="46"/>
  <c r="N478" i="46"/>
  <c r="N572" i="46" s="1"/>
  <c r="P478" i="46"/>
  <c r="P572" i="46" s="1"/>
  <c r="O936" i="46"/>
  <c r="D477" i="46"/>
  <c r="Q524" i="46"/>
  <c r="E1284" i="46"/>
  <c r="H1079" i="46"/>
  <c r="K1033" i="46"/>
  <c r="W478" i="46"/>
  <c r="W572" i="46" s="1"/>
  <c r="I384" i="46"/>
  <c r="V478" i="46"/>
  <c r="V572" i="46" s="1"/>
  <c r="T524" i="46"/>
  <c r="O984" i="46"/>
  <c r="H336" i="46"/>
  <c r="D521" i="46"/>
  <c r="F1284" i="46"/>
  <c r="K1124" i="46"/>
  <c r="H1729" i="46"/>
  <c r="F891" i="46"/>
  <c r="E891" i="46"/>
  <c r="D891" i="46"/>
  <c r="R891" i="46"/>
  <c r="Q891" i="46"/>
  <c r="P891" i="46"/>
  <c r="N891" i="46"/>
  <c r="M891" i="46"/>
  <c r="L891" i="46"/>
  <c r="H891" i="46"/>
  <c r="J891" i="46"/>
  <c r="I891" i="46"/>
  <c r="Q1661" i="46"/>
  <c r="Q1681" i="46"/>
  <c r="Q1674" i="46"/>
  <c r="Q1688" i="46"/>
  <c r="Q1671" i="46"/>
  <c r="Q1677" i="46"/>
  <c r="R1667" i="46"/>
  <c r="Q1684" i="46"/>
  <c r="Q1691" i="46"/>
  <c r="F521" i="46"/>
  <c r="M478" i="46"/>
  <c r="M572" i="46" s="1"/>
  <c r="E1462" i="46"/>
  <c r="D1471" i="46"/>
  <c r="D1368" i="46"/>
  <c r="K1415" i="46"/>
  <c r="U524" i="46"/>
  <c r="H524" i="46" s="1"/>
  <c r="H1284" i="46"/>
  <c r="F1471" i="46"/>
  <c r="U478" i="46"/>
  <c r="U572" i="46" s="1"/>
  <c r="H384" i="46"/>
  <c r="H1780" i="46"/>
  <c r="F1781" i="46"/>
  <c r="F1462" i="46"/>
  <c r="I1625" i="46"/>
  <c r="D1625" i="46"/>
  <c r="R1591" i="46"/>
  <c r="E477" i="46"/>
  <c r="N1462" i="46"/>
  <c r="G1078" i="46"/>
  <c r="E430" i="46"/>
  <c r="E571" i="46"/>
  <c r="E1079" i="46"/>
  <c r="E1125" i="46" s="1"/>
  <c r="S524" i="46"/>
  <c r="Q337" i="46"/>
  <c r="O478" i="46"/>
  <c r="E384" i="46"/>
  <c r="I427" i="46"/>
  <c r="F1079" i="46"/>
  <c r="F1125" i="46" s="1"/>
  <c r="G1284" i="46"/>
  <c r="D1124" i="46"/>
  <c r="I1471" i="46"/>
  <c r="P984" i="46"/>
  <c r="S984" i="46" s="1"/>
  <c r="Q937" i="46"/>
  <c r="Q985" i="46" s="1"/>
  <c r="R937" i="46"/>
  <c r="R985" i="46" s="1"/>
  <c r="D937" i="46"/>
  <c r="D1034" i="46"/>
  <c r="G890" i="46"/>
  <c r="E1471" i="46"/>
  <c r="G936" i="46"/>
  <c r="R337" i="46"/>
  <c r="Q478" i="46"/>
  <c r="F384" i="46"/>
  <c r="J1079" i="46"/>
  <c r="J1125" i="46" s="1"/>
  <c r="O521" i="46"/>
  <c r="E521" i="46" s="1"/>
  <c r="H984" i="46"/>
  <c r="K984" i="46" s="1"/>
  <c r="W1462" i="46"/>
  <c r="H1462" i="46" s="1"/>
  <c r="E937" i="46"/>
  <c r="E985" i="46" s="1"/>
  <c r="E1034" i="46"/>
  <c r="F1034" i="46"/>
  <c r="F937" i="46"/>
  <c r="F985" i="46" s="1"/>
  <c r="D984" i="46"/>
  <c r="G984" i="46" s="1"/>
  <c r="D430" i="46"/>
  <c r="I477" i="46"/>
  <c r="R478" i="46"/>
  <c r="R572" i="46" s="1"/>
  <c r="J1626" i="46"/>
  <c r="S1592" i="46"/>
  <c r="E1626" i="46"/>
  <c r="I1079" i="46"/>
  <c r="I1125" i="46" s="1"/>
  <c r="W521" i="46"/>
  <c r="I521" i="46" s="1"/>
  <c r="I1284" i="46"/>
  <c r="Z1165" i="46"/>
  <c r="AF1381" i="46" s="1"/>
  <c r="W901" i="46"/>
  <c r="AD440" i="46"/>
  <c r="AA221" i="46"/>
  <c r="D1079" i="46"/>
  <c r="G1033" i="46"/>
  <c r="I571" i="46"/>
  <c r="Y337" i="46"/>
  <c r="T478" i="46"/>
  <c r="T572" i="46" s="1"/>
  <c r="F85" i="46"/>
  <c r="L84" i="46"/>
  <c r="N1563" i="46"/>
  <c r="O1563" i="46" s="1"/>
  <c r="AE1379" i="46"/>
  <c r="V1285" i="46"/>
  <c r="U1285" i="46"/>
  <c r="T1285" i="46"/>
  <c r="S1285" i="46"/>
  <c r="R1285" i="46"/>
  <c r="Q1285" i="46"/>
  <c r="O1285" i="46"/>
  <c r="N1285" i="46"/>
  <c r="AA1285" i="46"/>
  <c r="Z1285" i="46"/>
  <c r="Y1285" i="46"/>
  <c r="X1285" i="46"/>
  <c r="W1285" i="46"/>
  <c r="P1285" i="46"/>
  <c r="P937" i="46"/>
  <c r="S890" i="46"/>
  <c r="I937" i="46"/>
  <c r="I1034" i="46"/>
  <c r="I985" i="46"/>
  <c r="T337" i="46"/>
  <c r="AB431" i="46"/>
  <c r="R213" i="46"/>
  <c r="T385" i="46"/>
  <c r="P385" i="46"/>
  <c r="Y385" i="46"/>
  <c r="U385" i="46"/>
  <c r="R307" i="46"/>
  <c r="X338" i="46" s="1"/>
  <c r="N385" i="46"/>
  <c r="Q385" i="46"/>
  <c r="O385" i="46"/>
  <c r="V385" i="46"/>
  <c r="L385" i="46"/>
  <c r="S385" i="46"/>
  <c r="M385" i="46"/>
  <c r="W385" i="46"/>
  <c r="R385" i="46"/>
  <c r="X385" i="46"/>
  <c r="R308" i="46"/>
  <c r="AE432" i="46" s="1"/>
  <c r="U1471" i="46"/>
  <c r="G1471" i="46" s="1"/>
  <c r="D336" i="46"/>
  <c r="V900" i="46"/>
  <c r="AC439" i="46"/>
  <c r="S478" i="46"/>
  <c r="G384" i="46"/>
  <c r="J1034" i="46"/>
  <c r="J937" i="46"/>
  <c r="J985" i="46" s="1"/>
  <c r="U571" i="46"/>
  <c r="H571" i="46" s="1"/>
  <c r="L478" i="46"/>
  <c r="D384" i="46"/>
  <c r="T431" i="46"/>
  <c r="Y431" i="46"/>
  <c r="S431" i="46"/>
  <c r="W431" i="46"/>
  <c r="X431" i="46"/>
  <c r="X525" i="46" s="1"/>
  <c r="M431" i="46"/>
  <c r="Q431" i="46"/>
  <c r="U431" i="46"/>
  <c r="N431" i="46"/>
  <c r="L431" i="46"/>
  <c r="R431" i="46"/>
  <c r="V431" i="46"/>
  <c r="V525" i="46" s="1"/>
  <c r="O431" i="46"/>
  <c r="O525" i="46" s="1"/>
  <c r="P431" i="46"/>
  <c r="P525" i="46" s="1"/>
  <c r="X524" i="46"/>
  <c r="I524" i="46" s="1"/>
  <c r="F1368" i="46"/>
  <c r="F477" i="46"/>
  <c r="F38" i="46"/>
  <c r="L37" i="46"/>
  <c r="P1378" i="46"/>
  <c r="P1472" i="46" s="1"/>
  <c r="AA1378" i="46"/>
  <c r="AA1472" i="46" s="1"/>
  <c r="X1378" i="46"/>
  <c r="X1472" i="46" s="1"/>
  <c r="W1378" i="46"/>
  <c r="T1378" i="46"/>
  <c r="T1472" i="46" s="1"/>
  <c r="Z1378" i="46"/>
  <c r="Z1472" i="46" s="1"/>
  <c r="Y1378" i="46"/>
  <c r="V1378" i="46"/>
  <c r="V1472" i="46" s="1"/>
  <c r="U1378" i="46"/>
  <c r="R1378" i="46"/>
  <c r="R1472" i="46" s="1"/>
  <c r="Q1378" i="46"/>
  <c r="O1378" i="46"/>
  <c r="O1472" i="46" s="1"/>
  <c r="N1378" i="46"/>
  <c r="N1472" i="46" s="1"/>
  <c r="S1378" i="46"/>
  <c r="S1472" i="46" s="1"/>
  <c r="L524" i="46"/>
  <c r="D524" i="46" s="1"/>
  <c r="D571" i="46"/>
  <c r="Y1462" i="46"/>
  <c r="I1462" i="46" s="1"/>
  <c r="D1461" i="46"/>
  <c r="K1508" i="46"/>
  <c r="G571" i="46"/>
  <c r="Z1164" i="46"/>
  <c r="AA220" i="46"/>
  <c r="W337" i="46"/>
  <c r="Y478" i="46"/>
  <c r="Y572" i="46" s="1"/>
  <c r="R524" i="46"/>
  <c r="K1078" i="46"/>
  <c r="F571" i="46"/>
  <c r="W1471" i="46"/>
  <c r="H1471" i="46" s="1"/>
  <c r="N937" i="46"/>
  <c r="N985" i="46" s="1"/>
  <c r="H1034" i="46"/>
  <c r="H937" i="46"/>
  <c r="K890" i="46"/>
  <c r="L937" i="46"/>
  <c r="L985" i="46" s="1"/>
  <c r="O890" i="46"/>
  <c r="M937" i="46"/>
  <c r="M985" i="46" s="1"/>
  <c r="O524" i="46"/>
  <c r="E524" i="46" s="1"/>
  <c r="E336" i="46"/>
  <c r="Z1163" i="46"/>
  <c r="Z218" i="46"/>
  <c r="AA219" i="46"/>
  <c r="X478" i="46"/>
  <c r="X572" i="46" s="1"/>
  <c r="D427" i="46"/>
  <c r="I336" i="46"/>
  <c r="D1284" i="46"/>
  <c r="K1331" i="46"/>
  <c r="D1377" i="46"/>
  <c r="K1424" i="46"/>
  <c r="K1541" i="46"/>
  <c r="K937" i="46" l="1"/>
  <c r="E1378" i="46"/>
  <c r="P1286" i="46"/>
  <c r="H985" i="46"/>
  <c r="K985" i="46" s="1"/>
  <c r="G431" i="46"/>
  <c r="Q1286" i="46"/>
  <c r="I431" i="46"/>
  <c r="N525" i="46"/>
  <c r="M525" i="46"/>
  <c r="I1378" i="46"/>
  <c r="D431" i="46"/>
  <c r="E337" i="46"/>
  <c r="H1378" i="46"/>
  <c r="D337" i="46"/>
  <c r="G1124" i="46"/>
  <c r="S937" i="46"/>
  <c r="O937" i="46"/>
  <c r="E478" i="46"/>
  <c r="R1286" i="46"/>
  <c r="S1286" i="46"/>
  <c r="V1286" i="46"/>
  <c r="W1286" i="46"/>
  <c r="X1286" i="46"/>
  <c r="Z1286" i="46"/>
  <c r="AA1286" i="46"/>
  <c r="N1286" i="46"/>
  <c r="AE1380" i="46"/>
  <c r="X1380" i="46" s="1"/>
  <c r="X1474" i="46" s="1"/>
  <c r="O1286" i="46"/>
  <c r="N1564" i="46"/>
  <c r="O1564" i="46" s="1"/>
  <c r="H431" i="46"/>
  <c r="G478" i="46"/>
  <c r="F431" i="46"/>
  <c r="B1791" i="46"/>
  <c r="D1790" i="46"/>
  <c r="R338" i="46"/>
  <c r="T338" i="46"/>
  <c r="N338" i="46"/>
  <c r="G524" i="46"/>
  <c r="H478" i="46"/>
  <c r="O338" i="46"/>
  <c r="D478" i="46"/>
  <c r="U1286" i="46"/>
  <c r="W1472" i="46"/>
  <c r="Y1286" i="46"/>
  <c r="T525" i="46"/>
  <c r="F1472" i="46"/>
  <c r="F385" i="46"/>
  <c r="Q479" i="46"/>
  <c r="P985" i="46"/>
  <c r="S985" i="46" s="1"/>
  <c r="E1080" i="46"/>
  <c r="E1126" i="46" s="1"/>
  <c r="H1730" i="46"/>
  <c r="P892" i="46"/>
  <c r="N892" i="46"/>
  <c r="M892" i="46"/>
  <c r="L892" i="46"/>
  <c r="J892" i="46"/>
  <c r="I892" i="46"/>
  <c r="H892" i="46"/>
  <c r="F892" i="46"/>
  <c r="E892" i="46"/>
  <c r="D892" i="46"/>
  <c r="Q892" i="46"/>
  <c r="R892" i="46"/>
  <c r="E525" i="46"/>
  <c r="S572" i="46"/>
  <c r="G572" i="46" s="1"/>
  <c r="S338" i="46"/>
  <c r="N479" i="46"/>
  <c r="N573" i="46"/>
  <c r="T1379" i="46"/>
  <c r="T1473" i="46" s="1"/>
  <c r="Q1379" i="46"/>
  <c r="O1379" i="46"/>
  <c r="AA1379" i="46"/>
  <c r="AA1473" i="46" s="1"/>
  <c r="X1379" i="46"/>
  <c r="X1473" i="46" s="1"/>
  <c r="Z1379" i="46"/>
  <c r="Z1473" i="46" s="1"/>
  <c r="Y1379" i="46"/>
  <c r="W1379" i="46"/>
  <c r="H1379" i="46" s="1"/>
  <c r="V1379" i="46"/>
  <c r="V1473" i="46" s="1"/>
  <c r="U1379" i="46"/>
  <c r="U1473" i="46" s="1"/>
  <c r="S1379" i="46"/>
  <c r="S1473" i="46" s="1"/>
  <c r="P1379" i="46"/>
  <c r="P1473" i="46" s="1"/>
  <c r="N1379" i="46"/>
  <c r="R1379" i="46"/>
  <c r="R1473" i="46" s="1"/>
  <c r="Y1472" i="46"/>
  <c r="I1472" i="46" s="1"/>
  <c r="G1034" i="46"/>
  <c r="D1080" i="46"/>
  <c r="K1079" i="46"/>
  <c r="G937" i="46"/>
  <c r="I1626" i="46"/>
  <c r="S1591" i="46"/>
  <c r="D1626" i="46"/>
  <c r="H1125" i="46"/>
  <c r="K1125" i="46" s="1"/>
  <c r="U479" i="46"/>
  <c r="H385" i="46"/>
  <c r="D985" i="46"/>
  <c r="G985" i="46" s="1"/>
  <c r="K1518" i="46"/>
  <c r="F1286" i="46"/>
  <c r="V338" i="46"/>
  <c r="Y479" i="46"/>
  <c r="Y573" i="46" s="1"/>
  <c r="H1285" i="46"/>
  <c r="F86" i="46"/>
  <c r="L85" i="46"/>
  <c r="O572" i="46"/>
  <c r="E572" i="46" s="1"/>
  <c r="I1035" i="46"/>
  <c r="I938" i="46"/>
  <c r="I986" i="46" s="1"/>
  <c r="Q1472" i="46"/>
  <c r="E1472" i="46" s="1"/>
  <c r="D1462" i="46"/>
  <c r="K1509" i="46"/>
  <c r="O985" i="46"/>
  <c r="P338" i="46"/>
  <c r="P479" i="46"/>
  <c r="P573" i="46" s="1"/>
  <c r="Q525" i="46"/>
  <c r="F337" i="46"/>
  <c r="J1035" i="46"/>
  <c r="J938" i="46"/>
  <c r="J986" i="46" s="1"/>
  <c r="F524" i="46"/>
  <c r="T479" i="46"/>
  <c r="T573" i="46" s="1"/>
  <c r="I1285" i="46"/>
  <c r="E1627" i="46"/>
  <c r="T1592" i="46"/>
  <c r="J1627" i="46"/>
  <c r="F1782" i="46"/>
  <c r="H1781" i="46"/>
  <c r="H1035" i="46"/>
  <c r="H938" i="46"/>
  <c r="H986" i="46" s="1"/>
  <c r="K891" i="46"/>
  <c r="O479" i="46"/>
  <c r="O573" i="46" s="1"/>
  <c r="E385" i="46"/>
  <c r="J1080" i="46"/>
  <c r="J1126" i="46" s="1"/>
  <c r="Q338" i="46"/>
  <c r="AB432" i="46"/>
  <c r="S213" i="46"/>
  <c r="T386" i="46"/>
  <c r="M386" i="46"/>
  <c r="S307" i="46"/>
  <c r="S339" i="46" s="1"/>
  <c r="X386" i="46"/>
  <c r="Y386" i="46"/>
  <c r="Q386" i="46"/>
  <c r="W386" i="46"/>
  <c r="S386" i="46"/>
  <c r="U386" i="46"/>
  <c r="R386" i="46"/>
  <c r="P386" i="46"/>
  <c r="N386" i="46"/>
  <c r="O386" i="46"/>
  <c r="V386" i="46"/>
  <c r="L386" i="46"/>
  <c r="S308" i="46"/>
  <c r="AE433" i="46" s="1"/>
  <c r="Y525" i="46"/>
  <c r="L938" i="46"/>
  <c r="L986" i="46" s="1"/>
  <c r="O891" i="46"/>
  <c r="W525" i="46"/>
  <c r="I337" i="46"/>
  <c r="K1034" i="46"/>
  <c r="H1080" i="46"/>
  <c r="H1126" i="46" s="1"/>
  <c r="F39" i="46"/>
  <c r="L38" i="46"/>
  <c r="F1378" i="46"/>
  <c r="X479" i="46"/>
  <c r="X573" i="46" s="1"/>
  <c r="U432" i="46"/>
  <c r="H432" i="46" s="1"/>
  <c r="M432" i="46"/>
  <c r="X432" i="46"/>
  <c r="X526" i="46" s="1"/>
  <c r="R432" i="46"/>
  <c r="R526" i="46" s="1"/>
  <c r="O432" i="46"/>
  <c r="Q432" i="46"/>
  <c r="N432" i="46"/>
  <c r="L432" i="46"/>
  <c r="Y432" i="46"/>
  <c r="P432" i="46"/>
  <c r="T432" i="46"/>
  <c r="T526" i="46" s="1"/>
  <c r="S432" i="46"/>
  <c r="V432" i="46"/>
  <c r="W432" i="46"/>
  <c r="M938" i="46"/>
  <c r="M986" i="46" s="1"/>
  <c r="H1472" i="46"/>
  <c r="AA1163" i="46"/>
  <c r="AA218" i="46"/>
  <c r="AB219" i="46"/>
  <c r="L338" i="46"/>
  <c r="R479" i="46"/>
  <c r="R573" i="46" s="1"/>
  <c r="D1285" i="46"/>
  <c r="K1332" i="46"/>
  <c r="H572" i="46"/>
  <c r="L525" i="46"/>
  <c r="D525" i="46" s="1"/>
  <c r="N938" i="46"/>
  <c r="N986" i="46" s="1"/>
  <c r="G1285" i="46"/>
  <c r="AA1164" i="46"/>
  <c r="AB220" i="46"/>
  <c r="Y338" i="46"/>
  <c r="W479" i="46"/>
  <c r="W573" i="46" s="1"/>
  <c r="I385" i="46"/>
  <c r="O1473" i="46"/>
  <c r="G1079" i="46"/>
  <c r="P938" i="46"/>
  <c r="S891" i="46"/>
  <c r="D1472" i="46"/>
  <c r="L572" i="46"/>
  <c r="D572" i="46" s="1"/>
  <c r="U338" i="46"/>
  <c r="M479" i="46"/>
  <c r="M573" i="46" s="1"/>
  <c r="I1080" i="46"/>
  <c r="I1126" i="46" s="1"/>
  <c r="E1285" i="46"/>
  <c r="D1125" i="46"/>
  <c r="G1125" i="46" s="1"/>
  <c r="F478" i="46"/>
  <c r="G337" i="46"/>
  <c r="Q938" i="46"/>
  <c r="Q986" i="46" s="1"/>
  <c r="F1080" i="46"/>
  <c r="F1126" i="46" s="1"/>
  <c r="E431" i="46"/>
  <c r="W338" i="46"/>
  <c r="S479" i="46"/>
  <c r="G479" i="46" s="1"/>
  <c r="G385" i="46"/>
  <c r="AA1165" i="46"/>
  <c r="AF1382" i="46" s="1"/>
  <c r="W902" i="46"/>
  <c r="AD441" i="46"/>
  <c r="AB221" i="46"/>
  <c r="Q572" i="46"/>
  <c r="F572" i="46" s="1"/>
  <c r="S525" i="46"/>
  <c r="G525" i="46" s="1"/>
  <c r="R938" i="46"/>
  <c r="R986" i="46" s="1"/>
  <c r="I572" i="46"/>
  <c r="D1286" i="46"/>
  <c r="F938" i="46"/>
  <c r="F1035" i="46"/>
  <c r="F986" i="46"/>
  <c r="V901" i="46"/>
  <c r="AC440" i="46"/>
  <c r="G1378" i="46"/>
  <c r="M338" i="46"/>
  <c r="L479" i="46"/>
  <c r="L573" i="46" s="1"/>
  <c r="D385" i="46"/>
  <c r="F1285" i="46"/>
  <c r="R525" i="46"/>
  <c r="R1684" i="46"/>
  <c r="R1681" i="46"/>
  <c r="R1674" i="46"/>
  <c r="R1677" i="46"/>
  <c r="S1667" i="46"/>
  <c r="R1691" i="46"/>
  <c r="R1688" i="46"/>
  <c r="R1671" i="46"/>
  <c r="R1661" i="46"/>
  <c r="D1035" i="46"/>
  <c r="D938" i="46"/>
  <c r="D986" i="46" s="1"/>
  <c r="G891" i="46"/>
  <c r="I478" i="46"/>
  <c r="U1380" i="46"/>
  <c r="S1380" i="46"/>
  <c r="O1380" i="46"/>
  <c r="Z1380" i="46"/>
  <c r="Z1474" i="46" s="1"/>
  <c r="Y1380" i="46"/>
  <c r="Y1474" i="46" s="1"/>
  <c r="W1380" i="46"/>
  <c r="V1380" i="46"/>
  <c r="V1474" i="46" s="1"/>
  <c r="T1380" i="46"/>
  <c r="T1474" i="46" s="1"/>
  <c r="R1380" i="46"/>
  <c r="R1474" i="46" s="1"/>
  <c r="Q1380" i="46"/>
  <c r="AA1380" i="46"/>
  <c r="N1380" i="46"/>
  <c r="N1474" i="46" s="1"/>
  <c r="D1378" i="46"/>
  <c r="K1425" i="46"/>
  <c r="Z1162" i="46"/>
  <c r="V479" i="46"/>
  <c r="V573" i="46" s="1"/>
  <c r="U1472" i="46"/>
  <c r="G1472" i="46" s="1"/>
  <c r="E1035" i="46"/>
  <c r="E938" i="46"/>
  <c r="E986" i="46" s="1"/>
  <c r="O1474" i="46"/>
  <c r="U525" i="46"/>
  <c r="H525" i="46" s="1"/>
  <c r="P1380" i="46" l="1"/>
  <c r="P1474" i="46" s="1"/>
  <c r="H1286" i="46"/>
  <c r="E1286" i="46"/>
  <c r="AA1474" i="46"/>
  <c r="E1379" i="46"/>
  <c r="K1333" i="46"/>
  <c r="I1379" i="46"/>
  <c r="I1286" i="46"/>
  <c r="N526" i="46"/>
  <c r="G1286" i="46"/>
  <c r="G1080" i="46"/>
  <c r="G986" i="46"/>
  <c r="F1380" i="46"/>
  <c r="Y526" i="46"/>
  <c r="U339" i="46"/>
  <c r="E1380" i="46"/>
  <c r="Y339" i="46"/>
  <c r="T339" i="46"/>
  <c r="R339" i="46"/>
  <c r="E338" i="46"/>
  <c r="E573" i="46"/>
  <c r="V526" i="46"/>
  <c r="F432" i="46"/>
  <c r="W1473" i="46"/>
  <c r="H1473" i="46" s="1"/>
  <c r="W339" i="46"/>
  <c r="H1380" i="46"/>
  <c r="V339" i="46"/>
  <c r="I1380" i="46"/>
  <c r="Y1473" i="46"/>
  <c r="B1792" i="46"/>
  <c r="D1791" i="46"/>
  <c r="G1379" i="46"/>
  <c r="I525" i="46"/>
  <c r="G339" i="46"/>
  <c r="AB1163" i="46"/>
  <c r="AB218" i="46"/>
  <c r="AC219" i="46"/>
  <c r="K1126" i="46"/>
  <c r="W480" i="46"/>
  <c r="W574" i="46" s="1"/>
  <c r="I386" i="46"/>
  <c r="M939" i="46"/>
  <c r="M987" i="46" s="1"/>
  <c r="L526" i="46"/>
  <c r="D338" i="46"/>
  <c r="S1688" i="46"/>
  <c r="S1671" i="46"/>
  <c r="S1691" i="46"/>
  <c r="S1684" i="46"/>
  <c r="S1661" i="46"/>
  <c r="S1677" i="46"/>
  <c r="S1681" i="46"/>
  <c r="T1667" i="46"/>
  <c r="S1674" i="46"/>
  <c r="AB1164" i="46"/>
  <c r="AC220" i="46"/>
  <c r="V902" i="46"/>
  <c r="AC441" i="46"/>
  <c r="D432" i="46"/>
  <c r="Q480" i="46"/>
  <c r="Q574" i="46" s="1"/>
  <c r="F386" i="46"/>
  <c r="K938" i="46"/>
  <c r="I1081" i="46"/>
  <c r="I1127" i="46" s="1"/>
  <c r="H479" i="46"/>
  <c r="D1126" i="46"/>
  <c r="G1126" i="46" s="1"/>
  <c r="N939" i="46"/>
  <c r="N987" i="46" s="1"/>
  <c r="AA1162" i="46"/>
  <c r="Y480" i="46"/>
  <c r="Y574" i="46" s="1"/>
  <c r="K986" i="46"/>
  <c r="J1081" i="46"/>
  <c r="J1127" i="46" s="1"/>
  <c r="U573" i="46"/>
  <c r="H573" i="46" s="1"/>
  <c r="P939" i="46"/>
  <c r="P987" i="46" s="1"/>
  <c r="S892" i="46"/>
  <c r="W526" i="46"/>
  <c r="I338" i="46"/>
  <c r="U526" i="46"/>
  <c r="H526" i="46" s="1"/>
  <c r="H338" i="46"/>
  <c r="L339" i="46"/>
  <c r="X480" i="46"/>
  <c r="X574" i="46" s="1"/>
  <c r="H1081" i="46"/>
  <c r="K1035" i="46"/>
  <c r="S526" i="46"/>
  <c r="G526" i="46" s="1"/>
  <c r="G338" i="46"/>
  <c r="H1731" i="46"/>
  <c r="P893" i="46"/>
  <c r="L893" i="46"/>
  <c r="J893" i="46"/>
  <c r="I893" i="46"/>
  <c r="H893" i="46"/>
  <c r="F893" i="46"/>
  <c r="E893" i="46"/>
  <c r="D893" i="46"/>
  <c r="R893" i="46"/>
  <c r="Q893" i="46"/>
  <c r="N893" i="46"/>
  <c r="M893" i="46"/>
  <c r="F1081" i="46"/>
  <c r="F1127" i="46" s="1"/>
  <c r="G1473" i="46"/>
  <c r="E432" i="46"/>
  <c r="F525" i="46"/>
  <c r="L86" i="46"/>
  <c r="F87" i="46"/>
  <c r="O526" i="46"/>
  <c r="D1379" i="46"/>
  <c r="K1426" i="46"/>
  <c r="D1474" i="46"/>
  <c r="K1519" i="46"/>
  <c r="O938" i="46"/>
  <c r="N339" i="46"/>
  <c r="M480" i="46"/>
  <c r="M574" i="46" s="1"/>
  <c r="H1782" i="46"/>
  <c r="F1783" i="46"/>
  <c r="O986" i="46"/>
  <c r="T480" i="46"/>
  <c r="T574" i="46" s="1"/>
  <c r="F1379" i="46"/>
  <c r="I1474" i="46"/>
  <c r="W1474" i="46"/>
  <c r="H1474" i="46" s="1"/>
  <c r="O339" i="46"/>
  <c r="AB433" i="46"/>
  <c r="T213" i="46"/>
  <c r="T387" i="46"/>
  <c r="X387" i="46"/>
  <c r="R387" i="46"/>
  <c r="U387" i="46"/>
  <c r="M387" i="46"/>
  <c r="Q387" i="46"/>
  <c r="S387" i="46"/>
  <c r="Y387" i="46"/>
  <c r="P387" i="46"/>
  <c r="N387" i="46"/>
  <c r="O387" i="46"/>
  <c r="V387" i="46"/>
  <c r="L387" i="46"/>
  <c r="T307" i="46"/>
  <c r="Y340" i="46" s="1"/>
  <c r="W387" i="46"/>
  <c r="T308" i="46"/>
  <c r="AE434" i="46" s="1"/>
  <c r="U1592" i="46"/>
  <c r="J1628" i="46"/>
  <c r="E1628" i="46"/>
  <c r="R939" i="46"/>
  <c r="R987" i="46" s="1"/>
  <c r="F1473" i="46"/>
  <c r="L480" i="46"/>
  <c r="L574" i="46" s="1"/>
  <c r="D386" i="46"/>
  <c r="P433" i="46"/>
  <c r="Y433" i="46"/>
  <c r="N433" i="46"/>
  <c r="X433" i="46"/>
  <c r="L433" i="46"/>
  <c r="T433" i="46"/>
  <c r="S433" i="46"/>
  <c r="V433" i="46"/>
  <c r="O433" i="46"/>
  <c r="Q433" i="46"/>
  <c r="W433" i="46"/>
  <c r="R433" i="46"/>
  <c r="U433" i="46"/>
  <c r="U527" i="46" s="1"/>
  <c r="M433" i="46"/>
  <c r="P526" i="46"/>
  <c r="I1627" i="46"/>
  <c r="T1591" i="46"/>
  <c r="D1627" i="46"/>
  <c r="Q939" i="46"/>
  <c r="Q987" i="46" s="1"/>
  <c r="F479" i="46"/>
  <c r="S573" i="46"/>
  <c r="G573" i="46" s="1"/>
  <c r="S938" i="46"/>
  <c r="V480" i="46"/>
  <c r="V574" i="46" s="1"/>
  <c r="Q526" i="46"/>
  <c r="F526" i="46" s="1"/>
  <c r="F338" i="46"/>
  <c r="D1036" i="46"/>
  <c r="D939" i="46"/>
  <c r="D987" i="46" s="1"/>
  <c r="G892" i="46"/>
  <c r="P986" i="46"/>
  <c r="S986" i="46" s="1"/>
  <c r="P339" i="46"/>
  <c r="O480" i="46"/>
  <c r="E386" i="46"/>
  <c r="I1473" i="46"/>
  <c r="E939" i="46"/>
  <c r="E987" i="46" s="1"/>
  <c r="E1036" i="46"/>
  <c r="Q573" i="46"/>
  <c r="F573" i="46" s="1"/>
  <c r="I573" i="46"/>
  <c r="D573" i="46"/>
  <c r="D479" i="46"/>
  <c r="W903" i="46"/>
  <c r="AB1165" i="46"/>
  <c r="AF1383" i="46" s="1"/>
  <c r="AD442" i="46"/>
  <c r="AC221" i="46"/>
  <c r="I432" i="46"/>
  <c r="X339" i="46"/>
  <c r="N480" i="46"/>
  <c r="N574" i="46" s="1"/>
  <c r="F1036" i="46"/>
  <c r="F939" i="46"/>
  <c r="F987" i="46" s="1"/>
  <c r="G1380" i="46"/>
  <c r="N1565" i="46"/>
  <c r="O1565" i="46" s="1"/>
  <c r="AE1381" i="46"/>
  <c r="Y1287" i="46"/>
  <c r="X1287" i="46"/>
  <c r="W1287" i="46"/>
  <c r="V1287" i="46"/>
  <c r="U1287" i="46"/>
  <c r="T1287" i="46"/>
  <c r="S1287" i="46"/>
  <c r="R1287" i="46"/>
  <c r="Q1287" i="46"/>
  <c r="P1287" i="46"/>
  <c r="O1287" i="46"/>
  <c r="AA1287" i="46"/>
  <c r="Z1287" i="46"/>
  <c r="N1287" i="46"/>
  <c r="G938" i="46"/>
  <c r="D1081" i="46"/>
  <c r="G1035" i="46"/>
  <c r="M526" i="46"/>
  <c r="N1473" i="46"/>
  <c r="M339" i="46"/>
  <c r="P480" i="46"/>
  <c r="P574" i="46" s="1"/>
  <c r="S1474" i="46"/>
  <c r="F1474" i="46" s="1"/>
  <c r="H1036" i="46"/>
  <c r="H939" i="46"/>
  <c r="K892" i="46"/>
  <c r="L939" i="46"/>
  <c r="O892" i="46"/>
  <c r="E1081" i="46"/>
  <c r="E1127" i="46" s="1"/>
  <c r="D1380" i="46"/>
  <c r="K1427" i="46"/>
  <c r="G432" i="46"/>
  <c r="F40" i="46"/>
  <c r="L39" i="46"/>
  <c r="Q339" i="46"/>
  <c r="R480" i="46"/>
  <c r="R574" i="46" s="1"/>
  <c r="I1036" i="46"/>
  <c r="I939" i="46"/>
  <c r="I987" i="46" s="1"/>
  <c r="S480" i="46"/>
  <c r="G386" i="46"/>
  <c r="Q1473" i="46"/>
  <c r="E1473" i="46" s="1"/>
  <c r="I479" i="46"/>
  <c r="K1080" i="46"/>
  <c r="U480" i="46"/>
  <c r="U574" i="46" s="1"/>
  <c r="H386" i="46"/>
  <c r="E479" i="46"/>
  <c r="U1474" i="46"/>
  <c r="G1474" i="46" s="1"/>
  <c r="Q1474" i="46"/>
  <c r="E1474" i="46" s="1"/>
  <c r="J1036" i="46"/>
  <c r="J939" i="46"/>
  <c r="J987" i="46" s="1"/>
  <c r="R527" i="46" l="1"/>
  <c r="T527" i="46"/>
  <c r="G480" i="46"/>
  <c r="S340" i="46"/>
  <c r="H339" i="46"/>
  <c r="P340" i="46"/>
  <c r="D433" i="46"/>
  <c r="Q340" i="46"/>
  <c r="I526" i="46"/>
  <c r="W340" i="46"/>
  <c r="U340" i="46"/>
  <c r="Y527" i="46"/>
  <c r="O939" i="46"/>
  <c r="G987" i="46"/>
  <c r="M527" i="46"/>
  <c r="N340" i="46"/>
  <c r="M340" i="46"/>
  <c r="V527" i="46"/>
  <c r="H527" i="46" s="1"/>
  <c r="G433" i="46"/>
  <c r="N527" i="46"/>
  <c r="P527" i="46"/>
  <c r="B1793" i="46"/>
  <c r="D1792" i="46"/>
  <c r="E526" i="46"/>
  <c r="I433" i="46"/>
  <c r="F433" i="46"/>
  <c r="E433" i="46"/>
  <c r="G1081" i="46"/>
  <c r="Y1381" i="46"/>
  <c r="Y1475" i="46" s="1"/>
  <c r="W1381" i="46"/>
  <c r="W1475" i="46" s="1"/>
  <c r="T1381" i="46"/>
  <c r="T1475" i="46" s="1"/>
  <c r="S1381" i="46"/>
  <c r="P1381" i="46"/>
  <c r="X1381" i="46"/>
  <c r="V1381" i="46"/>
  <c r="V1475" i="46" s="1"/>
  <c r="U1381" i="46"/>
  <c r="R1381" i="46"/>
  <c r="Q1381" i="46"/>
  <c r="E1381" i="46" s="1"/>
  <c r="O1381" i="46"/>
  <c r="O1475" i="46" s="1"/>
  <c r="N1381" i="46"/>
  <c r="Z1381" i="46"/>
  <c r="Z1475" i="46" s="1"/>
  <c r="AA1381" i="46"/>
  <c r="AA1475" i="46" s="1"/>
  <c r="R481" i="46"/>
  <c r="R575" i="46" s="1"/>
  <c r="H1732" i="46"/>
  <c r="I894" i="46"/>
  <c r="E894" i="46"/>
  <c r="F894" i="46"/>
  <c r="D894" i="46"/>
  <c r="R894" i="46"/>
  <c r="Q894" i="46"/>
  <c r="P894" i="46"/>
  <c r="N894" i="46"/>
  <c r="M894" i="46"/>
  <c r="L894" i="46"/>
  <c r="H894" i="46"/>
  <c r="J894" i="46"/>
  <c r="F480" i="46"/>
  <c r="I1287" i="46"/>
  <c r="X481" i="46"/>
  <c r="X575" i="46" s="1"/>
  <c r="F574" i="46"/>
  <c r="T481" i="46"/>
  <c r="T575" i="46" s="1"/>
  <c r="D526" i="46"/>
  <c r="L987" i="46"/>
  <c r="O987" i="46" s="1"/>
  <c r="E1082" i="46"/>
  <c r="E1128" i="46" s="1"/>
  <c r="AB434" i="46"/>
  <c r="U213" i="46"/>
  <c r="T388" i="46"/>
  <c r="V388" i="46"/>
  <c r="M388" i="46"/>
  <c r="W388" i="46"/>
  <c r="X388" i="46"/>
  <c r="Y388" i="46"/>
  <c r="S388" i="46"/>
  <c r="O388" i="46"/>
  <c r="P388" i="46"/>
  <c r="U307" i="46"/>
  <c r="U341" i="46" s="1"/>
  <c r="L388" i="46"/>
  <c r="R388" i="46"/>
  <c r="N388" i="46"/>
  <c r="U388" i="46"/>
  <c r="Q388" i="46"/>
  <c r="U308" i="46"/>
  <c r="AE435" i="46" s="1"/>
  <c r="U481" i="46"/>
  <c r="U575" i="46" s="1"/>
  <c r="H387" i="46"/>
  <c r="E1629" i="46"/>
  <c r="J1629" i="46"/>
  <c r="V1592" i="46"/>
  <c r="W481" i="46"/>
  <c r="I387" i="46"/>
  <c r="W434" i="46"/>
  <c r="I434" i="46" s="1"/>
  <c r="O434" i="46"/>
  <c r="L434" i="46"/>
  <c r="P434" i="46"/>
  <c r="P528" i="46" s="1"/>
  <c r="T434" i="46"/>
  <c r="V434" i="46"/>
  <c r="S434" i="46"/>
  <c r="R434" i="46"/>
  <c r="U434" i="46"/>
  <c r="M434" i="46"/>
  <c r="M528" i="46" s="1"/>
  <c r="Q434" i="46"/>
  <c r="Y434" i="46"/>
  <c r="Y528" i="46" s="1"/>
  <c r="N434" i="46"/>
  <c r="X434" i="46"/>
  <c r="K1521" i="46"/>
  <c r="M940" i="46"/>
  <c r="M988" i="46" s="1"/>
  <c r="K1081" i="46"/>
  <c r="K939" i="46"/>
  <c r="F1082" i="46"/>
  <c r="F1128" i="46" s="1"/>
  <c r="O527" i="46"/>
  <c r="E527" i="46" s="1"/>
  <c r="E339" i="46"/>
  <c r="N940" i="46"/>
  <c r="N988" i="46" s="1"/>
  <c r="H1127" i="46"/>
  <c r="K1127" i="46" s="1"/>
  <c r="L481" i="46"/>
  <c r="D387" i="46"/>
  <c r="Q940" i="46"/>
  <c r="Q988" i="46" s="1"/>
  <c r="AC1164" i="46"/>
  <c r="AD220" i="46"/>
  <c r="I574" i="46"/>
  <c r="D1287" i="46"/>
  <c r="K1334" i="46"/>
  <c r="J1082" i="46"/>
  <c r="J1128" i="46" s="1"/>
  <c r="K1036" i="46"/>
  <c r="H1082" i="46"/>
  <c r="H1128" i="46" s="1"/>
  <c r="E1287" i="46"/>
  <c r="E480" i="46"/>
  <c r="X340" i="46"/>
  <c r="V481" i="46"/>
  <c r="V575" i="46" s="1"/>
  <c r="R940" i="46"/>
  <c r="R988" i="46" s="1"/>
  <c r="N1566" i="46"/>
  <c r="O1566" i="46" s="1"/>
  <c r="AE1382" i="46"/>
  <c r="R1288" i="46"/>
  <c r="Q1288" i="46"/>
  <c r="P1288" i="46"/>
  <c r="O1288" i="46"/>
  <c r="N1288" i="46"/>
  <c r="AA1288" i="46"/>
  <c r="Z1288" i="46"/>
  <c r="Y1288" i="46"/>
  <c r="X1288" i="46"/>
  <c r="V1288" i="46"/>
  <c r="W1288" i="46"/>
  <c r="U1288" i="46"/>
  <c r="T1288" i="46"/>
  <c r="S1288" i="46"/>
  <c r="I480" i="46"/>
  <c r="R1475" i="46"/>
  <c r="X527" i="46"/>
  <c r="O574" i="46"/>
  <c r="E574" i="46" s="1"/>
  <c r="O481" i="46"/>
  <c r="E387" i="46"/>
  <c r="G893" i="46"/>
  <c r="D1037" i="46"/>
  <c r="D940" i="46"/>
  <c r="L527" i="46"/>
  <c r="D527" i="46" s="1"/>
  <c r="D339" i="46"/>
  <c r="Q527" i="46"/>
  <c r="F527" i="46" s="1"/>
  <c r="F339" i="46"/>
  <c r="F1287" i="46"/>
  <c r="I1628" i="46"/>
  <c r="D1628" i="46"/>
  <c r="U1591" i="46"/>
  <c r="R340" i="46"/>
  <c r="N481" i="46"/>
  <c r="N575" i="46" s="1"/>
  <c r="F88" i="46"/>
  <c r="L87" i="46"/>
  <c r="E1037" i="46"/>
  <c r="E940" i="46"/>
  <c r="E988" i="46" s="1"/>
  <c r="T1681" i="46"/>
  <c r="T1674" i="46"/>
  <c r="T1688" i="46"/>
  <c r="T1671" i="46"/>
  <c r="T1677" i="46"/>
  <c r="U1667" i="46"/>
  <c r="T1691" i="46"/>
  <c r="T1661" i="46"/>
  <c r="T1684" i="46"/>
  <c r="I1082" i="46"/>
  <c r="I1128" i="46" s="1"/>
  <c r="AC1165" i="46"/>
  <c r="AF1384" i="46" s="1"/>
  <c r="W904" i="46"/>
  <c r="AD443" i="46"/>
  <c r="AD221" i="46"/>
  <c r="T340" i="46"/>
  <c r="P481" i="46"/>
  <c r="P575" i="46" s="1"/>
  <c r="F940" i="46"/>
  <c r="F988" i="46" s="1"/>
  <c r="F1037" i="46"/>
  <c r="AC1163" i="46"/>
  <c r="AC1162" i="46" s="1"/>
  <c r="AC218" i="46"/>
  <c r="AD219" i="46"/>
  <c r="H987" i="46"/>
  <c r="K987" i="46" s="1"/>
  <c r="L40" i="46"/>
  <c r="F41" i="46"/>
  <c r="U1475" i="46"/>
  <c r="G1287" i="46"/>
  <c r="D480" i="46"/>
  <c r="O340" i="46"/>
  <c r="Y481" i="46"/>
  <c r="Y575" i="46" s="1"/>
  <c r="H1037" i="46"/>
  <c r="H940" i="46"/>
  <c r="H988" i="46" s="1"/>
  <c r="K893" i="46"/>
  <c r="V903" i="46"/>
  <c r="AC442" i="46"/>
  <c r="S574" i="46"/>
  <c r="G574" i="46" s="1"/>
  <c r="H574" i="46"/>
  <c r="D1473" i="46"/>
  <c r="K1520" i="46"/>
  <c r="D574" i="46"/>
  <c r="L340" i="46"/>
  <c r="S481" i="46"/>
  <c r="G387" i="46"/>
  <c r="W527" i="46"/>
  <c r="I1037" i="46"/>
  <c r="I940" i="46"/>
  <c r="I988" i="46" s="1"/>
  <c r="AB1162" i="46"/>
  <c r="S987" i="46"/>
  <c r="H480" i="46"/>
  <c r="H1287" i="46"/>
  <c r="G939" i="46"/>
  <c r="H433" i="46"/>
  <c r="V340" i="46"/>
  <c r="Q481" i="46"/>
  <c r="F481" i="46" s="1"/>
  <c r="F387" i="46"/>
  <c r="H1783" i="46"/>
  <c r="F1784" i="46"/>
  <c r="I339" i="46"/>
  <c r="J1037" i="46"/>
  <c r="J940" i="46"/>
  <c r="J988" i="46" s="1"/>
  <c r="P940" i="46"/>
  <c r="S893" i="46"/>
  <c r="P1475" i="46"/>
  <c r="D1127" i="46"/>
  <c r="G1127" i="46" s="1"/>
  <c r="X1475" i="46"/>
  <c r="G1036" i="46"/>
  <c r="D1082" i="46"/>
  <c r="M481" i="46"/>
  <c r="M575" i="46" s="1"/>
  <c r="L940" i="46"/>
  <c r="O893" i="46"/>
  <c r="S939" i="46"/>
  <c r="S527" i="46"/>
  <c r="G527" i="46" s="1"/>
  <c r="F1381" i="46" l="1"/>
  <c r="V528" i="46"/>
  <c r="S1475" i="46"/>
  <c r="R528" i="46"/>
  <c r="N528" i="46"/>
  <c r="F434" i="46"/>
  <c r="G1082" i="46"/>
  <c r="G940" i="46"/>
  <c r="S940" i="46"/>
  <c r="I481" i="46"/>
  <c r="G434" i="46"/>
  <c r="Q1475" i="46"/>
  <c r="W341" i="46"/>
  <c r="E1475" i="46"/>
  <c r="G481" i="46"/>
  <c r="T341" i="46"/>
  <c r="X341" i="46"/>
  <c r="I341" i="46" s="1"/>
  <c r="V341" i="46"/>
  <c r="H341" i="46" s="1"/>
  <c r="E481" i="46"/>
  <c r="Q575" i="46"/>
  <c r="F575" i="46" s="1"/>
  <c r="G1475" i="46"/>
  <c r="Y341" i="46"/>
  <c r="E434" i="46"/>
  <c r="L341" i="46"/>
  <c r="R341" i="46"/>
  <c r="N341" i="46"/>
  <c r="M341" i="46"/>
  <c r="O341" i="46"/>
  <c r="P341" i="46"/>
  <c r="S341" i="46"/>
  <c r="I527" i="46"/>
  <c r="X528" i="46"/>
  <c r="H481" i="46"/>
  <c r="Q341" i="46"/>
  <c r="B1794" i="46"/>
  <c r="D1793" i="46"/>
  <c r="T528" i="46"/>
  <c r="H434" i="46"/>
  <c r="H575" i="46"/>
  <c r="G1381" i="46"/>
  <c r="F42" i="46"/>
  <c r="L41" i="46"/>
  <c r="F89" i="46"/>
  <c r="L88" i="46"/>
  <c r="D1083" i="46"/>
  <c r="G1037" i="46"/>
  <c r="O482" i="46"/>
  <c r="E388" i="46"/>
  <c r="M941" i="46"/>
  <c r="M989" i="46" s="1"/>
  <c r="I1288" i="46"/>
  <c r="D481" i="46"/>
  <c r="S482" i="46"/>
  <c r="G388" i="46"/>
  <c r="N941" i="46"/>
  <c r="N989" i="46" s="1"/>
  <c r="D1381" i="46"/>
  <c r="K1428" i="46"/>
  <c r="D988" i="46"/>
  <c r="G988" i="46" s="1"/>
  <c r="L575" i="46"/>
  <c r="D575" i="46" s="1"/>
  <c r="W575" i="46"/>
  <c r="I575" i="46" s="1"/>
  <c r="Y482" i="46"/>
  <c r="Y576" i="46" s="1"/>
  <c r="P941" i="46"/>
  <c r="P989" i="46" s="1"/>
  <c r="S894" i="46"/>
  <c r="K1128" i="46"/>
  <c r="W1592" i="46"/>
  <c r="J1630" i="46"/>
  <c r="E1630" i="46"/>
  <c r="X482" i="46"/>
  <c r="X576" i="46" s="1"/>
  <c r="I340" i="46"/>
  <c r="Q941" i="46"/>
  <c r="Q989" i="46" s="1"/>
  <c r="P988" i="46"/>
  <c r="S988" i="46" s="1"/>
  <c r="V904" i="46"/>
  <c r="AC443" i="46"/>
  <c r="I1629" i="46"/>
  <c r="V1591" i="46"/>
  <c r="D1629" i="46"/>
  <c r="O575" i="46"/>
  <c r="E575" i="46" s="1"/>
  <c r="D1288" i="46"/>
  <c r="K1335" i="46"/>
  <c r="K1082" i="46"/>
  <c r="W482" i="46"/>
  <c r="W576" i="46" s="1"/>
  <c r="I388" i="46"/>
  <c r="W528" i="46"/>
  <c r="R941" i="46"/>
  <c r="R989" i="46" s="1"/>
  <c r="P482" i="46"/>
  <c r="P576" i="46" s="1"/>
  <c r="N1568" i="46"/>
  <c r="O1568" i="46" s="1"/>
  <c r="AE1384" i="46"/>
  <c r="T1290" i="46"/>
  <c r="S1290" i="46"/>
  <c r="R1290" i="46"/>
  <c r="Q1290" i="46"/>
  <c r="P1290" i="46"/>
  <c r="O1290" i="46"/>
  <c r="N1290" i="46"/>
  <c r="AA1290" i="46"/>
  <c r="Z1290" i="46"/>
  <c r="Y1290" i="46"/>
  <c r="X1290" i="46"/>
  <c r="W1290" i="46"/>
  <c r="V1290" i="46"/>
  <c r="U1290" i="46"/>
  <c r="M482" i="46"/>
  <c r="M576" i="46" s="1"/>
  <c r="D1038" i="46"/>
  <c r="D941" i="46"/>
  <c r="G894" i="46"/>
  <c r="L941" i="46"/>
  <c r="O894" i="46"/>
  <c r="V482" i="46"/>
  <c r="V576" i="46" s="1"/>
  <c r="F1038" i="46"/>
  <c r="F941" i="46"/>
  <c r="F989" i="46" s="1"/>
  <c r="H1475" i="46"/>
  <c r="J1083" i="46"/>
  <c r="J1129" i="46" s="1"/>
  <c r="K940" i="46"/>
  <c r="E1288" i="46"/>
  <c r="T482" i="46"/>
  <c r="T576" i="46" s="1"/>
  <c r="E1038" i="46"/>
  <c r="E941" i="46"/>
  <c r="E989" i="46" s="1"/>
  <c r="O940" i="46"/>
  <c r="I1083" i="46"/>
  <c r="I1129" i="46" s="1"/>
  <c r="K988" i="46"/>
  <c r="F1475" i="46"/>
  <c r="AB435" i="46"/>
  <c r="V213" i="46"/>
  <c r="T389" i="46"/>
  <c r="V389" i="46"/>
  <c r="W389" i="46"/>
  <c r="L389" i="46"/>
  <c r="X389" i="46"/>
  <c r="V307" i="46"/>
  <c r="S342" i="46" s="1"/>
  <c r="R389" i="46"/>
  <c r="Y389" i="46"/>
  <c r="Q389" i="46"/>
  <c r="S389" i="46"/>
  <c r="P389" i="46"/>
  <c r="N389" i="46"/>
  <c r="U389" i="46"/>
  <c r="O389" i="46"/>
  <c r="M389" i="46"/>
  <c r="V308" i="46"/>
  <c r="AE436" i="46" s="1"/>
  <c r="F340" i="46"/>
  <c r="I941" i="46"/>
  <c r="I989" i="46" s="1"/>
  <c r="I1038" i="46"/>
  <c r="N1567" i="46"/>
  <c r="O1567" i="46" s="1"/>
  <c r="AE1383" i="46"/>
  <c r="AA1289" i="46"/>
  <c r="Z1289" i="46"/>
  <c r="Y1289" i="46"/>
  <c r="X1289" i="46"/>
  <c r="W1289" i="46"/>
  <c r="V1289" i="46"/>
  <c r="U1289" i="46"/>
  <c r="T1289" i="46"/>
  <c r="S1289" i="46"/>
  <c r="R1289" i="46"/>
  <c r="Q1289" i="46"/>
  <c r="O1289" i="46"/>
  <c r="P1289" i="46"/>
  <c r="N1289" i="46"/>
  <c r="L988" i="46"/>
  <c r="O988" i="46" s="1"/>
  <c r="F1785" i="46"/>
  <c r="H1784" i="46"/>
  <c r="H1083" i="46"/>
  <c r="H1129" i="46" s="1"/>
  <c r="K1037" i="46"/>
  <c r="P1382" i="46"/>
  <c r="P1476" i="46" s="1"/>
  <c r="AA1382" i="46"/>
  <c r="AA1476" i="46" s="1"/>
  <c r="X1382" i="46"/>
  <c r="X1476" i="46" s="1"/>
  <c r="W1382" i="46"/>
  <c r="T1382" i="46"/>
  <c r="T1476" i="46" s="1"/>
  <c r="U1382" i="46"/>
  <c r="S1382" i="46"/>
  <c r="R1382" i="46"/>
  <c r="R1476" i="46" s="1"/>
  <c r="Q1382" i="46"/>
  <c r="O1382" i="46"/>
  <c r="O1476" i="46" s="1"/>
  <c r="N1382" i="46"/>
  <c r="N1476" i="46" s="1"/>
  <c r="Z1382" i="46"/>
  <c r="Z1476" i="46" s="1"/>
  <c r="Y1382" i="46"/>
  <c r="Y1476" i="46" s="1"/>
  <c r="V1382" i="46"/>
  <c r="V1476" i="46" s="1"/>
  <c r="Q482" i="46"/>
  <c r="F388" i="46"/>
  <c r="T435" i="46"/>
  <c r="S435" i="46"/>
  <c r="W435" i="46"/>
  <c r="M435" i="46"/>
  <c r="M529" i="46" s="1"/>
  <c r="Y435" i="46"/>
  <c r="Y529" i="46" s="1"/>
  <c r="V435" i="46"/>
  <c r="Q435" i="46"/>
  <c r="X435" i="46"/>
  <c r="U435" i="46"/>
  <c r="H435" i="46" s="1"/>
  <c r="N435" i="46"/>
  <c r="N529" i="46" s="1"/>
  <c r="L435" i="46"/>
  <c r="R435" i="46"/>
  <c r="O435" i="46"/>
  <c r="P435" i="46"/>
  <c r="P529" i="46" s="1"/>
  <c r="Q528" i="46"/>
  <c r="F528" i="46" s="1"/>
  <c r="H1733" i="46"/>
  <c r="R895" i="46"/>
  <c r="N895" i="46"/>
  <c r="L895" i="46"/>
  <c r="D895" i="46"/>
  <c r="Q895" i="46"/>
  <c r="P895" i="46"/>
  <c r="M895" i="46"/>
  <c r="J895" i="46"/>
  <c r="I895" i="46"/>
  <c r="H895" i="46"/>
  <c r="E895" i="46"/>
  <c r="F895" i="46"/>
  <c r="F1083" i="46"/>
  <c r="F1129" i="46" s="1"/>
  <c r="N1475" i="46"/>
  <c r="U482" i="46"/>
  <c r="H388" i="46"/>
  <c r="H340" i="46"/>
  <c r="U1684" i="46"/>
  <c r="U1677" i="46"/>
  <c r="V1667" i="46"/>
  <c r="U1691" i="46"/>
  <c r="U1674" i="46"/>
  <c r="U1688" i="46"/>
  <c r="U1661" i="46"/>
  <c r="U1671" i="46"/>
  <c r="U1681" i="46"/>
  <c r="G340" i="46"/>
  <c r="F1288" i="46"/>
  <c r="N482" i="46"/>
  <c r="N576" i="46" s="1"/>
  <c r="U528" i="46"/>
  <c r="H528" i="46" s="1"/>
  <c r="I1475" i="46"/>
  <c r="H1381" i="46"/>
  <c r="S575" i="46"/>
  <c r="G575" i="46" s="1"/>
  <c r="O528" i="46"/>
  <c r="E528" i="46" s="1"/>
  <c r="E340" i="46"/>
  <c r="AD1165" i="46"/>
  <c r="AF1385" i="46" s="1"/>
  <c r="W905" i="46"/>
  <c r="AD444" i="46"/>
  <c r="AE221" i="46"/>
  <c r="S528" i="46"/>
  <c r="G528" i="46" s="1"/>
  <c r="AD1164" i="46"/>
  <c r="AE220" i="46"/>
  <c r="R482" i="46"/>
  <c r="R576" i="46" s="1"/>
  <c r="I1381" i="46"/>
  <c r="L528" i="46"/>
  <c r="D528" i="46" s="1"/>
  <c r="D340" i="46"/>
  <c r="G1288" i="46"/>
  <c r="D434" i="46"/>
  <c r="L482" i="46"/>
  <c r="L576" i="46" s="1"/>
  <c r="D388" i="46"/>
  <c r="J941" i="46"/>
  <c r="J989" i="46" s="1"/>
  <c r="J1038" i="46"/>
  <c r="AD1163" i="46"/>
  <c r="AD218" i="46"/>
  <c r="AE219" i="46"/>
  <c r="D1128" i="46"/>
  <c r="G1128" i="46" s="1"/>
  <c r="E1083" i="46"/>
  <c r="E1129" i="46" s="1"/>
  <c r="H1288" i="46"/>
  <c r="H941" i="46"/>
  <c r="H989" i="46" s="1"/>
  <c r="H1038" i="46"/>
  <c r="K894" i="46"/>
  <c r="X529" i="46" l="1"/>
  <c r="G341" i="46"/>
  <c r="E341" i="46"/>
  <c r="V529" i="46"/>
  <c r="T529" i="46"/>
  <c r="H482" i="46"/>
  <c r="D341" i="46"/>
  <c r="O941" i="46"/>
  <c r="G941" i="46"/>
  <c r="D989" i="46"/>
  <c r="G989" i="46" s="1"/>
  <c r="Q342" i="46"/>
  <c r="U342" i="46"/>
  <c r="I435" i="46"/>
  <c r="R529" i="46"/>
  <c r="L529" i="46"/>
  <c r="D529" i="46" s="1"/>
  <c r="L342" i="46"/>
  <c r="D342" i="46" s="1"/>
  <c r="N342" i="46"/>
  <c r="O342" i="46"/>
  <c r="M342" i="46"/>
  <c r="X342" i="46"/>
  <c r="E435" i="46"/>
  <c r="AD1162" i="46"/>
  <c r="Q1291" i="46" s="1"/>
  <c r="F341" i="46"/>
  <c r="E482" i="46"/>
  <c r="F1382" i="46"/>
  <c r="W342" i="46"/>
  <c r="G435" i="46"/>
  <c r="B1795" i="46"/>
  <c r="D1794" i="46"/>
  <c r="R342" i="46"/>
  <c r="P342" i="46"/>
  <c r="T342" i="46"/>
  <c r="G342" i="46" s="1"/>
  <c r="F435" i="46"/>
  <c r="I528" i="46"/>
  <c r="G1382" i="46"/>
  <c r="V342" i="46"/>
  <c r="Y342" i="46"/>
  <c r="H1382" i="46"/>
  <c r="D1476" i="46"/>
  <c r="AE1163" i="46"/>
  <c r="AE218" i="46"/>
  <c r="AF219" i="46"/>
  <c r="V1688" i="46"/>
  <c r="V1671" i="46"/>
  <c r="V1677" i="46"/>
  <c r="V1684" i="46"/>
  <c r="V1691" i="46"/>
  <c r="V1681" i="46"/>
  <c r="W1667" i="46"/>
  <c r="V1674" i="46"/>
  <c r="V1661" i="46"/>
  <c r="J1039" i="46"/>
  <c r="J942" i="46"/>
  <c r="J990" i="46" s="1"/>
  <c r="E1382" i="46"/>
  <c r="T483" i="46"/>
  <c r="T577" i="46" s="1"/>
  <c r="I1290" i="46"/>
  <c r="I1476" i="46"/>
  <c r="V905" i="46"/>
  <c r="AC444" i="46"/>
  <c r="M942" i="46"/>
  <c r="M990" i="46" s="1"/>
  <c r="AB436" i="46"/>
  <c r="W213" i="46"/>
  <c r="T390" i="46"/>
  <c r="U390" i="46"/>
  <c r="R390" i="46"/>
  <c r="L390" i="46"/>
  <c r="V390" i="46"/>
  <c r="P390" i="46"/>
  <c r="S390" i="46"/>
  <c r="W307" i="46"/>
  <c r="X343" i="46" s="1"/>
  <c r="M390" i="46"/>
  <c r="Q390" i="46"/>
  <c r="W390" i="46"/>
  <c r="X390" i="46"/>
  <c r="N390" i="46"/>
  <c r="O390" i="46"/>
  <c r="Y390" i="46"/>
  <c r="W308" i="46"/>
  <c r="AE437" i="46" s="1"/>
  <c r="S529" i="46"/>
  <c r="G529" i="46" s="1"/>
  <c r="I576" i="46"/>
  <c r="S895" i="46"/>
  <c r="P942" i="46"/>
  <c r="E1289" i="46"/>
  <c r="M483" i="46"/>
  <c r="M577" i="46" s="1"/>
  <c r="U436" i="46"/>
  <c r="U530" i="46" s="1"/>
  <c r="R436" i="46"/>
  <c r="O436" i="46"/>
  <c r="O530" i="46" s="1"/>
  <c r="Y436" i="46"/>
  <c r="P436" i="46"/>
  <c r="X436" i="46"/>
  <c r="X530" i="46" s="1"/>
  <c r="M436" i="46"/>
  <c r="M530" i="46" s="1"/>
  <c r="T436" i="46"/>
  <c r="S436" i="46"/>
  <c r="V436" i="46"/>
  <c r="W436" i="46"/>
  <c r="N436" i="46"/>
  <c r="L436" i="46"/>
  <c r="Q436" i="46"/>
  <c r="L989" i="46"/>
  <c r="O989" i="46" s="1"/>
  <c r="AE1164" i="46"/>
  <c r="AF220" i="46"/>
  <c r="Q942" i="46"/>
  <c r="Q990" i="46" s="1"/>
  <c r="O483" i="46"/>
  <c r="E389" i="46"/>
  <c r="O577" i="46"/>
  <c r="Q1476" i="46"/>
  <c r="E1476" i="46" s="1"/>
  <c r="D1290" i="46"/>
  <c r="K1337" i="46"/>
  <c r="I482" i="46"/>
  <c r="J1084" i="46"/>
  <c r="J1130" i="46" s="1"/>
  <c r="D1039" i="46"/>
  <c r="D942" i="46"/>
  <c r="G895" i="46"/>
  <c r="F1289" i="46"/>
  <c r="U483" i="46"/>
  <c r="H389" i="46"/>
  <c r="Q529" i="46"/>
  <c r="F529" i="46" s="1"/>
  <c r="O576" i="46"/>
  <c r="E576" i="46" s="1"/>
  <c r="V483" i="46"/>
  <c r="V577" i="46" s="1"/>
  <c r="L942" i="46"/>
  <c r="L990" i="46" s="1"/>
  <c r="O895" i="46"/>
  <c r="N483" i="46"/>
  <c r="N577" i="46" s="1"/>
  <c r="W529" i="46"/>
  <c r="I529" i="46" s="1"/>
  <c r="U576" i="46"/>
  <c r="H576" i="46" s="1"/>
  <c r="N942" i="46"/>
  <c r="N990" i="46" s="1"/>
  <c r="G1289" i="46"/>
  <c r="P483" i="46"/>
  <c r="P577" i="46" s="1"/>
  <c r="G1038" i="46"/>
  <c r="D1084" i="46"/>
  <c r="D1130" i="46"/>
  <c r="E1290" i="46"/>
  <c r="D1289" i="46"/>
  <c r="K1336" i="46"/>
  <c r="K1038" i="46"/>
  <c r="H1084" i="46"/>
  <c r="AE1165" i="46"/>
  <c r="AF1386" i="46" s="1"/>
  <c r="W906" i="46"/>
  <c r="AD445" i="46"/>
  <c r="AF221" i="46"/>
  <c r="R942" i="46"/>
  <c r="R990" i="46" s="1"/>
  <c r="S483" i="46"/>
  <c r="G389" i="46"/>
  <c r="I1084" i="46"/>
  <c r="I1130" i="46" s="1"/>
  <c r="K941" i="46"/>
  <c r="D482" i="46"/>
  <c r="S1476" i="46"/>
  <c r="F1476" i="46" s="1"/>
  <c r="U529" i="46"/>
  <c r="H529" i="46" s="1"/>
  <c r="H1734" i="46"/>
  <c r="E896" i="46"/>
  <c r="R896" i="46"/>
  <c r="Q896" i="46"/>
  <c r="P896" i="46"/>
  <c r="N896" i="46"/>
  <c r="M896" i="46"/>
  <c r="L896" i="46"/>
  <c r="J896" i="46"/>
  <c r="I896" i="46"/>
  <c r="H896" i="46"/>
  <c r="F896" i="46"/>
  <c r="D896" i="46"/>
  <c r="H1289" i="46"/>
  <c r="Q530" i="46"/>
  <c r="F342" i="46"/>
  <c r="Q483" i="46"/>
  <c r="F389" i="46"/>
  <c r="F1290" i="46"/>
  <c r="E1631" i="46"/>
  <c r="X1592" i="46"/>
  <c r="J1631" i="46"/>
  <c r="I1039" i="46"/>
  <c r="I942" i="46"/>
  <c r="I990" i="46" s="1"/>
  <c r="K989" i="46"/>
  <c r="D576" i="46"/>
  <c r="D1475" i="46"/>
  <c r="K1522" i="46"/>
  <c r="F482" i="46"/>
  <c r="H342" i="46"/>
  <c r="Y483" i="46"/>
  <c r="Y577" i="46" s="1"/>
  <c r="G1083" i="46"/>
  <c r="Q576" i="46"/>
  <c r="F576" i="46" s="1"/>
  <c r="K1083" i="46"/>
  <c r="I1289" i="46"/>
  <c r="R483" i="46"/>
  <c r="R577" i="46" s="1"/>
  <c r="O529" i="46"/>
  <c r="E529" i="46" s="1"/>
  <c r="X1384" i="46"/>
  <c r="X1478" i="46" s="1"/>
  <c r="U1384" i="46"/>
  <c r="S1384" i="46"/>
  <c r="P1384" i="46"/>
  <c r="P1478" i="46" s="1"/>
  <c r="O1384" i="46"/>
  <c r="O1478" i="46" s="1"/>
  <c r="Q1384" i="46"/>
  <c r="Q1478" i="46" s="1"/>
  <c r="N1384" i="46"/>
  <c r="N1478" i="46" s="1"/>
  <c r="AA1384" i="46"/>
  <c r="AA1478" i="46" s="1"/>
  <c r="Z1384" i="46"/>
  <c r="Z1478" i="46" s="1"/>
  <c r="Y1384" i="46"/>
  <c r="Y1478" i="46" s="1"/>
  <c r="W1384" i="46"/>
  <c r="W1478" i="46" s="1"/>
  <c r="V1384" i="46"/>
  <c r="V1478" i="46" s="1"/>
  <c r="T1384" i="46"/>
  <c r="T1478" i="46" s="1"/>
  <c r="R1384" i="46"/>
  <c r="R1478" i="46" s="1"/>
  <c r="G482" i="46"/>
  <c r="D1129" i="46"/>
  <c r="G1129" i="46" s="1"/>
  <c r="K1129" i="46"/>
  <c r="F1084" i="46"/>
  <c r="F1130" i="46" s="1"/>
  <c r="I1630" i="46"/>
  <c r="W1591" i="46"/>
  <c r="D1630" i="46"/>
  <c r="S989" i="46"/>
  <c r="S576" i="46"/>
  <c r="G576" i="46" s="1"/>
  <c r="R530" i="46"/>
  <c r="W1476" i="46"/>
  <c r="H1476" i="46" s="1"/>
  <c r="F1039" i="46"/>
  <c r="F942" i="46"/>
  <c r="F990" i="46" s="1"/>
  <c r="I1382" i="46"/>
  <c r="E342" i="46"/>
  <c r="X483" i="46"/>
  <c r="X577" i="46" s="1"/>
  <c r="E1084" i="46"/>
  <c r="E1130" i="46" s="1"/>
  <c r="G1290" i="46"/>
  <c r="L89" i="46"/>
  <c r="F90" i="46"/>
  <c r="U1476" i="46"/>
  <c r="G1476" i="46" s="1"/>
  <c r="E1039" i="46"/>
  <c r="E942" i="46"/>
  <c r="E990" i="46" s="1"/>
  <c r="D435" i="46"/>
  <c r="F1786" i="46"/>
  <c r="H1785" i="46"/>
  <c r="T1383" i="46"/>
  <c r="T1477" i="46" s="1"/>
  <c r="Q1383" i="46"/>
  <c r="Q1477" i="46" s="1"/>
  <c r="O1383" i="46"/>
  <c r="O1477" i="46" s="1"/>
  <c r="AA1383" i="46"/>
  <c r="AA1477" i="46" s="1"/>
  <c r="X1383" i="46"/>
  <c r="X1477" i="46" s="1"/>
  <c r="S1383" i="46"/>
  <c r="R1383" i="46"/>
  <c r="R1477" i="46" s="1"/>
  <c r="P1383" i="46"/>
  <c r="P1477" i="46" s="1"/>
  <c r="N1383" i="46"/>
  <c r="Z1383" i="46"/>
  <c r="Z1477" i="46" s="1"/>
  <c r="Y1383" i="46"/>
  <c r="W1383" i="46"/>
  <c r="V1383" i="46"/>
  <c r="V1477" i="46" s="1"/>
  <c r="U1383" i="46"/>
  <c r="L483" i="46"/>
  <c r="D389" i="46"/>
  <c r="S941" i="46"/>
  <c r="H1039" i="46"/>
  <c r="H942" i="46"/>
  <c r="K895" i="46"/>
  <c r="D1382" i="46"/>
  <c r="K1429" i="46"/>
  <c r="W483" i="46"/>
  <c r="I389" i="46"/>
  <c r="H1290" i="46"/>
  <c r="F43" i="46"/>
  <c r="L42" i="46"/>
  <c r="K942" i="46" l="1"/>
  <c r="T1291" i="46"/>
  <c r="U1291" i="46"/>
  <c r="V1291" i="46"/>
  <c r="W1291" i="46"/>
  <c r="Y1291" i="46"/>
  <c r="Z1291" i="46"/>
  <c r="N530" i="46"/>
  <c r="D483" i="46"/>
  <c r="H1383" i="46"/>
  <c r="T530" i="46"/>
  <c r="X1291" i="46"/>
  <c r="H1291" i="46" s="1"/>
  <c r="F483" i="46"/>
  <c r="Y530" i="46"/>
  <c r="V530" i="46"/>
  <c r="H530" i="46" s="1"/>
  <c r="K1084" i="46"/>
  <c r="H1130" i="46"/>
  <c r="K1130" i="46" s="1"/>
  <c r="S942" i="46"/>
  <c r="G942" i="46"/>
  <c r="AA1291" i="46"/>
  <c r="AE1385" i="46"/>
  <c r="O1385" i="46" s="1"/>
  <c r="I483" i="46"/>
  <c r="F1384" i="46"/>
  <c r="G483" i="46"/>
  <c r="P530" i="46"/>
  <c r="E530" i="46" s="1"/>
  <c r="R1291" i="46"/>
  <c r="E1291" i="46" s="1"/>
  <c r="S1291" i="46"/>
  <c r="F1291" i="46" s="1"/>
  <c r="I342" i="46"/>
  <c r="D436" i="46"/>
  <c r="N1569" i="46"/>
  <c r="O1569" i="46" s="1"/>
  <c r="N1291" i="46"/>
  <c r="W530" i="46"/>
  <c r="I530" i="46" s="1"/>
  <c r="O1291" i="46"/>
  <c r="P1291" i="46"/>
  <c r="N343" i="46"/>
  <c r="G436" i="46"/>
  <c r="W577" i="46"/>
  <c r="I577" i="46" s="1"/>
  <c r="V343" i="46"/>
  <c r="O343" i="46"/>
  <c r="T343" i="46"/>
  <c r="M343" i="46"/>
  <c r="E436" i="46"/>
  <c r="H436" i="46"/>
  <c r="L530" i="46"/>
  <c r="D530" i="46" s="1"/>
  <c r="G1383" i="46"/>
  <c r="B1796" i="46"/>
  <c r="D1795" i="46"/>
  <c r="E1477" i="46"/>
  <c r="I1478" i="46"/>
  <c r="D1478" i="46"/>
  <c r="E1478" i="46"/>
  <c r="X484" i="46"/>
  <c r="X578" i="46" s="1"/>
  <c r="L577" i="46"/>
  <c r="D577" i="46" s="1"/>
  <c r="G1384" i="46"/>
  <c r="Q577" i="46"/>
  <c r="F577" i="46" s="1"/>
  <c r="R943" i="46"/>
  <c r="R991" i="46" s="1"/>
  <c r="AF1165" i="46"/>
  <c r="AF1387" i="46" s="1"/>
  <c r="W907" i="46"/>
  <c r="AD446" i="46"/>
  <c r="AG221" i="46"/>
  <c r="D990" i="46"/>
  <c r="G990" i="46" s="1"/>
  <c r="AF1164" i="46"/>
  <c r="AG220" i="46"/>
  <c r="AG1164" i="46" s="1"/>
  <c r="W484" i="46"/>
  <c r="I390" i="46"/>
  <c r="W1681" i="46"/>
  <c r="W1674" i="46"/>
  <c r="W1677" i="46"/>
  <c r="X1667" i="46"/>
  <c r="W1691" i="46"/>
  <c r="W1661" i="46"/>
  <c r="W1671" i="46"/>
  <c r="W1684" i="46"/>
  <c r="W1688" i="46"/>
  <c r="H1478" i="46"/>
  <c r="F1787" i="46"/>
  <c r="H1786" i="46"/>
  <c r="E1040" i="46"/>
  <c r="E943" i="46"/>
  <c r="E991" i="46" s="1"/>
  <c r="O942" i="46"/>
  <c r="D1085" i="46"/>
  <c r="G1039" i="46"/>
  <c r="G1291" i="46"/>
  <c r="Q484" i="46"/>
  <c r="F390" i="46"/>
  <c r="H1735" i="46"/>
  <c r="D897" i="46"/>
  <c r="R897" i="46"/>
  <c r="P897" i="46"/>
  <c r="N897" i="46"/>
  <c r="H897" i="46"/>
  <c r="Q897" i="46"/>
  <c r="M897" i="46"/>
  <c r="L897" i="46"/>
  <c r="J897" i="46"/>
  <c r="I897" i="46"/>
  <c r="F897" i="46"/>
  <c r="E897" i="46"/>
  <c r="O990" i="46"/>
  <c r="M484" i="46"/>
  <c r="M578" i="46" s="1"/>
  <c r="F530" i="46"/>
  <c r="U1477" i="46"/>
  <c r="G1477" i="46" s="1"/>
  <c r="S343" i="46"/>
  <c r="S484" i="46"/>
  <c r="G390" i="46"/>
  <c r="I1383" i="46"/>
  <c r="E1085" i="46"/>
  <c r="E1131" i="46" s="1"/>
  <c r="F1085" i="46"/>
  <c r="F1131" i="46" s="1"/>
  <c r="W1477" i="46"/>
  <c r="H1477" i="46" s="1"/>
  <c r="F436" i="46"/>
  <c r="I1291" i="46"/>
  <c r="P343" i="46"/>
  <c r="P484" i="46"/>
  <c r="P578" i="46" s="1"/>
  <c r="D1040" i="46"/>
  <c r="G896" i="46"/>
  <c r="D943" i="46"/>
  <c r="Y343" i="46"/>
  <c r="V484" i="46"/>
  <c r="V578" i="46" s="1"/>
  <c r="D1383" i="46"/>
  <c r="K1430" i="46"/>
  <c r="F91" i="46"/>
  <c r="L90" i="46"/>
  <c r="H1384" i="46"/>
  <c r="F1040" i="46"/>
  <c r="F943" i="46"/>
  <c r="F991" i="46" s="1"/>
  <c r="Q343" i="46"/>
  <c r="L484" i="46"/>
  <c r="L578" i="46" s="1"/>
  <c r="D390" i="46"/>
  <c r="I1384" i="46"/>
  <c r="Y1477" i="46"/>
  <c r="I1477" i="46" s="1"/>
  <c r="H1040" i="46"/>
  <c r="K896" i="46"/>
  <c r="H943" i="46"/>
  <c r="I436" i="46"/>
  <c r="S1385" i="46"/>
  <c r="P1385" i="46"/>
  <c r="N1385" i="46"/>
  <c r="AA1385" i="46"/>
  <c r="AA1479" i="46" s="1"/>
  <c r="Z1385" i="46"/>
  <c r="Z1479" i="46" s="1"/>
  <c r="X1385" i="46"/>
  <c r="X1479" i="46" s="1"/>
  <c r="V1385" i="46"/>
  <c r="V1479" i="46" s="1"/>
  <c r="U1385" i="46"/>
  <c r="R1385" i="46"/>
  <c r="Q1385" i="46"/>
  <c r="R484" i="46"/>
  <c r="R578" i="46" s="1"/>
  <c r="I1085" i="46"/>
  <c r="I1131" i="46" s="1"/>
  <c r="I943" i="46"/>
  <c r="I991" i="46" s="1"/>
  <c r="I1040" i="46"/>
  <c r="N1477" i="46"/>
  <c r="H483" i="46"/>
  <c r="E577" i="46"/>
  <c r="P990" i="46"/>
  <c r="S990" i="46" s="1"/>
  <c r="U343" i="46"/>
  <c r="U484" i="46"/>
  <c r="H390" i="46"/>
  <c r="AF1163" i="46"/>
  <c r="AF1162" i="46" s="1"/>
  <c r="AF218" i="46"/>
  <c r="AG219" i="46"/>
  <c r="Q943" i="46"/>
  <c r="Q991" i="46" s="1"/>
  <c r="H990" i="46"/>
  <c r="K990" i="46" s="1"/>
  <c r="F1383" i="46"/>
  <c r="U1478" i="46"/>
  <c r="G1478" i="46" s="1"/>
  <c r="J1040" i="46"/>
  <c r="J943" i="46"/>
  <c r="J991" i="46" s="1"/>
  <c r="U577" i="46"/>
  <c r="H577" i="46" s="1"/>
  <c r="W343" i="46"/>
  <c r="T484" i="46"/>
  <c r="T578" i="46" s="1"/>
  <c r="V906" i="46"/>
  <c r="AC445" i="46"/>
  <c r="H1085" i="46"/>
  <c r="K1039" i="46"/>
  <c r="I1631" i="46"/>
  <c r="X1591" i="46"/>
  <c r="D1631" i="46"/>
  <c r="D1384" i="46"/>
  <c r="K1431" i="46"/>
  <c r="Y1592" i="46"/>
  <c r="J1632" i="46"/>
  <c r="E1632" i="46"/>
  <c r="L943" i="46"/>
  <c r="L991" i="46" s="1"/>
  <c r="O896" i="46"/>
  <c r="S577" i="46"/>
  <c r="G577" i="46" s="1"/>
  <c r="E483" i="46"/>
  <c r="L343" i="46"/>
  <c r="AB437" i="46"/>
  <c r="X213" i="46"/>
  <c r="T391" i="46"/>
  <c r="P391" i="46"/>
  <c r="U391" i="46"/>
  <c r="S391" i="46"/>
  <c r="M391" i="46"/>
  <c r="X307" i="46"/>
  <c r="U344" i="46" s="1"/>
  <c r="V391" i="46"/>
  <c r="W391" i="46"/>
  <c r="O391" i="46"/>
  <c r="X391" i="46"/>
  <c r="L391" i="46"/>
  <c r="Y391" i="46"/>
  <c r="R391" i="46"/>
  <c r="N391" i="46"/>
  <c r="Q391" i="46"/>
  <c r="X308" i="46"/>
  <c r="AE438" i="46" s="1"/>
  <c r="AE1162" i="46"/>
  <c r="E1384" i="46"/>
  <c r="M943" i="46"/>
  <c r="M991" i="46" s="1"/>
  <c r="G1130" i="46"/>
  <c r="Y484" i="46"/>
  <c r="Y578" i="46" s="1"/>
  <c r="Y437" i="46"/>
  <c r="P437" i="46"/>
  <c r="X437" i="46"/>
  <c r="X531" i="46" s="1"/>
  <c r="L437" i="46"/>
  <c r="T437" i="46"/>
  <c r="T531" i="46" s="1"/>
  <c r="S437" i="46"/>
  <c r="V437" i="46"/>
  <c r="V531" i="46" s="1"/>
  <c r="O437" i="46"/>
  <c r="O531" i="46" s="1"/>
  <c r="W437" i="46"/>
  <c r="N437" i="46"/>
  <c r="Q437" i="46"/>
  <c r="U437" i="46"/>
  <c r="H437" i="46" s="1"/>
  <c r="M437" i="46"/>
  <c r="M531" i="46" s="1"/>
  <c r="R437" i="46"/>
  <c r="K1523" i="46"/>
  <c r="N943" i="46"/>
  <c r="N991" i="46" s="1"/>
  <c r="G1084" i="46"/>
  <c r="S1477" i="46"/>
  <c r="F1477" i="46" s="1"/>
  <c r="R343" i="46"/>
  <c r="O484" i="46"/>
  <c r="E390" i="46"/>
  <c r="J1085" i="46"/>
  <c r="J1131" i="46" s="1"/>
  <c r="L43" i="46"/>
  <c r="F44" i="46"/>
  <c r="E1383" i="46"/>
  <c r="S1478" i="46"/>
  <c r="F1478" i="46" s="1"/>
  <c r="P943" i="46"/>
  <c r="S896" i="46"/>
  <c r="S530" i="46"/>
  <c r="G530" i="46" s="1"/>
  <c r="N484" i="46"/>
  <c r="N578" i="46" s="1"/>
  <c r="N531" i="46" l="1"/>
  <c r="G943" i="46"/>
  <c r="O1479" i="46"/>
  <c r="E1385" i="46"/>
  <c r="S1479" i="46"/>
  <c r="T1385" i="46"/>
  <c r="T1479" i="46" s="1"/>
  <c r="S943" i="46"/>
  <c r="W1385" i="46"/>
  <c r="W1479" i="46" s="1"/>
  <c r="H1479" i="46" s="1"/>
  <c r="R1479" i="46"/>
  <c r="G1085" i="46"/>
  <c r="Y1385" i="46"/>
  <c r="K1432" i="46" s="1"/>
  <c r="G1385" i="46"/>
  <c r="P1479" i="46"/>
  <c r="N1479" i="46"/>
  <c r="D1479" i="46" s="1"/>
  <c r="D991" i="46"/>
  <c r="G991" i="46" s="1"/>
  <c r="K1338" i="46"/>
  <c r="D1291" i="46"/>
  <c r="N344" i="46"/>
  <c r="O344" i="46"/>
  <c r="H484" i="46"/>
  <c r="B1797" i="46"/>
  <c r="D1796" i="46"/>
  <c r="M344" i="46"/>
  <c r="T344" i="46"/>
  <c r="X344" i="46"/>
  <c r="D437" i="46"/>
  <c r="P344" i="46"/>
  <c r="I1385" i="46"/>
  <c r="Q1479" i="46"/>
  <c r="E1479" i="46" s="1"/>
  <c r="O485" i="46"/>
  <c r="E391" i="46"/>
  <c r="O991" i="46"/>
  <c r="N1571" i="46"/>
  <c r="O1571" i="46" s="1"/>
  <c r="AE1387" i="46"/>
  <c r="O1293" i="46"/>
  <c r="N1293" i="46"/>
  <c r="AA1293" i="46"/>
  <c r="Z1293" i="46"/>
  <c r="Y1293" i="46"/>
  <c r="X1293" i="46"/>
  <c r="W1293" i="46"/>
  <c r="V1293" i="46"/>
  <c r="U1293" i="46"/>
  <c r="T1293" i="46"/>
  <c r="S1293" i="46"/>
  <c r="P1293" i="46"/>
  <c r="R1293" i="46"/>
  <c r="Q1293" i="46"/>
  <c r="J944" i="46"/>
  <c r="J992" i="46" s="1"/>
  <c r="J1041" i="46"/>
  <c r="I391" i="46"/>
  <c r="W485" i="46"/>
  <c r="O943" i="46"/>
  <c r="W531" i="46"/>
  <c r="I343" i="46"/>
  <c r="K943" i="46"/>
  <c r="F92" i="46"/>
  <c r="L91" i="46"/>
  <c r="L944" i="46"/>
  <c r="O897" i="46"/>
  <c r="U1479" i="46"/>
  <c r="G1479" i="46" s="1"/>
  <c r="X1691" i="46"/>
  <c r="X1661" i="46"/>
  <c r="X1684" i="46"/>
  <c r="X1688" i="46"/>
  <c r="X1681" i="46"/>
  <c r="Y1667" i="46"/>
  <c r="X1674" i="46"/>
  <c r="X1671" i="46"/>
  <c r="X1677" i="46"/>
  <c r="V485" i="46"/>
  <c r="V579" i="46" s="1"/>
  <c r="H991" i="46"/>
  <c r="K991" i="46" s="1"/>
  <c r="P531" i="46"/>
  <c r="E531" i="46" s="1"/>
  <c r="M944" i="46"/>
  <c r="M992" i="46" s="1"/>
  <c r="X485" i="46"/>
  <c r="X579" i="46" s="1"/>
  <c r="U578" i="46"/>
  <c r="H578" i="46" s="1"/>
  <c r="Q944" i="46"/>
  <c r="Q992" i="46" s="1"/>
  <c r="I1041" i="46"/>
  <c r="I944" i="46"/>
  <c r="I992" i="46" s="1"/>
  <c r="M485" i="46"/>
  <c r="M579" i="46" s="1"/>
  <c r="E1633" i="46"/>
  <c r="Z1592" i="46"/>
  <c r="J1633" i="46"/>
  <c r="U531" i="46"/>
  <c r="H531" i="46" s="1"/>
  <c r="H343" i="46"/>
  <c r="K1040" i="46"/>
  <c r="H1086" i="46"/>
  <c r="H1041" i="46"/>
  <c r="H944" i="46"/>
  <c r="K897" i="46"/>
  <c r="D1131" i="46"/>
  <c r="G1131" i="46" s="1"/>
  <c r="V907" i="46"/>
  <c r="AC446" i="46"/>
  <c r="P991" i="46"/>
  <c r="S991" i="46" s="1"/>
  <c r="N944" i="46"/>
  <c r="N992" i="46" s="1"/>
  <c r="F45" i="46"/>
  <c r="L44" i="46"/>
  <c r="U485" i="46"/>
  <c r="H485" i="46" s="1"/>
  <c r="H391" i="46"/>
  <c r="Y531" i="46"/>
  <c r="P944" i="46"/>
  <c r="S897" i="46"/>
  <c r="I484" i="46"/>
  <c r="F1479" i="46"/>
  <c r="Y344" i="46"/>
  <c r="P485" i="46"/>
  <c r="P579" i="46" s="1"/>
  <c r="R944" i="46"/>
  <c r="R992" i="46" s="1"/>
  <c r="W578" i="46"/>
  <c r="I578" i="46" s="1"/>
  <c r="S485" i="46"/>
  <c r="G391" i="46"/>
  <c r="F437" i="46"/>
  <c r="V344" i="46"/>
  <c r="T485" i="46"/>
  <c r="T579" i="46" s="1"/>
  <c r="I1632" i="46"/>
  <c r="D1632" i="46"/>
  <c r="Y1591" i="46"/>
  <c r="J1086" i="46"/>
  <c r="J1132" i="46" s="1"/>
  <c r="D1477" i="46"/>
  <c r="K1524" i="46"/>
  <c r="D578" i="46"/>
  <c r="D1041" i="46"/>
  <c r="D944" i="46"/>
  <c r="D992" i="46" s="1"/>
  <c r="G897" i="46"/>
  <c r="E1086" i="46"/>
  <c r="E1132" i="46" s="1"/>
  <c r="AB438" i="46"/>
  <c r="Y213" i="46"/>
  <c r="T392" i="46"/>
  <c r="O392" i="46"/>
  <c r="N392" i="46"/>
  <c r="V392" i="46"/>
  <c r="Y392" i="46"/>
  <c r="R392" i="46"/>
  <c r="L392" i="46"/>
  <c r="Y307" i="46"/>
  <c r="V345" i="46" s="1"/>
  <c r="X392" i="46"/>
  <c r="M392" i="46"/>
  <c r="Q392" i="46"/>
  <c r="W392" i="46"/>
  <c r="P392" i="46"/>
  <c r="U392" i="46"/>
  <c r="S392" i="46"/>
  <c r="Y308" i="46"/>
  <c r="AE439" i="46" s="1"/>
  <c r="I1086" i="46"/>
  <c r="I1132" i="46" s="1"/>
  <c r="D484" i="46"/>
  <c r="H1736" i="46"/>
  <c r="M898" i="46"/>
  <c r="I898" i="46"/>
  <c r="E898" i="46"/>
  <c r="Q898" i="46"/>
  <c r="R898" i="46"/>
  <c r="P898" i="46"/>
  <c r="N898" i="46"/>
  <c r="L898" i="46"/>
  <c r="J898" i="46"/>
  <c r="H898" i="46"/>
  <c r="F898" i="46"/>
  <c r="D898" i="46"/>
  <c r="Q344" i="46"/>
  <c r="I437" i="46"/>
  <c r="N1570" i="46"/>
  <c r="O1570" i="46" s="1"/>
  <c r="AE1386" i="46"/>
  <c r="V1292" i="46"/>
  <c r="U1292" i="46"/>
  <c r="T1292" i="46"/>
  <c r="S1292" i="46"/>
  <c r="R1292" i="46"/>
  <c r="Q1292" i="46"/>
  <c r="P1292" i="46"/>
  <c r="O1292" i="46"/>
  <c r="N1292" i="46"/>
  <c r="AA1292" i="46"/>
  <c r="Z1292" i="46"/>
  <c r="Y1292" i="46"/>
  <c r="X1292" i="46"/>
  <c r="W1292" i="46"/>
  <c r="Q485" i="46"/>
  <c r="Q579" i="46" s="1"/>
  <c r="F391" i="46"/>
  <c r="W438" i="46"/>
  <c r="O438" i="46"/>
  <c r="P438" i="46"/>
  <c r="U438" i="46"/>
  <c r="S438" i="46"/>
  <c r="R438" i="46"/>
  <c r="M438" i="46"/>
  <c r="Q438" i="46"/>
  <c r="T438" i="46"/>
  <c r="T532" i="46" s="1"/>
  <c r="V438" i="46"/>
  <c r="Y438" i="46"/>
  <c r="N438" i="46"/>
  <c r="N532" i="46" s="1"/>
  <c r="X438" i="46"/>
  <c r="L438" i="46"/>
  <c r="D1385" i="46"/>
  <c r="Q531" i="46"/>
  <c r="F343" i="46"/>
  <c r="H1787" i="46"/>
  <c r="F1788" i="46"/>
  <c r="K1525" i="46"/>
  <c r="E484" i="46"/>
  <c r="E437" i="46"/>
  <c r="R344" i="46"/>
  <c r="N485" i="46"/>
  <c r="N579" i="46" s="1"/>
  <c r="L531" i="46"/>
  <c r="D531" i="46" s="1"/>
  <c r="D343" i="46"/>
  <c r="K1085" i="46"/>
  <c r="S344" i="46"/>
  <c r="O578" i="46"/>
  <c r="E578" i="46" s="1"/>
  <c r="L344" i="46"/>
  <c r="R485" i="46"/>
  <c r="R579" i="46" s="1"/>
  <c r="H1131" i="46"/>
  <c r="K1131" i="46" s="1"/>
  <c r="G1040" i="46"/>
  <c r="D1086" i="46"/>
  <c r="F484" i="46"/>
  <c r="R531" i="46"/>
  <c r="G437" i="46"/>
  <c r="W344" i="46"/>
  <c r="Y485" i="46"/>
  <c r="Y579" i="46" s="1"/>
  <c r="G484" i="46"/>
  <c r="E1041" i="46"/>
  <c r="E944" i="46"/>
  <c r="E992" i="46" s="1"/>
  <c r="Q578" i="46"/>
  <c r="F578" i="46" s="1"/>
  <c r="AG1165" i="46"/>
  <c r="AF1388" i="46" s="1"/>
  <c r="W908" i="46"/>
  <c r="AD447" i="46"/>
  <c r="S531" i="46"/>
  <c r="G531" i="46" s="1"/>
  <c r="G343" i="46"/>
  <c r="L485" i="46"/>
  <c r="D391" i="46"/>
  <c r="AG1163" i="46"/>
  <c r="AG1162" i="46" s="1"/>
  <c r="AG218" i="46"/>
  <c r="H1385" i="46"/>
  <c r="F1086" i="46"/>
  <c r="F1132" i="46" s="1"/>
  <c r="S578" i="46"/>
  <c r="G578" i="46" s="1"/>
  <c r="F1041" i="46"/>
  <c r="F944" i="46"/>
  <c r="F992" i="46" s="1"/>
  <c r="E343" i="46"/>
  <c r="Y1479" i="46" l="1"/>
  <c r="I1479" i="46" s="1"/>
  <c r="Y345" i="46"/>
  <c r="Q345" i="46"/>
  <c r="S345" i="46"/>
  <c r="E344" i="46"/>
  <c r="W345" i="46"/>
  <c r="F1385" i="46"/>
  <c r="O345" i="46"/>
  <c r="P345" i="46"/>
  <c r="M532" i="46"/>
  <c r="P532" i="46"/>
  <c r="U579" i="46"/>
  <c r="H579" i="46" s="1"/>
  <c r="X532" i="46"/>
  <c r="K1086" i="46"/>
  <c r="G1086" i="46"/>
  <c r="E438" i="46"/>
  <c r="D485" i="46"/>
  <c r="L579" i="46"/>
  <c r="H438" i="46"/>
  <c r="G485" i="46"/>
  <c r="F531" i="46"/>
  <c r="I438" i="46"/>
  <c r="I531" i="46"/>
  <c r="B1798" i="46"/>
  <c r="D1797" i="46"/>
  <c r="F579" i="46"/>
  <c r="F438" i="46"/>
  <c r="D1292" i="46"/>
  <c r="K1339" i="46"/>
  <c r="J1042" i="46"/>
  <c r="J945" i="46"/>
  <c r="J993" i="46" s="1"/>
  <c r="Q486" i="46"/>
  <c r="F392" i="46"/>
  <c r="G944" i="46"/>
  <c r="S579" i="46"/>
  <c r="G579" i="46" s="1"/>
  <c r="I1293" i="46"/>
  <c r="M486" i="46"/>
  <c r="M580" i="46"/>
  <c r="G992" i="46"/>
  <c r="Y1688" i="46"/>
  <c r="Y1671" i="46"/>
  <c r="Y1661" i="46"/>
  <c r="Y1681" i="46"/>
  <c r="Y1674" i="46"/>
  <c r="Y1677" i="46"/>
  <c r="Y1684" i="46"/>
  <c r="Y1691" i="46"/>
  <c r="Z1667" i="46"/>
  <c r="I485" i="46"/>
  <c r="X486" i="46"/>
  <c r="X580" i="46" s="1"/>
  <c r="D1087" i="46"/>
  <c r="G1041" i="46"/>
  <c r="F46" i="46"/>
  <c r="L45" i="46"/>
  <c r="I1087" i="46"/>
  <c r="I1133" i="46" s="1"/>
  <c r="H1788" i="46"/>
  <c r="F1789" i="46"/>
  <c r="G438" i="46"/>
  <c r="E1292" i="46"/>
  <c r="P945" i="46"/>
  <c r="P993" i="46" s="1"/>
  <c r="S898" i="46"/>
  <c r="H1132" i="46"/>
  <c r="K1132" i="46" s="1"/>
  <c r="W579" i="46"/>
  <c r="I579" i="46" s="1"/>
  <c r="D1293" i="46"/>
  <c r="K1340" i="46"/>
  <c r="K1041" i="46"/>
  <c r="H1087" i="46"/>
  <c r="R945" i="46"/>
  <c r="R993" i="46" s="1"/>
  <c r="L486" i="46"/>
  <c r="L580" i="46"/>
  <c r="D392" i="46"/>
  <c r="W486" i="46"/>
  <c r="I392" i="46"/>
  <c r="N945" i="46"/>
  <c r="N993" i="46" s="1"/>
  <c r="L532" i="46"/>
  <c r="D532" i="46" s="1"/>
  <c r="D344" i="46"/>
  <c r="F1292" i="46"/>
  <c r="Q945" i="46"/>
  <c r="Q993" i="46" s="1"/>
  <c r="L345" i="46"/>
  <c r="R486" i="46"/>
  <c r="R580" i="46" s="1"/>
  <c r="J1087" i="46"/>
  <c r="J1133" i="46" s="1"/>
  <c r="T1387" i="46"/>
  <c r="Q1387" i="46"/>
  <c r="O1387" i="46"/>
  <c r="O1481" i="46" s="1"/>
  <c r="AA1387" i="46"/>
  <c r="AA1481" i="46" s="1"/>
  <c r="X1387" i="46"/>
  <c r="X1481" i="46" s="1"/>
  <c r="Z1387" i="46"/>
  <c r="Z1481" i="46" s="1"/>
  <c r="Y1387" i="46"/>
  <c r="V1387" i="46"/>
  <c r="V1481" i="46" s="1"/>
  <c r="U1387" i="46"/>
  <c r="S1387" i="46"/>
  <c r="S1481" i="46" s="1"/>
  <c r="R1387" i="46"/>
  <c r="R1481" i="46" s="1"/>
  <c r="P1387" i="46"/>
  <c r="P1481" i="46" s="1"/>
  <c r="N1387" i="46"/>
  <c r="N1481" i="46" s="1"/>
  <c r="W1387" i="46"/>
  <c r="W1481" i="46" s="1"/>
  <c r="E945" i="46"/>
  <c r="E993" i="46" s="1"/>
  <c r="E1042" i="46"/>
  <c r="Y486" i="46"/>
  <c r="Y580" i="46" s="1"/>
  <c r="K1526" i="46"/>
  <c r="S532" i="46"/>
  <c r="G532" i="46" s="1"/>
  <c r="G344" i="46"/>
  <c r="G1292" i="46"/>
  <c r="I945" i="46"/>
  <c r="I993" i="46" s="1"/>
  <c r="I1042" i="46"/>
  <c r="U345" i="46"/>
  <c r="V486" i="46"/>
  <c r="V580" i="46" s="1"/>
  <c r="Y532" i="46"/>
  <c r="E1293" i="46"/>
  <c r="M945" i="46"/>
  <c r="M993" i="46" s="1"/>
  <c r="X345" i="46"/>
  <c r="N486" i="46"/>
  <c r="N580" i="46" s="1"/>
  <c r="I1633" i="46"/>
  <c r="Z1591" i="46"/>
  <c r="D1633" i="46"/>
  <c r="F1087" i="46"/>
  <c r="F1133" i="46" s="1"/>
  <c r="V908" i="46"/>
  <c r="AC447" i="46"/>
  <c r="P1386" i="46"/>
  <c r="P1480" i="46" s="1"/>
  <c r="AA1386" i="46"/>
  <c r="AA1480" i="46" s="1"/>
  <c r="X1386" i="46"/>
  <c r="X1480" i="46" s="1"/>
  <c r="W1386" i="46"/>
  <c r="T1386" i="46"/>
  <c r="T1480" i="46" s="1"/>
  <c r="Y1386" i="46"/>
  <c r="Y1480" i="46" s="1"/>
  <c r="V1386" i="46"/>
  <c r="V1480" i="46" s="1"/>
  <c r="U1386" i="46"/>
  <c r="S1386" i="46"/>
  <c r="S1480" i="46" s="1"/>
  <c r="R1386" i="46"/>
  <c r="R1480" i="46" s="1"/>
  <c r="Q1386" i="46"/>
  <c r="O1386" i="46"/>
  <c r="O1480" i="46" s="1"/>
  <c r="N1386" i="46"/>
  <c r="Z1386" i="46"/>
  <c r="Z1480" i="46" s="1"/>
  <c r="H1737" i="46"/>
  <c r="F899" i="46"/>
  <c r="D899" i="46"/>
  <c r="R899" i="46"/>
  <c r="P899" i="46"/>
  <c r="N899" i="46"/>
  <c r="J899" i="46"/>
  <c r="Q899" i="46"/>
  <c r="M899" i="46"/>
  <c r="L899" i="46"/>
  <c r="I899" i="46"/>
  <c r="H899" i="46"/>
  <c r="E899" i="46"/>
  <c r="T345" i="46"/>
  <c r="O486" i="46"/>
  <c r="O580" i="46" s="1"/>
  <c r="E392" i="46"/>
  <c r="J1634" i="46"/>
  <c r="AA1592" i="46"/>
  <c r="E1634" i="46"/>
  <c r="O944" i="46"/>
  <c r="E485" i="46"/>
  <c r="H1042" i="46"/>
  <c r="H945" i="46"/>
  <c r="K898" i="46"/>
  <c r="H993" i="46"/>
  <c r="L945" i="46"/>
  <c r="O898" i="46"/>
  <c r="N1572" i="46"/>
  <c r="O1572" i="46" s="1"/>
  <c r="AE1388" i="46"/>
  <c r="X1294" i="46"/>
  <c r="W1294" i="46"/>
  <c r="V1294" i="46"/>
  <c r="U1294" i="46"/>
  <c r="T1294" i="46"/>
  <c r="S1294" i="46"/>
  <c r="R1294" i="46"/>
  <c r="Q1294" i="46"/>
  <c r="P1294" i="46"/>
  <c r="O1294" i="46"/>
  <c r="N1294" i="46"/>
  <c r="AA1294" i="46"/>
  <c r="Z1294" i="46"/>
  <c r="Y1294" i="46"/>
  <c r="W532" i="46"/>
  <c r="I344" i="46"/>
  <c r="D438" i="46"/>
  <c r="F485" i="46"/>
  <c r="R345" i="46"/>
  <c r="T486" i="46"/>
  <c r="T580" i="46" s="1"/>
  <c r="L992" i="46"/>
  <c r="O992" i="46" s="1"/>
  <c r="F1293" i="46"/>
  <c r="O579" i="46"/>
  <c r="E579" i="46" s="1"/>
  <c r="E1087" i="46"/>
  <c r="E1133" i="46" s="1"/>
  <c r="H1292" i="46"/>
  <c r="N345" i="46"/>
  <c r="AB439" i="46"/>
  <c r="Z213" i="46"/>
  <c r="T393" i="46"/>
  <c r="Y393" i="46"/>
  <c r="R393" i="46"/>
  <c r="P393" i="46"/>
  <c r="S393" i="46"/>
  <c r="M393" i="46"/>
  <c r="Z307" i="46"/>
  <c r="T346" i="46" s="1"/>
  <c r="U393" i="46"/>
  <c r="L393" i="46"/>
  <c r="Q393" i="46"/>
  <c r="N393" i="46"/>
  <c r="V393" i="46"/>
  <c r="O393" i="46"/>
  <c r="W393" i="46"/>
  <c r="X393" i="46"/>
  <c r="Z308" i="46"/>
  <c r="AE440" i="46" s="1"/>
  <c r="S944" i="46"/>
  <c r="T1481" i="46"/>
  <c r="Q532" i="46"/>
  <c r="F344" i="46"/>
  <c r="S486" i="46"/>
  <c r="G392" i="46"/>
  <c r="W439" i="46"/>
  <c r="W533" i="46" s="1"/>
  <c r="T439" i="46"/>
  <c r="S439" i="46"/>
  <c r="G439" i="46" s="1"/>
  <c r="M439" i="46"/>
  <c r="Q439" i="46"/>
  <c r="V439" i="46"/>
  <c r="V533" i="46" s="1"/>
  <c r="Y439" i="46"/>
  <c r="Y533" i="46" s="1"/>
  <c r="U439" i="46"/>
  <c r="H439" i="46" s="1"/>
  <c r="N439" i="46"/>
  <c r="X439" i="46"/>
  <c r="L439" i="46"/>
  <c r="R439" i="46"/>
  <c r="O439" i="46"/>
  <c r="P439" i="46"/>
  <c r="P533" i="46" s="1"/>
  <c r="P992" i="46"/>
  <c r="S992" i="46" s="1"/>
  <c r="F93" i="46"/>
  <c r="L92" i="46"/>
  <c r="G1293" i="46"/>
  <c r="O532" i="46"/>
  <c r="E532" i="46" s="1"/>
  <c r="D1132" i="46"/>
  <c r="G1132" i="46" s="1"/>
  <c r="D579" i="46"/>
  <c r="I1292" i="46"/>
  <c r="D945" i="46"/>
  <c r="D993" i="46" s="1"/>
  <c r="G898" i="46"/>
  <c r="D1042" i="46"/>
  <c r="M345" i="46"/>
  <c r="U486" i="46"/>
  <c r="H392" i="46"/>
  <c r="V532" i="46"/>
  <c r="K944" i="46"/>
  <c r="U532" i="46"/>
  <c r="E345" i="46"/>
  <c r="R532" i="46"/>
  <c r="F1042" i="46"/>
  <c r="F945" i="46"/>
  <c r="F993" i="46" s="1"/>
  <c r="P486" i="46"/>
  <c r="P580" i="46" s="1"/>
  <c r="H992" i="46"/>
  <c r="K992" i="46" s="1"/>
  <c r="H1293" i="46"/>
  <c r="H344" i="46"/>
  <c r="E1387" i="46" l="1"/>
  <c r="I532" i="46"/>
  <c r="G1386" i="46"/>
  <c r="S993" i="46"/>
  <c r="K1087" i="46"/>
  <c r="K945" i="46"/>
  <c r="G1387" i="46"/>
  <c r="Q346" i="46"/>
  <c r="P346" i="46"/>
  <c r="U346" i="46"/>
  <c r="Y346" i="46"/>
  <c r="G486" i="46"/>
  <c r="V346" i="46"/>
  <c r="S346" i="46"/>
  <c r="G346" i="46" s="1"/>
  <c r="H486" i="46"/>
  <c r="F532" i="46"/>
  <c r="R346" i="46"/>
  <c r="M533" i="46"/>
  <c r="L346" i="46"/>
  <c r="W346" i="46"/>
  <c r="D439" i="46"/>
  <c r="H1481" i="46"/>
  <c r="N346" i="46"/>
  <c r="O346" i="46"/>
  <c r="M346" i="46"/>
  <c r="X346" i="46"/>
  <c r="H1386" i="46"/>
  <c r="F486" i="46"/>
  <c r="E1386" i="46"/>
  <c r="Q1480" i="46"/>
  <c r="E1480" i="46" s="1"/>
  <c r="S533" i="46"/>
  <c r="F1481" i="46"/>
  <c r="Q1481" i="46"/>
  <c r="E1481" i="46" s="1"/>
  <c r="B1799" i="46"/>
  <c r="D1798" i="46"/>
  <c r="H532" i="46"/>
  <c r="I1387" i="46"/>
  <c r="D1481" i="46"/>
  <c r="G993" i="46"/>
  <c r="F1294" i="46"/>
  <c r="N946" i="46"/>
  <c r="N994" i="46" s="1"/>
  <c r="X533" i="46"/>
  <c r="I533" i="46" s="1"/>
  <c r="F1480" i="46"/>
  <c r="Y1481" i="46"/>
  <c r="I1481" i="46" s="1"/>
  <c r="P946" i="46"/>
  <c r="S899" i="46"/>
  <c r="Z1677" i="46"/>
  <c r="AA1667" i="46"/>
  <c r="Z1691" i="46"/>
  <c r="Z1681" i="46"/>
  <c r="Z1674" i="46"/>
  <c r="Z1684" i="46"/>
  <c r="Z1671" i="46"/>
  <c r="Z1661" i="46"/>
  <c r="Z1688" i="46"/>
  <c r="E439" i="46"/>
  <c r="G1294" i="46"/>
  <c r="R946" i="46"/>
  <c r="R994" i="46" s="1"/>
  <c r="Y487" i="46"/>
  <c r="Y581" i="46" s="1"/>
  <c r="R533" i="46"/>
  <c r="J1635" i="46"/>
  <c r="E1635" i="46"/>
  <c r="AB1592" i="46"/>
  <c r="D1043" i="46"/>
  <c r="D946" i="46"/>
  <c r="G899" i="46"/>
  <c r="F1790" i="46"/>
  <c r="H1789" i="46"/>
  <c r="T487" i="46"/>
  <c r="T581" i="46" s="1"/>
  <c r="H1294" i="46"/>
  <c r="F946" i="46"/>
  <c r="F994" i="46" s="1"/>
  <c r="F1043" i="46"/>
  <c r="I345" i="46"/>
  <c r="H1133" i="46"/>
  <c r="K1133" i="46" s="1"/>
  <c r="S580" i="46"/>
  <c r="G580" i="46" s="1"/>
  <c r="F1088" i="46"/>
  <c r="F1134" i="46" s="1"/>
  <c r="AB440" i="46"/>
  <c r="AA213" i="46"/>
  <c r="T394" i="46"/>
  <c r="M394" i="46"/>
  <c r="Q394" i="46"/>
  <c r="S394" i="46"/>
  <c r="AA307" i="46"/>
  <c r="Q347" i="46" s="1"/>
  <c r="P394" i="46"/>
  <c r="R394" i="46"/>
  <c r="V394" i="46"/>
  <c r="N394" i="46"/>
  <c r="Y394" i="46"/>
  <c r="O394" i="46"/>
  <c r="U394" i="46"/>
  <c r="W394" i="46"/>
  <c r="L394" i="46"/>
  <c r="X394" i="46"/>
  <c r="AA308" i="46"/>
  <c r="AE441" i="46" s="1"/>
  <c r="H1738" i="46"/>
  <c r="P900" i="46"/>
  <c r="M900" i="46"/>
  <c r="I900" i="46"/>
  <c r="R900" i="46"/>
  <c r="Q900" i="46"/>
  <c r="N900" i="46"/>
  <c r="L900" i="46"/>
  <c r="J900" i="46"/>
  <c r="H900" i="46"/>
  <c r="D900" i="46"/>
  <c r="F900" i="46"/>
  <c r="E900" i="46"/>
  <c r="Q580" i="46"/>
  <c r="F580" i="46" s="1"/>
  <c r="H346" i="46"/>
  <c r="G1042" i="46"/>
  <c r="D1088" i="46"/>
  <c r="D1134" i="46" s="1"/>
  <c r="X487" i="46"/>
  <c r="X581" i="46" s="1"/>
  <c r="U440" i="46"/>
  <c r="L440" i="46"/>
  <c r="R440" i="46"/>
  <c r="O440" i="46"/>
  <c r="Y440" i="46"/>
  <c r="P440" i="46"/>
  <c r="X440" i="46"/>
  <c r="T440" i="46"/>
  <c r="T534" i="46" s="1"/>
  <c r="S440" i="46"/>
  <c r="V440" i="46"/>
  <c r="W440" i="46"/>
  <c r="M440" i="46"/>
  <c r="M534" i="46" s="1"/>
  <c r="Q440" i="46"/>
  <c r="Q534" i="46" s="1"/>
  <c r="N440" i="46"/>
  <c r="X1388" i="46"/>
  <c r="X1482" i="46" s="1"/>
  <c r="U1388" i="46"/>
  <c r="U1482" i="46" s="1"/>
  <c r="S1388" i="46"/>
  <c r="P1388" i="46"/>
  <c r="P1482" i="46" s="1"/>
  <c r="O1388" i="46"/>
  <c r="O1482" i="46" s="1"/>
  <c r="AA1388" i="46"/>
  <c r="AA1482" i="46" s="1"/>
  <c r="Z1388" i="46"/>
  <c r="Z1482" i="46" s="1"/>
  <c r="Y1388" i="46"/>
  <c r="W1388" i="46"/>
  <c r="T1388" i="46"/>
  <c r="T1482" i="46" s="1"/>
  <c r="R1388" i="46"/>
  <c r="R1482" i="46" s="1"/>
  <c r="Q1388" i="46"/>
  <c r="N1388" i="46"/>
  <c r="N1482" i="46" s="1"/>
  <c r="V1388" i="46"/>
  <c r="V1482" i="46" s="1"/>
  <c r="E580" i="46"/>
  <c r="E1088" i="46"/>
  <c r="E1134" i="46" s="1"/>
  <c r="I486" i="46"/>
  <c r="I1480" i="46"/>
  <c r="W487" i="46"/>
  <c r="I393" i="46"/>
  <c r="N533" i="46"/>
  <c r="E486" i="46"/>
  <c r="D1386" i="46"/>
  <c r="K1433" i="46"/>
  <c r="W580" i="46"/>
  <c r="I580" i="46" s="1"/>
  <c r="E346" i="46"/>
  <c r="O487" i="46"/>
  <c r="O581" i="46" s="1"/>
  <c r="E393" i="46"/>
  <c r="I1294" i="46"/>
  <c r="T533" i="46"/>
  <c r="J1088" i="46"/>
  <c r="J1134" i="46" s="1"/>
  <c r="U580" i="46"/>
  <c r="H580" i="46" s="1"/>
  <c r="V487" i="46"/>
  <c r="V581" i="46" s="1"/>
  <c r="W1480" i="46"/>
  <c r="H1480" i="46" s="1"/>
  <c r="O945" i="46"/>
  <c r="E1043" i="46"/>
  <c r="E946" i="46"/>
  <c r="E994" i="46" s="1"/>
  <c r="U533" i="46"/>
  <c r="H533" i="46" s="1"/>
  <c r="H345" i="46"/>
  <c r="F47" i="46"/>
  <c r="L46" i="46"/>
  <c r="P487" i="46"/>
  <c r="P581" i="46" s="1"/>
  <c r="F439" i="46"/>
  <c r="X534" i="46"/>
  <c r="N487" i="46"/>
  <c r="N581" i="46" s="1"/>
  <c r="L993" i="46"/>
  <c r="O993" i="46" s="1"/>
  <c r="H1043" i="46"/>
  <c r="K899" i="46"/>
  <c r="H946" i="46"/>
  <c r="H994" i="46" s="1"/>
  <c r="H1387" i="46"/>
  <c r="J1043" i="46"/>
  <c r="J946" i="46"/>
  <c r="J994" i="46" s="1"/>
  <c r="P534" i="46"/>
  <c r="Q487" i="46"/>
  <c r="F393" i="46"/>
  <c r="D1294" i="46"/>
  <c r="K1341" i="46"/>
  <c r="K993" i="46"/>
  <c r="I1043" i="46"/>
  <c r="I946" i="46"/>
  <c r="I994" i="46" s="1"/>
  <c r="F1386" i="46"/>
  <c r="I1088" i="46"/>
  <c r="I1134" i="46" s="1"/>
  <c r="D1387" i="46"/>
  <c r="K1434" i="46"/>
  <c r="F345" i="46"/>
  <c r="G1087" i="46"/>
  <c r="N1480" i="46"/>
  <c r="R487" i="46"/>
  <c r="R581" i="46" s="1"/>
  <c r="L487" i="46"/>
  <c r="L581" i="46" s="1"/>
  <c r="D393" i="46"/>
  <c r="L946" i="46"/>
  <c r="O899" i="46"/>
  <c r="AA1591" i="46"/>
  <c r="I1634" i="46"/>
  <c r="D1634" i="46"/>
  <c r="L533" i="46"/>
  <c r="D345" i="46"/>
  <c r="D580" i="46"/>
  <c r="Q533" i="46"/>
  <c r="D1133" i="46"/>
  <c r="G1133" i="46" s="1"/>
  <c r="F94" i="46"/>
  <c r="L93" i="46"/>
  <c r="G945" i="46"/>
  <c r="O533" i="46"/>
  <c r="E533" i="46" s="1"/>
  <c r="U1481" i="46"/>
  <c r="G1481" i="46" s="1"/>
  <c r="U487" i="46"/>
  <c r="U581" i="46" s="1"/>
  <c r="H393" i="46"/>
  <c r="M946" i="46"/>
  <c r="M994" i="46" s="1"/>
  <c r="D486" i="46"/>
  <c r="M487" i="46"/>
  <c r="M581" i="46" s="1"/>
  <c r="S487" i="46"/>
  <c r="G393" i="46"/>
  <c r="I439" i="46"/>
  <c r="E1294" i="46"/>
  <c r="K1042" i="46"/>
  <c r="H1088" i="46"/>
  <c r="Q946" i="46"/>
  <c r="Q994" i="46" s="1"/>
  <c r="I1386" i="46"/>
  <c r="U1480" i="46"/>
  <c r="G1480" i="46" s="1"/>
  <c r="F1387" i="46"/>
  <c r="G345" i="46"/>
  <c r="S945" i="46"/>
  <c r="G946" i="46" l="1"/>
  <c r="F346" i="46"/>
  <c r="G533" i="46"/>
  <c r="V534" i="46"/>
  <c r="F533" i="46"/>
  <c r="I487" i="46"/>
  <c r="U534" i="46"/>
  <c r="Y534" i="46"/>
  <c r="W581" i="46"/>
  <c r="W534" i="46"/>
  <c r="K1088" i="46"/>
  <c r="X347" i="46"/>
  <c r="D346" i="46"/>
  <c r="R534" i="46"/>
  <c r="F534" i="46" s="1"/>
  <c r="N534" i="46"/>
  <c r="T347" i="46"/>
  <c r="G440" i="46"/>
  <c r="R347" i="46"/>
  <c r="F347" i="46" s="1"/>
  <c r="V347" i="46"/>
  <c r="S347" i="46"/>
  <c r="O534" i="46"/>
  <c r="E534" i="46" s="1"/>
  <c r="L534" i="46"/>
  <c r="I346" i="46"/>
  <c r="Y347" i="46"/>
  <c r="P347" i="46"/>
  <c r="O347" i="46"/>
  <c r="E347" i="46" s="1"/>
  <c r="I440" i="46"/>
  <c r="E1388" i="46"/>
  <c r="W347" i="46"/>
  <c r="B1800" i="46"/>
  <c r="D1799" i="46"/>
  <c r="D533" i="46"/>
  <c r="U347" i="46"/>
  <c r="L347" i="46"/>
  <c r="H1388" i="46"/>
  <c r="N347" i="46"/>
  <c r="M347" i="46"/>
  <c r="P947" i="46"/>
  <c r="S900" i="46"/>
  <c r="D1388" i="46"/>
  <c r="K1435" i="46"/>
  <c r="H1739" i="46"/>
  <c r="I901" i="46"/>
  <c r="H901" i="46"/>
  <c r="F901" i="46"/>
  <c r="E901" i="46"/>
  <c r="D901" i="46"/>
  <c r="R901" i="46"/>
  <c r="P901" i="46"/>
  <c r="L901" i="46"/>
  <c r="J901" i="46"/>
  <c r="M901" i="46"/>
  <c r="Q901" i="46"/>
  <c r="N901" i="46"/>
  <c r="AB441" i="46"/>
  <c r="AB213" i="46"/>
  <c r="T395" i="46"/>
  <c r="W395" i="46"/>
  <c r="X395" i="46"/>
  <c r="R395" i="46"/>
  <c r="Y395" i="46"/>
  <c r="N395" i="46"/>
  <c r="M395" i="46"/>
  <c r="V395" i="46"/>
  <c r="AB307" i="46"/>
  <c r="Q348" i="46" s="1"/>
  <c r="L395" i="46"/>
  <c r="U395" i="46"/>
  <c r="Q395" i="46"/>
  <c r="P395" i="46"/>
  <c r="O395" i="46"/>
  <c r="S395" i="46"/>
  <c r="AB308" i="46"/>
  <c r="AE442" i="46" s="1"/>
  <c r="S946" i="46"/>
  <c r="X488" i="46"/>
  <c r="X582" i="46" s="1"/>
  <c r="X441" i="46"/>
  <c r="X535" i="46" s="1"/>
  <c r="L441" i="46"/>
  <c r="R441" i="46"/>
  <c r="T441" i="46"/>
  <c r="S441" i="46"/>
  <c r="G441" i="46" s="1"/>
  <c r="V441" i="46"/>
  <c r="V535" i="46" s="1"/>
  <c r="O441" i="46"/>
  <c r="P441" i="46"/>
  <c r="W441" i="46"/>
  <c r="U441" i="46"/>
  <c r="N441" i="46"/>
  <c r="M441" i="46"/>
  <c r="Q441" i="46"/>
  <c r="Y441" i="46"/>
  <c r="P994" i="46"/>
  <c r="S994" i="46" s="1"/>
  <c r="H534" i="46"/>
  <c r="L488" i="46"/>
  <c r="L582" i="46" s="1"/>
  <c r="D394" i="46"/>
  <c r="H1790" i="46"/>
  <c r="F1791" i="46"/>
  <c r="D581" i="46"/>
  <c r="G487" i="46"/>
  <c r="D1480" i="46"/>
  <c r="K1527" i="46"/>
  <c r="F487" i="46"/>
  <c r="W488" i="46"/>
  <c r="I394" i="46"/>
  <c r="Q581" i="46"/>
  <c r="F581" i="46" s="1"/>
  <c r="E1044" i="46"/>
  <c r="E947" i="46"/>
  <c r="E995" i="46" s="1"/>
  <c r="U488" i="46"/>
  <c r="H394" i="46"/>
  <c r="G1482" i="46"/>
  <c r="I1388" i="46"/>
  <c r="F1044" i="46"/>
  <c r="F947" i="46"/>
  <c r="F995" i="46" s="1"/>
  <c r="O488" i="46"/>
  <c r="O582" i="46" s="1"/>
  <c r="E394" i="46"/>
  <c r="D994" i="46"/>
  <c r="G994" i="46" s="1"/>
  <c r="D1044" i="46"/>
  <c r="D947" i="46"/>
  <c r="G900" i="46"/>
  <c r="Y488" i="46"/>
  <c r="Y582" i="46" s="1"/>
  <c r="G1043" i="46"/>
  <c r="D1089" i="46"/>
  <c r="H1089" i="46"/>
  <c r="K1043" i="46"/>
  <c r="D1482" i="46"/>
  <c r="E440" i="46"/>
  <c r="H1044" i="46"/>
  <c r="K900" i="46"/>
  <c r="H947" i="46"/>
  <c r="N488" i="46"/>
  <c r="N582" i="46" s="1"/>
  <c r="J1636" i="46"/>
  <c r="AC1592" i="46"/>
  <c r="E1636" i="46"/>
  <c r="T488" i="46"/>
  <c r="T582" i="46" s="1"/>
  <c r="I581" i="46"/>
  <c r="H581" i="46"/>
  <c r="I1635" i="46"/>
  <c r="AB1591" i="46"/>
  <c r="D1635" i="46"/>
  <c r="J1089" i="46"/>
  <c r="J1135" i="46" s="1"/>
  <c r="J1044" i="46"/>
  <c r="J947" i="46"/>
  <c r="J995" i="46" s="1"/>
  <c r="V488" i="46"/>
  <c r="V582" i="46" s="1"/>
  <c r="F48" i="46"/>
  <c r="L47" i="46"/>
  <c r="D440" i="46"/>
  <c r="O900" i="46"/>
  <c r="L947" i="46"/>
  <c r="R488" i="46"/>
  <c r="R582" i="46" s="1"/>
  <c r="G1134" i="46"/>
  <c r="L94" i="46"/>
  <c r="F95" i="46"/>
  <c r="O946" i="46"/>
  <c r="Y1482" i="46"/>
  <c r="I1482" i="46" s="1"/>
  <c r="F1388" i="46"/>
  <c r="H440" i="46"/>
  <c r="N947" i="46"/>
  <c r="N995" i="46" s="1"/>
  <c r="P488" i="46"/>
  <c r="P582" i="46" s="1"/>
  <c r="F1089" i="46"/>
  <c r="F1135" i="46" s="1"/>
  <c r="S1482" i="46"/>
  <c r="F1482" i="46" s="1"/>
  <c r="L994" i="46"/>
  <c r="O994" i="46" s="1"/>
  <c r="G1388" i="46"/>
  <c r="Q947" i="46"/>
  <c r="Q995" i="46" s="1"/>
  <c r="S534" i="46"/>
  <c r="G534" i="46" s="1"/>
  <c r="K946" i="46"/>
  <c r="E487" i="46"/>
  <c r="R947" i="46"/>
  <c r="R995" i="46" s="1"/>
  <c r="Y535" i="46"/>
  <c r="S488" i="46"/>
  <c r="G394" i="46"/>
  <c r="I534" i="46"/>
  <c r="H487" i="46"/>
  <c r="I1089" i="46"/>
  <c r="I1135" i="46" s="1"/>
  <c r="E581" i="46"/>
  <c r="G1088" i="46"/>
  <c r="I947" i="46"/>
  <c r="I995" i="46" s="1"/>
  <c r="I1044" i="46"/>
  <c r="Q488" i="46"/>
  <c r="Q582" i="46" s="1"/>
  <c r="F394" i="46"/>
  <c r="W1482" i="46"/>
  <c r="H1482" i="46" s="1"/>
  <c r="AA1661" i="46"/>
  <c r="AA1684" i="46"/>
  <c r="AA1691" i="46"/>
  <c r="AA1671" i="46"/>
  <c r="AB1667" i="46"/>
  <c r="AA1677" i="46"/>
  <c r="AA1688" i="46"/>
  <c r="AA1681" i="46"/>
  <c r="AA1674" i="46"/>
  <c r="K1528" i="46"/>
  <c r="H1134" i="46"/>
  <c r="K1134" i="46" s="1"/>
  <c r="Q1482" i="46"/>
  <c r="E1482" i="46" s="1"/>
  <c r="S581" i="46"/>
  <c r="G581" i="46" s="1"/>
  <c r="D487" i="46"/>
  <c r="K994" i="46"/>
  <c r="E1089" i="46"/>
  <c r="E1135" i="46" s="1"/>
  <c r="F440" i="46"/>
  <c r="M947" i="46"/>
  <c r="M995" i="46" s="1"/>
  <c r="M488" i="46"/>
  <c r="M582" i="46" s="1"/>
  <c r="T535" i="46" l="1"/>
  <c r="L535" i="46"/>
  <c r="R535" i="46"/>
  <c r="U535" i="46"/>
  <c r="D347" i="46"/>
  <c r="D534" i="46"/>
  <c r="O947" i="46"/>
  <c r="W535" i="46"/>
  <c r="I535" i="46" s="1"/>
  <c r="P535" i="46"/>
  <c r="G347" i="46"/>
  <c r="G947" i="46"/>
  <c r="K1089" i="46"/>
  <c r="H1135" i="46"/>
  <c r="K1135" i="46" s="1"/>
  <c r="Y348" i="46"/>
  <c r="U348" i="46"/>
  <c r="W348" i="46"/>
  <c r="W536" i="46" s="1"/>
  <c r="I347" i="46"/>
  <c r="N535" i="46"/>
  <c r="T348" i="46"/>
  <c r="M535" i="46"/>
  <c r="H347" i="46"/>
  <c r="S348" i="46"/>
  <c r="E441" i="46"/>
  <c r="L348" i="46"/>
  <c r="R348" i="46"/>
  <c r="F348" i="46" s="1"/>
  <c r="N348" i="46"/>
  <c r="D488" i="46"/>
  <c r="V348" i="46"/>
  <c r="D1800" i="46"/>
  <c r="B1801" i="46"/>
  <c r="G488" i="46"/>
  <c r="D441" i="46"/>
  <c r="M348" i="46"/>
  <c r="O348" i="46"/>
  <c r="X348" i="46"/>
  <c r="I488" i="46"/>
  <c r="E582" i="46"/>
  <c r="P348" i="46"/>
  <c r="K1044" i="46"/>
  <c r="H1090" i="46"/>
  <c r="H1136" i="46"/>
  <c r="G1044" i="46"/>
  <c r="D1090" i="46"/>
  <c r="M489" i="46"/>
  <c r="M583" i="46" s="1"/>
  <c r="P948" i="46"/>
  <c r="S901" i="46"/>
  <c r="D582" i="46"/>
  <c r="N489" i="46"/>
  <c r="N583" i="46" s="1"/>
  <c r="R948" i="46"/>
  <c r="R996" i="46" s="1"/>
  <c r="K1529" i="46"/>
  <c r="E1090" i="46"/>
  <c r="E1136" i="46" s="1"/>
  <c r="Y489" i="46"/>
  <c r="Y583" i="46" s="1"/>
  <c r="D1045" i="46"/>
  <c r="G901" i="46"/>
  <c r="D948" i="46"/>
  <c r="L995" i="46"/>
  <c r="O995" i="46" s="1"/>
  <c r="R489" i="46"/>
  <c r="R583" i="46" s="1"/>
  <c r="E1045" i="46"/>
  <c r="E948" i="46"/>
  <c r="E996" i="46" s="1"/>
  <c r="S582" i="46"/>
  <c r="G582" i="46" s="1"/>
  <c r="E488" i="46"/>
  <c r="X489" i="46"/>
  <c r="X583" i="46" s="1"/>
  <c r="F1045" i="46"/>
  <c r="F948" i="46"/>
  <c r="F996" i="46" s="1"/>
  <c r="W489" i="46"/>
  <c r="W583" i="46" s="1"/>
  <c r="I395" i="46"/>
  <c r="H1045" i="46"/>
  <c r="H948" i="46"/>
  <c r="H996" i="46" s="1"/>
  <c r="K901" i="46"/>
  <c r="AC1591" i="46"/>
  <c r="I1636" i="46"/>
  <c r="D1636" i="46"/>
  <c r="T489" i="46"/>
  <c r="T583" i="46" s="1"/>
  <c r="I1045" i="46"/>
  <c r="I948" i="46"/>
  <c r="I996" i="46" s="1"/>
  <c r="L48" i="46"/>
  <c r="F49" i="46"/>
  <c r="G1089" i="46"/>
  <c r="W582" i="46"/>
  <c r="I582" i="46" s="1"/>
  <c r="AB442" i="46"/>
  <c r="AC213" i="46"/>
  <c r="T396" i="46"/>
  <c r="X396" i="46"/>
  <c r="L396" i="46"/>
  <c r="Y396" i="46"/>
  <c r="W396" i="46"/>
  <c r="R396" i="46"/>
  <c r="M396" i="46"/>
  <c r="Q396" i="46"/>
  <c r="S396" i="46"/>
  <c r="V396" i="46"/>
  <c r="P396" i="46"/>
  <c r="N396" i="46"/>
  <c r="U396" i="46"/>
  <c r="O396" i="46"/>
  <c r="AC307" i="46"/>
  <c r="V349" i="46" s="1"/>
  <c r="AC308" i="46"/>
  <c r="AE443" i="46" s="1"/>
  <c r="H1740" i="46"/>
  <c r="R902" i="46"/>
  <c r="Q902" i="46"/>
  <c r="N902" i="46"/>
  <c r="M902" i="46"/>
  <c r="I902" i="46"/>
  <c r="H902" i="46"/>
  <c r="E902" i="46"/>
  <c r="P902" i="46"/>
  <c r="L902" i="46"/>
  <c r="J902" i="46"/>
  <c r="F902" i="46"/>
  <c r="D902" i="46"/>
  <c r="V489" i="46"/>
  <c r="V583" i="46" s="1"/>
  <c r="J1637" i="46"/>
  <c r="E1637" i="46"/>
  <c r="AD1592" i="46"/>
  <c r="D1135" i="46"/>
  <c r="G1135" i="46" s="1"/>
  <c r="F1090" i="46"/>
  <c r="F1136" i="46" s="1"/>
  <c r="S489" i="46"/>
  <c r="G395" i="46"/>
  <c r="P442" i="46"/>
  <c r="U442" i="46"/>
  <c r="S442" i="46"/>
  <c r="M442" i="46"/>
  <c r="Q442" i="46"/>
  <c r="Q536" i="46" s="1"/>
  <c r="Y442" i="46"/>
  <c r="Y536" i="46" s="1"/>
  <c r="N442" i="46"/>
  <c r="X442" i="46"/>
  <c r="X536" i="46" s="1"/>
  <c r="R442" i="46"/>
  <c r="T442" i="46"/>
  <c r="V442" i="46"/>
  <c r="L442" i="46"/>
  <c r="W442" i="46"/>
  <c r="O442" i="46"/>
  <c r="L948" i="46"/>
  <c r="O901" i="46"/>
  <c r="F582" i="46"/>
  <c r="H535" i="46"/>
  <c r="F441" i="46"/>
  <c r="O489" i="46"/>
  <c r="E395" i="46"/>
  <c r="F488" i="46"/>
  <c r="P489" i="46"/>
  <c r="P583" i="46" s="1"/>
  <c r="S535" i="46"/>
  <c r="G535" i="46" s="1"/>
  <c r="H1791" i="46"/>
  <c r="F1792" i="46"/>
  <c r="Q489" i="46"/>
  <c r="F395" i="46"/>
  <c r="N948" i="46"/>
  <c r="N996" i="46" s="1"/>
  <c r="S947" i="46"/>
  <c r="I1090" i="46"/>
  <c r="I1136" i="46" s="1"/>
  <c r="AB1661" i="46"/>
  <c r="AB1684" i="46"/>
  <c r="AB1688" i="46"/>
  <c r="AB1671" i="46"/>
  <c r="AB1681" i="46"/>
  <c r="AC1667" i="46"/>
  <c r="AB1674" i="46"/>
  <c r="AB1677" i="46"/>
  <c r="AB1691" i="46"/>
  <c r="H488" i="46"/>
  <c r="H441" i="46"/>
  <c r="U489" i="46"/>
  <c r="H395" i="46"/>
  <c r="Q948" i="46"/>
  <c r="Q996" i="46" s="1"/>
  <c r="P995" i="46"/>
  <c r="S995" i="46" s="1"/>
  <c r="F96" i="46"/>
  <c r="L95" i="46"/>
  <c r="J1090" i="46"/>
  <c r="J1136" i="46"/>
  <c r="K947" i="46"/>
  <c r="D995" i="46"/>
  <c r="G995" i="46" s="1"/>
  <c r="U582" i="46"/>
  <c r="H582" i="46" s="1"/>
  <c r="I441" i="46"/>
  <c r="L489" i="46"/>
  <c r="L583" i="46" s="1"/>
  <c r="D395" i="46"/>
  <c r="M948" i="46"/>
  <c r="M996" i="46" s="1"/>
  <c r="O535" i="46"/>
  <c r="E535" i="46" s="1"/>
  <c r="H995" i="46"/>
  <c r="K995" i="46" s="1"/>
  <c r="J1045" i="46"/>
  <c r="J948" i="46"/>
  <c r="J996" i="46" s="1"/>
  <c r="Q535" i="46"/>
  <c r="F535" i="46" s="1"/>
  <c r="G348" i="46" l="1"/>
  <c r="D535" i="46"/>
  <c r="I348" i="46"/>
  <c r="R349" i="46"/>
  <c r="T536" i="46"/>
  <c r="U349" i="46"/>
  <c r="X349" i="46"/>
  <c r="M536" i="46"/>
  <c r="L349" i="46"/>
  <c r="N349" i="46"/>
  <c r="P536" i="46"/>
  <c r="H348" i="46"/>
  <c r="O948" i="46"/>
  <c r="E348" i="46"/>
  <c r="V536" i="46"/>
  <c r="Y349" i="46"/>
  <c r="D348" i="46"/>
  <c r="Q349" i="46"/>
  <c r="F349" i="46" s="1"/>
  <c r="R536" i="46"/>
  <c r="F536" i="46" s="1"/>
  <c r="S349" i="46"/>
  <c r="O349" i="46"/>
  <c r="N536" i="46"/>
  <c r="W349" i="46"/>
  <c r="H489" i="46"/>
  <c r="B1802" i="46"/>
  <c r="D1801" i="46"/>
  <c r="G442" i="46"/>
  <c r="H442" i="46"/>
  <c r="S536" i="46"/>
  <c r="G536" i="46" s="1"/>
  <c r="G489" i="46"/>
  <c r="U583" i="46"/>
  <c r="O536" i="46"/>
  <c r="E536" i="46" s="1"/>
  <c r="I442" i="46"/>
  <c r="I489" i="46"/>
  <c r="AC1691" i="46"/>
  <c r="AC1684" i="46"/>
  <c r="AC1681" i="46"/>
  <c r="AC1674" i="46"/>
  <c r="AC1677" i="46"/>
  <c r="AD1667" i="46"/>
  <c r="AC1688" i="46"/>
  <c r="AC1661" i="46"/>
  <c r="AC1671" i="46"/>
  <c r="J1046" i="46"/>
  <c r="J949" i="46"/>
  <c r="J997" i="46" s="1"/>
  <c r="S490" i="46"/>
  <c r="S584" i="46" s="1"/>
  <c r="G396" i="46"/>
  <c r="O902" i="46"/>
  <c r="L949" i="46"/>
  <c r="Q490" i="46"/>
  <c r="Q584" i="46" s="1"/>
  <c r="F396" i="46"/>
  <c r="I536" i="46"/>
  <c r="P949" i="46"/>
  <c r="P997" i="46" s="1"/>
  <c r="S902" i="46"/>
  <c r="M490" i="46"/>
  <c r="M584" i="46" s="1"/>
  <c r="I1091" i="46"/>
  <c r="I1137" i="46" s="1"/>
  <c r="E1046" i="46"/>
  <c r="E949" i="46"/>
  <c r="E997" i="46" s="1"/>
  <c r="R490" i="46"/>
  <c r="R584" i="46"/>
  <c r="G948" i="46"/>
  <c r="S948" i="46"/>
  <c r="H1046" i="46"/>
  <c r="K902" i="46"/>
  <c r="H949" i="46"/>
  <c r="H997" i="46" s="1"/>
  <c r="W490" i="46"/>
  <c r="W584" i="46" s="1"/>
  <c r="I396" i="46"/>
  <c r="P996" i="46"/>
  <c r="S996" i="46" s="1"/>
  <c r="J1091" i="46"/>
  <c r="J1137" i="46" s="1"/>
  <c r="S583" i="46"/>
  <c r="G583" i="46" s="1"/>
  <c r="I1046" i="46"/>
  <c r="I949" i="46"/>
  <c r="I997" i="46" s="1"/>
  <c r="H349" i="46"/>
  <c r="Y490" i="46"/>
  <c r="Y584" i="46" s="1"/>
  <c r="D996" i="46"/>
  <c r="G996" i="46" s="1"/>
  <c r="V490" i="46"/>
  <c r="V584" i="46" s="1"/>
  <c r="M949" i="46"/>
  <c r="M997" i="46" s="1"/>
  <c r="L490" i="46"/>
  <c r="D396" i="46"/>
  <c r="F1091" i="46"/>
  <c r="F1137" i="46" s="1"/>
  <c r="D1091" i="46"/>
  <c r="G1045" i="46"/>
  <c r="F97" i="46"/>
  <c r="L96" i="46"/>
  <c r="D442" i="46"/>
  <c r="N949" i="46"/>
  <c r="N997" i="46" s="1"/>
  <c r="X490" i="46"/>
  <c r="X584" i="46" s="1"/>
  <c r="I583" i="46"/>
  <c r="F1793" i="46"/>
  <c r="H1792" i="46"/>
  <c r="Q949" i="46"/>
  <c r="Q997" i="46"/>
  <c r="T490" i="46"/>
  <c r="T584" i="46" s="1"/>
  <c r="L536" i="46"/>
  <c r="E442" i="46"/>
  <c r="E1638" i="46"/>
  <c r="AE1592" i="46"/>
  <c r="J1638" i="46"/>
  <c r="R949" i="46"/>
  <c r="R997" i="46" s="1"/>
  <c r="AB443" i="46"/>
  <c r="AD213" i="46"/>
  <c r="T397" i="46"/>
  <c r="O397" i="46"/>
  <c r="V397" i="46"/>
  <c r="M397" i="46"/>
  <c r="U397" i="46"/>
  <c r="W397" i="46"/>
  <c r="X397" i="46"/>
  <c r="N397" i="46"/>
  <c r="P397" i="46"/>
  <c r="AD307" i="46"/>
  <c r="M350" i="46" s="1"/>
  <c r="Y397" i="46"/>
  <c r="S397" i="46"/>
  <c r="R397" i="46"/>
  <c r="Q397" i="46"/>
  <c r="L397" i="46"/>
  <c r="AD308" i="46"/>
  <c r="AE444" i="46" s="1"/>
  <c r="G1090" i="46"/>
  <c r="H1741" i="46"/>
  <c r="J903" i="46"/>
  <c r="H903" i="46"/>
  <c r="F903" i="46"/>
  <c r="D903" i="46"/>
  <c r="R903" i="46"/>
  <c r="Q903" i="46"/>
  <c r="P903" i="46"/>
  <c r="N903" i="46"/>
  <c r="M903" i="46"/>
  <c r="L903" i="46"/>
  <c r="I903" i="46"/>
  <c r="E903" i="46"/>
  <c r="O443" i="46"/>
  <c r="M443" i="46"/>
  <c r="Q443" i="46"/>
  <c r="U443" i="46"/>
  <c r="U537" i="46" s="1"/>
  <c r="N443" i="46"/>
  <c r="L443" i="46"/>
  <c r="R443" i="46"/>
  <c r="R537" i="46" s="1"/>
  <c r="Y443" i="46"/>
  <c r="V443" i="46"/>
  <c r="V537" i="46" s="1"/>
  <c r="X443" i="46"/>
  <c r="X537" i="46" s="1"/>
  <c r="W443" i="46"/>
  <c r="P443" i="46"/>
  <c r="T443" i="46"/>
  <c r="S443" i="46"/>
  <c r="S537" i="46" s="1"/>
  <c r="I1637" i="46"/>
  <c r="D1637" i="46"/>
  <c r="AD1591" i="46"/>
  <c r="D583" i="46"/>
  <c r="U536" i="46"/>
  <c r="P349" i="46"/>
  <c r="O490" i="46"/>
  <c r="E396" i="46"/>
  <c r="D1136" i="46"/>
  <c r="G1136" i="46" s="1"/>
  <c r="E489" i="46"/>
  <c r="T349" i="46"/>
  <c r="G349" i="46" s="1"/>
  <c r="U490" i="46"/>
  <c r="H396" i="46"/>
  <c r="K948" i="46"/>
  <c r="K1136" i="46"/>
  <c r="D489" i="46"/>
  <c r="F489" i="46"/>
  <c r="O583" i="46"/>
  <c r="E583" i="46" s="1"/>
  <c r="M349" i="46"/>
  <c r="N490" i="46"/>
  <c r="N584" i="46" s="1"/>
  <c r="K996" i="46"/>
  <c r="K1090" i="46"/>
  <c r="F1046" i="46"/>
  <c r="F949" i="46"/>
  <c r="F997" i="46" s="1"/>
  <c r="L996" i="46"/>
  <c r="O996" i="46" s="1"/>
  <c r="H583" i="46"/>
  <c r="Q583" i="46"/>
  <c r="F583" i="46" s="1"/>
  <c r="F442" i="46"/>
  <c r="D1046" i="46"/>
  <c r="D949" i="46"/>
  <c r="G902" i="46"/>
  <c r="P490" i="46"/>
  <c r="P584" i="46" s="1"/>
  <c r="F50" i="46"/>
  <c r="L49" i="46"/>
  <c r="H1091" i="46"/>
  <c r="H1137" i="46" s="1"/>
  <c r="K1045" i="46"/>
  <c r="E1091" i="46"/>
  <c r="E1137" i="46" s="1"/>
  <c r="Y537" i="46" l="1"/>
  <c r="I349" i="46"/>
  <c r="G1091" i="46"/>
  <c r="W537" i="46"/>
  <c r="N537" i="46"/>
  <c r="H536" i="46"/>
  <c r="D536" i="46"/>
  <c r="E490" i="46"/>
  <c r="Q537" i="46"/>
  <c r="F537" i="46" s="1"/>
  <c r="U350" i="46"/>
  <c r="S949" i="46"/>
  <c r="G949" i="46"/>
  <c r="W350" i="46"/>
  <c r="E443" i="46"/>
  <c r="T350" i="46"/>
  <c r="P537" i="46"/>
  <c r="S350" i="46"/>
  <c r="P350" i="46"/>
  <c r="Q350" i="46"/>
  <c r="M537" i="46"/>
  <c r="H490" i="46"/>
  <c r="D443" i="46"/>
  <c r="H537" i="46"/>
  <c r="X350" i="46"/>
  <c r="L350" i="46"/>
  <c r="O537" i="46"/>
  <c r="R350" i="46"/>
  <c r="U584" i="46"/>
  <c r="V350" i="46"/>
  <c r="I537" i="46"/>
  <c r="O350" i="46"/>
  <c r="B1803" i="46"/>
  <c r="D1802" i="46"/>
  <c r="Y350" i="46"/>
  <c r="M491" i="46"/>
  <c r="M585" i="46" s="1"/>
  <c r="K1046" i="46"/>
  <c r="H1092" i="46"/>
  <c r="S997" i="46"/>
  <c r="U491" i="46"/>
  <c r="H397" i="46"/>
  <c r="F1047" i="46"/>
  <c r="F950" i="46"/>
  <c r="F998" i="46" s="1"/>
  <c r="V491" i="46"/>
  <c r="V585" i="46" s="1"/>
  <c r="D349" i="46"/>
  <c r="H1047" i="46"/>
  <c r="K903" i="46"/>
  <c r="H950" i="46"/>
  <c r="O491" i="46"/>
  <c r="E397" i="46"/>
  <c r="L537" i="46"/>
  <c r="D537" i="46" s="1"/>
  <c r="D1137" i="46"/>
  <c r="G1137" i="46" s="1"/>
  <c r="O584" i="46"/>
  <c r="E584" i="46" s="1"/>
  <c r="J1047" i="46"/>
  <c r="J950" i="46"/>
  <c r="J998" i="46" s="1"/>
  <c r="T491" i="46"/>
  <c r="T585" i="46" s="1"/>
  <c r="J1092" i="46"/>
  <c r="J1138" i="46" s="1"/>
  <c r="D1047" i="46"/>
  <c r="G903" i="46"/>
  <c r="D950" i="46"/>
  <c r="H443" i="46"/>
  <c r="H1742" i="46"/>
  <c r="D904" i="46"/>
  <c r="Q904" i="46"/>
  <c r="P904" i="46"/>
  <c r="N904" i="46"/>
  <c r="M904" i="46"/>
  <c r="J904" i="46"/>
  <c r="I904" i="46"/>
  <c r="R904" i="46"/>
  <c r="L904" i="46"/>
  <c r="H904" i="46"/>
  <c r="F904" i="46"/>
  <c r="E904" i="46"/>
  <c r="AB444" i="46"/>
  <c r="AE213" i="46"/>
  <c r="T398" i="46"/>
  <c r="O398" i="46"/>
  <c r="V398" i="46"/>
  <c r="N398" i="46"/>
  <c r="X398" i="46"/>
  <c r="W398" i="46"/>
  <c r="L398" i="46"/>
  <c r="AE307" i="46"/>
  <c r="P351" i="46" s="1"/>
  <c r="M398" i="46"/>
  <c r="R398" i="46"/>
  <c r="Y398" i="46"/>
  <c r="Q398" i="46"/>
  <c r="S398" i="46"/>
  <c r="P398" i="46"/>
  <c r="U398" i="46"/>
  <c r="AE308" i="46"/>
  <c r="AE445" i="46" s="1"/>
  <c r="I1092" i="46"/>
  <c r="I1138" i="46" s="1"/>
  <c r="F443" i="46"/>
  <c r="L491" i="46"/>
  <c r="L585" i="46"/>
  <c r="D397" i="46"/>
  <c r="R444" i="46"/>
  <c r="O444" i="46"/>
  <c r="N444" i="46"/>
  <c r="L444" i="46"/>
  <c r="Y444" i="46"/>
  <c r="P444" i="46"/>
  <c r="X444" i="46"/>
  <c r="V444" i="46"/>
  <c r="T444" i="46"/>
  <c r="S444" i="46"/>
  <c r="W444" i="46"/>
  <c r="W538" i="46" s="1"/>
  <c r="Q444" i="46"/>
  <c r="U444" i="46"/>
  <c r="M444" i="46"/>
  <c r="M538" i="46" s="1"/>
  <c r="F490" i="46"/>
  <c r="Q491" i="46"/>
  <c r="F491" i="46" s="1"/>
  <c r="F397" i="46"/>
  <c r="F1794" i="46"/>
  <c r="H1793" i="46"/>
  <c r="D490" i="46"/>
  <c r="F584" i="46"/>
  <c r="G1046" i="46"/>
  <c r="D1092" i="46"/>
  <c r="D1138" i="46" s="1"/>
  <c r="I1638" i="46"/>
  <c r="D1638" i="46"/>
  <c r="AE1591" i="46"/>
  <c r="R491" i="46"/>
  <c r="R585" i="46" s="1"/>
  <c r="L584" i="46"/>
  <c r="D584" i="46" s="1"/>
  <c r="AD1661" i="46"/>
  <c r="AD1681" i="46"/>
  <c r="AD1674" i="46"/>
  <c r="AD1671" i="46"/>
  <c r="AE1667" i="46"/>
  <c r="AD1688" i="46"/>
  <c r="AD1684" i="46"/>
  <c r="AD1691" i="46"/>
  <c r="AD1677" i="46"/>
  <c r="E1047" i="46"/>
  <c r="E950" i="46"/>
  <c r="E998" i="46" s="1"/>
  <c r="S491" i="46"/>
  <c r="G397" i="46"/>
  <c r="K1137" i="46"/>
  <c r="D997" i="46"/>
  <c r="G997" i="46" s="1"/>
  <c r="I1047" i="46"/>
  <c r="I950" i="46"/>
  <c r="I998" i="46" s="1"/>
  <c r="Y491" i="46"/>
  <c r="Y585" i="46" s="1"/>
  <c r="E1092" i="46"/>
  <c r="E1138" i="46" s="1"/>
  <c r="O949" i="46"/>
  <c r="K997" i="46"/>
  <c r="G443" i="46"/>
  <c r="L950" i="46"/>
  <c r="L998" i="46" s="1"/>
  <c r="O903" i="46"/>
  <c r="J1639" i="46"/>
  <c r="E1639" i="46"/>
  <c r="AF1592" i="46"/>
  <c r="I584" i="46"/>
  <c r="H584" i="46"/>
  <c r="M950" i="46"/>
  <c r="M998" i="46" s="1"/>
  <c r="P491" i="46"/>
  <c r="P585" i="46" s="1"/>
  <c r="I490" i="46"/>
  <c r="L997" i="46"/>
  <c r="O997" i="46" s="1"/>
  <c r="T537" i="46"/>
  <c r="G537" i="46" s="1"/>
  <c r="N950" i="46"/>
  <c r="N998" i="46" s="1"/>
  <c r="N350" i="46"/>
  <c r="N491" i="46"/>
  <c r="N585" i="46" s="1"/>
  <c r="R950" i="46"/>
  <c r="R998" i="46" s="1"/>
  <c r="F51" i="46"/>
  <c r="L50" i="46"/>
  <c r="I443" i="46"/>
  <c r="P950" i="46"/>
  <c r="P998" i="46" s="1"/>
  <c r="S903" i="46"/>
  <c r="X491" i="46"/>
  <c r="X585" i="46" s="1"/>
  <c r="K949" i="46"/>
  <c r="G584" i="46"/>
  <c r="K1091" i="46"/>
  <c r="F1092" i="46"/>
  <c r="F1138" i="46" s="1"/>
  <c r="Q950" i="46"/>
  <c r="Q998" i="46" s="1"/>
  <c r="W491" i="46"/>
  <c r="W585" i="46" s="1"/>
  <c r="I397" i="46"/>
  <c r="L97" i="46"/>
  <c r="F98" i="46"/>
  <c r="E349" i="46"/>
  <c r="G490" i="46"/>
  <c r="E350" i="46" l="1"/>
  <c r="G350" i="46"/>
  <c r="U538" i="46"/>
  <c r="H350" i="46"/>
  <c r="V538" i="46"/>
  <c r="L538" i="46"/>
  <c r="F350" i="46"/>
  <c r="T538" i="46"/>
  <c r="E537" i="46"/>
  <c r="P538" i="46"/>
  <c r="G950" i="46"/>
  <c r="R538" i="46"/>
  <c r="I350" i="46"/>
  <c r="O351" i="46"/>
  <c r="E351" i="46" s="1"/>
  <c r="Q351" i="46"/>
  <c r="X538" i="46"/>
  <c r="O538" i="46"/>
  <c r="G491" i="46"/>
  <c r="I444" i="46"/>
  <c r="V351" i="46"/>
  <c r="N538" i="46"/>
  <c r="Y351" i="46"/>
  <c r="B1804" i="46"/>
  <c r="D1803" i="46"/>
  <c r="S585" i="46"/>
  <c r="G585" i="46" s="1"/>
  <c r="F444" i="46"/>
  <c r="S351" i="46"/>
  <c r="R351" i="46"/>
  <c r="H491" i="46"/>
  <c r="U351" i="46"/>
  <c r="L351" i="46"/>
  <c r="Y538" i="46"/>
  <c r="I538" i="46" s="1"/>
  <c r="W351" i="46"/>
  <c r="D444" i="46"/>
  <c r="E491" i="46"/>
  <c r="I491" i="46"/>
  <c r="E1093" i="46"/>
  <c r="E1139" i="46" s="1"/>
  <c r="U492" i="46"/>
  <c r="H398" i="46"/>
  <c r="X445" i="46"/>
  <c r="L445" i="46"/>
  <c r="T445" i="46"/>
  <c r="S445" i="46"/>
  <c r="G445" i="46" s="1"/>
  <c r="V445" i="46"/>
  <c r="O445" i="46"/>
  <c r="W445" i="46"/>
  <c r="Q445" i="46"/>
  <c r="R445" i="46"/>
  <c r="R539" i="46" s="1"/>
  <c r="U445" i="46"/>
  <c r="M445" i="46"/>
  <c r="P445" i="46"/>
  <c r="P539" i="46" s="1"/>
  <c r="N445" i="46"/>
  <c r="Y445" i="46"/>
  <c r="F1093" i="46"/>
  <c r="F1139" i="46" s="1"/>
  <c r="AF1591" i="46"/>
  <c r="I1639" i="46"/>
  <c r="D1639" i="46"/>
  <c r="I585" i="46"/>
  <c r="G444" i="46"/>
  <c r="P492" i="46"/>
  <c r="P586" i="46" s="1"/>
  <c r="G1138" i="46"/>
  <c r="S492" i="46"/>
  <c r="G398" i="46"/>
  <c r="H538" i="46"/>
  <c r="D998" i="46"/>
  <c r="G998" i="46" s="1"/>
  <c r="L51" i="46"/>
  <c r="F52" i="46"/>
  <c r="G1092" i="46"/>
  <c r="Q492" i="46"/>
  <c r="F398" i="46"/>
  <c r="E951" i="46"/>
  <c r="E999" i="46" s="1"/>
  <c r="E1048" i="46"/>
  <c r="O585" i="46"/>
  <c r="E585" i="46" s="1"/>
  <c r="U585" i="46"/>
  <c r="H585" i="46" s="1"/>
  <c r="Y492" i="46"/>
  <c r="Y586" i="46" s="1"/>
  <c r="F951" i="46"/>
  <c r="F999" i="46" s="1"/>
  <c r="F1048" i="46"/>
  <c r="D1093" i="46"/>
  <c r="G1047" i="46"/>
  <c r="E1640" i="46"/>
  <c r="J1640" i="46"/>
  <c r="AG1592" i="46"/>
  <c r="R492" i="46"/>
  <c r="R586" i="46" s="1"/>
  <c r="H951" i="46"/>
  <c r="K904" i="46"/>
  <c r="H1048" i="46"/>
  <c r="K950" i="46"/>
  <c r="K1092" i="46"/>
  <c r="M492" i="46"/>
  <c r="M586" i="46" s="1"/>
  <c r="L951" i="46"/>
  <c r="O904" i="46"/>
  <c r="H998" i="46"/>
  <c r="K998" i="46" s="1"/>
  <c r="I1093" i="46"/>
  <c r="I1139" i="46" s="1"/>
  <c r="AE1684" i="46"/>
  <c r="AE1681" i="46"/>
  <c r="AE1674" i="46"/>
  <c r="AE1688" i="46"/>
  <c r="AE1671" i="46"/>
  <c r="AE1691" i="46"/>
  <c r="AE1677" i="46"/>
  <c r="AF1667" i="46"/>
  <c r="AE1661" i="46"/>
  <c r="R951" i="46"/>
  <c r="R999" i="46" s="1"/>
  <c r="H1138" i="46"/>
  <c r="K1138" i="46" s="1"/>
  <c r="D350" i="46"/>
  <c r="F1795" i="46"/>
  <c r="H1794" i="46"/>
  <c r="N351" i="46"/>
  <c r="L492" i="46"/>
  <c r="L586" i="46" s="1"/>
  <c r="D398" i="46"/>
  <c r="I951" i="46"/>
  <c r="I999" i="46" s="1"/>
  <c r="I1048" i="46"/>
  <c r="H1093" i="46"/>
  <c r="H1139" i="46" s="1"/>
  <c r="K1047" i="46"/>
  <c r="D538" i="46"/>
  <c r="E444" i="46"/>
  <c r="W492" i="46"/>
  <c r="I398" i="46"/>
  <c r="J1048" i="46"/>
  <c r="J951" i="46"/>
  <c r="J999" i="46" s="1"/>
  <c r="AB445" i="46"/>
  <c r="AF213" i="46"/>
  <c r="T399" i="46"/>
  <c r="Q399" i="46"/>
  <c r="S399" i="46"/>
  <c r="L399" i="46"/>
  <c r="AF307" i="46"/>
  <c r="W352" i="46" s="1"/>
  <c r="V399" i="46"/>
  <c r="W399" i="46"/>
  <c r="M399" i="46"/>
  <c r="U399" i="46"/>
  <c r="R399" i="46"/>
  <c r="P399" i="46"/>
  <c r="Y399" i="46"/>
  <c r="X399" i="46"/>
  <c r="N399" i="46"/>
  <c r="O399" i="46"/>
  <c r="AF308" i="46"/>
  <c r="AE446" i="46" s="1"/>
  <c r="T351" i="46"/>
  <c r="X492" i="46"/>
  <c r="X586" i="46" s="1"/>
  <c r="M951" i="46"/>
  <c r="M999" i="46" s="1"/>
  <c r="Q538" i="46"/>
  <c r="F538" i="46" s="1"/>
  <c r="O950" i="46"/>
  <c r="Q585" i="46"/>
  <c r="F585" i="46" s="1"/>
  <c r="M351" i="46"/>
  <c r="M539" i="46" s="1"/>
  <c r="N492" i="46"/>
  <c r="N586" i="46" s="1"/>
  <c r="N951" i="46"/>
  <c r="N999" i="46" s="1"/>
  <c r="H1743" i="46"/>
  <c r="M905" i="46"/>
  <c r="L905" i="46"/>
  <c r="J905" i="46"/>
  <c r="I905" i="46"/>
  <c r="H905" i="46"/>
  <c r="F905" i="46"/>
  <c r="D905" i="46"/>
  <c r="R905" i="46"/>
  <c r="Q905" i="46"/>
  <c r="P905" i="46"/>
  <c r="E905" i="46"/>
  <c r="N905" i="46"/>
  <c r="O998" i="46"/>
  <c r="D585" i="46"/>
  <c r="X351" i="46"/>
  <c r="V492" i="46"/>
  <c r="V586" i="46" s="1"/>
  <c r="S904" i="46"/>
  <c r="P951" i="46"/>
  <c r="F99" i="46"/>
  <c r="L98" i="46"/>
  <c r="S950" i="46"/>
  <c r="D491" i="46"/>
  <c r="O492" i="46"/>
  <c r="E398" i="46"/>
  <c r="Q951" i="46"/>
  <c r="Q999" i="46" s="1"/>
  <c r="J1093" i="46"/>
  <c r="J1139" i="46"/>
  <c r="S538" i="46"/>
  <c r="G538" i="46" s="1"/>
  <c r="S998" i="46"/>
  <c r="H444" i="46"/>
  <c r="T492" i="46"/>
  <c r="T586" i="46" s="1"/>
  <c r="D1048" i="46"/>
  <c r="D951" i="46"/>
  <c r="D999" i="46" s="1"/>
  <c r="G904" i="46"/>
  <c r="W539" i="46" l="1"/>
  <c r="E538" i="46"/>
  <c r="V539" i="46"/>
  <c r="Y539" i="46"/>
  <c r="L539" i="46"/>
  <c r="G1093" i="46"/>
  <c r="O951" i="46"/>
  <c r="S951" i="46"/>
  <c r="D351" i="46"/>
  <c r="U539" i="46"/>
  <c r="X539" i="46"/>
  <c r="I539" i="46" s="1"/>
  <c r="T539" i="46"/>
  <c r="F351" i="46"/>
  <c r="S539" i="46"/>
  <c r="G539" i="46" s="1"/>
  <c r="M352" i="46"/>
  <c r="O352" i="46"/>
  <c r="L352" i="46"/>
  <c r="P352" i="46"/>
  <c r="H351" i="46"/>
  <c r="V352" i="46"/>
  <c r="N352" i="46"/>
  <c r="I351" i="46"/>
  <c r="Y352" i="46"/>
  <c r="I445" i="46"/>
  <c r="E445" i="46"/>
  <c r="X352" i="46"/>
  <c r="S352" i="46"/>
  <c r="R352" i="46"/>
  <c r="N539" i="46"/>
  <c r="D539" i="46" s="1"/>
  <c r="T352" i="46"/>
  <c r="F492" i="46"/>
  <c r="D445" i="46"/>
  <c r="B1805" i="46"/>
  <c r="D1804" i="46"/>
  <c r="T493" i="46"/>
  <c r="T587" i="46" s="1"/>
  <c r="I1094" i="46"/>
  <c r="I1140" i="46" s="1"/>
  <c r="F445" i="46"/>
  <c r="F100" i="46"/>
  <c r="L99" i="46"/>
  <c r="AB446" i="46"/>
  <c r="AG213" i="46"/>
  <c r="T400" i="46"/>
  <c r="Q400" i="46"/>
  <c r="S400" i="46"/>
  <c r="M400" i="46"/>
  <c r="O400" i="46"/>
  <c r="AG307" i="46"/>
  <c r="Q353" i="46" s="1"/>
  <c r="U400" i="46"/>
  <c r="N400" i="46"/>
  <c r="P400" i="46"/>
  <c r="V400" i="46"/>
  <c r="R400" i="46"/>
  <c r="W400" i="46"/>
  <c r="L400" i="46"/>
  <c r="X400" i="46"/>
  <c r="Y400" i="46"/>
  <c r="AG308" i="46"/>
  <c r="AE447" i="46" s="1"/>
  <c r="Q586" i="46"/>
  <c r="F586" i="46" s="1"/>
  <c r="F1049" i="46"/>
  <c r="F952" i="46"/>
  <c r="F1000" i="46" s="1"/>
  <c r="P446" i="46"/>
  <c r="T446" i="46"/>
  <c r="T540" i="46" s="1"/>
  <c r="V446" i="46"/>
  <c r="V540" i="46" s="1"/>
  <c r="R446" i="46"/>
  <c r="S446" i="46"/>
  <c r="U446" i="46"/>
  <c r="M446" i="46"/>
  <c r="Q446" i="46"/>
  <c r="Y446" i="46"/>
  <c r="Y540" i="46" s="1"/>
  <c r="N446" i="46"/>
  <c r="X446" i="46"/>
  <c r="L446" i="46"/>
  <c r="W446" i="46"/>
  <c r="O446" i="46"/>
  <c r="AF1684" i="46"/>
  <c r="AF1688" i="46"/>
  <c r="AF1671" i="46"/>
  <c r="AF1677" i="46"/>
  <c r="AG1667" i="46"/>
  <c r="AF1691" i="46"/>
  <c r="AF1661" i="46"/>
  <c r="AF1681" i="46"/>
  <c r="AF1674" i="46"/>
  <c r="G351" i="46"/>
  <c r="N493" i="46"/>
  <c r="N587" i="46" s="1"/>
  <c r="D1139" i="46"/>
  <c r="G1139" i="46" s="1"/>
  <c r="X493" i="46"/>
  <c r="X587" i="46" s="1"/>
  <c r="D492" i="46"/>
  <c r="F1094" i="46"/>
  <c r="F1140" i="46" s="1"/>
  <c r="J1094" i="46"/>
  <c r="J1140" i="46" s="1"/>
  <c r="D586" i="46"/>
  <c r="F53" i="46"/>
  <c r="L52" i="46"/>
  <c r="J952" i="46"/>
  <c r="J1000" i="46" s="1"/>
  <c r="J1049" i="46"/>
  <c r="K1048" i="46"/>
  <c r="H1094" i="46"/>
  <c r="L952" i="46"/>
  <c r="L1000" i="46" s="1"/>
  <c r="O905" i="46"/>
  <c r="Y493" i="46"/>
  <c r="Y587" i="46" s="1"/>
  <c r="R493" i="46"/>
  <c r="R587" i="46" s="1"/>
  <c r="I492" i="46"/>
  <c r="D1640" i="46"/>
  <c r="I1640" i="46"/>
  <c r="AG1591" i="46"/>
  <c r="K1139" i="46"/>
  <c r="U493" i="46"/>
  <c r="H399" i="46"/>
  <c r="W586" i="46"/>
  <c r="I586" i="46" s="1"/>
  <c r="H1795" i="46"/>
  <c r="F1796" i="46"/>
  <c r="K951" i="46"/>
  <c r="M493" i="46"/>
  <c r="M587" i="46" s="1"/>
  <c r="H999" i="46"/>
  <c r="K999" i="46" s="1"/>
  <c r="H492" i="46"/>
  <c r="I1049" i="46"/>
  <c r="I952" i="46"/>
  <c r="I1000" i="46" s="1"/>
  <c r="E492" i="46"/>
  <c r="W493" i="46"/>
  <c r="W587" i="46" s="1"/>
  <c r="I399" i="46"/>
  <c r="O539" i="46"/>
  <c r="E539" i="46" s="1"/>
  <c r="G492" i="46"/>
  <c r="U586" i="46"/>
  <c r="H586" i="46" s="1"/>
  <c r="G1048" i="46"/>
  <c r="D1094" i="46"/>
  <c r="O493" i="46"/>
  <c r="E399" i="46"/>
  <c r="M952" i="46"/>
  <c r="M1000" i="46" s="1"/>
  <c r="E1049" i="46"/>
  <c r="E952" i="46"/>
  <c r="E1000" i="46" s="1"/>
  <c r="O586" i="46"/>
  <c r="E586" i="46" s="1"/>
  <c r="S905" i="46"/>
  <c r="P952" i="46"/>
  <c r="Q352" i="46"/>
  <c r="V493" i="46"/>
  <c r="V587" i="46" s="1"/>
  <c r="Q539" i="46"/>
  <c r="F539" i="46" s="1"/>
  <c r="S586" i="46"/>
  <c r="G586" i="46" s="1"/>
  <c r="P493" i="46"/>
  <c r="P587" i="46" s="1"/>
  <c r="N952" i="46"/>
  <c r="N1000" i="46" s="1"/>
  <c r="Q952" i="46"/>
  <c r="Q1000" i="46" s="1"/>
  <c r="E1094" i="46"/>
  <c r="E1140" i="46" s="1"/>
  <c r="P999" i="46"/>
  <c r="S999" i="46" s="1"/>
  <c r="G951" i="46"/>
  <c r="R952" i="46"/>
  <c r="R1000" i="46" s="1"/>
  <c r="U352" i="46"/>
  <c r="L493" i="46"/>
  <c r="D399" i="46"/>
  <c r="L999" i="46"/>
  <c r="O999" i="46" s="1"/>
  <c r="H539" i="46"/>
  <c r="Q493" i="46"/>
  <c r="F493" i="46" s="1"/>
  <c r="F399" i="46"/>
  <c r="H1049" i="46"/>
  <c r="H952" i="46"/>
  <c r="K905" i="46"/>
  <c r="L540" i="46"/>
  <c r="D352" i="46"/>
  <c r="H1744" i="46"/>
  <c r="F906" i="46"/>
  <c r="E906" i="46"/>
  <c r="R906" i="46"/>
  <c r="Q906" i="46"/>
  <c r="P906" i="46"/>
  <c r="N906" i="46"/>
  <c r="M906" i="46"/>
  <c r="L906" i="46"/>
  <c r="J906" i="46"/>
  <c r="I906" i="46"/>
  <c r="H906" i="46"/>
  <c r="D906" i="46"/>
  <c r="G999" i="46"/>
  <c r="D1049" i="46"/>
  <c r="G905" i="46"/>
  <c r="D952" i="46"/>
  <c r="S493" i="46"/>
  <c r="G399" i="46"/>
  <c r="K1093" i="46"/>
  <c r="J1641" i="46"/>
  <c r="E1641" i="46"/>
  <c r="AH1592" i="46"/>
  <c r="H445" i="46"/>
  <c r="G446" i="46" l="1"/>
  <c r="X540" i="46"/>
  <c r="E352" i="46"/>
  <c r="P540" i="46"/>
  <c r="F446" i="46"/>
  <c r="G493" i="46"/>
  <c r="M540" i="46"/>
  <c r="G1094" i="46"/>
  <c r="K1094" i="46"/>
  <c r="H446" i="46"/>
  <c r="G952" i="46"/>
  <c r="M353" i="46"/>
  <c r="R540" i="46"/>
  <c r="I352" i="46"/>
  <c r="N540" i="46"/>
  <c r="H493" i="46"/>
  <c r="D493" i="46"/>
  <c r="O353" i="46"/>
  <c r="U353" i="46"/>
  <c r="G352" i="46"/>
  <c r="X353" i="46"/>
  <c r="P353" i="46"/>
  <c r="B1806" i="46"/>
  <c r="D1805" i="46"/>
  <c r="V353" i="46"/>
  <c r="Y353" i="46"/>
  <c r="T353" i="46"/>
  <c r="S540" i="46"/>
  <c r="G540" i="46" s="1"/>
  <c r="I446" i="46"/>
  <c r="R353" i="46"/>
  <c r="F353" i="46" s="1"/>
  <c r="D446" i="46"/>
  <c r="L353" i="46"/>
  <c r="W353" i="46"/>
  <c r="N353" i="46"/>
  <c r="O952" i="46"/>
  <c r="Q494" i="46"/>
  <c r="F400" i="46"/>
  <c r="O1000" i="46"/>
  <c r="T494" i="46"/>
  <c r="T588" i="46" s="1"/>
  <c r="N953" i="46"/>
  <c r="N1001" i="46" s="1"/>
  <c r="E446" i="46"/>
  <c r="F1095" i="46"/>
  <c r="F1141" i="46" s="1"/>
  <c r="AB447" i="46"/>
  <c r="AH213" i="46"/>
  <c r="T401" i="46"/>
  <c r="V401" i="46"/>
  <c r="AH307" i="46"/>
  <c r="V354" i="46" s="1"/>
  <c r="N401" i="46"/>
  <c r="O401" i="46"/>
  <c r="S401" i="46"/>
  <c r="P401" i="46"/>
  <c r="L401" i="46"/>
  <c r="W401" i="46"/>
  <c r="R401" i="46"/>
  <c r="U401" i="46"/>
  <c r="Y401" i="46"/>
  <c r="X401" i="46"/>
  <c r="M401" i="46"/>
  <c r="Q401" i="46"/>
  <c r="AH308" i="46"/>
  <c r="AE448" i="46" s="1"/>
  <c r="Q587" i="46"/>
  <c r="F587" i="46" s="1"/>
  <c r="U587" i="46"/>
  <c r="H587" i="46" s="1"/>
  <c r="Y494" i="46"/>
  <c r="Y588" i="46" s="1"/>
  <c r="M447" i="46"/>
  <c r="M541" i="46" s="1"/>
  <c r="Y447" i="46"/>
  <c r="Q447" i="46"/>
  <c r="X447" i="46"/>
  <c r="X541" i="46" s="1"/>
  <c r="U447" i="46"/>
  <c r="N447" i="46"/>
  <c r="L447" i="46"/>
  <c r="R447" i="46"/>
  <c r="O447" i="46"/>
  <c r="P447" i="46"/>
  <c r="V447" i="46"/>
  <c r="V541" i="46" s="1"/>
  <c r="T447" i="46"/>
  <c r="S447" i="46"/>
  <c r="W447" i="46"/>
  <c r="J1050" i="46"/>
  <c r="J953" i="46"/>
  <c r="J1001" i="46" s="1"/>
  <c r="Q953" i="46"/>
  <c r="Q1001" i="46" s="1"/>
  <c r="H1140" i="46"/>
  <c r="K1140" i="46" s="1"/>
  <c r="X494" i="46"/>
  <c r="X588" i="46" s="1"/>
  <c r="L494" i="46"/>
  <c r="L588" i="46" s="1"/>
  <c r="D400" i="46"/>
  <c r="S906" i="46"/>
  <c r="P953" i="46"/>
  <c r="P1001" i="46" s="1"/>
  <c r="J1095" i="46"/>
  <c r="J1141" i="46" s="1"/>
  <c r="W494" i="46"/>
  <c r="W588" i="46" s="1"/>
  <c r="I400" i="46"/>
  <c r="F101" i="46"/>
  <c r="L100" i="46"/>
  <c r="R953" i="46"/>
  <c r="R1001" i="46" s="1"/>
  <c r="U540" i="46"/>
  <c r="H540" i="46" s="1"/>
  <c r="H352" i="46"/>
  <c r="I1641" i="46"/>
  <c r="AH1591" i="46"/>
  <c r="D1641" i="46"/>
  <c r="R494" i="46"/>
  <c r="R588" i="46" s="1"/>
  <c r="D1000" i="46"/>
  <c r="G1000" i="46" s="1"/>
  <c r="H1745" i="46"/>
  <c r="N907" i="46"/>
  <c r="L907" i="46"/>
  <c r="J907" i="46"/>
  <c r="I907" i="46"/>
  <c r="H907" i="46"/>
  <c r="F907" i="46"/>
  <c r="E907" i="46"/>
  <c r="D907" i="46"/>
  <c r="R907" i="46"/>
  <c r="Q907" i="46"/>
  <c r="P907" i="46"/>
  <c r="M907" i="46"/>
  <c r="D1140" i="46"/>
  <c r="G1140" i="46" s="1"/>
  <c r="V494" i="46"/>
  <c r="V588" i="46" s="1"/>
  <c r="Q540" i="46"/>
  <c r="F352" i="46"/>
  <c r="F54" i="46"/>
  <c r="L53" i="46"/>
  <c r="P494" i="46"/>
  <c r="P588" i="46" s="1"/>
  <c r="O906" i="46"/>
  <c r="L953" i="46"/>
  <c r="I1095" i="46"/>
  <c r="I1141" i="46" s="1"/>
  <c r="D540" i="46"/>
  <c r="S952" i="46"/>
  <c r="N494" i="46"/>
  <c r="N588" i="46" s="1"/>
  <c r="S494" i="46"/>
  <c r="G494" i="46" s="1"/>
  <c r="G400" i="46"/>
  <c r="M953" i="46"/>
  <c r="M1001" i="46" s="1"/>
  <c r="S587" i="46"/>
  <c r="G587" i="46" s="1"/>
  <c r="F1050" i="46"/>
  <c r="F953" i="46"/>
  <c r="F1001" i="46" s="1"/>
  <c r="O540" i="46"/>
  <c r="E540" i="46" s="1"/>
  <c r="U494" i="46"/>
  <c r="H400" i="46"/>
  <c r="E1642" i="46"/>
  <c r="AI1592" i="46"/>
  <c r="J1642" i="46"/>
  <c r="E1095" i="46"/>
  <c r="E1141" i="46" s="1"/>
  <c r="E493" i="46"/>
  <c r="E953" i="46"/>
  <c r="E1001" i="46" s="1"/>
  <c r="E1050" i="46"/>
  <c r="D953" i="46"/>
  <c r="D1050" i="46"/>
  <c r="G906" i="46"/>
  <c r="K952" i="46"/>
  <c r="P1000" i="46"/>
  <c r="S1000" i="46" s="1"/>
  <c r="O587" i="46"/>
  <c r="E587" i="46" s="1"/>
  <c r="D1095" i="46"/>
  <c r="G1049" i="46"/>
  <c r="H1050" i="46"/>
  <c r="H953" i="46"/>
  <c r="H1001" i="46" s="1"/>
  <c r="K906" i="46"/>
  <c r="H1000" i="46"/>
  <c r="K1000" i="46" s="1"/>
  <c r="I493" i="46"/>
  <c r="AG1661" i="46"/>
  <c r="AG1681" i="46"/>
  <c r="AG1674" i="46"/>
  <c r="AG1688" i="46"/>
  <c r="AG1671" i="46"/>
  <c r="AG1677" i="46"/>
  <c r="AH1667" i="46"/>
  <c r="AG1684" i="46"/>
  <c r="AG1691" i="46"/>
  <c r="S353" i="46"/>
  <c r="O494" i="46"/>
  <c r="E400" i="46"/>
  <c r="L587" i="46"/>
  <c r="D587" i="46" s="1"/>
  <c r="I953" i="46"/>
  <c r="I1001" i="46" s="1"/>
  <c r="I1050" i="46"/>
  <c r="H1095" i="46"/>
  <c r="H1141" i="46"/>
  <c r="K1049" i="46"/>
  <c r="I587" i="46"/>
  <c r="F1797" i="46"/>
  <c r="H1796" i="46"/>
  <c r="M494" i="46"/>
  <c r="M588" i="46" s="1"/>
  <c r="W540" i="46"/>
  <c r="I540" i="46" s="1"/>
  <c r="E353" i="46" l="1"/>
  <c r="D353" i="46"/>
  <c r="M354" i="46"/>
  <c r="F540" i="46"/>
  <c r="Q354" i="46"/>
  <c r="R541" i="46"/>
  <c r="H353" i="46"/>
  <c r="D447" i="46"/>
  <c r="N541" i="46"/>
  <c r="U541" i="46"/>
  <c r="G953" i="46"/>
  <c r="O953" i="46"/>
  <c r="H541" i="46"/>
  <c r="P541" i="46"/>
  <c r="X354" i="46"/>
  <c r="R354" i="46"/>
  <c r="F354" i="46" s="1"/>
  <c r="Y541" i="46"/>
  <c r="H494" i="46"/>
  <c r="U588" i="46"/>
  <c r="H588" i="46" s="1"/>
  <c r="W541" i="46"/>
  <c r="L541" i="46"/>
  <c r="T354" i="46"/>
  <c r="O354" i="46"/>
  <c r="N354" i="46"/>
  <c r="I353" i="46"/>
  <c r="Y354" i="46"/>
  <c r="E494" i="46"/>
  <c r="T541" i="46"/>
  <c r="S354" i="46"/>
  <c r="O588" i="46"/>
  <c r="E588" i="46" s="1"/>
  <c r="L354" i="46"/>
  <c r="D354" i="46" s="1"/>
  <c r="B1807" i="46"/>
  <c r="D1806" i="46"/>
  <c r="U354" i="46"/>
  <c r="H354" i="46" s="1"/>
  <c r="K1001" i="46"/>
  <c r="E1051" i="46"/>
  <c r="E954" i="46"/>
  <c r="E1002" i="46" s="1"/>
  <c r="D494" i="46"/>
  <c r="X495" i="46"/>
  <c r="X589" i="46" s="1"/>
  <c r="S588" i="46"/>
  <c r="G588" i="46" s="1"/>
  <c r="F954" i="46"/>
  <c r="F1002" i="46" s="1"/>
  <c r="F1051" i="46"/>
  <c r="D588" i="46"/>
  <c r="Y495" i="46"/>
  <c r="Y589" i="46" s="1"/>
  <c r="J1643" i="46"/>
  <c r="AJ1592" i="46"/>
  <c r="E1643" i="46"/>
  <c r="H1051" i="46"/>
  <c r="K907" i="46"/>
  <c r="H954" i="46"/>
  <c r="H1002" i="46" s="1"/>
  <c r="E447" i="46"/>
  <c r="U495" i="46"/>
  <c r="H401" i="46"/>
  <c r="D1051" i="46"/>
  <c r="D954" i="46"/>
  <c r="D1002" i="46" s="1"/>
  <c r="G907" i="46"/>
  <c r="I1051" i="46"/>
  <c r="I954" i="46"/>
  <c r="I1002" i="46" s="1"/>
  <c r="R495" i="46"/>
  <c r="R589" i="46" s="1"/>
  <c r="F1798" i="46"/>
  <c r="H1797" i="46"/>
  <c r="J954" i="46"/>
  <c r="J1002" i="46" s="1"/>
  <c r="J1051" i="46"/>
  <c r="F102" i="46"/>
  <c r="L101" i="46"/>
  <c r="W495" i="46"/>
  <c r="I401" i="46"/>
  <c r="O907" i="46"/>
  <c r="L954" i="46"/>
  <c r="L495" i="46"/>
  <c r="D401" i="46"/>
  <c r="I588" i="46"/>
  <c r="H447" i="46"/>
  <c r="P495" i="46"/>
  <c r="P589" i="46" s="1"/>
  <c r="K1050" i="46"/>
  <c r="H1096" i="46"/>
  <c r="K1141" i="46"/>
  <c r="H1746" i="46"/>
  <c r="H908" i="46"/>
  <c r="E908" i="46"/>
  <c r="D908" i="46"/>
  <c r="R908" i="46"/>
  <c r="Q908" i="46"/>
  <c r="P908" i="46"/>
  <c r="N908" i="46"/>
  <c r="M908" i="46"/>
  <c r="L908" i="46"/>
  <c r="J908" i="46"/>
  <c r="I908" i="46"/>
  <c r="F908" i="46"/>
  <c r="I494" i="46"/>
  <c r="S495" i="46"/>
  <c r="G401" i="46"/>
  <c r="S541" i="46"/>
  <c r="G353" i="46"/>
  <c r="G1050" i="46"/>
  <c r="D1096" i="46"/>
  <c r="F447" i="46"/>
  <c r="O495" i="46"/>
  <c r="E401" i="46"/>
  <c r="O541" i="46"/>
  <c r="N495" i="46"/>
  <c r="N589" i="46" s="1"/>
  <c r="N954" i="46"/>
  <c r="N1002" i="46" s="1"/>
  <c r="K1095" i="46"/>
  <c r="D1001" i="46"/>
  <c r="G1001" i="46" s="1"/>
  <c r="L1001" i="46"/>
  <c r="O1001" i="46" s="1"/>
  <c r="F494" i="46"/>
  <c r="I1096" i="46"/>
  <c r="I1142" i="46" s="1"/>
  <c r="E1096" i="46"/>
  <c r="E1142" i="46" s="1"/>
  <c r="F1096" i="46"/>
  <c r="F1142" i="46" s="1"/>
  <c r="M954" i="46"/>
  <c r="M1002" i="46" s="1"/>
  <c r="P354" i="46"/>
  <c r="V495" i="46"/>
  <c r="V589" i="46" s="1"/>
  <c r="Q588" i="46"/>
  <c r="F588" i="46" s="1"/>
  <c r="L54" i="46"/>
  <c r="F55" i="46"/>
  <c r="P954" i="46"/>
  <c r="S907" i="46"/>
  <c r="S953" i="46"/>
  <c r="J1096" i="46"/>
  <c r="J1142" i="46" s="1"/>
  <c r="W354" i="46"/>
  <c r="T495" i="46"/>
  <c r="T589" i="46" s="1"/>
  <c r="G1095" i="46"/>
  <c r="AH1684" i="46"/>
  <c r="AH1681" i="46"/>
  <c r="AH1674" i="46"/>
  <c r="AH1677" i="46"/>
  <c r="AI1667" i="46"/>
  <c r="AH1661" i="46"/>
  <c r="AH1691" i="46"/>
  <c r="AH1688" i="46"/>
  <c r="AH1671" i="46"/>
  <c r="Q954" i="46"/>
  <c r="Q1002" i="46" s="1"/>
  <c r="I1642" i="46"/>
  <c r="D1642" i="46"/>
  <c r="AI1591" i="46"/>
  <c r="S1001" i="46"/>
  <c r="I447" i="46"/>
  <c r="AB448" i="46"/>
  <c r="AI213" i="46"/>
  <c r="T402" i="46"/>
  <c r="X402" i="46"/>
  <c r="Y402" i="46"/>
  <c r="Q402" i="46"/>
  <c r="M402" i="46"/>
  <c r="S402" i="46"/>
  <c r="R402" i="46"/>
  <c r="U402" i="46"/>
  <c r="P402" i="46"/>
  <c r="N402" i="46"/>
  <c r="O402" i="46"/>
  <c r="V402" i="46"/>
  <c r="L402" i="46"/>
  <c r="AI307" i="46"/>
  <c r="U355" i="46" s="1"/>
  <c r="W402" i="46"/>
  <c r="V355" i="46"/>
  <c r="L355" i="46"/>
  <c r="R355" i="46"/>
  <c r="W355" i="46"/>
  <c r="T355" i="46"/>
  <c r="AI308" i="46"/>
  <c r="AE449" i="46" s="1"/>
  <c r="M495" i="46"/>
  <c r="M589" i="46" s="1"/>
  <c r="D1141" i="46"/>
  <c r="G1141" i="46" s="1"/>
  <c r="K953" i="46"/>
  <c r="R954" i="46"/>
  <c r="R1002" i="46" s="1"/>
  <c r="G447" i="46"/>
  <c r="F401" i="46"/>
  <c r="Q495" i="46"/>
  <c r="F495" i="46" s="1"/>
  <c r="R448" i="46"/>
  <c r="M448" i="46"/>
  <c r="M542" i="46" s="1"/>
  <c r="O448" i="46"/>
  <c r="O542" i="46" s="1"/>
  <c r="Y448" i="46"/>
  <c r="Y542" i="46" s="1"/>
  <c r="P448" i="46"/>
  <c r="X448" i="46"/>
  <c r="X542" i="46" s="1"/>
  <c r="L448" i="46"/>
  <c r="D448" i="46" s="1"/>
  <c r="T448" i="46"/>
  <c r="S448" i="46"/>
  <c r="N448" i="46"/>
  <c r="V448" i="46"/>
  <c r="V542" i="46" s="1"/>
  <c r="W448" i="46"/>
  <c r="Q448" i="46"/>
  <c r="U448" i="46"/>
  <c r="H448" i="46" s="1"/>
  <c r="Q541" i="46"/>
  <c r="F541" i="46" s="1"/>
  <c r="R542" i="46" l="1"/>
  <c r="I541" i="46"/>
  <c r="E541" i="46"/>
  <c r="E495" i="46"/>
  <c r="D541" i="46"/>
  <c r="N355" i="46"/>
  <c r="G1096" i="46"/>
  <c r="S954" i="46"/>
  <c r="N542" i="46"/>
  <c r="G354" i="46"/>
  <c r="T542" i="46"/>
  <c r="Y355" i="46"/>
  <c r="L542" i="46"/>
  <c r="G541" i="46"/>
  <c r="M355" i="46"/>
  <c r="D355" i="46" s="1"/>
  <c r="B1808" i="46"/>
  <c r="D1807" i="46"/>
  <c r="P542" i="46"/>
  <c r="E542" i="46" s="1"/>
  <c r="Q589" i="46"/>
  <c r="F589" i="46" s="1"/>
  <c r="F448" i="46"/>
  <c r="I448" i="46"/>
  <c r="G448" i="46"/>
  <c r="H355" i="46"/>
  <c r="S496" i="46"/>
  <c r="G402" i="46"/>
  <c r="M496" i="46"/>
  <c r="M590" i="46"/>
  <c r="P1002" i="46"/>
  <c r="S1002" i="46" s="1"/>
  <c r="M955" i="46"/>
  <c r="M1003" i="46" s="1"/>
  <c r="J1097" i="46"/>
  <c r="J1143" i="46" s="1"/>
  <c r="G1051" i="46"/>
  <c r="D1097" i="46"/>
  <c r="N955" i="46"/>
  <c r="N1003" i="46" s="1"/>
  <c r="Y496" i="46"/>
  <c r="Y590" i="46" s="1"/>
  <c r="P955" i="46"/>
  <c r="S908" i="46"/>
  <c r="H495" i="46"/>
  <c r="F1097" i="46"/>
  <c r="F1143" i="46" s="1"/>
  <c r="Q955" i="46"/>
  <c r="Q1003" i="46" s="1"/>
  <c r="D495" i="46"/>
  <c r="U589" i="46"/>
  <c r="H589" i="46" s="1"/>
  <c r="G1002" i="46"/>
  <c r="T496" i="46"/>
  <c r="T590" i="46" s="1"/>
  <c r="D1142" i="46"/>
  <c r="G1142" i="46" s="1"/>
  <c r="R955" i="46"/>
  <c r="R1003" i="46" s="1"/>
  <c r="L589" i="46"/>
  <c r="D589" i="46" s="1"/>
  <c r="H1798" i="46"/>
  <c r="F1799" i="46"/>
  <c r="AB449" i="46"/>
  <c r="AJ213" i="46"/>
  <c r="T403" i="46"/>
  <c r="Y403" i="46"/>
  <c r="U403" i="46"/>
  <c r="R403" i="46"/>
  <c r="M403" i="46"/>
  <c r="Q403" i="46"/>
  <c r="S403" i="46"/>
  <c r="P403" i="46"/>
  <c r="N403" i="46"/>
  <c r="O403" i="46"/>
  <c r="W403" i="46"/>
  <c r="V403" i="46"/>
  <c r="L403" i="46"/>
  <c r="AJ307" i="46"/>
  <c r="R356" i="46" s="1"/>
  <c r="X403" i="46"/>
  <c r="AJ308" i="46"/>
  <c r="AE450" i="46" s="1"/>
  <c r="D1052" i="46"/>
  <c r="D955" i="46"/>
  <c r="D1003" i="46" s="1"/>
  <c r="G908" i="46"/>
  <c r="K954" i="46"/>
  <c r="E955" i="46"/>
  <c r="E1003" i="46" s="1"/>
  <c r="E1052" i="46"/>
  <c r="O954" i="46"/>
  <c r="K1002" i="46"/>
  <c r="AI1688" i="46"/>
  <c r="AI1671" i="46"/>
  <c r="AI1691" i="46"/>
  <c r="AJ1667" i="46"/>
  <c r="AI1677" i="46"/>
  <c r="AI1674" i="46"/>
  <c r="AI1684" i="46"/>
  <c r="AI1681" i="46"/>
  <c r="AI1661" i="46"/>
  <c r="H1052" i="46"/>
  <c r="H955" i="46"/>
  <c r="K908" i="46"/>
  <c r="L1002" i="46"/>
  <c r="O1002" i="46" s="1"/>
  <c r="L955" i="46"/>
  <c r="O908" i="46"/>
  <c r="X355" i="46"/>
  <c r="I355" i="46" s="1"/>
  <c r="L496" i="46"/>
  <c r="D402" i="46"/>
  <c r="E354" i="46"/>
  <c r="G495" i="46"/>
  <c r="H1747" i="46"/>
  <c r="Q909" i="46"/>
  <c r="P909" i="46"/>
  <c r="N909" i="46"/>
  <c r="M909" i="46"/>
  <c r="L909" i="46"/>
  <c r="J909" i="46"/>
  <c r="I909" i="46"/>
  <c r="H909" i="46"/>
  <c r="F909" i="46"/>
  <c r="E909" i="46"/>
  <c r="D909" i="46"/>
  <c r="R909" i="46"/>
  <c r="U542" i="46"/>
  <c r="H542" i="46" s="1"/>
  <c r="H1097" i="46"/>
  <c r="K1051" i="46"/>
  <c r="S542" i="46"/>
  <c r="L102" i="46"/>
  <c r="F103" i="46"/>
  <c r="O355" i="46"/>
  <c r="V496" i="46"/>
  <c r="V590" i="46" s="1"/>
  <c r="I1643" i="46"/>
  <c r="AJ1591" i="46"/>
  <c r="D1643" i="46"/>
  <c r="S589" i="46"/>
  <c r="G589" i="46" s="1"/>
  <c r="O496" i="46"/>
  <c r="O590" i="46" s="1"/>
  <c r="E402" i="46"/>
  <c r="W542" i="46"/>
  <c r="I542" i="46" s="1"/>
  <c r="I354" i="46"/>
  <c r="K1096" i="46"/>
  <c r="I495" i="46"/>
  <c r="E1644" i="46"/>
  <c r="J1644" i="46"/>
  <c r="AK1592" i="46"/>
  <c r="W496" i="46"/>
  <c r="W590" i="46" s="1"/>
  <c r="I402" i="46"/>
  <c r="P355" i="46"/>
  <c r="N496" i="46"/>
  <c r="N590" i="46" s="1"/>
  <c r="W589" i="46"/>
  <c r="I589" i="46" s="1"/>
  <c r="F56" i="46"/>
  <c r="L55" i="46"/>
  <c r="Q355" i="46"/>
  <c r="P496" i="46"/>
  <c r="P590" i="46" s="1"/>
  <c r="F1052" i="46"/>
  <c r="F955" i="46"/>
  <c r="F1003" i="46" s="1"/>
  <c r="H1142" i="46"/>
  <c r="K1142" i="46" s="1"/>
  <c r="I1097" i="46"/>
  <c r="I1143" i="46" s="1"/>
  <c r="E1097" i="46"/>
  <c r="E1143" i="46" s="1"/>
  <c r="X496" i="46"/>
  <c r="X590" i="46" s="1"/>
  <c r="E448" i="46"/>
  <c r="S355" i="46"/>
  <c r="U496" i="46"/>
  <c r="H496" i="46" s="1"/>
  <c r="H402" i="46"/>
  <c r="I1052" i="46"/>
  <c r="I955" i="46"/>
  <c r="I1003" i="46" s="1"/>
  <c r="Q542" i="46"/>
  <c r="Q496" i="46"/>
  <c r="Q590" i="46" s="1"/>
  <c r="F402" i="46"/>
  <c r="L449" i="46"/>
  <c r="P449" i="46"/>
  <c r="T449" i="46"/>
  <c r="T543" i="46" s="1"/>
  <c r="S449" i="46"/>
  <c r="V449" i="46"/>
  <c r="V543" i="46" s="1"/>
  <c r="O449" i="46"/>
  <c r="W449" i="46"/>
  <c r="N449" i="46"/>
  <c r="N543" i="46" s="1"/>
  <c r="U449" i="46"/>
  <c r="Q449" i="46"/>
  <c r="M449" i="46"/>
  <c r="R449" i="46"/>
  <c r="R543" i="46" s="1"/>
  <c r="Y449" i="46"/>
  <c r="Y543" i="46" s="1"/>
  <c r="X449" i="46"/>
  <c r="R496" i="46"/>
  <c r="R590" i="46" s="1"/>
  <c r="O589" i="46"/>
  <c r="E589" i="46" s="1"/>
  <c r="J1052" i="46"/>
  <c r="J955" i="46"/>
  <c r="J1003" i="46" s="1"/>
  <c r="G954" i="46"/>
  <c r="D542" i="46" l="1"/>
  <c r="F542" i="46"/>
  <c r="M543" i="46"/>
  <c r="E449" i="46"/>
  <c r="G449" i="46"/>
  <c r="G542" i="46"/>
  <c r="Y356" i="46"/>
  <c r="Q356" i="46"/>
  <c r="K1097" i="46"/>
  <c r="S356" i="46"/>
  <c r="H1143" i="46"/>
  <c r="K1143" i="46" s="1"/>
  <c r="T356" i="46"/>
  <c r="O356" i="46"/>
  <c r="V356" i="46"/>
  <c r="P356" i="46"/>
  <c r="G496" i="46"/>
  <c r="L356" i="46"/>
  <c r="I449" i="46"/>
  <c r="I590" i="46"/>
  <c r="D449" i="46"/>
  <c r="W356" i="46"/>
  <c r="B1809" i="46"/>
  <c r="D1808" i="46"/>
  <c r="F590" i="46"/>
  <c r="E590" i="46"/>
  <c r="O543" i="46"/>
  <c r="E355" i="46"/>
  <c r="M956" i="46"/>
  <c r="M1004" i="46" s="1"/>
  <c r="K955" i="46"/>
  <c r="E1098" i="46"/>
  <c r="E1144" i="46" s="1"/>
  <c r="E356" i="46"/>
  <c r="M497" i="46"/>
  <c r="M591" i="46" s="1"/>
  <c r="G1097" i="46"/>
  <c r="N956" i="46"/>
  <c r="N1004" i="46" s="1"/>
  <c r="H1003" i="46"/>
  <c r="K1003" i="46" s="1"/>
  <c r="R497" i="46"/>
  <c r="R591" i="46"/>
  <c r="D1143" i="46"/>
  <c r="G1143" i="46" s="1"/>
  <c r="L956" i="46"/>
  <c r="O909" i="46"/>
  <c r="P956" i="46"/>
  <c r="S909" i="46"/>
  <c r="K1052" i="46"/>
  <c r="H1098" i="46"/>
  <c r="H1144" i="46"/>
  <c r="U497" i="46"/>
  <c r="H403" i="46"/>
  <c r="G1003" i="46"/>
  <c r="Y497" i="46"/>
  <c r="Y591" i="46" s="1"/>
  <c r="H1748" i="46"/>
  <c r="J910" i="46"/>
  <c r="I910" i="46"/>
  <c r="F910" i="46"/>
  <c r="E910" i="46"/>
  <c r="D910" i="46"/>
  <c r="R910" i="46"/>
  <c r="Q910" i="46"/>
  <c r="P910" i="46"/>
  <c r="N910" i="46"/>
  <c r="M910" i="46"/>
  <c r="L910" i="46"/>
  <c r="H910" i="46"/>
  <c r="F356" i="46"/>
  <c r="T497" i="46"/>
  <c r="T591" i="46" s="1"/>
  <c r="Q543" i="46"/>
  <c r="F543" i="46" s="1"/>
  <c r="F355" i="46"/>
  <c r="G955" i="46"/>
  <c r="AB450" i="46"/>
  <c r="AK213" i="46"/>
  <c r="T404" i="46"/>
  <c r="V404" i="46"/>
  <c r="M404" i="46"/>
  <c r="W404" i="46"/>
  <c r="X404" i="46"/>
  <c r="Y404" i="46"/>
  <c r="S404" i="46"/>
  <c r="O404" i="46"/>
  <c r="R404" i="46"/>
  <c r="AK307" i="46"/>
  <c r="O357" i="46" s="1"/>
  <c r="Q404" i="46"/>
  <c r="P404" i="46"/>
  <c r="N404" i="46"/>
  <c r="L404" i="46"/>
  <c r="U404" i="46"/>
  <c r="AK308" i="46"/>
  <c r="AE451" i="46" s="1"/>
  <c r="L56" i="46"/>
  <c r="F57" i="46"/>
  <c r="G1052" i="46"/>
  <c r="D1098" i="46"/>
  <c r="D1144" i="46" s="1"/>
  <c r="X497" i="46"/>
  <c r="X591" i="46" s="1"/>
  <c r="N450" i="46"/>
  <c r="R450" i="46"/>
  <c r="R544" i="46" s="1"/>
  <c r="S450" i="46"/>
  <c r="S544" i="46" s="1"/>
  <c r="P450" i="46"/>
  <c r="P544" i="46" s="1"/>
  <c r="M450" i="46"/>
  <c r="Q450" i="46"/>
  <c r="F450" i="46" s="1"/>
  <c r="Y450" i="46"/>
  <c r="Y544" i="46" s="1"/>
  <c r="T450" i="46"/>
  <c r="X450" i="46"/>
  <c r="U450" i="46"/>
  <c r="L450" i="46"/>
  <c r="V450" i="46"/>
  <c r="W450" i="46"/>
  <c r="O450" i="46"/>
  <c r="O544" i="46" s="1"/>
  <c r="E496" i="46"/>
  <c r="L543" i="46"/>
  <c r="D543" i="46" s="1"/>
  <c r="H1799" i="46"/>
  <c r="F1800" i="46"/>
  <c r="R956" i="46"/>
  <c r="R1004" i="46"/>
  <c r="D496" i="46"/>
  <c r="L497" i="46"/>
  <c r="D403" i="46"/>
  <c r="S543" i="46"/>
  <c r="G543" i="46" s="1"/>
  <c r="G355" i="46"/>
  <c r="F496" i="46"/>
  <c r="W543" i="46"/>
  <c r="D1053" i="46"/>
  <c r="G909" i="46"/>
  <c r="D956" i="46"/>
  <c r="D1004" i="46" s="1"/>
  <c r="L590" i="46"/>
  <c r="D590" i="46" s="1"/>
  <c r="AJ1681" i="46"/>
  <c r="AJ1674" i="46"/>
  <c r="AJ1688" i="46"/>
  <c r="AJ1671" i="46"/>
  <c r="AJ1677" i="46"/>
  <c r="AK1667" i="46"/>
  <c r="AJ1691" i="46"/>
  <c r="AJ1661" i="46"/>
  <c r="AJ1684" i="46"/>
  <c r="U356" i="46"/>
  <c r="V497" i="46"/>
  <c r="V591" i="46" s="1"/>
  <c r="S955" i="46"/>
  <c r="U590" i="46"/>
  <c r="H590" i="46" s="1"/>
  <c r="E1053" i="46"/>
  <c r="E956" i="46"/>
  <c r="E1004" i="46" s="1"/>
  <c r="X543" i="46"/>
  <c r="N356" i="46"/>
  <c r="N544" i="46" s="1"/>
  <c r="W497" i="46"/>
  <c r="I403" i="46"/>
  <c r="P1003" i="46"/>
  <c r="S1003" i="46" s="1"/>
  <c r="Q497" i="46"/>
  <c r="F403" i="46"/>
  <c r="J1645" i="46"/>
  <c r="E1645" i="46"/>
  <c r="AL1592" i="46"/>
  <c r="F1053" i="46"/>
  <c r="F956" i="46"/>
  <c r="F1004" i="46" s="1"/>
  <c r="M356" i="46"/>
  <c r="O497" i="46"/>
  <c r="E403" i="46"/>
  <c r="Q956" i="46"/>
  <c r="Q1004" i="46" s="1"/>
  <c r="P543" i="46"/>
  <c r="F449" i="46"/>
  <c r="I1098" i="46"/>
  <c r="I1144" i="46" s="1"/>
  <c r="I1644" i="46"/>
  <c r="D1644" i="46"/>
  <c r="AK1591" i="46"/>
  <c r="H1053" i="46"/>
  <c r="K909" i="46"/>
  <c r="H956" i="46"/>
  <c r="O955" i="46"/>
  <c r="X356" i="46"/>
  <c r="N497" i="46"/>
  <c r="N591" i="46" s="1"/>
  <c r="S590" i="46"/>
  <c r="G590" i="46" s="1"/>
  <c r="J1098" i="46"/>
  <c r="J1144" i="46" s="1"/>
  <c r="H449" i="46"/>
  <c r="F1098" i="46"/>
  <c r="F1144" i="46" s="1"/>
  <c r="I1053" i="46"/>
  <c r="I956" i="46"/>
  <c r="I1004" i="46" s="1"/>
  <c r="L1003" i="46"/>
  <c r="O1003" i="46" s="1"/>
  <c r="P497" i="46"/>
  <c r="P591" i="46" s="1"/>
  <c r="F104" i="46"/>
  <c r="L103" i="46"/>
  <c r="I496" i="46"/>
  <c r="J1053" i="46"/>
  <c r="J956" i="46"/>
  <c r="J1004" i="46" s="1"/>
  <c r="S497" i="46"/>
  <c r="G403" i="46"/>
  <c r="U543" i="46"/>
  <c r="H543" i="46" s="1"/>
  <c r="G356" i="46" l="1"/>
  <c r="I497" i="46"/>
  <c r="W544" i="46"/>
  <c r="V544" i="46"/>
  <c r="T357" i="46"/>
  <c r="P357" i="46"/>
  <c r="O956" i="46"/>
  <c r="G497" i="46"/>
  <c r="T544" i="46"/>
  <c r="S357" i="46"/>
  <c r="G1004" i="46"/>
  <c r="K1144" i="46"/>
  <c r="K1098" i="46"/>
  <c r="K956" i="46"/>
  <c r="D450" i="46"/>
  <c r="U357" i="46"/>
  <c r="W357" i="46"/>
  <c r="Y357" i="46"/>
  <c r="F497" i="46"/>
  <c r="D497" i="46"/>
  <c r="Q591" i="46"/>
  <c r="F591" i="46" s="1"/>
  <c r="E497" i="46"/>
  <c r="B1810" i="46"/>
  <c r="D1809" i="46"/>
  <c r="X544" i="46"/>
  <c r="I544" i="46" s="1"/>
  <c r="M544" i="46"/>
  <c r="E357" i="46"/>
  <c r="L591" i="46"/>
  <c r="D591" i="46" s="1"/>
  <c r="F58" i="46"/>
  <c r="L57" i="46"/>
  <c r="G357" i="46"/>
  <c r="AB451" i="46"/>
  <c r="AL213" i="46"/>
  <c r="T405" i="46"/>
  <c r="V405" i="46"/>
  <c r="Y405" i="46"/>
  <c r="X405" i="46"/>
  <c r="AL307" i="46"/>
  <c r="W358" i="46" s="1"/>
  <c r="R405" i="46"/>
  <c r="Q405" i="46"/>
  <c r="S405" i="46"/>
  <c r="P405" i="46"/>
  <c r="M405" i="46"/>
  <c r="N405" i="46"/>
  <c r="U405" i="46"/>
  <c r="L405" i="46"/>
  <c r="O405" i="46"/>
  <c r="W405" i="46"/>
  <c r="AL308" i="46"/>
  <c r="AE452" i="46" s="1"/>
  <c r="Q957" i="46"/>
  <c r="Q1005" i="46"/>
  <c r="D356" i="46"/>
  <c r="H450" i="46"/>
  <c r="U498" i="46"/>
  <c r="H404" i="46"/>
  <c r="Q451" i="46"/>
  <c r="U451" i="46"/>
  <c r="N451" i="46"/>
  <c r="V451" i="46"/>
  <c r="X451" i="46"/>
  <c r="L451" i="46"/>
  <c r="R451" i="46"/>
  <c r="Y451" i="46"/>
  <c r="O451" i="46"/>
  <c r="M451" i="46"/>
  <c r="P451" i="46"/>
  <c r="T451" i="46"/>
  <c r="T545" i="46" s="1"/>
  <c r="S451" i="46"/>
  <c r="W451" i="46"/>
  <c r="R957" i="46"/>
  <c r="R1005" i="46" s="1"/>
  <c r="L544" i="46"/>
  <c r="L498" i="46"/>
  <c r="D404" i="46"/>
  <c r="D1054" i="46"/>
  <c r="G910" i="46"/>
  <c r="D957" i="46"/>
  <c r="AK1684" i="46"/>
  <c r="AK1677" i="46"/>
  <c r="AL1667" i="46"/>
  <c r="AK1691" i="46"/>
  <c r="AK1661" i="46"/>
  <c r="AK1681" i="46"/>
  <c r="AK1674" i="46"/>
  <c r="AK1688" i="46"/>
  <c r="AK1671" i="46"/>
  <c r="N498" i="46"/>
  <c r="N592" i="46" s="1"/>
  <c r="G544" i="46"/>
  <c r="E1054" i="46"/>
  <c r="E957" i="46"/>
  <c r="E1005" i="46" s="1"/>
  <c r="G1144" i="46"/>
  <c r="P498" i="46"/>
  <c r="P592" i="46" s="1"/>
  <c r="F1054" i="46"/>
  <c r="F957" i="46"/>
  <c r="F1005" i="46" s="1"/>
  <c r="S956" i="46"/>
  <c r="E544" i="46"/>
  <c r="Q498" i="46"/>
  <c r="F404" i="46"/>
  <c r="I1054" i="46"/>
  <c r="I957" i="46"/>
  <c r="I1005" i="46" s="1"/>
  <c r="P1004" i="46"/>
  <c r="S1004" i="46" s="1"/>
  <c r="J1054" i="46"/>
  <c r="J957" i="46"/>
  <c r="J1005" i="46" s="1"/>
  <c r="P957" i="46"/>
  <c r="S910" i="46"/>
  <c r="O591" i="46"/>
  <c r="E591" i="46" s="1"/>
  <c r="H1099" i="46"/>
  <c r="K1053" i="46"/>
  <c r="E1646" i="46"/>
  <c r="AM1592" i="46"/>
  <c r="J1646" i="46"/>
  <c r="F1801" i="46"/>
  <c r="H1800" i="46"/>
  <c r="X357" i="46"/>
  <c r="R498" i="46"/>
  <c r="R592" i="46" s="1"/>
  <c r="H1749" i="46"/>
  <c r="R911" i="46"/>
  <c r="P911" i="46"/>
  <c r="N911" i="46"/>
  <c r="M911" i="46"/>
  <c r="L911" i="46"/>
  <c r="J911" i="46"/>
  <c r="I911" i="46"/>
  <c r="H911" i="46"/>
  <c r="F911" i="46"/>
  <c r="Q911" i="46"/>
  <c r="E911" i="46"/>
  <c r="D911" i="46"/>
  <c r="E1099" i="46"/>
  <c r="E1145" i="46" s="1"/>
  <c r="I1099" i="46"/>
  <c r="I1145" i="46" s="1"/>
  <c r="G450" i="46"/>
  <c r="Q357" i="46"/>
  <c r="O498" i="46"/>
  <c r="O592" i="46" s="1"/>
  <c r="E404" i="46"/>
  <c r="L1004" i="46"/>
  <c r="O1004" i="46" s="1"/>
  <c r="F1099" i="46"/>
  <c r="F1145" i="46" s="1"/>
  <c r="D1099" i="46"/>
  <c r="G1053" i="46"/>
  <c r="I356" i="46"/>
  <c r="L357" i="46"/>
  <c r="S498" i="46"/>
  <c r="G404" i="46"/>
  <c r="AL1591" i="46"/>
  <c r="I1645" i="46"/>
  <c r="D1645" i="46"/>
  <c r="I543" i="46"/>
  <c r="R357" i="46"/>
  <c r="Y498" i="46"/>
  <c r="Y592" i="46" s="1"/>
  <c r="Q544" i="46"/>
  <c r="F544" i="46" s="1"/>
  <c r="T498" i="46"/>
  <c r="T592" i="46" s="1"/>
  <c r="U544" i="46"/>
  <c r="H544" i="46" s="1"/>
  <c r="H356" i="46"/>
  <c r="N357" i="46"/>
  <c r="X498" i="46"/>
  <c r="X592" i="46" s="1"/>
  <c r="H1054" i="46"/>
  <c r="H957" i="46"/>
  <c r="H1005" i="46" s="1"/>
  <c r="K910" i="46"/>
  <c r="E543" i="46"/>
  <c r="G956" i="46"/>
  <c r="S591" i="46"/>
  <c r="G591" i="46" s="1"/>
  <c r="V357" i="46"/>
  <c r="W498" i="46"/>
  <c r="I404" i="46"/>
  <c r="L957" i="46"/>
  <c r="O910" i="46"/>
  <c r="J1099" i="46"/>
  <c r="J1145" i="46" s="1"/>
  <c r="W591" i="46"/>
  <c r="I591" i="46" s="1"/>
  <c r="E450" i="46"/>
  <c r="G1098" i="46"/>
  <c r="M357" i="46"/>
  <c r="M498" i="46"/>
  <c r="M592" i="46" s="1"/>
  <c r="M957" i="46"/>
  <c r="M1005" i="46" s="1"/>
  <c r="H497" i="46"/>
  <c r="F105" i="46"/>
  <c r="L104" i="46"/>
  <c r="H1004" i="46"/>
  <c r="K1004" i="46" s="1"/>
  <c r="I450" i="46"/>
  <c r="V498" i="46"/>
  <c r="V592" i="46" s="1"/>
  <c r="N957" i="46"/>
  <c r="N1005" i="46" s="1"/>
  <c r="U591" i="46"/>
  <c r="H591" i="46" s="1"/>
  <c r="P545" i="46" l="1"/>
  <c r="M545" i="46"/>
  <c r="Y545" i="46"/>
  <c r="D544" i="46"/>
  <c r="G451" i="46"/>
  <c r="S957" i="46"/>
  <c r="G498" i="46"/>
  <c r="U358" i="46"/>
  <c r="L358" i="46"/>
  <c r="N358" i="46"/>
  <c r="N545" i="46"/>
  <c r="R545" i="46"/>
  <c r="V545" i="46"/>
  <c r="H451" i="46"/>
  <c r="F451" i="46"/>
  <c r="X545" i="46"/>
  <c r="I451" i="46"/>
  <c r="B1811" i="46"/>
  <c r="D1810" i="46"/>
  <c r="E592" i="46"/>
  <c r="K1054" i="46"/>
  <c r="H1100" i="46"/>
  <c r="F1100" i="46"/>
  <c r="F1146" i="46" s="1"/>
  <c r="R499" i="46"/>
  <c r="R593" i="46" s="1"/>
  <c r="H1750" i="46"/>
  <c r="L912" i="46"/>
  <c r="I912" i="46"/>
  <c r="H912" i="46"/>
  <c r="F912" i="46"/>
  <c r="E912" i="46"/>
  <c r="D912" i="46"/>
  <c r="R912" i="46"/>
  <c r="Q912" i="46"/>
  <c r="P912" i="46"/>
  <c r="J912" i="46"/>
  <c r="M912" i="46"/>
  <c r="N912" i="46"/>
  <c r="Q499" i="46"/>
  <c r="F405" i="46"/>
  <c r="H498" i="46"/>
  <c r="O358" i="46"/>
  <c r="X499" i="46"/>
  <c r="X593" i="46" s="1"/>
  <c r="J1100" i="46"/>
  <c r="J1146" i="46" s="1"/>
  <c r="AL1688" i="46"/>
  <c r="AL1671" i="46"/>
  <c r="AM1667" i="46"/>
  <c r="AL1677" i="46"/>
  <c r="AL1691" i="46"/>
  <c r="AL1684" i="46"/>
  <c r="AL1681" i="46"/>
  <c r="AL1661" i="46"/>
  <c r="AL1674" i="46"/>
  <c r="U592" i="46"/>
  <c r="H592" i="46" s="1"/>
  <c r="M358" i="46"/>
  <c r="Y499" i="46"/>
  <c r="Y593" i="46" s="1"/>
  <c r="O957" i="46"/>
  <c r="X358" i="46"/>
  <c r="V499" i="46"/>
  <c r="V593" i="46" s="1"/>
  <c r="S911" i="46"/>
  <c r="P958" i="46"/>
  <c r="P358" i="46"/>
  <c r="T499" i="46"/>
  <c r="T593" i="46" s="1"/>
  <c r="Q545" i="46"/>
  <c r="F545" i="46" s="1"/>
  <c r="F357" i="46"/>
  <c r="G957" i="46"/>
  <c r="T358" i="46"/>
  <c r="AB452" i="46"/>
  <c r="AM213" i="46"/>
  <c r="T406" i="46"/>
  <c r="L406" i="46"/>
  <c r="AM307" i="46"/>
  <c r="U359" i="46" s="1"/>
  <c r="U406" i="46"/>
  <c r="M406" i="46"/>
  <c r="Q406" i="46"/>
  <c r="W406" i="46"/>
  <c r="X406" i="46"/>
  <c r="N406" i="46"/>
  <c r="O406" i="46"/>
  <c r="R406" i="46"/>
  <c r="V406" i="46"/>
  <c r="Y406" i="46"/>
  <c r="P406" i="46"/>
  <c r="S406" i="46"/>
  <c r="AM308" i="46"/>
  <c r="AE453" i="46" s="1"/>
  <c r="D1055" i="46"/>
  <c r="D958" i="46"/>
  <c r="D1006" i="46" s="1"/>
  <c r="G911" i="46"/>
  <c r="L105" i="46"/>
  <c r="F106" i="46"/>
  <c r="G1099" i="46"/>
  <c r="Q958" i="46"/>
  <c r="Q1006" i="46" s="1"/>
  <c r="E1100" i="46"/>
  <c r="E1146" i="46" s="1"/>
  <c r="D1005" i="46"/>
  <c r="G1005" i="46" s="1"/>
  <c r="W499" i="46"/>
  <c r="I405" i="46"/>
  <c r="O452" i="46"/>
  <c r="N452" i="46"/>
  <c r="Y452" i="46"/>
  <c r="L452" i="46"/>
  <c r="P452" i="46"/>
  <c r="X452" i="46"/>
  <c r="T452" i="46"/>
  <c r="S452" i="46"/>
  <c r="V452" i="46"/>
  <c r="R452" i="46"/>
  <c r="W452" i="46"/>
  <c r="Q452" i="46"/>
  <c r="F452" i="46" s="1"/>
  <c r="U452" i="46"/>
  <c r="M452" i="46"/>
  <c r="K1005" i="46"/>
  <c r="I1646" i="46"/>
  <c r="D1646" i="46"/>
  <c r="AM1591" i="46"/>
  <c r="L1005" i="46"/>
  <c r="O1005" i="46" s="1"/>
  <c r="D1145" i="46"/>
  <c r="G1145" i="46" s="1"/>
  <c r="F1055" i="46"/>
  <c r="F958" i="46"/>
  <c r="F1006" i="46" s="1"/>
  <c r="J1647" i="46"/>
  <c r="E1647" i="46"/>
  <c r="AN1592" i="46"/>
  <c r="I1100" i="46"/>
  <c r="I1146" i="46" s="1"/>
  <c r="E451" i="46"/>
  <c r="R358" i="46"/>
  <c r="R546" i="46" s="1"/>
  <c r="O499" i="46"/>
  <c r="E405" i="46"/>
  <c r="I498" i="46"/>
  <c r="H1055" i="46"/>
  <c r="H958" i="46"/>
  <c r="H1006" i="46" s="1"/>
  <c r="K911" i="46"/>
  <c r="G1054" i="46"/>
  <c r="D1100" i="46"/>
  <c r="D1146" i="46" s="1"/>
  <c r="Q358" i="46"/>
  <c r="L499" i="46"/>
  <c r="L593" i="46" s="1"/>
  <c r="D405" i="46"/>
  <c r="S545" i="46"/>
  <c r="G545" i="46" s="1"/>
  <c r="E1055" i="46"/>
  <c r="E958" i="46"/>
  <c r="E1006" i="46" s="1"/>
  <c r="I1055" i="46"/>
  <c r="I958" i="46"/>
  <c r="I1006" i="46" s="1"/>
  <c r="F498" i="46"/>
  <c r="V358" i="46"/>
  <c r="H358" i="46" s="1"/>
  <c r="U499" i="46"/>
  <c r="H405" i="46"/>
  <c r="R958" i="46"/>
  <c r="R1006" i="46" s="1"/>
  <c r="J1055" i="46"/>
  <c r="J958" i="46"/>
  <c r="J1006" i="46" s="1"/>
  <c r="K1099" i="46"/>
  <c r="Q592" i="46"/>
  <c r="F592" i="46" s="1"/>
  <c r="I357" i="46"/>
  <c r="D498" i="46"/>
  <c r="D451" i="46"/>
  <c r="Y358" i="46"/>
  <c r="N499" i="46"/>
  <c r="N593" i="46" s="1"/>
  <c r="F59" i="46"/>
  <c r="L58" i="46"/>
  <c r="L958" i="46"/>
  <c r="O911" i="46"/>
  <c r="H1145" i="46"/>
  <c r="K1145" i="46" s="1"/>
  <c r="W545" i="46"/>
  <c r="L592" i="46"/>
  <c r="D592" i="46" s="1"/>
  <c r="S358" i="46"/>
  <c r="M499" i="46"/>
  <c r="M593" i="46" s="1"/>
  <c r="L545" i="46"/>
  <c r="D545" i="46" s="1"/>
  <c r="D357" i="46"/>
  <c r="W592" i="46"/>
  <c r="I592" i="46" s="1"/>
  <c r="M958" i="46"/>
  <c r="M1006" i="46" s="1"/>
  <c r="H357" i="46"/>
  <c r="P499" i="46"/>
  <c r="P593" i="46" s="1"/>
  <c r="S592" i="46"/>
  <c r="G592" i="46" s="1"/>
  <c r="F1802" i="46"/>
  <c r="H1801" i="46"/>
  <c r="K957" i="46"/>
  <c r="E498" i="46"/>
  <c r="N958" i="46"/>
  <c r="N1006" i="46" s="1"/>
  <c r="P1005" i="46"/>
  <c r="S1005" i="46" s="1"/>
  <c r="U545" i="46"/>
  <c r="S499" i="46"/>
  <c r="G405" i="46"/>
  <c r="O545" i="46"/>
  <c r="E545" i="46" s="1"/>
  <c r="L546" i="46" l="1"/>
  <c r="M359" i="46"/>
  <c r="S359" i="46"/>
  <c r="G499" i="46"/>
  <c r="H545" i="46"/>
  <c r="N546" i="46"/>
  <c r="P359" i="46"/>
  <c r="I545" i="46"/>
  <c r="Y359" i="46"/>
  <c r="G1100" i="46"/>
  <c r="Q359" i="46"/>
  <c r="F499" i="46"/>
  <c r="E499" i="46"/>
  <c r="D593" i="46"/>
  <c r="G452" i="46"/>
  <c r="W359" i="46"/>
  <c r="T546" i="46"/>
  <c r="T359" i="46"/>
  <c r="H499" i="46"/>
  <c r="R359" i="46"/>
  <c r="E452" i="46"/>
  <c r="X359" i="46"/>
  <c r="B1812" i="46"/>
  <c r="D1812" i="46" s="1"/>
  <c r="D1811" i="46"/>
  <c r="L359" i="46"/>
  <c r="N359" i="46"/>
  <c r="P546" i="46"/>
  <c r="V359" i="46"/>
  <c r="H452" i="46"/>
  <c r="O359" i="46"/>
  <c r="E359" i="46" s="1"/>
  <c r="H359" i="46"/>
  <c r="H1101" i="46"/>
  <c r="K1055" i="46"/>
  <c r="I1101" i="46"/>
  <c r="I1147" i="46" s="1"/>
  <c r="AN1591" i="46"/>
  <c r="I1647" i="46"/>
  <c r="D1647" i="46"/>
  <c r="D1101" i="46"/>
  <c r="G1055" i="46"/>
  <c r="S500" i="46"/>
  <c r="G406" i="46"/>
  <c r="T453" i="46"/>
  <c r="S453" i="46"/>
  <c r="S547" i="46" s="1"/>
  <c r="V453" i="46"/>
  <c r="O453" i="46"/>
  <c r="W453" i="46"/>
  <c r="L453" i="46"/>
  <c r="Q453" i="46"/>
  <c r="Q547" i="46" s="1"/>
  <c r="N453" i="46"/>
  <c r="U453" i="46"/>
  <c r="R453" i="46"/>
  <c r="M453" i="46"/>
  <c r="M547" i="46" s="1"/>
  <c r="P453" i="46"/>
  <c r="P547" i="46" s="1"/>
  <c r="Y453" i="46"/>
  <c r="X453" i="46"/>
  <c r="O546" i="46"/>
  <c r="E358" i="46"/>
  <c r="I959" i="46"/>
  <c r="I1007" i="46" s="1"/>
  <c r="I1056" i="46"/>
  <c r="P500" i="46"/>
  <c r="P594" i="46" s="1"/>
  <c r="M546" i="46"/>
  <c r="L959" i="46"/>
  <c r="O912" i="46"/>
  <c r="L1007" i="46"/>
  <c r="AB453" i="46"/>
  <c r="AN213" i="46"/>
  <c r="T407" i="46"/>
  <c r="U407" i="46"/>
  <c r="AN307" i="46"/>
  <c r="X360" i="46" s="1"/>
  <c r="L407" i="46"/>
  <c r="V407" i="46"/>
  <c r="P407" i="46"/>
  <c r="O407" i="46"/>
  <c r="W407" i="46"/>
  <c r="Y407" i="46"/>
  <c r="X407" i="46"/>
  <c r="R407" i="46"/>
  <c r="M407" i="46"/>
  <c r="Q407" i="46"/>
  <c r="N407" i="46"/>
  <c r="S407" i="46"/>
  <c r="AN308" i="46"/>
  <c r="AE454" i="46" s="1"/>
  <c r="R547" i="46"/>
  <c r="Y500" i="46"/>
  <c r="Y594" i="46" s="1"/>
  <c r="H1751" i="46"/>
  <c r="E913" i="46"/>
  <c r="D913" i="46"/>
  <c r="R913" i="46"/>
  <c r="Q913" i="46"/>
  <c r="P913" i="46"/>
  <c r="N913" i="46"/>
  <c r="M913" i="46"/>
  <c r="L913" i="46"/>
  <c r="J913" i="46"/>
  <c r="I913" i="46"/>
  <c r="H913" i="46"/>
  <c r="F913" i="46"/>
  <c r="G1006" i="46"/>
  <c r="E1101" i="46"/>
  <c r="E1147" i="46" s="1"/>
  <c r="O593" i="46"/>
  <c r="E593" i="46" s="1"/>
  <c r="I499" i="46"/>
  <c r="V500" i="46"/>
  <c r="V594" i="46" s="1"/>
  <c r="W593" i="46"/>
  <c r="I593" i="46" s="1"/>
  <c r="R500" i="46"/>
  <c r="R594" i="46" s="1"/>
  <c r="Q593" i="46"/>
  <c r="F593" i="46" s="1"/>
  <c r="O500" i="46"/>
  <c r="E406" i="46"/>
  <c r="D358" i="46"/>
  <c r="O958" i="46"/>
  <c r="V547" i="46"/>
  <c r="N500" i="46"/>
  <c r="N594" i="46" s="1"/>
  <c r="N959" i="46"/>
  <c r="N1007" i="46" s="1"/>
  <c r="L1006" i="46"/>
  <c r="O1006" i="46" s="1"/>
  <c r="I452" i="46"/>
  <c r="X500" i="46"/>
  <c r="X594" i="46" s="1"/>
  <c r="M959" i="46"/>
  <c r="M1007" i="46" s="1"/>
  <c r="K912" i="46"/>
  <c r="H959" i="46"/>
  <c r="H1056" i="46"/>
  <c r="Q546" i="46"/>
  <c r="F546" i="46" s="1"/>
  <c r="F358" i="46"/>
  <c r="E1648" i="46"/>
  <c r="J1648" i="46"/>
  <c r="AO1592" i="46"/>
  <c r="W500" i="46"/>
  <c r="I406" i="46"/>
  <c r="S958" i="46"/>
  <c r="J1056" i="46"/>
  <c r="J959" i="46"/>
  <c r="J1007" i="46" s="1"/>
  <c r="U546" i="46"/>
  <c r="G1146" i="46"/>
  <c r="Q500" i="46"/>
  <c r="F406" i="46"/>
  <c r="P1006" i="46"/>
  <c r="S1006" i="46" s="1"/>
  <c r="AM1681" i="46"/>
  <c r="AM1674" i="46"/>
  <c r="AM1677" i="46"/>
  <c r="AN1667" i="46"/>
  <c r="AM1691" i="46"/>
  <c r="AM1661" i="46"/>
  <c r="AM1671" i="46"/>
  <c r="AM1684" i="46"/>
  <c r="AM1688" i="46"/>
  <c r="S912" i="46"/>
  <c r="P959" i="46"/>
  <c r="P1007" i="46" s="1"/>
  <c r="K1100" i="46"/>
  <c r="F1803" i="46"/>
  <c r="H1802" i="46"/>
  <c r="M500" i="46"/>
  <c r="M594" i="46" s="1"/>
  <c r="Q959" i="46"/>
  <c r="Q1007" i="46" s="1"/>
  <c r="L59" i="46"/>
  <c r="F60" i="46"/>
  <c r="U593" i="46"/>
  <c r="H593" i="46" s="1"/>
  <c r="F107" i="46"/>
  <c r="L106" i="46"/>
  <c r="U500" i="46"/>
  <c r="U594" i="46" s="1"/>
  <c r="H406" i="46"/>
  <c r="R959" i="46"/>
  <c r="R1007" i="46" s="1"/>
  <c r="H1146" i="46"/>
  <c r="K1146" i="46" s="1"/>
  <c r="D499" i="46"/>
  <c r="S593" i="46"/>
  <c r="G593" i="46" s="1"/>
  <c r="V546" i="46"/>
  <c r="G912" i="46"/>
  <c r="D959" i="46"/>
  <c r="D1056" i="46"/>
  <c r="K958" i="46"/>
  <c r="F1101" i="46"/>
  <c r="F1147" i="46" s="1"/>
  <c r="L500" i="46"/>
  <c r="L594" i="46" s="1"/>
  <c r="D406" i="46"/>
  <c r="X546" i="46"/>
  <c r="E959" i="46"/>
  <c r="E1007" i="46" s="1"/>
  <c r="E1056" i="46"/>
  <c r="I358" i="46"/>
  <c r="S546" i="46"/>
  <c r="G358" i="46"/>
  <c r="J1101" i="46"/>
  <c r="J1147" i="46" s="1"/>
  <c r="Y546" i="46"/>
  <c r="K1006" i="46"/>
  <c r="D452" i="46"/>
  <c r="G958" i="46"/>
  <c r="T500" i="46"/>
  <c r="T594" i="46" s="1"/>
  <c r="F959" i="46"/>
  <c r="F1007" i="46" s="1"/>
  <c r="F1056" i="46"/>
  <c r="W546" i="46"/>
  <c r="D546" i="46" l="1"/>
  <c r="Y547" i="46"/>
  <c r="I359" i="46"/>
  <c r="O547" i="46"/>
  <c r="F359" i="46"/>
  <c r="X547" i="46"/>
  <c r="N547" i="46"/>
  <c r="L547" i="46"/>
  <c r="E546" i="46"/>
  <c r="G546" i="46"/>
  <c r="G959" i="46"/>
  <c r="K959" i="46"/>
  <c r="T547" i="46"/>
  <c r="G547" i="46" s="1"/>
  <c r="F547" i="46"/>
  <c r="G359" i="46"/>
  <c r="P360" i="46"/>
  <c r="W547" i="46"/>
  <c r="D359" i="46"/>
  <c r="G453" i="46"/>
  <c r="G500" i="46"/>
  <c r="H500" i="46"/>
  <c r="Q360" i="46"/>
  <c r="H594" i="46"/>
  <c r="H546" i="46"/>
  <c r="E500" i="46"/>
  <c r="S360" i="46"/>
  <c r="H453" i="46"/>
  <c r="E1057" i="46"/>
  <c r="E960" i="46"/>
  <c r="E1008" i="46" s="1"/>
  <c r="H1007" i="46"/>
  <c r="K1007" i="46" s="1"/>
  <c r="H1752" i="46"/>
  <c r="N914" i="46"/>
  <c r="M914" i="46"/>
  <c r="J914" i="46"/>
  <c r="I914" i="46"/>
  <c r="H914" i="46"/>
  <c r="F914" i="46"/>
  <c r="E914" i="46"/>
  <c r="D914" i="46"/>
  <c r="R914" i="46"/>
  <c r="Q914" i="46"/>
  <c r="P914" i="46"/>
  <c r="L914" i="46"/>
  <c r="U501" i="46"/>
  <c r="U595" i="46" s="1"/>
  <c r="H407" i="46"/>
  <c r="S594" i="46"/>
  <c r="G594" i="46" s="1"/>
  <c r="F108" i="46"/>
  <c r="L107" i="46"/>
  <c r="T501" i="46"/>
  <c r="T595" i="46" s="1"/>
  <c r="D1007" i="46"/>
  <c r="G1007" i="46" s="1"/>
  <c r="V360" i="46"/>
  <c r="AB454" i="46"/>
  <c r="AO213" i="46"/>
  <c r="T408" i="46"/>
  <c r="O408" i="46"/>
  <c r="R408" i="46"/>
  <c r="Y408" i="46"/>
  <c r="AO307" i="46"/>
  <c r="S361" i="46" s="1"/>
  <c r="L408" i="46"/>
  <c r="U408" i="46"/>
  <c r="X408" i="46"/>
  <c r="M408" i="46"/>
  <c r="Q408" i="46"/>
  <c r="W408" i="46"/>
  <c r="P408" i="46"/>
  <c r="S408" i="46"/>
  <c r="V408" i="46"/>
  <c r="N408" i="46"/>
  <c r="AO308" i="46"/>
  <c r="AE455" i="46" s="1"/>
  <c r="G1101" i="46"/>
  <c r="K1056" i="46"/>
  <c r="H1102" i="46"/>
  <c r="F61" i="46"/>
  <c r="L60" i="46"/>
  <c r="J1102" i="46"/>
  <c r="J1148" i="46" s="1"/>
  <c r="S501" i="46"/>
  <c r="G407" i="46"/>
  <c r="R454" i="46"/>
  <c r="S454" i="46"/>
  <c r="T454" i="46"/>
  <c r="V454" i="46"/>
  <c r="M454" i="46"/>
  <c r="Q454" i="46"/>
  <c r="X454" i="46"/>
  <c r="X548" i="46" s="1"/>
  <c r="U454" i="46"/>
  <c r="Y454" i="46"/>
  <c r="N454" i="46"/>
  <c r="L454" i="46"/>
  <c r="W454" i="46"/>
  <c r="O454" i="46"/>
  <c r="P454" i="46"/>
  <c r="D1147" i="46"/>
  <c r="G1147" i="46" s="1"/>
  <c r="O594" i="46"/>
  <c r="E594" i="46" s="1"/>
  <c r="F1057" i="46"/>
  <c r="F960" i="46"/>
  <c r="F1008" i="46" s="1"/>
  <c r="Y360" i="46"/>
  <c r="N501" i="46"/>
  <c r="N595" i="46" s="1"/>
  <c r="O1007" i="46"/>
  <c r="G1056" i="46"/>
  <c r="D1102" i="46"/>
  <c r="H1057" i="46"/>
  <c r="H960" i="46"/>
  <c r="H1008" i="46" s="1"/>
  <c r="K913" i="46"/>
  <c r="U360" i="46"/>
  <c r="Q501" i="46"/>
  <c r="Q595" i="46" s="1"/>
  <c r="F407" i="46"/>
  <c r="L501" i="46"/>
  <c r="D407" i="46"/>
  <c r="I546" i="46"/>
  <c r="I500" i="46"/>
  <c r="I1057" i="46"/>
  <c r="I960" i="46"/>
  <c r="I1008" i="46" s="1"/>
  <c r="R360" i="46"/>
  <c r="M501" i="46"/>
  <c r="M595" i="46" s="1"/>
  <c r="O959" i="46"/>
  <c r="I1648" i="46"/>
  <c r="D1648" i="46"/>
  <c r="AO1591" i="46"/>
  <c r="W594" i="46"/>
  <c r="I594" i="46" s="1"/>
  <c r="E547" i="46"/>
  <c r="J960" i="46"/>
  <c r="J1008" i="46" s="1"/>
  <c r="J1057" i="46"/>
  <c r="L360" i="46"/>
  <c r="R501" i="46"/>
  <c r="R595" i="46" s="1"/>
  <c r="F453" i="46"/>
  <c r="D1057" i="46"/>
  <c r="D960" i="46"/>
  <c r="D1008" i="46" s="1"/>
  <c r="G913" i="46"/>
  <c r="E1102" i="46"/>
  <c r="E1148" i="46" s="1"/>
  <c r="O913" i="46"/>
  <c r="L960" i="46"/>
  <c r="L1008" i="46" s="1"/>
  <c r="W360" i="46"/>
  <c r="X501" i="46"/>
  <c r="X595" i="46" s="1"/>
  <c r="D453" i="46"/>
  <c r="J1649" i="46"/>
  <c r="E1649" i="46"/>
  <c r="AP1592" i="46"/>
  <c r="M960" i="46"/>
  <c r="M1008" i="46" s="1"/>
  <c r="T360" i="46"/>
  <c r="Y501" i="46"/>
  <c r="Y595" i="46" s="1"/>
  <c r="I453" i="46"/>
  <c r="D500" i="46"/>
  <c r="D547" i="46"/>
  <c r="N960" i="46"/>
  <c r="N1008" i="46" s="1"/>
  <c r="O360" i="46"/>
  <c r="I407" i="46"/>
  <c r="W501" i="46"/>
  <c r="E453" i="46"/>
  <c r="K1101" i="46"/>
  <c r="D594" i="46"/>
  <c r="H1803" i="46"/>
  <c r="F1804" i="46"/>
  <c r="F500" i="46"/>
  <c r="P960" i="46"/>
  <c r="S913" i="46"/>
  <c r="M360" i="46"/>
  <c r="O501" i="46"/>
  <c r="E407" i="46"/>
  <c r="I1102" i="46"/>
  <c r="I1148" i="46" s="1"/>
  <c r="H1147" i="46"/>
  <c r="K1147" i="46" s="1"/>
  <c r="AN1691" i="46"/>
  <c r="AN1661" i="46"/>
  <c r="AN1684" i="46"/>
  <c r="AN1674" i="46"/>
  <c r="AN1677" i="46"/>
  <c r="AO1667" i="46"/>
  <c r="AN1688" i="46"/>
  <c r="AN1681" i="46"/>
  <c r="AN1671" i="46"/>
  <c r="Q594" i="46"/>
  <c r="F594" i="46" s="1"/>
  <c r="Q960" i="46"/>
  <c r="Q1008" i="46" s="1"/>
  <c r="N360" i="46"/>
  <c r="P501" i="46"/>
  <c r="P595" i="46" s="1"/>
  <c r="S1007" i="46"/>
  <c r="F1102" i="46"/>
  <c r="F1148" i="46" s="1"/>
  <c r="S959" i="46"/>
  <c r="R960" i="46"/>
  <c r="R1008" i="46" s="1"/>
  <c r="V501" i="46"/>
  <c r="V595" i="46" s="1"/>
  <c r="U547" i="46"/>
  <c r="H547" i="46" s="1"/>
  <c r="P548" i="46" l="1"/>
  <c r="Q548" i="46"/>
  <c r="I547" i="46"/>
  <c r="O1008" i="46"/>
  <c r="S960" i="46"/>
  <c r="P1008" i="46"/>
  <c r="S1008" i="46" s="1"/>
  <c r="P361" i="46"/>
  <c r="E501" i="46"/>
  <c r="Q361" i="46"/>
  <c r="W361" i="46"/>
  <c r="U361" i="46"/>
  <c r="Y548" i="46"/>
  <c r="X361" i="46"/>
  <c r="D501" i="46"/>
  <c r="T361" i="46"/>
  <c r="G361" i="46" s="1"/>
  <c r="L595" i="46"/>
  <c r="D595" i="46" s="1"/>
  <c r="M361" i="46"/>
  <c r="L361" i="46"/>
  <c r="F501" i="46"/>
  <c r="R361" i="46"/>
  <c r="F595" i="46"/>
  <c r="V548" i="46"/>
  <c r="N548" i="46"/>
  <c r="I454" i="46"/>
  <c r="S502" i="46"/>
  <c r="G408" i="46"/>
  <c r="E1058" i="46"/>
  <c r="E961" i="46"/>
  <c r="E1009" i="46" s="1"/>
  <c r="P502" i="46"/>
  <c r="P596" i="46" s="1"/>
  <c r="F1058" i="46"/>
  <c r="F961" i="46"/>
  <c r="F1009" i="46" s="1"/>
  <c r="G454" i="46"/>
  <c r="W502" i="46"/>
  <c r="I408" i="46"/>
  <c r="H1058" i="46"/>
  <c r="H961" i="46"/>
  <c r="H1009" i="46" s="1"/>
  <c r="K914" i="46"/>
  <c r="D1058" i="46"/>
  <c r="D961" i="46"/>
  <c r="G914" i="46"/>
  <c r="AP1591" i="46"/>
  <c r="I1649" i="46"/>
  <c r="D1649" i="46"/>
  <c r="F1103" i="46"/>
  <c r="F1149" i="46" s="1"/>
  <c r="Q502" i="46"/>
  <c r="F408" i="46"/>
  <c r="I961" i="46"/>
  <c r="I1009" i="46" s="1"/>
  <c r="I1058" i="46"/>
  <c r="M502" i="46"/>
  <c r="M596" i="46" s="1"/>
  <c r="F109" i="46"/>
  <c r="L108" i="46"/>
  <c r="J1058" i="46"/>
  <c r="J961" i="46"/>
  <c r="J1009" i="46" s="1"/>
  <c r="J1103" i="46"/>
  <c r="J1149" i="46" s="1"/>
  <c r="G501" i="46"/>
  <c r="X502" i="46"/>
  <c r="X596" i="46" s="1"/>
  <c r="M961" i="46"/>
  <c r="M1009" i="46" s="1"/>
  <c r="W548" i="46"/>
  <c r="I548" i="46" s="1"/>
  <c r="I360" i="46"/>
  <c r="S595" i="46"/>
  <c r="G595" i="46" s="1"/>
  <c r="U502" i="46"/>
  <c r="H408" i="46"/>
  <c r="N961" i="46"/>
  <c r="N1009" i="46" s="1"/>
  <c r="T548" i="46"/>
  <c r="G960" i="46"/>
  <c r="K960" i="46"/>
  <c r="E454" i="46"/>
  <c r="L502" i="46"/>
  <c r="D408" i="46"/>
  <c r="H595" i="46"/>
  <c r="H1753" i="46"/>
  <c r="F915" i="46"/>
  <c r="D915" i="46"/>
  <c r="R915" i="46"/>
  <c r="Q915" i="46"/>
  <c r="P915" i="46"/>
  <c r="N915" i="46"/>
  <c r="M915" i="46"/>
  <c r="L915" i="46"/>
  <c r="J915" i="46"/>
  <c r="I915" i="46"/>
  <c r="H915" i="46"/>
  <c r="E915" i="46"/>
  <c r="AO1688" i="46"/>
  <c r="AO1671" i="46"/>
  <c r="AO1661" i="46"/>
  <c r="AO1681" i="46"/>
  <c r="AP1667" i="46"/>
  <c r="AO1674" i="46"/>
  <c r="AO1677" i="46"/>
  <c r="AO1684" i="46"/>
  <c r="AO1691" i="46"/>
  <c r="K1008" i="46"/>
  <c r="H501" i="46"/>
  <c r="H1804" i="46"/>
  <c r="F1805" i="46"/>
  <c r="D1103" i="46"/>
  <c r="D1149" i="46" s="1"/>
  <c r="G1057" i="46"/>
  <c r="R548" i="46"/>
  <c r="F548" i="46" s="1"/>
  <c r="H1103" i="46"/>
  <c r="H1149" i="46"/>
  <c r="K1057" i="46"/>
  <c r="D454" i="46"/>
  <c r="V361" i="46"/>
  <c r="H361" i="46" s="1"/>
  <c r="Y502" i="46"/>
  <c r="Y596" i="46" s="1"/>
  <c r="G360" i="46"/>
  <c r="F360" i="46"/>
  <c r="O595" i="46"/>
  <c r="E595" i="46" s="1"/>
  <c r="U548" i="46"/>
  <c r="H360" i="46"/>
  <c r="G1102" i="46"/>
  <c r="F62" i="46"/>
  <c r="L61" i="46"/>
  <c r="N361" i="46"/>
  <c r="R502" i="46"/>
  <c r="R596" i="46" s="1"/>
  <c r="S548" i="46"/>
  <c r="I501" i="46"/>
  <c r="K1102" i="46"/>
  <c r="Y361" i="46"/>
  <c r="O502" i="46"/>
  <c r="E502" i="46" s="1"/>
  <c r="E408" i="46"/>
  <c r="L961" i="46"/>
  <c r="O914" i="46"/>
  <c r="V502" i="46"/>
  <c r="V596" i="46" s="1"/>
  <c r="O960" i="46"/>
  <c r="I1103" i="46"/>
  <c r="I1149" i="46" s="1"/>
  <c r="D1148" i="46"/>
  <c r="G1148" i="46" s="1"/>
  <c r="H454" i="46"/>
  <c r="O361" i="46"/>
  <c r="T502" i="46"/>
  <c r="T596" i="46" s="1"/>
  <c r="P961" i="46"/>
  <c r="S914" i="46"/>
  <c r="E1650" i="46"/>
  <c r="AQ1592" i="46"/>
  <c r="J1650" i="46"/>
  <c r="W595" i="46"/>
  <c r="I595" i="46" s="1"/>
  <c r="L548" i="46"/>
  <c r="D360" i="46"/>
  <c r="H1148" i="46"/>
  <c r="K1148" i="46" s="1"/>
  <c r="AB455" i="46"/>
  <c r="AP213" i="46"/>
  <c r="T409" i="46"/>
  <c r="M409" i="46"/>
  <c r="R409" i="46"/>
  <c r="P409" i="46"/>
  <c r="S409" i="46"/>
  <c r="N409" i="46"/>
  <c r="AP307" i="46"/>
  <c r="U362" i="46" s="1"/>
  <c r="U409" i="46"/>
  <c r="L409" i="46"/>
  <c r="Q409" i="46"/>
  <c r="O409" i="46"/>
  <c r="V409" i="46"/>
  <c r="W409" i="46"/>
  <c r="Y409" i="46"/>
  <c r="X409" i="46"/>
  <c r="AP308" i="46"/>
  <c r="AE456" i="46" s="1"/>
  <c r="Q961" i="46"/>
  <c r="Q1009" i="46" s="1"/>
  <c r="E1103" i="46"/>
  <c r="E1149" i="46" s="1"/>
  <c r="M548" i="46"/>
  <c r="G1008" i="46"/>
  <c r="O548" i="46"/>
  <c r="E548" i="46" s="1"/>
  <c r="E360" i="46"/>
  <c r="F454" i="46"/>
  <c r="N502" i="46"/>
  <c r="N596" i="46"/>
  <c r="U455" i="46"/>
  <c r="N455" i="46"/>
  <c r="Y455" i="46"/>
  <c r="V455" i="46"/>
  <c r="L455" i="46"/>
  <c r="R455" i="46"/>
  <c r="X455" i="46"/>
  <c r="X549" i="46" s="1"/>
  <c r="O455" i="46"/>
  <c r="P455" i="46"/>
  <c r="P549" i="46" s="1"/>
  <c r="T455" i="46"/>
  <c r="S455" i="46"/>
  <c r="G455" i="46" s="1"/>
  <c r="W455" i="46"/>
  <c r="Q455" i="46"/>
  <c r="M455" i="46"/>
  <c r="R961" i="46"/>
  <c r="R1009" i="46" s="1"/>
  <c r="F361" i="46" l="1"/>
  <c r="D548" i="46"/>
  <c r="O596" i="46"/>
  <c r="M549" i="46"/>
  <c r="T549" i="46"/>
  <c r="O961" i="46"/>
  <c r="G1103" i="46"/>
  <c r="H548" i="46"/>
  <c r="F455" i="46"/>
  <c r="N362" i="46"/>
  <c r="R549" i="46"/>
  <c r="H502" i="46"/>
  <c r="V362" i="46"/>
  <c r="H362" i="46" s="1"/>
  <c r="D455" i="46"/>
  <c r="T362" i="46"/>
  <c r="R362" i="46"/>
  <c r="Y362" i="46"/>
  <c r="G548" i="46"/>
  <c r="W503" i="46"/>
  <c r="I409" i="46"/>
  <c r="AP1677" i="46"/>
  <c r="AQ1667" i="46"/>
  <c r="AP1691" i="46"/>
  <c r="AP1681" i="46"/>
  <c r="AP1674" i="46"/>
  <c r="AP1684" i="46"/>
  <c r="AP1688" i="46"/>
  <c r="AP1671" i="46"/>
  <c r="AP1661" i="46"/>
  <c r="F962" i="46"/>
  <c r="F1010" i="46" s="1"/>
  <c r="F1059" i="46"/>
  <c r="U596" i="46"/>
  <c r="H596" i="46" s="1"/>
  <c r="K1149" i="46"/>
  <c r="H1754" i="46"/>
  <c r="P916" i="46"/>
  <c r="M916" i="46"/>
  <c r="L916" i="46"/>
  <c r="J916" i="46"/>
  <c r="I916" i="46"/>
  <c r="H916" i="46"/>
  <c r="F916" i="46"/>
  <c r="E916" i="46"/>
  <c r="D916" i="46"/>
  <c r="R916" i="46"/>
  <c r="Q916" i="46"/>
  <c r="N916" i="46"/>
  <c r="F110" i="46"/>
  <c r="L109" i="46"/>
  <c r="I1650" i="46"/>
  <c r="D1650" i="46"/>
  <c r="AQ1591" i="46"/>
  <c r="K1103" i="46"/>
  <c r="F1104" i="46"/>
  <c r="F1150" i="46" s="1"/>
  <c r="N549" i="46"/>
  <c r="G961" i="46"/>
  <c r="J1651" i="46"/>
  <c r="E1651" i="46"/>
  <c r="AR1592" i="46"/>
  <c r="D502" i="46"/>
  <c r="D1009" i="46"/>
  <c r="G1009" i="46" s="1"/>
  <c r="O362" i="46"/>
  <c r="F63" i="46"/>
  <c r="L62" i="46"/>
  <c r="E1059" i="46"/>
  <c r="E962" i="46"/>
  <c r="E1010" i="46" s="1"/>
  <c r="L596" i="46"/>
  <c r="D596" i="46" s="1"/>
  <c r="G1058" i="46"/>
  <c r="D1104" i="46"/>
  <c r="K915" i="46"/>
  <c r="H1059" i="46"/>
  <c r="H962" i="46"/>
  <c r="D361" i="46"/>
  <c r="I1104" i="46"/>
  <c r="I1150" i="46" s="1"/>
  <c r="K1009" i="46"/>
  <c r="D1059" i="46"/>
  <c r="G915" i="46"/>
  <c r="D962" i="46"/>
  <c r="O503" i="46"/>
  <c r="E409" i="46"/>
  <c r="U503" i="46"/>
  <c r="H503" i="46" s="1"/>
  <c r="H409" i="46"/>
  <c r="W362" i="46"/>
  <c r="N503" i="46"/>
  <c r="N597" i="46" s="1"/>
  <c r="L1009" i="46"/>
  <c r="O1009" i="46" s="1"/>
  <c r="F1806" i="46"/>
  <c r="H1805" i="46"/>
  <c r="I1059" i="46"/>
  <c r="I962" i="46"/>
  <c r="I1010" i="46" s="1"/>
  <c r="L549" i="46"/>
  <c r="E1104" i="46"/>
  <c r="E1150" i="46" s="1"/>
  <c r="Y503" i="46"/>
  <c r="Y597" i="46" s="1"/>
  <c r="P362" i="46"/>
  <c r="S503" i="46"/>
  <c r="G409" i="46"/>
  <c r="J1059" i="46"/>
  <c r="J962" i="46"/>
  <c r="J1010" i="46" s="1"/>
  <c r="K961" i="46"/>
  <c r="E596" i="46"/>
  <c r="O915" i="46"/>
  <c r="L962" i="46"/>
  <c r="F502" i="46"/>
  <c r="K1058" i="46"/>
  <c r="H1104" i="46"/>
  <c r="G502" i="46"/>
  <c r="V503" i="46"/>
  <c r="V597" i="46" s="1"/>
  <c r="G1149" i="46"/>
  <c r="I455" i="46"/>
  <c r="M362" i="46"/>
  <c r="M962" i="46"/>
  <c r="M1010" i="46" s="1"/>
  <c r="Q596" i="46"/>
  <c r="F596" i="46" s="1"/>
  <c r="S596" i="46"/>
  <c r="G596" i="46" s="1"/>
  <c r="J1104" i="46"/>
  <c r="J1150" i="46" s="1"/>
  <c r="H455" i="46"/>
  <c r="S362" i="46"/>
  <c r="S961" i="46"/>
  <c r="Q362" i="46"/>
  <c r="M503" i="46"/>
  <c r="M597" i="46" s="1"/>
  <c r="Y549" i="46"/>
  <c r="N962" i="46"/>
  <c r="N1010" i="46" s="1"/>
  <c r="I502" i="46"/>
  <c r="P503" i="46"/>
  <c r="P597" i="46" s="1"/>
  <c r="E455" i="46"/>
  <c r="L362" i="46"/>
  <c r="T503" i="46"/>
  <c r="T597" i="46" s="1"/>
  <c r="S915" i="46"/>
  <c r="P962" i="46"/>
  <c r="P1010" i="46" s="1"/>
  <c r="U549" i="46"/>
  <c r="W596" i="46"/>
  <c r="I596" i="46" s="1"/>
  <c r="Q549" i="46"/>
  <c r="Q503" i="46"/>
  <c r="Q597" i="46" s="1"/>
  <c r="F409" i="46"/>
  <c r="P1009" i="46"/>
  <c r="S1009" i="46" s="1"/>
  <c r="X362" i="46"/>
  <c r="AB456" i="46"/>
  <c r="AQ213" i="46"/>
  <c r="T410" i="46"/>
  <c r="V410" i="46"/>
  <c r="M410" i="46"/>
  <c r="Q410" i="46"/>
  <c r="S410" i="46"/>
  <c r="AQ307" i="46"/>
  <c r="N363" i="46" s="1"/>
  <c r="P410" i="46"/>
  <c r="N410" i="46"/>
  <c r="Y410" i="46"/>
  <c r="O410" i="46"/>
  <c r="U410" i="46"/>
  <c r="W410" i="46"/>
  <c r="L410" i="46"/>
  <c r="X410" i="46"/>
  <c r="R410" i="46"/>
  <c r="AQ308" i="46"/>
  <c r="AE457" i="46" s="1"/>
  <c r="O549" i="46"/>
  <c r="E549" i="46" s="1"/>
  <c r="E361" i="46"/>
  <c r="Q962" i="46"/>
  <c r="Q1010" i="46" s="1"/>
  <c r="I361" i="46"/>
  <c r="L503" i="46"/>
  <c r="L597" i="46" s="1"/>
  <c r="D409" i="46"/>
  <c r="R503" i="46"/>
  <c r="R597" i="46" s="1"/>
  <c r="X503" i="46"/>
  <c r="X597" i="46" s="1"/>
  <c r="Y456" i="46"/>
  <c r="P456" i="46"/>
  <c r="X456" i="46"/>
  <c r="T456" i="46"/>
  <c r="S456" i="46"/>
  <c r="V456" i="46"/>
  <c r="W456" i="46"/>
  <c r="Q456" i="46"/>
  <c r="M456" i="46"/>
  <c r="O456" i="46"/>
  <c r="U456" i="46"/>
  <c r="H456" i="46" s="1"/>
  <c r="N456" i="46"/>
  <c r="N550" i="46" s="1"/>
  <c r="L456" i="46"/>
  <c r="R456" i="46"/>
  <c r="V549" i="46"/>
  <c r="R962" i="46"/>
  <c r="R1010" i="46" s="1"/>
  <c r="W549" i="46"/>
  <c r="S549" i="46"/>
  <c r="G549" i="46" s="1"/>
  <c r="R550" i="46" l="1"/>
  <c r="F549" i="46"/>
  <c r="I549" i="46"/>
  <c r="Y550" i="46"/>
  <c r="V550" i="46"/>
  <c r="T550" i="46"/>
  <c r="K962" i="46"/>
  <c r="S1010" i="46"/>
  <c r="O962" i="46"/>
  <c r="K1104" i="46"/>
  <c r="G1104" i="46"/>
  <c r="E456" i="46"/>
  <c r="I456" i="46"/>
  <c r="O363" i="46"/>
  <c r="U597" i="46"/>
  <c r="H597" i="46" s="1"/>
  <c r="P550" i="46"/>
  <c r="E503" i="46"/>
  <c r="W363" i="46"/>
  <c r="D549" i="46"/>
  <c r="D456" i="46"/>
  <c r="N504" i="46"/>
  <c r="N598" i="46" s="1"/>
  <c r="G503" i="46"/>
  <c r="Q963" i="46"/>
  <c r="Q1011" i="46" s="1"/>
  <c r="X363" i="46"/>
  <c r="P504" i="46"/>
  <c r="P598" i="46"/>
  <c r="H549" i="46"/>
  <c r="Q550" i="46"/>
  <c r="F550" i="46" s="1"/>
  <c r="F362" i="46"/>
  <c r="S597" i="46"/>
  <c r="G597" i="46" s="1"/>
  <c r="W550" i="46"/>
  <c r="I362" i="46"/>
  <c r="H1010" i="46"/>
  <c r="K1010" i="46" s="1"/>
  <c r="R963" i="46"/>
  <c r="R1011" i="46" s="1"/>
  <c r="H1105" i="46"/>
  <c r="H1151" i="46" s="1"/>
  <c r="K1059" i="46"/>
  <c r="E1652" i="46"/>
  <c r="J1652" i="46"/>
  <c r="AS1592" i="46"/>
  <c r="D1060" i="46"/>
  <c r="D963" i="46"/>
  <c r="G916" i="46"/>
  <c r="D503" i="46"/>
  <c r="Q363" i="46"/>
  <c r="S504" i="46"/>
  <c r="G410" i="46"/>
  <c r="S962" i="46"/>
  <c r="S550" i="46"/>
  <c r="G550" i="46" s="1"/>
  <c r="G362" i="46"/>
  <c r="E963" i="46"/>
  <c r="E1011" i="46" s="1"/>
  <c r="E1060" i="46"/>
  <c r="Q504" i="46"/>
  <c r="Q598" i="46"/>
  <c r="F410" i="46"/>
  <c r="H1150" i="46"/>
  <c r="K1150" i="46" s="1"/>
  <c r="F1060" i="46"/>
  <c r="F963" i="46"/>
  <c r="F1011" i="46" s="1"/>
  <c r="M504" i="46"/>
  <c r="M598" i="46" s="1"/>
  <c r="H1060" i="46"/>
  <c r="K916" i="46"/>
  <c r="H963" i="46"/>
  <c r="S363" i="46"/>
  <c r="V504" i="46"/>
  <c r="V598" i="46" s="1"/>
  <c r="I1060" i="46"/>
  <c r="I963" i="46"/>
  <c r="I1011" i="46" s="1"/>
  <c r="Y363" i="46"/>
  <c r="T504" i="46"/>
  <c r="T598" i="46" s="1"/>
  <c r="L550" i="46"/>
  <c r="D362" i="46"/>
  <c r="L1010" i="46"/>
  <c r="O1010" i="46" s="1"/>
  <c r="O597" i="46"/>
  <c r="E597" i="46" s="1"/>
  <c r="D1150" i="46"/>
  <c r="G1150" i="46" s="1"/>
  <c r="J1060" i="46"/>
  <c r="J963" i="46"/>
  <c r="J1011" i="46" s="1"/>
  <c r="L363" i="46"/>
  <c r="M363" i="46"/>
  <c r="G962" i="46"/>
  <c r="O916" i="46"/>
  <c r="L963" i="46"/>
  <c r="AQ1661" i="46"/>
  <c r="AQ1684" i="46"/>
  <c r="AQ1677" i="46"/>
  <c r="AQ1688" i="46"/>
  <c r="AQ1671" i="46"/>
  <c r="AQ1691" i="46"/>
  <c r="AR1667" i="46"/>
  <c r="AQ1674" i="46"/>
  <c r="AQ1681" i="46"/>
  <c r="Y504" i="46"/>
  <c r="Y598" i="46" s="1"/>
  <c r="AB457" i="46"/>
  <c r="AR213" i="46"/>
  <c r="T411" i="46"/>
  <c r="W411" i="46"/>
  <c r="X411" i="46"/>
  <c r="M411" i="46"/>
  <c r="R411" i="46"/>
  <c r="Y411" i="46"/>
  <c r="N411" i="46"/>
  <c r="P411" i="46"/>
  <c r="Q411" i="46"/>
  <c r="L411" i="46"/>
  <c r="O411" i="46"/>
  <c r="U411" i="46"/>
  <c r="S411" i="46"/>
  <c r="V411" i="46"/>
  <c r="AR307" i="46"/>
  <c r="V364" i="46" s="1"/>
  <c r="Y364" i="46"/>
  <c r="P364" i="46"/>
  <c r="W364" i="46"/>
  <c r="AR308" i="46"/>
  <c r="AE458" i="46" s="1"/>
  <c r="Q364" i="46"/>
  <c r="G456" i="46"/>
  <c r="R504" i="46"/>
  <c r="R598" i="46" s="1"/>
  <c r="R457" i="46"/>
  <c r="W457" i="46"/>
  <c r="N457" i="46"/>
  <c r="N551" i="46" s="1"/>
  <c r="S457" i="46"/>
  <c r="O457" i="46"/>
  <c r="P457" i="46"/>
  <c r="U457" i="46"/>
  <c r="T457" i="46"/>
  <c r="V457" i="46"/>
  <c r="M457" i="46"/>
  <c r="Y457" i="46"/>
  <c r="Q457" i="46"/>
  <c r="X457" i="46"/>
  <c r="L457" i="46"/>
  <c r="M963" i="46"/>
  <c r="M1011" i="46" s="1"/>
  <c r="D597" i="46"/>
  <c r="T363" i="46"/>
  <c r="X504" i="46"/>
  <c r="X598" i="46" s="1"/>
  <c r="X550" i="46"/>
  <c r="D1010" i="46"/>
  <c r="G1010" i="46" s="1"/>
  <c r="I1651" i="46"/>
  <c r="AR1591" i="46"/>
  <c r="D1651" i="46"/>
  <c r="P963" i="46"/>
  <c r="S916" i="46"/>
  <c r="N963" i="46"/>
  <c r="N1011" i="46" s="1"/>
  <c r="F456" i="46"/>
  <c r="P363" i="46"/>
  <c r="P551" i="46" s="1"/>
  <c r="L504" i="46"/>
  <c r="D504" i="46" s="1"/>
  <c r="D410" i="46"/>
  <c r="M550" i="46"/>
  <c r="I1105" i="46"/>
  <c r="I1151" i="46" s="1"/>
  <c r="D1105" i="46"/>
  <c r="D1151" i="46" s="1"/>
  <c r="G1059" i="46"/>
  <c r="E1105" i="46"/>
  <c r="E1151" i="46" s="1"/>
  <c r="H1755" i="46"/>
  <c r="I917" i="46"/>
  <c r="H917" i="46"/>
  <c r="F917" i="46"/>
  <c r="E917" i="46"/>
  <c r="D917" i="46"/>
  <c r="R917" i="46"/>
  <c r="Q917" i="46"/>
  <c r="P917" i="46"/>
  <c r="N917" i="46"/>
  <c r="M917" i="46"/>
  <c r="L917" i="46"/>
  <c r="J917" i="46"/>
  <c r="I503" i="46"/>
  <c r="U363" i="46"/>
  <c r="V363" i="46"/>
  <c r="W504" i="46"/>
  <c r="I410" i="46"/>
  <c r="W597" i="46"/>
  <c r="I597" i="46" s="1"/>
  <c r="R363" i="46"/>
  <c r="U504" i="46"/>
  <c r="H410" i="46"/>
  <c r="F503" i="46"/>
  <c r="H1806" i="46"/>
  <c r="F1807" i="46"/>
  <c r="F64" i="46"/>
  <c r="L63" i="46"/>
  <c r="O504" i="46"/>
  <c r="O598" i="46" s="1"/>
  <c r="E410" i="46"/>
  <c r="F597" i="46"/>
  <c r="J1105" i="46"/>
  <c r="J1151" i="46" s="1"/>
  <c r="O550" i="46"/>
  <c r="E362" i="46"/>
  <c r="L110" i="46"/>
  <c r="F111" i="46"/>
  <c r="F1105" i="46"/>
  <c r="F1151" i="46" s="1"/>
  <c r="U550" i="46"/>
  <c r="H550" i="46" s="1"/>
  <c r="S963" i="46" l="1"/>
  <c r="H504" i="46"/>
  <c r="E550" i="46"/>
  <c r="O963" i="46"/>
  <c r="S364" i="46"/>
  <c r="I457" i="46"/>
  <c r="T551" i="46"/>
  <c r="D457" i="46"/>
  <c r="U364" i="46"/>
  <c r="H364" i="46" s="1"/>
  <c r="G963" i="46"/>
  <c r="Y551" i="46"/>
  <c r="V551" i="46"/>
  <c r="M551" i="46"/>
  <c r="R551" i="46"/>
  <c r="I504" i="46"/>
  <c r="W598" i="46"/>
  <c r="I598" i="46" s="1"/>
  <c r="H457" i="46"/>
  <c r="I550" i="46"/>
  <c r="E457" i="46"/>
  <c r="E504" i="46"/>
  <c r="E598" i="46"/>
  <c r="D1061" i="46"/>
  <c r="D964" i="46"/>
  <c r="D1012" i="46" s="1"/>
  <c r="G917" i="46"/>
  <c r="W505" i="46"/>
  <c r="W599" i="46" s="1"/>
  <c r="I411" i="46"/>
  <c r="F1106" i="46"/>
  <c r="F1152" i="46" s="1"/>
  <c r="R964" i="46"/>
  <c r="R1012" i="46" s="1"/>
  <c r="T505" i="46"/>
  <c r="T599" i="46" s="1"/>
  <c r="L1011" i="46"/>
  <c r="O1011" i="46" s="1"/>
  <c r="I1106" i="46"/>
  <c r="I1152" i="46" s="1"/>
  <c r="AB458" i="46"/>
  <c r="T412" i="46"/>
  <c r="L412" i="46"/>
  <c r="W412" i="46"/>
  <c r="V412" i="46"/>
  <c r="R412" i="46"/>
  <c r="M412" i="46"/>
  <c r="Q412" i="46"/>
  <c r="S412" i="46"/>
  <c r="P412" i="46"/>
  <c r="N412" i="46"/>
  <c r="U412" i="46"/>
  <c r="O412" i="46"/>
  <c r="AS307" i="46"/>
  <c r="T365" i="46" s="1"/>
  <c r="X412" i="46"/>
  <c r="Y412" i="46"/>
  <c r="AS308" i="46"/>
  <c r="AE459" i="46" s="1"/>
  <c r="H1061" i="46"/>
  <c r="H964" i="46"/>
  <c r="K917" i="46"/>
  <c r="R458" i="46"/>
  <c r="S458" i="46"/>
  <c r="U458" i="46"/>
  <c r="H458" i="46" s="1"/>
  <c r="M458" i="46"/>
  <c r="Q458" i="46"/>
  <c r="F458" i="46" s="1"/>
  <c r="Y458" i="46"/>
  <c r="Y552" i="46" s="1"/>
  <c r="N458" i="46"/>
  <c r="X458" i="46"/>
  <c r="L458" i="46"/>
  <c r="W458" i="46"/>
  <c r="W552" i="46" s="1"/>
  <c r="O458" i="46"/>
  <c r="P458" i="46"/>
  <c r="P552" i="46" s="1"/>
  <c r="T458" i="46"/>
  <c r="V458" i="46"/>
  <c r="V552" i="46" s="1"/>
  <c r="G1060" i="46"/>
  <c r="D1106" i="46"/>
  <c r="V505" i="46"/>
  <c r="V599" i="46" s="1"/>
  <c r="L551" i="46"/>
  <c r="D363" i="46"/>
  <c r="F598" i="46"/>
  <c r="D1011" i="46"/>
  <c r="G1011" i="46" s="1"/>
  <c r="S505" i="46"/>
  <c r="S599" i="46" s="1"/>
  <c r="G411" i="46"/>
  <c r="S551" i="46"/>
  <c r="G551" i="46" s="1"/>
  <c r="G363" i="46"/>
  <c r="F504" i="46"/>
  <c r="J1653" i="46"/>
  <c r="E1653" i="46"/>
  <c r="R364" i="46"/>
  <c r="U505" i="46"/>
  <c r="H411" i="46"/>
  <c r="K963" i="46"/>
  <c r="E1106" i="46"/>
  <c r="E1152" i="46" s="1"/>
  <c r="X551" i="46"/>
  <c r="F112" i="46"/>
  <c r="L111" i="46"/>
  <c r="L598" i="46"/>
  <c r="D598" i="46" s="1"/>
  <c r="U551" i="46"/>
  <c r="H363" i="46"/>
  <c r="P1011" i="46"/>
  <c r="S1011" i="46" s="1"/>
  <c r="T364" i="46"/>
  <c r="O505" i="46"/>
  <c r="E411" i="46"/>
  <c r="J1106" i="46"/>
  <c r="J1152" i="46" s="1"/>
  <c r="X505" i="46"/>
  <c r="X599" i="46" s="1"/>
  <c r="U598" i="46"/>
  <c r="H598" i="46" s="1"/>
  <c r="N364" i="46"/>
  <c r="L505" i="46"/>
  <c r="L599" i="46" s="1"/>
  <c r="D411" i="46"/>
  <c r="AR1661" i="46"/>
  <c r="AR1684" i="46"/>
  <c r="AR1688" i="46"/>
  <c r="AR1671" i="46"/>
  <c r="AR1674" i="46"/>
  <c r="AR1691" i="46"/>
  <c r="AR1681" i="46"/>
  <c r="AS1667" i="46"/>
  <c r="AR1677" i="46"/>
  <c r="H1011" i="46"/>
  <c r="K1011" i="46" s="1"/>
  <c r="F457" i="46"/>
  <c r="J1061" i="46"/>
  <c r="J964" i="46"/>
  <c r="J1012" i="46" s="1"/>
  <c r="G1105" i="46"/>
  <c r="I1652" i="46"/>
  <c r="AS1591" i="46"/>
  <c r="D1652" i="46"/>
  <c r="O364" i="46"/>
  <c r="Q505" i="46"/>
  <c r="Q599" i="46" s="1"/>
  <c r="F411" i="46"/>
  <c r="K1060" i="46"/>
  <c r="H1106" i="46"/>
  <c r="H1152" i="46"/>
  <c r="K1105" i="46"/>
  <c r="I1061" i="46"/>
  <c r="I964" i="46"/>
  <c r="I1012" i="46" s="1"/>
  <c r="G1151" i="46"/>
  <c r="X364" i="46"/>
  <c r="P505" i="46"/>
  <c r="P599" i="46" s="1"/>
  <c r="K1151" i="46"/>
  <c r="Q551" i="46"/>
  <c r="F363" i="46"/>
  <c r="F1061" i="46"/>
  <c r="F964" i="46"/>
  <c r="F1012" i="46" s="1"/>
  <c r="H1756" i="46"/>
  <c r="R918" i="46"/>
  <c r="Q918" i="46"/>
  <c r="P918" i="46"/>
  <c r="N918" i="46"/>
  <c r="M918" i="46"/>
  <c r="L918" i="46"/>
  <c r="J918" i="46"/>
  <c r="I918" i="46"/>
  <c r="H918" i="46"/>
  <c r="F918" i="46"/>
  <c r="E918" i="46"/>
  <c r="D918" i="46"/>
  <c r="L964" i="46"/>
  <c r="O917" i="46"/>
  <c r="H1807" i="46"/>
  <c r="F1808" i="46"/>
  <c r="M964" i="46"/>
  <c r="M1012" i="46" s="1"/>
  <c r="M364" i="46"/>
  <c r="N505" i="46"/>
  <c r="N599" i="46" s="1"/>
  <c r="N964" i="46"/>
  <c r="N1012" i="46" s="1"/>
  <c r="L364" i="46"/>
  <c r="Y505" i="46"/>
  <c r="Y599" i="46"/>
  <c r="D550" i="46"/>
  <c r="I363" i="46"/>
  <c r="O551" i="46"/>
  <c r="E551" i="46" s="1"/>
  <c r="P964" i="46"/>
  <c r="P1012" i="46" s="1"/>
  <c r="S917" i="46"/>
  <c r="G457" i="46"/>
  <c r="R505" i="46"/>
  <c r="R599" i="46" s="1"/>
  <c r="W551" i="46"/>
  <c r="G504" i="46"/>
  <c r="E363" i="46"/>
  <c r="E1061" i="46"/>
  <c r="E964" i="46"/>
  <c r="E1012" i="46" s="1"/>
  <c r="L64" i="46"/>
  <c r="F65" i="46"/>
  <c r="Q964" i="46"/>
  <c r="Q1012" i="46"/>
  <c r="M505" i="46"/>
  <c r="M599" i="46" s="1"/>
  <c r="S598" i="46"/>
  <c r="G598" i="46" s="1"/>
  <c r="T552" i="46" l="1"/>
  <c r="D551" i="46"/>
  <c r="F551" i="46"/>
  <c r="M365" i="46"/>
  <c r="X365" i="46"/>
  <c r="S365" i="46"/>
  <c r="U365" i="46"/>
  <c r="Y365" i="46"/>
  <c r="L365" i="46"/>
  <c r="H551" i="46"/>
  <c r="N365" i="46"/>
  <c r="O365" i="46"/>
  <c r="E365" i="46" s="1"/>
  <c r="O964" i="46"/>
  <c r="G1106" i="46"/>
  <c r="R552" i="46"/>
  <c r="R365" i="46"/>
  <c r="M552" i="46"/>
  <c r="W365" i="46"/>
  <c r="G458" i="46"/>
  <c r="H505" i="46"/>
  <c r="U552" i="46"/>
  <c r="H552" i="46" s="1"/>
  <c r="I551" i="46"/>
  <c r="P365" i="46"/>
  <c r="F505" i="46"/>
  <c r="V365" i="46"/>
  <c r="H365" i="46" s="1"/>
  <c r="AS1691" i="46"/>
  <c r="AS1684" i="46"/>
  <c r="AS1681" i="46"/>
  <c r="AS1674" i="46"/>
  <c r="AS1677" i="46"/>
  <c r="AT1667" i="46"/>
  <c r="AS1688" i="46"/>
  <c r="AS1661" i="46"/>
  <c r="AS1671" i="46"/>
  <c r="P506" i="46"/>
  <c r="P600" i="46" s="1"/>
  <c r="L1012" i="46"/>
  <c r="O1012" i="46" s="1"/>
  <c r="F1107" i="46"/>
  <c r="F1153" i="46" s="1"/>
  <c r="U599" i="46"/>
  <c r="H599" i="46" s="1"/>
  <c r="S506" i="46"/>
  <c r="S600" i="46"/>
  <c r="G412" i="46"/>
  <c r="F599" i="46"/>
  <c r="E505" i="46"/>
  <c r="G365" i="46"/>
  <c r="Q506" i="46"/>
  <c r="F412" i="46"/>
  <c r="E1062" i="46"/>
  <c r="E965" i="46"/>
  <c r="E1013" i="46" s="1"/>
  <c r="O552" i="46"/>
  <c r="E552" i="46" s="1"/>
  <c r="E364" i="46"/>
  <c r="O599" i="46"/>
  <c r="E599" i="46" s="1"/>
  <c r="M506" i="46"/>
  <c r="M600" i="46" s="1"/>
  <c r="F1062" i="46"/>
  <c r="F965" i="46"/>
  <c r="F1013" i="46" s="1"/>
  <c r="R506" i="46"/>
  <c r="R600" i="46" s="1"/>
  <c r="H1062" i="46"/>
  <c r="K918" i="46"/>
  <c r="H965" i="46"/>
  <c r="H1013" i="46" s="1"/>
  <c r="I1653" i="46"/>
  <c r="D1653" i="46"/>
  <c r="D365" i="46"/>
  <c r="V506" i="46"/>
  <c r="V600" i="46" s="1"/>
  <c r="W506" i="46"/>
  <c r="I412" i="46"/>
  <c r="X552" i="46"/>
  <c r="I552" i="46" s="1"/>
  <c r="L506" i="46"/>
  <c r="L600" i="46" s="1"/>
  <c r="D412" i="46"/>
  <c r="I505" i="46"/>
  <c r="S1012" i="46"/>
  <c r="D1062" i="46"/>
  <c r="G918" i="46"/>
  <c r="D965" i="46"/>
  <c r="D1152" i="46"/>
  <c r="G1152" i="46" s="1"/>
  <c r="K964" i="46"/>
  <c r="T506" i="46"/>
  <c r="T600" i="46" s="1"/>
  <c r="I599" i="46"/>
  <c r="N506" i="46"/>
  <c r="N600" i="46" s="1"/>
  <c r="L552" i="46"/>
  <c r="D364" i="46"/>
  <c r="M965" i="46"/>
  <c r="M1013" i="46" s="1"/>
  <c r="D505" i="46"/>
  <c r="G505" i="46"/>
  <c r="H1012" i="46"/>
  <c r="K1012" i="46" s="1"/>
  <c r="U459" i="46"/>
  <c r="N459" i="46"/>
  <c r="X459" i="46"/>
  <c r="X553" i="46" s="1"/>
  <c r="V459" i="46"/>
  <c r="L459" i="46"/>
  <c r="R459" i="46"/>
  <c r="O459" i="46"/>
  <c r="P459" i="46"/>
  <c r="T459" i="46"/>
  <c r="T553" i="46" s="1"/>
  <c r="Y459" i="46"/>
  <c r="Y553" i="46" s="1"/>
  <c r="S459" i="46"/>
  <c r="S553" i="46" s="1"/>
  <c r="W459" i="46"/>
  <c r="M459" i="46"/>
  <c r="M553" i="46" s="1"/>
  <c r="Q459" i="46"/>
  <c r="J965" i="46"/>
  <c r="J1013" i="46" s="1"/>
  <c r="J1062" i="46"/>
  <c r="N965" i="46"/>
  <c r="N1013" i="46" s="1"/>
  <c r="J1107" i="46"/>
  <c r="J1153" i="46" s="1"/>
  <c r="D599" i="46"/>
  <c r="F113" i="46"/>
  <c r="L113" i="46" s="1"/>
  <c r="L112" i="46"/>
  <c r="G599" i="46"/>
  <c r="H1107" i="46"/>
  <c r="H1153" i="46" s="1"/>
  <c r="K1061" i="46"/>
  <c r="Y506" i="46"/>
  <c r="Y600" i="46" s="1"/>
  <c r="G364" i="46"/>
  <c r="I1062" i="46"/>
  <c r="I965" i="46"/>
  <c r="I1013" i="46" s="1"/>
  <c r="O918" i="46"/>
  <c r="L965" i="46"/>
  <c r="P965" i="46"/>
  <c r="S918" i="46"/>
  <c r="I1107" i="46"/>
  <c r="I1153" i="46" s="1"/>
  <c r="N552" i="46"/>
  <c r="F364" i="46"/>
  <c r="X506" i="46"/>
  <c r="X600" i="46" s="1"/>
  <c r="S552" i="46"/>
  <c r="G552" i="46" s="1"/>
  <c r="G1012" i="46"/>
  <c r="Q965" i="46"/>
  <c r="Q1013" i="46" s="1"/>
  <c r="I364" i="46"/>
  <c r="Q552" i="46"/>
  <c r="E458" i="46"/>
  <c r="G964" i="46"/>
  <c r="E1107" i="46"/>
  <c r="E1153" i="46" s="1"/>
  <c r="R965" i="46"/>
  <c r="R1013" i="46" s="1"/>
  <c r="K1152" i="46"/>
  <c r="I458" i="46"/>
  <c r="Q365" i="46"/>
  <c r="O506" i="46"/>
  <c r="E412" i="46"/>
  <c r="D1107" i="46"/>
  <c r="G1061" i="46"/>
  <c r="L65" i="46"/>
  <c r="F66" i="46"/>
  <c r="L66" i="46" s="1"/>
  <c r="F1809" i="46"/>
  <c r="H1808" i="46"/>
  <c r="S964" i="46"/>
  <c r="H1757" i="46"/>
  <c r="J919" i="46"/>
  <c r="I919" i="46"/>
  <c r="H919" i="46"/>
  <c r="F919" i="46"/>
  <c r="E919" i="46"/>
  <c r="D919" i="46"/>
  <c r="R919" i="46"/>
  <c r="Q919" i="46"/>
  <c r="P919" i="46"/>
  <c r="N919" i="46"/>
  <c r="M919" i="46"/>
  <c r="L919" i="46"/>
  <c r="K1106" i="46"/>
  <c r="D458" i="46"/>
  <c r="H412" i="46"/>
  <c r="U506" i="46"/>
  <c r="H506" i="46" l="1"/>
  <c r="F552" i="46"/>
  <c r="V553" i="46"/>
  <c r="I365" i="46"/>
  <c r="W553" i="46"/>
  <c r="N553" i="46"/>
  <c r="E506" i="46"/>
  <c r="S965" i="46"/>
  <c r="R553" i="46"/>
  <c r="O965" i="46"/>
  <c r="G1107" i="46"/>
  <c r="D1153" i="46"/>
  <c r="G1153" i="46" s="1"/>
  <c r="P553" i="46"/>
  <c r="D552" i="46"/>
  <c r="I506" i="46"/>
  <c r="O600" i="46"/>
  <c r="E600" i="46" s="1"/>
  <c r="E459" i="46"/>
  <c r="D459" i="46"/>
  <c r="K1062" i="46"/>
  <c r="H1108" i="46"/>
  <c r="E1108" i="46"/>
  <c r="E1154" i="46" s="1"/>
  <c r="O553" i="46"/>
  <c r="K1013" i="46"/>
  <c r="P1013" i="46"/>
  <c r="S1013" i="46" s="1"/>
  <c r="Q966" i="46"/>
  <c r="Q1014" i="46" s="1"/>
  <c r="F506" i="46"/>
  <c r="Q600" i="46"/>
  <c r="F600" i="46" s="1"/>
  <c r="I553" i="46"/>
  <c r="L1013" i="46"/>
  <c r="O1013" i="46" s="1"/>
  <c r="W600" i="46"/>
  <c r="I600" i="46" s="1"/>
  <c r="G553" i="46"/>
  <c r="D600" i="46"/>
  <c r="S919" i="46"/>
  <c r="P966" i="46"/>
  <c r="E1063" i="46"/>
  <c r="E966" i="46"/>
  <c r="E1014" i="46" s="1"/>
  <c r="I1108" i="46"/>
  <c r="I1154" i="46" s="1"/>
  <c r="J1108" i="46"/>
  <c r="J1154" i="46" s="1"/>
  <c r="H459" i="46"/>
  <c r="G965" i="46"/>
  <c r="F1108" i="46"/>
  <c r="F1154" i="46" s="1"/>
  <c r="H1063" i="46"/>
  <c r="K919" i="46"/>
  <c r="H966" i="46"/>
  <c r="AT1661" i="46"/>
  <c r="AT1681" i="46"/>
  <c r="AT1674" i="46"/>
  <c r="AU1667" i="46"/>
  <c r="AT1677" i="46"/>
  <c r="AT1691" i="46"/>
  <c r="AT1688" i="46"/>
  <c r="AT1684" i="46"/>
  <c r="AT1671" i="46"/>
  <c r="I1063" i="46"/>
  <c r="I966" i="46"/>
  <c r="I1014" i="46" s="1"/>
  <c r="D1013" i="46"/>
  <c r="G1013" i="46" s="1"/>
  <c r="F459" i="46"/>
  <c r="G1062" i="46"/>
  <c r="D1108" i="46"/>
  <c r="D1154" i="46"/>
  <c r="L553" i="46"/>
  <c r="D553" i="46" s="1"/>
  <c r="G600" i="46"/>
  <c r="L966" i="46"/>
  <c r="L1014" i="46" s="1"/>
  <c r="O919" i="46"/>
  <c r="M966" i="46"/>
  <c r="M1014" i="46" s="1"/>
  <c r="F1063" i="46"/>
  <c r="F966" i="46"/>
  <c r="F1014" i="46" s="1"/>
  <c r="D920" i="46"/>
  <c r="R920" i="46"/>
  <c r="Q920" i="46"/>
  <c r="P920" i="46"/>
  <c r="N920" i="46"/>
  <c r="M920" i="46"/>
  <c r="L920" i="46"/>
  <c r="J920" i="46"/>
  <c r="I920" i="46"/>
  <c r="H920" i="46"/>
  <c r="F920" i="46"/>
  <c r="E920" i="46"/>
  <c r="U553" i="46"/>
  <c r="H553" i="46" s="1"/>
  <c r="G506" i="46"/>
  <c r="R966" i="46"/>
  <c r="R1014" i="46" s="1"/>
  <c r="U600" i="46"/>
  <c r="H600" i="46" s="1"/>
  <c r="I459" i="46"/>
  <c r="D1063" i="46"/>
  <c r="G919" i="46"/>
  <c r="D966" i="46"/>
  <c r="D1014" i="46" s="1"/>
  <c r="Q553" i="46"/>
  <c r="F553" i="46" s="1"/>
  <c r="F365" i="46"/>
  <c r="J1063" i="46"/>
  <c r="J966" i="46"/>
  <c r="J1014" i="46" s="1"/>
  <c r="K1107" i="46"/>
  <c r="G459" i="46"/>
  <c r="N966" i="46"/>
  <c r="N1014" i="46" s="1"/>
  <c r="F1810" i="46"/>
  <c r="H1809" i="46"/>
  <c r="K1153" i="46"/>
  <c r="D506" i="46"/>
  <c r="K965" i="46"/>
  <c r="E553" i="46" l="1"/>
  <c r="F1811" i="46"/>
  <c r="H1810" i="46"/>
  <c r="E967" i="46"/>
  <c r="E1015" i="46" s="1"/>
  <c r="E1064" i="46"/>
  <c r="F1109" i="46"/>
  <c r="F1155" i="46" s="1"/>
  <c r="F967" i="46"/>
  <c r="F1015" i="46" s="1"/>
  <c r="F1064" i="46"/>
  <c r="H967" i="46"/>
  <c r="H1064" i="46"/>
  <c r="K920" i="46"/>
  <c r="I1109" i="46"/>
  <c r="I1155" i="46" s="1"/>
  <c r="I967" i="46"/>
  <c r="I1015" i="46" s="1"/>
  <c r="I1064" i="46"/>
  <c r="O966" i="46"/>
  <c r="O1014" i="46"/>
  <c r="AU1684" i="46"/>
  <c r="AU1681" i="46"/>
  <c r="AU1674" i="46"/>
  <c r="AU1688" i="46"/>
  <c r="AU1671" i="46"/>
  <c r="AU1691" i="46"/>
  <c r="AV1667" i="46"/>
  <c r="AU1661" i="46"/>
  <c r="AU1677" i="46"/>
  <c r="D967" i="46"/>
  <c r="D1064" i="46"/>
  <c r="G920" i="46"/>
  <c r="J1109" i="46"/>
  <c r="J1155" i="46" s="1"/>
  <c r="L967" i="46"/>
  <c r="O920" i="46"/>
  <c r="H1109" i="46"/>
  <c r="H1155" i="46" s="1"/>
  <c r="K1063" i="46"/>
  <c r="M967" i="46"/>
  <c r="M1015" i="46" s="1"/>
  <c r="E1109" i="46"/>
  <c r="E1155" i="46" s="1"/>
  <c r="J1064" i="46"/>
  <c r="J967" i="46"/>
  <c r="J1015" i="46" s="1"/>
  <c r="G1154" i="46"/>
  <c r="S966" i="46"/>
  <c r="S920" i="46"/>
  <c r="P967" i="46"/>
  <c r="G1108" i="46"/>
  <c r="K966" i="46"/>
  <c r="P1014" i="46"/>
  <c r="S1014" i="46" s="1"/>
  <c r="K1108" i="46"/>
  <c r="G1014" i="46"/>
  <c r="N967" i="46"/>
  <c r="N1015" i="46" s="1"/>
  <c r="Q967" i="46"/>
  <c r="Q1015" i="46" s="1"/>
  <c r="G966" i="46"/>
  <c r="D1109" i="46"/>
  <c r="G1063" i="46"/>
  <c r="R967" i="46"/>
  <c r="R1015" i="46" s="1"/>
  <c r="H1014" i="46"/>
  <c r="K1014" i="46" s="1"/>
  <c r="H1154" i="46"/>
  <c r="K1154" i="46" s="1"/>
  <c r="K1155" i="46" l="1"/>
  <c r="G967" i="46"/>
  <c r="K967" i="46"/>
  <c r="K1064" i="46"/>
  <c r="H1110" i="46"/>
  <c r="H1015" i="46"/>
  <c r="K1015" i="46" s="1"/>
  <c r="F1110" i="46"/>
  <c r="F1156" i="46" s="1"/>
  <c r="J1110" i="46"/>
  <c r="J1156" i="46" s="1"/>
  <c r="K1109" i="46"/>
  <c r="O967" i="46"/>
  <c r="S967" i="46"/>
  <c r="L1015" i="46"/>
  <c r="O1015" i="46" s="1"/>
  <c r="E1110" i="46"/>
  <c r="E1156" i="46" s="1"/>
  <c r="P1015" i="46"/>
  <c r="S1015" i="46" s="1"/>
  <c r="I1110" i="46"/>
  <c r="I1156" i="46" s="1"/>
  <c r="G1109" i="46"/>
  <c r="D1015" i="46"/>
  <c r="G1015" i="46" s="1"/>
  <c r="AV1684" i="46"/>
  <c r="AV1688" i="46"/>
  <c r="AV1671" i="46"/>
  <c r="AV1677" i="46"/>
  <c r="AW1667" i="46"/>
  <c r="AV1691" i="46"/>
  <c r="AV1681" i="46"/>
  <c r="AV1674" i="46"/>
  <c r="AV1661" i="46"/>
  <c r="D1155" i="46"/>
  <c r="G1155" i="46" s="1"/>
  <c r="G1064" i="46"/>
  <c r="D1110" i="46"/>
  <c r="F1812" i="46"/>
  <c r="H1812" i="46" s="1"/>
  <c r="H1811" i="46"/>
  <c r="G1110" i="46" l="1"/>
  <c r="D1156" i="46"/>
  <c r="G1156" i="46" s="1"/>
  <c r="AW1661" i="46"/>
  <c r="AW1681" i="46"/>
  <c r="AW1674" i="46"/>
  <c r="AW1688" i="46"/>
  <c r="AW1671" i="46"/>
  <c r="AW1677" i="46"/>
  <c r="AX1667" i="46"/>
  <c r="AW1684" i="46"/>
  <c r="AW1691" i="46"/>
  <c r="K1110" i="46"/>
  <c r="H1156" i="46"/>
  <c r="K1156" i="46" s="1"/>
  <c r="AX1684" i="46" l="1"/>
  <c r="AX1681" i="46"/>
  <c r="AX1674" i="46"/>
  <c r="AX1677" i="46"/>
  <c r="AY1667" i="46"/>
  <c r="AX1691" i="46"/>
  <c r="AX1688" i="46"/>
  <c r="AX1671" i="46"/>
  <c r="AX1661" i="46"/>
  <c r="AY1688" i="46" l="1"/>
  <c r="AY1671" i="46"/>
  <c r="AY1691" i="46"/>
  <c r="AY1684" i="46"/>
  <c r="AY1661" i="46"/>
  <c r="AY1681" i="46"/>
  <c r="AY1677" i="46"/>
  <c r="AZ1667" i="46"/>
  <c r="AY1674" i="46"/>
  <c r="AZ1681" i="46" l="1"/>
  <c r="AZ1674" i="46"/>
  <c r="AZ1688" i="46"/>
  <c r="AZ1671" i="46"/>
  <c r="AZ1680" i="46" s="1"/>
  <c r="AZ1677" i="46"/>
  <c r="BA1667" i="46"/>
  <c r="AZ1691" i="46"/>
  <c r="AZ1661" i="46"/>
  <c r="AZ1684" i="46"/>
  <c r="BA1684" i="46" l="1"/>
  <c r="BA1677" i="46"/>
  <c r="BB1667" i="46"/>
  <c r="BA1691" i="46"/>
  <c r="BA1674" i="46"/>
  <c r="BA1688" i="46"/>
  <c r="BA1661" i="46"/>
  <c r="BA1671" i="46"/>
  <c r="BA1681" i="46"/>
  <c r="BB1688" i="46" l="1"/>
  <c r="BB1671" i="46"/>
  <c r="BB1677" i="46"/>
  <c r="BB1684" i="46"/>
  <c r="BB1691" i="46"/>
  <c r="BB1681" i="46"/>
  <c r="BC1667" i="46"/>
  <c r="BB1661" i="46"/>
  <c r="BB1674" i="46"/>
  <c r="BC1681" i="46" l="1"/>
  <c r="BC1674" i="46"/>
  <c r="BC1677" i="46"/>
  <c r="BD1667" i="46"/>
  <c r="BC1691" i="46"/>
  <c r="BC1661" i="46"/>
  <c r="BC1671" i="46"/>
  <c r="BC1684" i="46"/>
  <c r="BC1688" i="46"/>
  <c r="BD1691" i="46" l="1"/>
  <c r="BD1661" i="46"/>
  <c r="BD1684" i="46"/>
  <c r="BD1688" i="46"/>
  <c r="BD1681" i="46"/>
  <c r="BD1671" i="46"/>
  <c r="BD1674" i="46"/>
  <c r="BE1667" i="46"/>
  <c r="BD1677" i="46"/>
  <c r="BE1688" i="46" l="1"/>
  <c r="BE1671" i="46"/>
  <c r="BE1661" i="46"/>
  <c r="BE1681" i="46"/>
  <c r="BE1674" i="46"/>
  <c r="BF1667" i="46"/>
  <c r="BE1691" i="46"/>
  <c r="BE1684" i="46"/>
  <c r="BE1677" i="46"/>
  <c r="BF1677" i="46" l="1"/>
  <c r="BG1667" i="46"/>
  <c r="BF1691" i="46"/>
  <c r="BF1681" i="46"/>
  <c r="BF1674" i="46"/>
  <c r="BF1684" i="46"/>
  <c r="BF1671" i="46"/>
  <c r="BF1661" i="46"/>
  <c r="BF1688" i="46"/>
  <c r="BG1661" i="46" l="1"/>
  <c r="BG1684" i="46"/>
  <c r="BG1691" i="46"/>
  <c r="BG1671" i="46"/>
  <c r="BH1667" i="46"/>
  <c r="BG1677" i="46"/>
  <c r="BG1681" i="46"/>
  <c r="BG1674" i="46"/>
  <c r="BG1688" i="46"/>
  <c r="BH1661" i="46" l="1"/>
  <c r="BH1684" i="46"/>
  <c r="BH1688" i="46"/>
  <c r="BH1671" i="46"/>
  <c r="BH1681" i="46"/>
  <c r="BI1667" i="46"/>
  <c r="BH1691" i="46"/>
  <c r="BH1677" i="46"/>
  <c r="BH1674" i="46"/>
  <c r="BI1691" i="46" l="1"/>
  <c r="BI1684" i="46"/>
  <c r="BI1681" i="46"/>
  <c r="BI1674" i="46"/>
  <c r="BI1677" i="46"/>
  <c r="BJ1667" i="46"/>
  <c r="BI1688" i="46"/>
  <c r="BI1661" i="46"/>
  <c r="BI1671" i="46"/>
  <c r="BJ1661" i="46" l="1"/>
  <c r="BJ1681" i="46"/>
  <c r="BJ1674" i="46"/>
  <c r="BJ1671" i="46"/>
  <c r="BJ1677" i="46"/>
  <c r="BJ1691" i="46"/>
  <c r="BJ1684" i="46"/>
  <c r="BJ1688"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Danuta Palonek</author>
    <author>Piotr Mierzejewski</author>
  </authors>
  <commentList>
    <comment ref="G870" authorId="0" shapeId="0" xr:uid="{3A095234-4E73-41DF-8C34-CFE1677696F7}">
      <text>
        <r>
          <rPr>
            <b/>
            <sz val="9"/>
            <color indexed="81"/>
            <rFont val="Tahoma"/>
            <family val="2"/>
            <charset val="238"/>
          </rPr>
          <t>[1]:</t>
        </r>
        <r>
          <rPr>
            <sz val="9"/>
            <color indexed="81"/>
            <rFont val="Tahoma"/>
            <family val="2"/>
            <charset val="238"/>
          </rPr>
          <t xml:space="preserve">
Wartość wskaźnika obliczona jako średnia wartości:
1,1125 - dla V&lt;50 km/h
1,2250 - dla V&gt;100 km/h</t>
        </r>
      </text>
    </comment>
    <comment ref="H870" authorId="0" shapeId="0" xr:uid="{5762ECFD-6E8E-4166-83BD-35C4B8CF73EC}">
      <text>
        <r>
          <rPr>
            <b/>
            <sz val="9"/>
            <color indexed="81"/>
            <rFont val="Tahoma"/>
            <family val="2"/>
            <charset val="238"/>
          </rPr>
          <t>[2]:</t>
        </r>
        <r>
          <rPr>
            <sz val="9"/>
            <color indexed="81"/>
            <rFont val="Tahoma"/>
            <family val="2"/>
            <charset val="238"/>
          </rPr>
          <t xml:space="preserve">
Wartość wskaźnika obliczona jako średnia wartości:
1,125 - dla V&lt;50 km/h
1,250 - dla V&gt;100 km/h</t>
        </r>
      </text>
    </comment>
    <comment ref="AL1223" authorId="1" shapeId="0" xr:uid="{854FEF55-574B-44DF-833A-0D3F81FACE29}">
      <text>
        <r>
          <rPr>
            <b/>
            <sz val="9"/>
            <color indexed="81"/>
            <rFont val="Tahoma"/>
            <family val="2"/>
            <charset val="238"/>
          </rPr>
          <t>Piotr Mierzejewski:</t>
        </r>
        <r>
          <rPr>
            <sz val="9"/>
            <color indexed="81"/>
            <rFont val="Tahoma"/>
            <family val="2"/>
            <charset val="238"/>
          </rPr>
          <t xml:space="preserve">
Ostrożne założenie, że w kolejnych latach projekcji koszt jednostkowy nie rośnie powyżej poziomu określonego dla roku 2050 w opracowaniu źródłowym EBI.  </t>
        </r>
      </text>
    </comment>
  </commentList>
</comments>
</file>

<file path=xl/sharedStrings.xml><?xml version="1.0" encoding="utf-8"?>
<sst xmlns="http://schemas.openxmlformats.org/spreadsheetml/2006/main" count="1348" uniqueCount="517">
  <si>
    <t>Rodzaj nachylenia</t>
  </si>
  <si>
    <t>51-70</t>
  </si>
  <si>
    <t>71-90</t>
  </si>
  <si>
    <t>91-110</t>
  </si>
  <si>
    <t>samochody osobowe</t>
  </si>
  <si>
    <t>autobusy</t>
  </si>
  <si>
    <t>krajowe</t>
  </si>
  <si>
    <t>wojewódzkie</t>
  </si>
  <si>
    <t>v [km/h]</t>
  </si>
  <si>
    <t>&lt; 30</t>
  </si>
  <si>
    <t>31-50</t>
  </si>
  <si>
    <t>Motywacja</t>
  </si>
  <si>
    <t>drogi zamiejskie</t>
  </si>
  <si>
    <t>ulice</t>
  </si>
  <si>
    <t>Napełnienie</t>
  </si>
  <si>
    <t>kategoria drogi</t>
  </si>
  <si>
    <t>N</t>
  </si>
  <si>
    <t>Lata</t>
  </si>
  <si>
    <t>Współczynnik dyskonta</t>
  </si>
  <si>
    <t>krajowe i wojewódzkie</t>
  </si>
  <si>
    <t xml:space="preserve"> </t>
  </si>
  <si>
    <t>Źródło: własne na podst. NK</t>
  </si>
  <si>
    <t>wszystkie kategorie dróg</t>
  </si>
  <si>
    <t>SDR</t>
  </si>
  <si>
    <t>S 2+1</t>
  </si>
  <si>
    <t>0-10</t>
  </si>
  <si>
    <t>11-20</t>
  </si>
  <si>
    <t>21-30</t>
  </si>
  <si>
    <t>31-40</t>
  </si>
  <si>
    <t>41-50</t>
  </si>
  <si>
    <t>51-60</t>
  </si>
  <si>
    <t>61-70</t>
  </si>
  <si>
    <t>71-80</t>
  </si>
  <si>
    <t>81-90</t>
  </si>
  <si>
    <t>91-100</t>
  </si>
  <si>
    <t>101-110</t>
  </si>
  <si>
    <t>111-120</t>
  </si>
  <si>
    <t>121-130</t>
  </si>
  <si>
    <t>131-140</t>
  </si>
  <si>
    <t>&gt; 111</t>
  </si>
  <si>
    <t>Napełnienie autobusów</t>
  </si>
  <si>
    <t>Motywacje podróży</t>
  </si>
  <si>
    <t>Motywacje podróży uśrednione</t>
  </si>
  <si>
    <t>0-5 000</t>
  </si>
  <si>
    <t>5 000-10 000</t>
  </si>
  <si>
    <t>10 000 -20 000</t>
  </si>
  <si>
    <t>20 000-30 000</t>
  </si>
  <si>
    <t>LV</t>
  </si>
  <si>
    <t>HGV</t>
  </si>
  <si>
    <t>30 000-40 000</t>
  </si>
  <si>
    <t>powyżej 40 000</t>
  </si>
  <si>
    <t>Rok prognozy</t>
  </si>
  <si>
    <t>fHP </t>
  </si>
  <si>
    <t xml:space="preserve">ROK </t>
  </si>
  <si>
    <t>A 2x3</t>
  </si>
  <si>
    <t>A 2x2</t>
  </si>
  <si>
    <t>S 2x2</t>
  </si>
  <si>
    <t>S 2x3</t>
  </si>
  <si>
    <t>WR</t>
  </si>
  <si>
    <t>WCR</t>
  </si>
  <si>
    <t>WZ</t>
  </si>
  <si>
    <t>KOSZTY JEDNOSTKOWE I WSKAŹNIKI OBLICZENIOWE</t>
  </si>
  <si>
    <t>1.1. Jednostkowe koszty utrzymania infrastruktury drogowej netto [PLN/km]</t>
  </si>
  <si>
    <t>3.2. Wartości napełnienia autobusów wg NK [os./pojazd]</t>
  </si>
  <si>
    <t>4.1.1.  RAI - Względny wskaźnik wypadku [wyp./10^6 poj.km]</t>
  </si>
  <si>
    <t>4.1.3.  WCR - wskaźnik liczby ofiar ciężko rannych poszkodowanych w 1 wypadku</t>
  </si>
  <si>
    <t>4.1.4.  WZ - wskaźnik liczby ofiar śmiertelnych przypadajacych na 1 wypadek</t>
  </si>
  <si>
    <t>4.2.3. WCR - wskaźnik liczby ofiar ciężko rannych poszkodowanych w 1 wypadku</t>
  </si>
  <si>
    <t>4.2.4. WZ - wskaźnik liczby ofiar śmiertelnych przypadajacych na 1 wypadek</t>
  </si>
  <si>
    <t>Elastyczność Y</t>
  </si>
  <si>
    <t>Elastyczność X</t>
  </si>
  <si>
    <t>PKB per cap PL - prognoza</t>
  </si>
  <si>
    <t>Źródło: ECB, http://sdw.ecb.europa.eu/quickview.do?SERIES_KEY=120.EXR.A.PLN.EUR.SP00.A</t>
  </si>
  <si>
    <t>10.2. Współczynnik dyskonta dla AF</t>
  </si>
  <si>
    <t>5.7. Wskaźniki wzrostu kosztów zanieczyszczenia powietrza ze względu na nachylenie drogi</t>
  </si>
  <si>
    <t>3.3. Udział motywacji podróży użytkowników pojazdów osobowych i autobusów na różnych kategoriach dróg wg NK - obszar zamiejski</t>
  </si>
  <si>
    <t>3.4. Udział motywacji podróży użytkowników pojazdów osobowych i autobusów na różnych kategoriach dróg wg NK - obszar miejski</t>
  </si>
  <si>
    <t>4.1. Ciągi drogowe dwujezdniowe</t>
  </si>
  <si>
    <t>4.2. Ciągi drogowe jednojezdniowe</t>
  </si>
  <si>
    <t xml:space="preserve">  </t>
  </si>
  <si>
    <t>Ludność Polski ogółem (w dn. 31.XII), tys.</t>
  </si>
  <si>
    <t>Zmiana liczby ludności, wskaźnik (rok poprzedni=1)</t>
  </si>
  <si>
    <t>Zmiana PKB Polski per capita w cenach stałych średniorocznych (rok poprzedni =100)</t>
  </si>
  <si>
    <t>Inflacja średnioroczna CPI dla Polski, GUS, wskaźnik (rok poprzedni =100)</t>
  </si>
  <si>
    <t>EUR/PLN kurs wymiany (średnioroczny)</t>
  </si>
  <si>
    <t>Liczba ludności Polski (w dn. 31.XII) - prognoza GUS</t>
  </si>
  <si>
    <t>Zmiana liczby ludności Polski, wskaźnik (rok poprzedni =1)</t>
  </si>
  <si>
    <t>Ofiara śmiertelna</t>
  </si>
  <si>
    <t>Ofiara ciężko ranna</t>
  </si>
  <si>
    <t>Ofiara lekko ranna</t>
  </si>
  <si>
    <t>Przewozy towarowe</t>
  </si>
  <si>
    <t xml:space="preserve">Zmiana PKB Polski w cenach stałych średniorocznych (rok poprzedni=100) </t>
  </si>
  <si>
    <t>Podróże dom - praca - dom (commuting)</t>
  </si>
  <si>
    <t>Podróże służbowe</t>
  </si>
  <si>
    <t>Typ drogi *</t>
  </si>
  <si>
    <t>Zmiana PKB Polski w cenach stałych średniorocznych - prognoza MinFin</t>
  </si>
  <si>
    <t xml:space="preserve">Przyjęto założenie, że po roku 2050 liczba ludności Polski będzie malała w takim samym tempie, jak średnio w latach 2041-2050. </t>
  </si>
  <si>
    <t>Ofiara ranna (średni koszt)</t>
  </si>
  <si>
    <t>Ciężko ranni</t>
  </si>
  <si>
    <t>Lekko ranni</t>
  </si>
  <si>
    <t>Koniec roku:</t>
  </si>
  <si>
    <t>-</t>
  </si>
  <si>
    <t>Wskaźnik (rok poprzedni =1)</t>
  </si>
  <si>
    <t>Wskaźnik indeksacji</t>
  </si>
  <si>
    <t>Koszty jednostkowe remontów okresowych i utrzymania bieżącego, uwzględnione w AKK</t>
  </si>
  <si>
    <t>Zastosowanie:</t>
  </si>
  <si>
    <t xml:space="preserve">Poziom cen na rok 2013: </t>
  </si>
  <si>
    <t>Poziom cen: 31.12.2019</t>
  </si>
  <si>
    <t>Poziom cen: 31.12.2020</t>
  </si>
  <si>
    <t>Poziom cen: 31.12.2021</t>
  </si>
  <si>
    <t>Poziom cen: 31.12.2022</t>
  </si>
  <si>
    <t>1.2. Koszty jednostkowe eksploatacji elektronicznego systemu poboru opłat za przejazd drogami publicznymi zarządzanymi przez GDDKiA  (wszystkie wartości w PLN/km/rok netto)</t>
  </si>
  <si>
    <t>2. KOSZTY JEDNOSTKOWE EKSPLOATACJI POJAZDÓW DO UWZGLĘDNIENIA W AKK [PLN/pojkm]</t>
  </si>
  <si>
    <t>2.1. Pojazdy drogowe spalinowe</t>
  </si>
  <si>
    <t xml:space="preserve">Przyjęto uproszczenie, że udziały pojazdów spalinowych używających benzyny i oleju napędowego będą stałe w całym okresie projekcji. Według przeprowadzonych obliczeń, wpływ zmian prognozowanej struktury floty pojazdów spalinowych na zużycie paliwa [ltr/ poj-km] jest tylko nieznaczny. </t>
  </si>
  <si>
    <t>Zużycie paliwa [ltr/ poj-km]</t>
  </si>
  <si>
    <t xml:space="preserve">Według opracowania źródłowego, poniższe mnożniki dotyczą wszystkich kategorii kosztów użytkowników dróg, oprócz kosztów czasu. </t>
  </si>
  <si>
    <t>Teren płaski</t>
  </si>
  <si>
    <t>Nawierzchnia nowa</t>
  </si>
  <si>
    <t>Nawierzchnia zdegradowana</t>
  </si>
  <si>
    <t>Mnożniki jakości nawierzchni drogi</t>
  </si>
  <si>
    <t>km/h</t>
  </si>
  <si>
    <t xml:space="preserve">Źródło: Obliczenia własne na podstawie: </t>
  </si>
  <si>
    <t>Źródło: Obliczenia własne na podstawie "Optimisation of Maintenance", OECD/ITF 2012, str. 12</t>
  </si>
  <si>
    <t>[1] "Parameterisation of fuel consumption and CO2 emissions of passenger cars and light commercial vehicles for modelling purposes, JRC 2011;</t>
  </si>
  <si>
    <t>[2] EMEP/EEA air pollutant emission inventory guidebook, 2019, dołączony plik: 1.A.3.b.i-iv Road Transport Appendix 4 Emission Factors 2019 (Sept. 2020)</t>
  </si>
  <si>
    <t>Mnożniki nachylenia podłużnego drogi*</t>
  </si>
  <si>
    <t>Dodatkowo, dla dróg w terenie falistym (tzn. jeśli nachylenie podłużne drogi wynosi pomiędzy 2% i 6%), należy przemnożyć wartości dla terenu płaskiego przez poniższe współczynniki. Pominięto współczynniki dla dróg w terenie górskim, tj. o nachyleniu podłużnym powyżej 6%, ponieważ nie mają one istotnego znaczenia dla oceny przez CUPT projektów transportowych realizowanych w Polsce. Mnożniki te nalezy stosować do łacznych VOC (nie tylko do kosztów zużycia paliwa lub energii elektrycznej).</t>
  </si>
  <si>
    <t>Teren</t>
  </si>
  <si>
    <t>Płaski</t>
  </si>
  <si>
    <t>Falisty</t>
  </si>
  <si>
    <t xml:space="preserve">W obliczeniach mnożników nachylenia podłużnego drogi uwzględniono, że teren falisty zwiększa zużycie paliwa lub energii w pojazdach lekkich o 15% oraz uwzględniono, że łączny VOC oprócz kosztu zużycia paliwa lub energii obejmuje również koszt posiadania samochodu. W przypadku HGV przyjęto dodatkowe założenia dotyczące funkcji zużycia paliwa. </t>
  </si>
  <si>
    <t>* mnożniki należy stosować do łącznych VOC (nie tylko do kosztów zużycia paliwa lub energii elektrycznej)</t>
  </si>
  <si>
    <t>Koszt jednostkowy paliwa do silników samochodowych</t>
  </si>
  <si>
    <t>Średnioroczne ceny detaliczne wybranych rodzajów paliw samochodowych w Polsce</t>
  </si>
  <si>
    <t>Rodzaj paliwa</t>
  </si>
  <si>
    <t>Benzyna Pb 95</t>
  </si>
  <si>
    <t>PLN/ltr</t>
  </si>
  <si>
    <t>Olej napędowy ON</t>
  </si>
  <si>
    <t>Źródło: https://www.autocentrum.pl/paliwa/ceny-paliw/</t>
  </si>
  <si>
    <t xml:space="preserve">Udział podatków i opłat w cenach detalicznych paliw w Polsce </t>
  </si>
  <si>
    <t>Wartości przedstawione w: "Ścieżki redukcji emisji CO2 w sektorze transportu w Polsce w kontekście „Europejskiego Zielonego Ładu”", CAKE/KOBiZE, październik 2020, str. 21, Rys. 8. Struktura ceny detalicznej benzyny EU95 i oleju napędowego średnio w 2019 r. w Polsce</t>
  </si>
  <si>
    <t>Źródło: Polska Organizacja Przemysłu i Handlu Naftowego</t>
  </si>
  <si>
    <t>Inflacja średnioroczna CPI dla Polski</t>
  </si>
  <si>
    <t>Inflacja średnioroczna CPI dla Polski, skumulowana od 2019</t>
  </si>
  <si>
    <t>Spalinowe, w tym:</t>
  </si>
  <si>
    <t xml:space="preserve">Benzyna </t>
  </si>
  <si>
    <t>Olej napędowy</t>
  </si>
  <si>
    <t>Elektryczne</t>
  </si>
  <si>
    <t>Spalinowe</t>
  </si>
  <si>
    <t>Ceny detaliczne wybranych rodzajów paliw samochodowych w Polsce, bez podatków i opłat</t>
  </si>
  <si>
    <t>koniec roku:</t>
  </si>
  <si>
    <t>Benzyna Pb 95</t>
  </si>
  <si>
    <t>dla kosztów eksploatacji pojazdów przeprowadzamy indeksację tylko dla roku bazowego, pozostałe lata nie indeksujemy</t>
  </si>
  <si>
    <t>Średni koszt jednostkowy paliwa, bez podatków i opłat, wartości nominalne wg poziomu cenowego 2019</t>
  </si>
  <si>
    <t xml:space="preserve">Przyjęto uproszczenie, że udziały pojazdów spalinowych używających benzyny i oleju napędowego będą stałe w całym okresie projekcji. Według przeprowadzonych obliczeń, wpływ zmian prognozowanej struktury floty pojazdów spalinowych na koszt jednostkowy paliwa [PLN/ltr] jest tylko nieznaczny. </t>
  </si>
  <si>
    <t>Paliwo dla LV spalinowych, średnio</t>
  </si>
  <si>
    <t>Paliwo dla HGV spalinowych, średnio</t>
  </si>
  <si>
    <t>Koszty jednostkowe posiadania samochodu spalinowego</t>
  </si>
  <si>
    <t xml:space="preserve">Zużycie pojazdu (odpisy wartości zakupu) i inne koszty związane z obsługą i posiadaniem samochodu, bez podatków i opłat. </t>
  </si>
  <si>
    <t>LV spalinowe</t>
  </si>
  <si>
    <t>[PLN/ poj-km]</t>
  </si>
  <si>
    <t>HGV spalinowe</t>
  </si>
  <si>
    <r>
      <t xml:space="preserve"> Jednostkowe koszty eksploatacji pojazdów spalinowych [PLN/pojkm] - teren </t>
    </r>
    <r>
      <rPr>
        <b/>
        <u/>
        <sz val="8"/>
        <rFont val="Verdana"/>
        <family val="2"/>
        <charset val="238"/>
      </rPr>
      <t>płaski</t>
    </r>
    <r>
      <rPr>
        <b/>
        <sz val="8"/>
        <rFont val="Verdana"/>
        <family val="2"/>
        <charset val="238"/>
      </rPr>
      <t xml:space="preserve"> (nawierzchnia nowa)</t>
    </r>
  </si>
  <si>
    <r>
      <t xml:space="preserve">Jednostkowe koszty eksploatacji pojazdów spalinowych[PLN/pojkm] - teren </t>
    </r>
    <r>
      <rPr>
        <b/>
        <u/>
        <sz val="8"/>
        <rFont val="Verdana"/>
        <family val="2"/>
        <charset val="238"/>
      </rPr>
      <t>płaski</t>
    </r>
    <r>
      <rPr>
        <b/>
        <sz val="8"/>
        <rFont val="Verdana"/>
        <family val="2"/>
        <charset val="238"/>
      </rPr>
      <t xml:space="preserve"> (nawierzchnia zdegradowana)</t>
    </r>
  </si>
  <si>
    <r>
      <t xml:space="preserve">Jednostkowe uśrednione koszty eksploatacji pojazdów spalinowych[PLN/pojkm] - teren </t>
    </r>
    <r>
      <rPr>
        <b/>
        <u/>
        <sz val="8"/>
        <rFont val="Verdana"/>
        <family val="2"/>
        <charset val="238"/>
      </rPr>
      <t>płaski</t>
    </r>
    <r>
      <rPr>
        <b/>
        <sz val="8"/>
        <rFont val="Verdana"/>
        <family val="2"/>
        <charset val="238"/>
      </rPr>
      <t xml:space="preserve"> (nawierzchnia nowa)</t>
    </r>
  </si>
  <si>
    <r>
      <t xml:space="preserve">Jednostkowe uśrednione koszty eksploatacji pojazdów [PLN/pojkm] - teren </t>
    </r>
    <r>
      <rPr>
        <b/>
        <u/>
        <sz val="8"/>
        <rFont val="Verdana"/>
        <family val="2"/>
        <charset val="238"/>
      </rPr>
      <t>płaski</t>
    </r>
    <r>
      <rPr>
        <b/>
        <sz val="8"/>
        <rFont val="Verdana"/>
        <family val="2"/>
        <charset val="238"/>
      </rPr>
      <t xml:space="preserve">  (nawierzchnia zdegradowana)</t>
    </r>
  </si>
  <si>
    <r>
      <t xml:space="preserve">2.3. Jednostkowe uśrednione koszty eksploatacji pojazdów [PLN/pojkm] - teren </t>
    </r>
    <r>
      <rPr>
        <b/>
        <u/>
        <sz val="8"/>
        <rFont val="Verdana"/>
        <family val="2"/>
        <charset val="238"/>
      </rPr>
      <t>płaski</t>
    </r>
    <r>
      <rPr>
        <b/>
        <sz val="8"/>
        <rFont val="Verdana"/>
        <family val="2"/>
        <charset val="238"/>
      </rPr>
      <t xml:space="preserve"> (nawierzchnia nowa i zdegradowana)</t>
    </r>
  </si>
  <si>
    <t>2.2. Pojazdy drogowe elektryczne i hybrydowo elektryczne</t>
  </si>
  <si>
    <t>Wskaźniki zużycia energii w transporcie</t>
  </si>
  <si>
    <t>Transport drogowy</t>
  </si>
  <si>
    <t xml:space="preserve">Pojazdy drogowe, 
elektryczne i hybrydowe-elektryczne: </t>
  </si>
  <si>
    <t>Zużycie energii 
(MJ/ poj-km)</t>
  </si>
  <si>
    <t>Zużycie energii 
(kWh/ poj-km)</t>
  </si>
  <si>
    <t>Przelicznik MJ --&gt; kWh</t>
  </si>
  <si>
    <t>Samochód osobowy, hybrydowy benzyna +elektryczny</t>
  </si>
  <si>
    <t>Przeciętnie</t>
  </si>
  <si>
    <t>J --&gt; MJ</t>
  </si>
  <si>
    <t>Obszar miejski</t>
  </si>
  <si>
    <t>W --&gt; kW</t>
  </si>
  <si>
    <t>Samochód osobowy, elektryczny (średni rozmiar)</t>
  </si>
  <si>
    <t>s --&gt; h</t>
  </si>
  <si>
    <t>Autobus miejski, hybrydowy diesel +elektryczny (standardowy)</t>
  </si>
  <si>
    <t>Autobus miejski, elektryczny (standardowy)</t>
  </si>
  <si>
    <t>Źródło: "EIB Project Carbon Footprint Methodologies", lipiec 2020, Tables A1.7 Transport Emissions Factors - Road transport</t>
  </si>
  <si>
    <t>Pierwotne źródło danych wykazane w "EIB Project Carbon Footprint Methodologies": COPERT (narzędzie do obliczania emisji opracowane przez EEA) completed with STREAM (CE DELFT)</t>
  </si>
  <si>
    <t>Koszt jednostkowy energii elektrycznej do silników samochodowych</t>
  </si>
  <si>
    <t>Średnioroczna cena detaliczna energii elektrycznej w Polsce, bez podatków i opłat</t>
  </si>
  <si>
    <t>Energia elektryczna dla konsumentów nie będących gospodarstwami domowymi, średnia ważona dla wszystkich poziomów zużycia</t>
  </si>
  <si>
    <t>PLN/kWh</t>
  </si>
  <si>
    <t>Źródło: Eurostat, Electricity prices components for non-household consumers - annual data, https://ec.europa.eu/eurostat/databrowser/view/NRG_PC_205_C__custom_519166/default/table?lang=en</t>
  </si>
  <si>
    <t xml:space="preserve">Do celów analiz kosztów i korzyści bardziej stosowna jest cena energii elektrycznej dla konsumentów nie będących gospodarstwami domowymi. </t>
  </si>
  <si>
    <t xml:space="preserve">Ceny energii elektrycznej dla gospodarstw domowych podlegają zniekształceniom powodowanym przez regulację taryf, która ma na celu ochronę tych konsumentów. </t>
  </si>
  <si>
    <t>Koszty jednostkowe posiadania samochodu elektrycznego</t>
  </si>
  <si>
    <t xml:space="preserve">Przyjęto upraszczające założenie, że w kategorii LV koszty jednostkowe posiadania samochodu elektrycznego są takie same jak dla samochodu spalinowego. </t>
  </si>
  <si>
    <t>LV elektryczne</t>
  </si>
  <si>
    <t>Koszt jednostkowy eksploatacji samochodów elektrycznych, bez podatków i opłat – przykład kształtowania się kosztu w latach [PLN/poj-km] indeksacja w czasie (ceny realne od 2020 r.), wartości na koniec danego roku</t>
  </si>
  <si>
    <t xml:space="preserve">Zakłada się brak realnego wzrostu jednostkowych kosztów eksploatacji pojazdów w czasie. Dlatego należy uwzględnić tylko indeksację nominalną do roku bazowego wskaźnikiem inflacji CPI. </t>
  </si>
  <si>
    <t xml:space="preserve">Dla potrzeb analiz kosztów i korzyści, spośród wszystkich wartości dostępnych w opracowaniu źródłowym EIB zaleca się wykorzystanie przede wszystkim wartości z pozycji "Samochód osobowy, elektryczny (średni rozmiar)", przeciętnie wszystkie warunki ruchu. </t>
  </si>
  <si>
    <t>Poziom cen na koniec roku:</t>
  </si>
  <si>
    <t>[PLN/poj-km]</t>
  </si>
  <si>
    <t>Mnożniki do uwzględnienia</t>
  </si>
  <si>
    <t>Mnożniki jakości nawierzchni drogi*</t>
  </si>
  <si>
    <t>Autobus miejski</t>
  </si>
  <si>
    <t>Nawierzchnia</t>
  </si>
  <si>
    <t>Nowa</t>
  </si>
  <si>
    <t>Zdegradowana</t>
  </si>
  <si>
    <t>Koszty jednostkowe eksploatacji pojazdów ogółem (spalinowych i elektrycznych) uwzględnione w AKK</t>
  </si>
  <si>
    <t>NAWIERZCHNIA NOWA</t>
  </si>
  <si>
    <t>NAWIERZCHNIA ZDEGRADOWANA</t>
  </si>
  <si>
    <t>3. WARTOŚCI NAPEŁNIENIA POJAZDÓW, MOTYWACJE PODRÓŻY I KOSZTY JEDNOSTKOWE CZASU</t>
  </si>
  <si>
    <t>Wskaźniki napełnienia pojazdów i motywacji, uwzględniane w AKK</t>
  </si>
  <si>
    <t>3.1. Wartości napełnienia pojazdów osobowych w podziale na motywacje podróży zamiejskich i miejskich wg NK [osób/pojazd]</t>
  </si>
  <si>
    <t>drogi miejskie/ulice</t>
  </si>
  <si>
    <t xml:space="preserve">3.5. Udział motywacji podróży użytkowników pojazdów osobowych i autobusów - wartości uśrednione - obszar zamiejski </t>
  </si>
  <si>
    <t>Koszt jednostkowy czasu podróży pasażerskich w zależności od motywacji, 2019 PLN/ pas-godz, do indeksacji</t>
  </si>
  <si>
    <t>Motywacja podróży</t>
  </si>
  <si>
    <t>Poziom cen na koniec roku: 31.12.2019</t>
  </si>
  <si>
    <t>Służbowe</t>
  </si>
  <si>
    <t>[PLN/pas-godz]</t>
  </si>
  <si>
    <t>Dom-praca</t>
  </si>
  <si>
    <t>Inne/Pozostałe</t>
  </si>
  <si>
    <t>Źródło: Determination of the Value of Time (VOT) for passengers (in PLN/h). Phase 2: VOT calculations, pp. 8, 49, Deloitte, September 2021</t>
  </si>
  <si>
    <t xml:space="preserve">3.6. JEDNOSTKOWE KOSZTY CZASU UŻYTKOWNIKÓW [PLN/H] </t>
  </si>
  <si>
    <t>Koszty jednostkowe czasu uwzględnione w AKK</t>
  </si>
  <si>
    <t xml:space="preserve">4. WSKAŹNIKI I KOSZTY JEDNOSTKOWE ZDARZEŃ DROGOWYCH - METODA I*  </t>
  </si>
  <si>
    <t>* Metoda I oparta jest o prawdopodobieństwo wystąpienia wypadku w odniesieniu do pracy przewowzowej w pojkm oraz wskaźnik wypadkowości dla danej kategorii drogi</t>
  </si>
  <si>
    <t>Wskaźniki do obliczania wypadków i zdarzeń drogowych uwzględniane w AKK</t>
  </si>
  <si>
    <t>GP 2x3 Zamiejski (n)</t>
  </si>
  <si>
    <t>GP 2x2 Zamiejski (n)</t>
  </si>
  <si>
    <t>GP 2x3 Miejski (z)</t>
  </si>
  <si>
    <t>GP 2x2 Miejski (z)</t>
  </si>
  <si>
    <t>4.2.1.  RAI - Względny wskaźnik wypadku [wyp./10^6 poj.km], uwzględniajacy średni LDW=2,253</t>
  </si>
  <si>
    <t>S 1x2 Zamiejski (n)</t>
  </si>
  <si>
    <t>GP 1x2 Zamiejski (n)</t>
  </si>
  <si>
    <t>G 1x2 Zamiejski (n)</t>
  </si>
  <si>
    <t>GP 1x2 Miejski (z)</t>
  </si>
  <si>
    <t>G 1x2 Miejski (z)</t>
  </si>
  <si>
    <t>S 1x2 Miejski (z)</t>
  </si>
  <si>
    <t>4.2.5. Wskaźniki dotkliwości wypadków dla dróg wojewódzkich, powiatowych i gminnych (liczba osób/wypadek)</t>
  </si>
  <si>
    <t>wojewódzkie, niezabudowany (n)</t>
  </si>
  <si>
    <t>wojewódzkie, zabudowany (z)</t>
  </si>
  <si>
    <t>gminne, powiatowe, niezabudowany (n)</t>
  </si>
  <si>
    <t>gminne, powiatowe, zabudowany (z)</t>
  </si>
  <si>
    <t>4.3. Współczynnik wpływu horyzontu prognozy</t>
  </si>
  <si>
    <t>Współczynniki horyzontu prognozy uwzględniane w AKK</t>
  </si>
  <si>
    <t xml:space="preserve">4.4. JEDNOSTKOWE KOSZTY ZDARZEŃ DROGOWYCH [PLN/zdarzenie] </t>
  </si>
  <si>
    <t>Skutki zdarzeń drogowych (*)</t>
  </si>
  <si>
    <t>Koszty jednostkowe wypadków drogowych i zdarzeń, uwzględnione w AKK</t>
  </si>
  <si>
    <t>Straty materialne*</t>
  </si>
  <si>
    <t>(*) Zdarzenia drogowe obejmują dwie kategorie: Wypadki i Kolizje. Wypadek drogowy to zdarzenie drogowe, w wyniku którego była osoba zabita lub ranna. Kolizja drogowa to zdarzenie drogowe, w którym powstały wyłącznie straty materialne. Źródło: "Stan bezpieczeństwa ruchu drogowego oraz działania realizowane w tym zakresie w 2019 r." KRBRD, sierpień 2020, na podstawie danych SEWIK wg stanu na dzień 16 lutego 2020 r., str.41-42</t>
  </si>
  <si>
    <t>Wypadki</t>
  </si>
  <si>
    <t>Zabici</t>
  </si>
  <si>
    <t>Ranni</t>
  </si>
  <si>
    <t>Proporcje liczby ofiar ciężko rannych i lekko rannych w wypadkach drogowych w roku 2018</t>
  </si>
  <si>
    <t>Koszty jednostkowe wypadków drogowych ogółem w 2018 roku; wartości PLN 2018 dla Polski, do indeksacji</t>
  </si>
  <si>
    <t>Jednostkowy koszt ofiary śmiertelnej (wypadku z ofiarą śmiertelną)</t>
  </si>
  <si>
    <t>Jednostkowy koszt ofiary ciężko rannej (wypadku z ofiarami ciężko rannymi)</t>
  </si>
  <si>
    <t>Jednostkowy koszt ofiary lekko rannej (wypadku z ofiarami lekko rannymi)</t>
  </si>
  <si>
    <t>Jednostkowy koszt strat materialnych w wypadku (*)</t>
  </si>
  <si>
    <t>Jednostkowy koszt wypadku drogowego (**)</t>
  </si>
  <si>
    <r>
      <t xml:space="preserve">Powyższa tabela przedstawia </t>
    </r>
    <r>
      <rPr>
        <u/>
        <sz val="8"/>
        <rFont val="Verdana"/>
        <family val="2"/>
        <charset val="238"/>
      </rPr>
      <t>koszty jednostkowe średnie</t>
    </r>
    <r>
      <rPr>
        <sz val="8"/>
        <rFont val="Verdana"/>
        <family val="2"/>
        <charset val="238"/>
      </rPr>
      <t xml:space="preserve"> (nie krańcowe). Jest to zgodne z dotychczasowym podejściem w NK 2015 oraz uzasadnieniem przedstawionym w Handbook on the External Costs of Transport (2019), pkt 3.4 Marginal accident costs, str. 39. </t>
    </r>
  </si>
  <si>
    <t>(*) Straty materialne odnoszą się tylko do straty wartości pojazdu drogowego. Z uwagi na brak ewidencjonowania strat w postaci zniszczeń infrastruktury drogowej i innej, dokładna wycena kosztów ich odtworzenia jest niemożliwa. W zakresie kosztów zniszczeń pojazdów, statystyki policyjne dysponują dokładnymi danymi w zakresie wypadków drogowych odnoszącymi się do liczby i rodzaju pojazdu oraz rodzaju zdarzenia, w którym uczestniczyły.</t>
  </si>
  <si>
    <t>(**) Jednostkowy koszt wypadku drogowego nie jest sumą wartości powyższych - oznacza to, że jednostkowy koszt wypadku uwzględnia dotkliwość wypadków (statystycznie na 1 wypadek drogowy przypada różna liczba zabitych, ciężko rannych i lekko rannych).</t>
  </si>
  <si>
    <t>Źródło: "Wycena kosztów wypadków i kolizji drogowych na sieci dróg w Polsce na koniec roku 2018, z wyodrębnieniem średnich kosztów społeczno-ekonomicznych wypadków na transeuropejskiej sieci transportowej", Krajowa Rada Bezpieczeństwa Ruchu Drogowego, grudzień 2019, Tabela 6.2, str. 36</t>
  </si>
  <si>
    <t>Wyżej wymienione koszty jednostkowe zdarzeń drogowych są właściwe dla sieci TEN-T.</t>
  </si>
  <si>
    <t>(*) Straty materialne odnoszą się tylko do straty wartości pojazdu drogowego.</t>
  </si>
  <si>
    <t>5. KOSZTY JEDNOSTKOWE ZANIECZYSZCZENIA POWIETRZA</t>
  </si>
  <si>
    <t xml:space="preserve">5.1. Jednostkowe koszty zanieczyszczenia powietrza </t>
  </si>
  <si>
    <t>Jednostkowe koszty zanieczyszczeń powietrza –teren płaski (nawierzchnia po remoncie/budowie  (PLN/poj-km)</t>
  </si>
  <si>
    <t xml:space="preserve">Drogi klasy A i S </t>
  </si>
  <si>
    <t>Drogi miejskie (inne niż A, S)</t>
  </si>
  <si>
    <t>Drogi zamiejskie (inne niż A i S)</t>
  </si>
  <si>
    <t xml:space="preserve">LV </t>
  </si>
  <si>
    <t xml:space="preserve">HGV </t>
  </si>
  <si>
    <t xml:space="preserve">Eletric LV </t>
  </si>
  <si>
    <t>Electric Buses (miejskie)</t>
  </si>
  <si>
    <t>Wskaźniki wzrostu kosztów zanieczyszczenia powietrza  ze względu na stan nawierzchni</t>
  </si>
  <si>
    <t>Stan nawierzchni</t>
  </si>
  <si>
    <t>Dobry (nawierzchnia po remoncie/przebudowie)</t>
  </si>
  <si>
    <t>Faliste (2%-6%)</t>
  </si>
  <si>
    <t>Struktura floty pojazdów LV</t>
  </si>
  <si>
    <t>Struktura floty pojazdów HGV</t>
  </si>
  <si>
    <t>Nawierzchnia nowa - LV</t>
  </si>
  <si>
    <t>Nawierzchnia nowa - HGV</t>
  </si>
  <si>
    <t>Nawierzchnia nowa - Electric Buses (miejskie)</t>
  </si>
  <si>
    <t>Rok analizy</t>
  </si>
  <si>
    <t>Spalinowe, ogółem</t>
  </si>
  <si>
    <t xml:space="preserve">Spalinowe </t>
  </si>
  <si>
    <t>ŚREDNIA</t>
  </si>
  <si>
    <t>Nawierzchnia zdegradowana - LV</t>
  </si>
  <si>
    <t>Nawierzchnia zdegradowana - HGV</t>
  </si>
  <si>
    <t>WARTOŚCI UŚREDNIONE - NAWIERZCHNIA NOWA/ZDEGRADOWANA</t>
  </si>
  <si>
    <t>Koszty jednostkowe zanieczyszczenia powietrza ogółem (spalinowych i elektrycznych) uwzględnione w AKK</t>
  </si>
  <si>
    <t>6. KOSZTY JEDNOSTKOWE KLIMATU</t>
  </si>
  <si>
    <t>6.1. Pojazdy drogowe spalinowe</t>
  </si>
  <si>
    <t xml:space="preserve">Źródło: Obliczenia  na podstawie: </t>
  </si>
  <si>
    <t>Mnożniki nachylenia podłużnego drogi</t>
  </si>
  <si>
    <t>Źródło: obliczenia własne na podstawie "Optimisation of Maintenance", OECD, 2012</t>
  </si>
  <si>
    <t>Koszt jednostkowy ukryty zmiany klimatu, EUR za 1 tonę ekwiwalentu CO2 na podstawie EIB Group Climate Bank Roadmap (2020)</t>
  </si>
  <si>
    <t>Kurs wymiany (średnioroczny)</t>
  </si>
  <si>
    <t>EUR/PLN</t>
  </si>
  <si>
    <t>Inflacja średnioroczna CPI dla Polski, skumulowana od 2016</t>
  </si>
  <si>
    <t>Koszty jednostkowe zmian klimatu</t>
  </si>
  <si>
    <t>Poziom cen na koniec roku</t>
  </si>
  <si>
    <t>Roczna zmiana, EUR 2016</t>
  </si>
  <si>
    <t>Koszty zmian klimatu samochody spalinowe</t>
  </si>
  <si>
    <t>6.2. Pojazdy elektryczne oraz hybrydowo - elektryczne</t>
  </si>
  <si>
    <t>2019 - 167,77</t>
  </si>
  <si>
    <t xml:space="preserve">Pojazdy drogowe, 
elektryczne i hybrydowe-elektryczne: </t>
  </si>
  <si>
    <t>Poziom cen na dzień:</t>
  </si>
  <si>
    <t>Koszty jednostkowe zmian klimatu ogółem (dla pojazdów spalinowych i elektrycznych) uwzględnione w AKK</t>
  </si>
  <si>
    <t>General LV fleet structure forecast for CBA purposes</t>
  </si>
  <si>
    <t>General HGV fleet structure forecast for CBA purposes</t>
  </si>
  <si>
    <t>Year</t>
  </si>
  <si>
    <t>Electric - LV</t>
  </si>
  <si>
    <t>LV i HGV</t>
  </si>
  <si>
    <t>Diesel/petrol</t>
  </si>
  <si>
    <t>Electric LV</t>
  </si>
  <si>
    <t>Electric HGV</t>
  </si>
  <si>
    <t>uśrednione koszty jednostkowe klimatu (LV i HGV)</t>
  </si>
  <si>
    <t>7. KOSZTY JEDNOSTKOWE HAŁASU</t>
  </si>
  <si>
    <t>Samochody</t>
  </si>
  <si>
    <t xml:space="preserve">Zastosowanie: </t>
  </si>
  <si>
    <t xml:space="preserve">Poziom cen na dzień: </t>
  </si>
  <si>
    <t>Samochody osobowe (=LV) spalinowe</t>
  </si>
  <si>
    <t>Samochody ciężarowe (=HGV) spalinowe</t>
  </si>
  <si>
    <t>Autobusy i Autokary</t>
  </si>
  <si>
    <t>Pociągi</t>
  </si>
  <si>
    <t>Poc. pasażerskie elektryczne</t>
  </si>
  <si>
    <t>Poc. pasażerskie spalinowe (olej napędowy)</t>
  </si>
  <si>
    <t>Poc. towarowe elektryczne</t>
  </si>
  <si>
    <t>Poc. towarowe spalinowe (olej napędowy)</t>
  </si>
  <si>
    <t>Przeliczniki uciążliwości hałasu dotyczące pojazdów drogowych</t>
  </si>
  <si>
    <t>Zagospodarowanie obszaru</t>
  </si>
  <si>
    <t>Miejski</t>
  </si>
  <si>
    <t>Zamiejski</t>
  </si>
  <si>
    <t xml:space="preserve">Źródło: obliczenia własne na podstawie Handbook on the External Costs of Transport, EC (January 2019), plik "FINAL_marginal_costs_air-poll_climate_WTT_noise.xlsx", zakładka "noise_all" </t>
  </si>
  <si>
    <t>7.1. KOSZTY JEDNOSTKOWE HAŁASU W TRANSPORCIE DROGOWYM OGÓŁEM (spalinowych i elektrycznych) DLA ŚREDNIEJ STRUKTURY FLOTY POJAZDÓW [PLN/poj-km]  W PODZIALE NA OBSZAR MIEJSKI I OBSZAR ZAMIEJSKI</t>
  </si>
  <si>
    <t>Koszty jednostkowe zmian hałasu ogółem (dla pojazdów spalinowych i elektrycznych) uwzględnione w AKK</t>
  </si>
  <si>
    <t xml:space="preserve">7.1.1.  Jednostkowe koszty hałasu [PLN/pojkm] - obszar miejski </t>
  </si>
  <si>
    <t xml:space="preserve">7.1.2. Jednostkowe koszty hałasu [PLN/pojkm] - obszar zamiejski </t>
  </si>
  <si>
    <t>Parametry do przeliczeń walutowych i indeksacji wartości pieniężnych</t>
  </si>
  <si>
    <t>DANE ŹRÓDŁOWE</t>
  </si>
  <si>
    <t>Źródło: Obliczenia własne CUPT na podst. GUS, https://stat.gov.pl/wskazniki-makroekonomiczne/</t>
  </si>
  <si>
    <t>Źródło: Opracowanie własne CUPT</t>
  </si>
  <si>
    <t>Produkt krajowy brutto na 1 mieszkańca, Polska w PPS (UE 28=100)</t>
  </si>
  <si>
    <t>Źródło: Eurostat, https://ec.europa.eu/eurostat/data/database Main GDP aggregates per capita [nama_10_pc] (aktualizacja 28.01.2022)</t>
  </si>
  <si>
    <t>Wskaźniki cen produkcji budowlano-montażowej, Polska, GUS (rok poprzedni =100)</t>
  </si>
  <si>
    <t>VoT, koszty czasu w transporcie</t>
  </si>
  <si>
    <t>VoC, koszty eksploatacji pojazdów</t>
  </si>
  <si>
    <t>Koszty jednostkowe inne niż VoT i VoC</t>
  </si>
  <si>
    <t>Inflacja PL dla roku bazowego</t>
  </si>
  <si>
    <t>Indeksacja = Y * (PKB per cap PL) * inflacja PL dla roku bazowego</t>
  </si>
  <si>
    <t>Indeksacja = Y * (PKB per cap PL) * inflacja PL - wartości skumulowane od roku bazowego 2016</t>
  </si>
  <si>
    <t>Koszty utrzymania infrastruktury drogowej</t>
  </si>
  <si>
    <t xml:space="preserve">10.1. Współczynnik dyskonta dla AE </t>
  </si>
  <si>
    <t>społeczna stopa dyskontowa (ceny stałe)</t>
  </si>
  <si>
    <t>finansowa stopa dyskontowa (ceny stałe)</t>
  </si>
  <si>
    <t xml:space="preserve">Źródło: własne </t>
  </si>
  <si>
    <t>NAWIERZCHNIA NOWA - LV</t>
  </si>
  <si>
    <t xml:space="preserve">Koszty jednostkowe eksploatacji pojazdów - LV ogółem [PLN/pojkm] - teren płaski, </t>
  </si>
  <si>
    <t>Koszty jednostkowe eksploatacji pojazdów - LV ogółem [PLN/pojkm] - teren płaski WARTOŚCI UŚREDNIONE</t>
  </si>
  <si>
    <t>NAWIERZCHNIA NOWA - HGV</t>
  </si>
  <si>
    <t>NAWIERZCHNIA ZDEGRADOWANA - LV</t>
  </si>
  <si>
    <t>NAWIERZCHNIA ZDEGRADOWANA - HGV</t>
  </si>
  <si>
    <t>NAWIERZCHNIA UŚREDNIONA NOWA/ZDEGRADOWANA - LV</t>
  </si>
  <si>
    <t>NAWIERZCHNIA UŚREDNIONA NOWA/ZDEGRADOWANA - HGV</t>
  </si>
  <si>
    <t>NAWIERZCHNIA NOWA/ZDEGRADOWANA - WARTOŚCI UŚREDNIONE LV</t>
  </si>
  <si>
    <t>NAWIERZCHNIA NOWA/ZDEGRADOWANA - WARTOŚCI UŚREDNIONE HGV</t>
  </si>
  <si>
    <t>Nawierzchnia nowa/zdegradowana - LV</t>
  </si>
  <si>
    <t>Nawierzchnia nowa/zdegradowana - HGV</t>
  </si>
  <si>
    <t>2. KOSZTY JEDNOSTKOWE EKSPLOATACJI POJAZDÓW</t>
  </si>
  <si>
    <t>3. KOSZTY JEDNOSTKOWE CZASU</t>
  </si>
  <si>
    <t>4. KOSZTY JEDNOSTKOWE WYPADKÓW I ZDARZEŃ DROGOWYCH</t>
  </si>
  <si>
    <t>8. WSKAŹNIKI MAKROEKONOMICZNE</t>
  </si>
  <si>
    <t>9. WSPÓLCZYNNIKI DYSKONTA DLA ANALIZY EKONOMICZNEJ I FINANSOWEJ</t>
  </si>
  <si>
    <t>SPIS TREŚCI:</t>
  </si>
  <si>
    <r>
      <t>2.3. KOSZTY JEDNOSTKOWE EKSPLOATACJI POJAZDÓW OGÓŁEM (</t>
    </r>
    <r>
      <rPr>
        <b/>
        <u/>
        <sz val="10"/>
        <color theme="1"/>
        <rFont val="Verdana"/>
        <family val="2"/>
        <charset val="238"/>
      </rPr>
      <t xml:space="preserve">spalinowych i elektrycznych), W PODZIALE NA RODZAJ NAWIERZCHNI, </t>
    </r>
    <r>
      <rPr>
        <b/>
        <sz val="10"/>
        <color theme="1"/>
        <rFont val="Verdana"/>
        <family val="2"/>
        <charset val="238"/>
      </rPr>
      <t>DO UWZGLĘDNIENIA W AKK [PLN/pojkm]</t>
    </r>
  </si>
  <si>
    <r>
      <t xml:space="preserve">5.2. KOSZTY ZANIECZYSZCZENIA POWIETRZA OGÓŁEM  - pojazdy </t>
    </r>
    <r>
      <rPr>
        <b/>
        <u/>
        <sz val="10"/>
        <color theme="1"/>
        <rFont val="Verdana"/>
        <family val="2"/>
        <charset val="238"/>
      </rPr>
      <t xml:space="preserve">spalinowe i elektryczne,  </t>
    </r>
    <r>
      <rPr>
        <b/>
        <sz val="10"/>
        <color theme="1"/>
        <rFont val="Verdana"/>
        <family val="2"/>
        <charset val="238"/>
      </rPr>
      <t>DO UWZGLĘDNIENIA W AKK [PLN/pojkm]</t>
    </r>
  </si>
  <si>
    <t>NAWIERZCHNIA NOWA - LV i HGV</t>
  </si>
  <si>
    <t>NAWIERZCHNIA ZDEGRADOWANA - LV i HGV</t>
  </si>
  <si>
    <t>NAWIERZCHNIA NOWA/ZDEGRADOWANA - LV i HGV - WARTOŚCI UŚREDNIONE</t>
  </si>
  <si>
    <r>
      <t>6.3. KOSZTY JEDNOSTKOWE ZMIANY KLIMATU OGÓŁEM (</t>
    </r>
    <r>
      <rPr>
        <b/>
        <u/>
        <sz val="10"/>
        <color theme="1"/>
        <rFont val="Verdana"/>
        <family val="2"/>
        <charset val="238"/>
      </rPr>
      <t xml:space="preserve">spalinowych i elektrycznych) </t>
    </r>
    <r>
      <rPr>
        <b/>
        <sz val="10"/>
        <color theme="1"/>
        <rFont val="Verdana"/>
        <family val="2"/>
        <charset val="238"/>
      </rPr>
      <t>DO UWZGLĘDNIENIA W AKK [PLN/pojkm]</t>
    </r>
  </si>
  <si>
    <t>Powrót do spisu treści</t>
  </si>
  <si>
    <t>GP 1/2</t>
  </si>
  <si>
    <t>https://www.cupt.gov.pl/strefa-beneficjenta/wdrazanie-projektow/analiza-kosztow-i-korzysci/narzedzia/tablice-kosztow-jednostkowych-do-wykorzystania-w-analizach-kosztow-i-korzysci/</t>
  </si>
  <si>
    <t>INDEKSACJA NA ROK BAZOWY:</t>
  </si>
  <si>
    <t>ŹRÓDŁO:</t>
  </si>
  <si>
    <t>NA PODSTAWIE:</t>
  </si>
  <si>
    <t>A 2/2</t>
  </si>
  <si>
    <t>S 2/2</t>
  </si>
  <si>
    <t>S 1/2</t>
  </si>
  <si>
    <t>GP 2/2</t>
  </si>
  <si>
    <t>G 1/2</t>
  </si>
  <si>
    <t>S 1/2 + 1</t>
  </si>
  <si>
    <t>Dla celów AKK, tylko w wyjątkowych wypadkach, roczne koszty utrzymania i eksploatacji można przyjąć jako 1,5% nakładów inwestycyjnych danego obiektu.</t>
  </si>
  <si>
    <t>1. JEDNOSTKOWE KOSZTY UTRZYMANIA INFRASTRUKTURY DROGOWEJ ORAZ ESPO</t>
  </si>
  <si>
    <t>Źródło: Niebieska Księga - Infrastruktura drogowa, JASPERS, 2023</t>
  </si>
  <si>
    <t>Wartości dla LV i HGV z pliku: VOC Calculation_BB2015_Recalculation_rev050321_PMierz2.xlsx, zakładki "Fuel Cost LV - Jan21" i "Fuel Cost HGV - Feb21"</t>
  </si>
  <si>
    <t xml:space="preserve">Wartości dla LV i HGV z pliku: VOC Calculation_BB2015_Recalculation_rev050321_PMierz2.xlsx, zakładka "Total VOC-Jan21" </t>
  </si>
  <si>
    <t>Koszty jednostkowe zróżnicowano w zależności od dwóch kategorii pojazdów: samochody lekkie LV i samochody ciężarowe HGV. 
W przypadku, jeżeli rezultaty prognozy ruchu zostały przedstawione w podziale na standardowe 5 kategorii pojazdów, to powinny one zostać potraktowane w sposób następujący:
- koszty jednostkowe dla LV należy przyjąć dla samochodów osobowych (SO) i samochodów dostawczych (SD); - koszty jednostkowe dla HGV należy przyjąć dla samochodów ciężarowych bez przyczep (SC), samochodów ciężarowych z przyczepami (SCp) oraz autobusów (A).</t>
  </si>
  <si>
    <r>
      <t xml:space="preserve">Powyższe koszty jednostkowe obejmują wszystkie działania związane z bieżącym i prewencyjnym utrzymaniem wszystkich elementów infrastruktury drogowej (m.in. nawierzchni, węzłów i innych obiektów, dróg serwisowych, odwodnienia, wyposażenia BRD, ekranów akustycznych itd.). 
Zakłada się brak realnego wzrostu kosztów remontów, utrzymania i eksploatacji infrastruktury drogowej w czasie. </t>
    </r>
    <r>
      <rPr>
        <b/>
        <i/>
        <sz val="8"/>
        <rFont val="Verdana"/>
        <family val="2"/>
        <charset val="238"/>
      </rPr>
      <t>Natomiast uwzględniono indeksację nominalną do roku bazowego, wskaźnikiem inflacji cen produkcji budowlano - montażowej.</t>
    </r>
  </si>
  <si>
    <t>Koszty jednostkowe eksploatacji elektronicznego systemu poboru opłat, uwzględnione w AKK</t>
  </si>
  <si>
    <t>Poziom cen: 31.12.2023</t>
  </si>
  <si>
    <t>Poziom cen: 31.12.2024</t>
  </si>
  <si>
    <t>Poziom cen: 31.12.2025</t>
  </si>
  <si>
    <t>Poziom cen: 31.12.2026</t>
  </si>
  <si>
    <t>Poziom cen: 31.12.2027</t>
  </si>
  <si>
    <t>Poziom cen: 31.12.2028</t>
  </si>
  <si>
    <t>Poziom cen: 31.12.2029</t>
  </si>
  <si>
    <t>Poziom cen: 31.12.2030</t>
  </si>
  <si>
    <t>Poziom cen: 31.12.2031</t>
  </si>
  <si>
    <t>Poziom cen: 31.12.2032</t>
  </si>
  <si>
    <t>Poziom cen: 31.12.2033</t>
  </si>
  <si>
    <t>Poziom cen: 31.12.2034</t>
  </si>
  <si>
    <t>Poziom cen: 31.12.2035</t>
  </si>
  <si>
    <t>Poziom cen: 31.12.2036</t>
  </si>
  <si>
    <t>Poziom cen: 31.12.2037</t>
  </si>
  <si>
    <t>Poziom cen: 31.12.2038</t>
  </si>
  <si>
    <t>Poziom cen: 31.12.2039</t>
  </si>
  <si>
    <t>Poziom cen: 31.12.2040</t>
  </si>
  <si>
    <t>Poziom cen: 31.12.2041</t>
  </si>
  <si>
    <t>Poziom cen: 31.12.2042</t>
  </si>
  <si>
    <t>Poziom cen: 31.12.2043</t>
  </si>
  <si>
    <t>Poziom cen: 31.12.2044</t>
  </si>
  <si>
    <t>Poziom cen: 31.12.2045</t>
  </si>
  <si>
    <t>Poziom cen: 31.12.2046</t>
  </si>
  <si>
    <t>Poziom cen: 31.12.2047</t>
  </si>
  <si>
    <t>Poziom cen: 31.12.2048</t>
  </si>
  <si>
    <t>Poziom cen: 31.12.2049</t>
  </si>
  <si>
    <t>Poziom cen: 31.12.2050</t>
  </si>
  <si>
    <t>Poziom cen: 31.12.2051</t>
  </si>
  <si>
    <t>Poziom cen: 31.12.2052</t>
  </si>
  <si>
    <t>Poziom cen: 31.12.2053</t>
  </si>
  <si>
    <t>Poziom cen: 31.12.2054</t>
  </si>
  <si>
    <t>Poziom cen: 31.12.2055</t>
  </si>
  <si>
    <t>Poziom cen: 31.12.2056</t>
  </si>
  <si>
    <t>Poziom cen: 31.12.2057</t>
  </si>
  <si>
    <t>Poziom cen: 31.12.2058</t>
  </si>
  <si>
    <t>Poziom cen: 31.12.2059</t>
  </si>
  <si>
    <t>Poziom cen: 31.12.2060</t>
  </si>
  <si>
    <t>1. JEDNOSTKOWE KOSZTY UTRZYMANIA INFRASTRUKTURY DROGOWEJ I ESPO</t>
  </si>
  <si>
    <t>Koszty eksploatacji systemu elektronicznego* [PLN]</t>
  </si>
  <si>
    <t>*W okresie przejściowym (rok 2021) przyjęto, że wartość tego kosztu do zastosowania w roku 2021 jest taka, jak wynika z danych za miesiące roku 2021. 
Wartość na kolejny rok (2022) przyjęto na takim samym poziomie, bez indeksacji.
Od roku 2023 koszty indeksowane wskaźnikiem polskiej inflacji cen produkcji budowlano montażowej do poziomu cen właściwego dla roku bazowego.</t>
  </si>
  <si>
    <t>https://www.cupt.gov.pl/wp-content/uploads/2024/06/upload_koszty-jednostkowe_ver2024-06-17_6973_975.xlsx</t>
  </si>
  <si>
    <t>Struktura floty reprezentatywnych pojazdów drogowych pod względem rodzajów paliwa, przyjęta na potrzeby określenia kosztów jednostkowych eksploatacji samochodów</t>
  </si>
  <si>
    <r>
      <t xml:space="preserve">Koszty jednostkowe eksploatacji pojazdów </t>
    </r>
    <r>
      <rPr>
        <b/>
        <u/>
        <sz val="11"/>
        <color theme="1"/>
        <rFont val="Verdana"/>
        <family val="2"/>
        <charset val="238"/>
      </rPr>
      <t>spalinowych</t>
    </r>
    <r>
      <rPr>
        <b/>
        <sz val="11"/>
        <color theme="1"/>
        <rFont val="Verdana"/>
        <family val="2"/>
        <charset val="238"/>
      </rPr>
      <t xml:space="preserve"> [PLN/pojkm]</t>
    </r>
  </si>
  <si>
    <t>Pojazdy drogowe elektryczne i hybrydowe-elektryczne</t>
  </si>
  <si>
    <t>Samochód osobowy, elektryczny (średni rozmiar), 
przeciętnie obszar miejski i zamiejski, 
TEREN PŁASKI NAWIERZCHNIA NOWA</t>
  </si>
  <si>
    <t>Samochód osobowy, elektryczny (średni rozmiar), 
przeciętnie obszar miejski i zamiejski, 
TEREN PŁASKI NAWIERZCHNIA ZDEGRADOWANA</t>
  </si>
  <si>
    <t>Rok</t>
  </si>
  <si>
    <t>&gt; 110</t>
  </si>
  <si>
    <t xml:space="preserve">Koszty jednostkowe eksploatacji pojazdów - HGV ogółem [PLN/pojkm] - teren płaski, </t>
  </si>
  <si>
    <t>Koszty jednostkowe eksploatacji pojazdów - HGV ogółem [PLN/pojkm] - teren płaski WARTOŚCI UŚREDNIONE</t>
  </si>
  <si>
    <t>tabela pomocnicza</t>
  </si>
  <si>
    <t>inflacja</t>
  </si>
  <si>
    <t>udział spalinowych LV</t>
  </si>
  <si>
    <t>udział elektrycznych LV</t>
  </si>
  <si>
    <t>koszty jednostkowe eksploatacji
Samochód elektryczny, obszar miejski i zamiejski, teren płaski
NAWIERZCHNIA ZDEGRADOWANA</t>
  </si>
  <si>
    <t xml:space="preserve">Podróże inne </t>
  </si>
  <si>
    <t>2019 - do zastosowania 
w roku 2020</t>
  </si>
  <si>
    <t>4.1.2.  WR - wskaźnik liczby ofiar rannych poszkodowanych w 1 wypadku</t>
  </si>
  <si>
    <t>4.2.2.  WR - wskaźnik liczby ofiar rannych poszkodowanych w 1 wypadku</t>
  </si>
  <si>
    <t>Drogi miejskie 
(inne niż A, S)</t>
  </si>
  <si>
    <t>Drogi zamiejskie 
(inne niż A i S)</t>
  </si>
  <si>
    <t>LV,  Electric LV, Electric Buses</t>
  </si>
  <si>
    <r>
      <t xml:space="preserve">5.1. Koszty jednostkowe zanieczyszczenia powietrza w podziale na koszty dla </t>
    </r>
    <r>
      <rPr>
        <b/>
        <u/>
        <sz val="12"/>
        <rFont val="Verdana"/>
        <family val="2"/>
        <charset val="238"/>
      </rPr>
      <t>pojazdów spalinowych i elektrycznych</t>
    </r>
    <r>
      <rPr>
        <b/>
        <sz val="12"/>
        <rFont val="Verdana"/>
        <family val="2"/>
        <charset val="238"/>
      </rPr>
      <t xml:space="preserve"> z uwzględnieniem rodzaj nawierzchni</t>
    </r>
  </si>
  <si>
    <t xml:space="preserve">Nawierzchnia nowa - Electric LV </t>
  </si>
  <si>
    <t xml:space="preserve">Nawierzchnia zdegradowana - Electric LV </t>
  </si>
  <si>
    <t>Nawierzchnia zdegradowana - Electric Buses (miejskie)</t>
  </si>
  <si>
    <t xml:space="preserve">Nawierzchnia nowa/zdegradowana - EleCtric LV </t>
  </si>
  <si>
    <t>Nawierzchnia nowa/zdegradowana - Electric Buses (miejskie)</t>
  </si>
  <si>
    <t>Wskaźniki emisyjności [g CO2(e)/pojkm</t>
  </si>
  <si>
    <t>Emisyjność GHG [g CO2(e)/ poj-km]</t>
  </si>
  <si>
    <r>
      <t>Powyższe wskaźniki emisyjności dotyczą CO</t>
    </r>
    <r>
      <rPr>
        <sz val="11"/>
        <color theme="1"/>
        <rFont val="Verdana"/>
        <family val="2"/>
        <charset val="238"/>
      </rPr>
      <t>2</t>
    </r>
    <r>
      <rPr>
        <sz val="10"/>
        <rFont val="Verdana"/>
        <family val="2"/>
        <charset val="238"/>
      </rPr>
      <t xml:space="preserve"> bez uwzględnienia pozostałych gazów cieplarnianych, tj. metanu CH</t>
    </r>
    <r>
      <rPr>
        <sz val="11"/>
        <color theme="1"/>
        <rFont val="Verdana"/>
        <family val="2"/>
        <charset val="238"/>
      </rPr>
      <t>4</t>
    </r>
    <r>
      <rPr>
        <sz val="10"/>
        <rFont val="Verdana"/>
        <family val="2"/>
        <charset val="238"/>
      </rPr>
      <t xml:space="preserve"> (przelicznik x28) i podtlenku azotu N</t>
    </r>
    <r>
      <rPr>
        <sz val="11"/>
        <color theme="1"/>
        <rFont val="Verdana"/>
        <family val="2"/>
        <charset val="238"/>
      </rPr>
      <t>2</t>
    </r>
    <r>
      <rPr>
        <sz val="10"/>
        <rFont val="Verdana"/>
        <family val="2"/>
        <charset val="238"/>
      </rPr>
      <t xml:space="preserve">O (przelicznik x265). </t>
    </r>
  </si>
  <si>
    <r>
      <t>Zgodnie z metodyką "EIB Project Carbon Footprint Methodologies" (wersja 11.1, lipiec 2020) przyjęto, że wpływ gazów cieplarnianych innych niż CO</t>
    </r>
    <r>
      <rPr>
        <sz val="11"/>
        <color theme="1"/>
        <rFont val="Verdana"/>
        <family val="2"/>
        <charset val="238"/>
      </rPr>
      <t>2</t>
    </r>
    <r>
      <rPr>
        <sz val="10"/>
        <rFont val="Verdana"/>
        <family val="2"/>
        <charset val="238"/>
      </rPr>
      <t xml:space="preserve"> jest pomijalny.  </t>
    </r>
  </si>
  <si>
    <r>
      <t>W związku z tym dla potrzeb obliczeń podane wskaźniki emisyjności można traktować jako dotyczące ekwiwalentu CO</t>
    </r>
    <r>
      <rPr>
        <sz val="11"/>
        <color theme="1"/>
        <rFont val="Verdana"/>
        <family val="2"/>
        <charset val="238"/>
      </rPr>
      <t>2</t>
    </r>
    <r>
      <rPr>
        <sz val="10"/>
        <rFont val="Verdana"/>
        <family val="2"/>
        <charset val="238"/>
      </rPr>
      <t xml:space="preserve">. </t>
    </r>
  </si>
  <si>
    <r>
      <t>Rekomendowane przez EBI stawki jednostkowe kosztu ukrytego zmiany klimatu (€</t>
    </r>
    <r>
      <rPr>
        <sz val="8"/>
        <color theme="1"/>
        <rFont val="Verdana"/>
        <family val="2"/>
        <charset val="238"/>
      </rPr>
      <t>2016</t>
    </r>
    <r>
      <rPr>
        <sz val="8"/>
        <rFont val="Verdana"/>
        <family val="2"/>
        <charset val="238"/>
      </rPr>
      <t>/tCO</t>
    </r>
    <r>
      <rPr>
        <sz val="8"/>
        <color theme="1"/>
        <rFont val="Verdana"/>
        <family val="2"/>
        <charset val="238"/>
      </rPr>
      <t>2</t>
    </r>
    <r>
      <rPr>
        <sz val="8"/>
        <rFont val="Verdana"/>
        <family val="2"/>
        <charset val="238"/>
      </rPr>
      <t>e) dla okresu 2020-2050</t>
    </r>
  </si>
  <si>
    <r>
      <t>Wartość (€</t>
    </r>
    <r>
      <rPr>
        <sz val="8"/>
        <color theme="1"/>
        <rFont val="Verdana"/>
        <family val="2"/>
        <charset val="238"/>
      </rPr>
      <t>2016</t>
    </r>
    <r>
      <rPr>
        <sz val="8"/>
        <rFont val="Verdana"/>
        <family val="2"/>
        <charset val="238"/>
      </rPr>
      <t>/tCO</t>
    </r>
    <r>
      <rPr>
        <sz val="8"/>
        <color theme="1"/>
        <rFont val="Verdana"/>
        <family val="2"/>
        <charset val="238"/>
      </rPr>
      <t>2</t>
    </r>
    <r>
      <rPr>
        <sz val="8"/>
        <rFont val="Verdana"/>
        <family val="2"/>
        <charset val="238"/>
      </rPr>
      <t>e)</t>
    </r>
  </si>
  <si>
    <t>Źródło: EIB Group Climate Bank Roadmap 2021-2025 (November 2020), Table A6: Recommended aligned EIB shadow cost of carbon (€2016/tCO2e) for the period 2020-2050.</t>
  </si>
  <si>
    <t>Koszt jednostkowy emisji gazów cieplarnianych [PLN/t CO2e] - indeksacja w czasie (ceny realne od 2020 r.), wartości na koniec danego roku</t>
  </si>
  <si>
    <r>
      <t>Stawka jednostkowa, 
EUR 2016 /tCO</t>
    </r>
    <r>
      <rPr>
        <sz val="8"/>
        <color theme="1"/>
        <rFont val="Verdana"/>
        <family val="2"/>
        <charset val="238"/>
      </rPr>
      <t>2</t>
    </r>
    <r>
      <rPr>
        <sz val="8"/>
        <rFont val="Verdana"/>
        <family val="2"/>
        <charset val="238"/>
      </rPr>
      <t>e</t>
    </r>
  </si>
  <si>
    <r>
      <t>Stawka jednostkowa, 
PLN /tCO</t>
    </r>
    <r>
      <rPr>
        <sz val="8"/>
        <color theme="1"/>
        <rFont val="Verdana"/>
        <family val="2"/>
        <charset val="238"/>
      </rPr>
      <t>2</t>
    </r>
    <r>
      <rPr>
        <sz val="8"/>
        <rFont val="Verdana"/>
        <family val="2"/>
        <charset val="238"/>
      </rPr>
      <t>e indeksowane na koniec danego roku</t>
    </r>
  </si>
  <si>
    <t>Wskaźniki emisyjności [g CO2(e)/ poj-km]</t>
  </si>
  <si>
    <r>
      <t>Emisyjność GHG (**) [g CO</t>
    </r>
    <r>
      <rPr>
        <b/>
        <sz val="11"/>
        <color theme="1"/>
        <rFont val="Verdana"/>
        <family val="2"/>
        <charset val="238"/>
      </rPr>
      <t>2</t>
    </r>
    <r>
      <rPr>
        <b/>
        <sz val="10"/>
        <rFont val="Verdana"/>
        <family val="2"/>
        <charset val="238"/>
      </rPr>
      <t>(e)/ poj-km]</t>
    </r>
  </si>
  <si>
    <t>Samochód osobowy, elektryczny (średni rozmiar)
nawierzchnia nowa</t>
  </si>
  <si>
    <t>Samochód osobowy, elektryczny (średni rozmiar)
nawierzchnia zdegradowa</t>
  </si>
  <si>
    <t xml:space="preserve">Pojazdy drogowe elektryczne i hybrydowe-elektryczne, </t>
  </si>
  <si>
    <t>Samochód osobowy, elektryczny (średni rozmiar), przeciętnie wszystkie warunki ruchu
teren płaski, nawierzchnia nowa</t>
  </si>
  <si>
    <t>Samochód osobowy, elektryczny (średni rozmiar), przeciętnie wszystkie warunki ruchu
teren płaski, nawierzchnia zdegradowana</t>
  </si>
  <si>
    <r>
      <t xml:space="preserve">Koszty jednostkowe zmiany klimatu - LV ogółem [PLN/pojkm] - teren płaski </t>
    </r>
    <r>
      <rPr>
        <i/>
        <sz val="8"/>
        <color rgb="FF0000FF"/>
        <rFont val="Verdana"/>
        <family val="2"/>
        <charset val="238"/>
      </rPr>
      <t>WARTOŚCI UŚREDNIONE</t>
    </r>
  </si>
  <si>
    <t xml:space="preserve">Koszty jednostkowe eksploatacji pojazdów - LV ogółem [PLN/pojkm] - teren płaski </t>
  </si>
  <si>
    <t>Koszty jednostkowe zmiany klimatu - HGV ogółem [PLN/pojkm] - teren płaski WARTOŚCI UŚREDNIONE</t>
  </si>
  <si>
    <t xml:space="preserve">Koszty jednostkowe eksploatacji pojazdów - HGV ogółem [PLN/pojkm] - teren płaski </t>
  </si>
  <si>
    <r>
      <t xml:space="preserve">Koszty jednostkowe zmiany klimatu - LV ogółem  [PLN/pojkm] - teren płaski </t>
    </r>
    <r>
      <rPr>
        <i/>
        <sz val="8"/>
        <color rgb="FF0000FF"/>
        <rFont val="Verdana"/>
        <family val="2"/>
        <charset val="238"/>
      </rPr>
      <t>WARTOŚCI UŚREDNIONE</t>
    </r>
  </si>
  <si>
    <t>koszty jednostkowe zmiany klimatu
Samochód elektryczny, teren płaski
NAWIERZCHNIA ZDEGRADOWANA</t>
  </si>
  <si>
    <t>Stawka jednostkowa, 
PLN /tCO2e indeksowane na koniec danego roku</t>
  </si>
  <si>
    <t>Koszty jednostkowe zmiany klimatu - LV ogółem [PLN/pojkm] - teren płaski WARTOŚCI UŚREDNIONE</t>
  </si>
  <si>
    <t>Koszty jednostkowe eksploatacji pojazdów - LV ogółem [PLN/pojkm] - teren płaski</t>
  </si>
  <si>
    <t>Koszty jednostkowe eksploatacji pojazdów - HGV ogółem [PLN/pojkm] - teren płaski</t>
  </si>
  <si>
    <t>GHG emissions factor [gCO2(e)/pojkm 
NAWIERZCHNIA NOWA</t>
  </si>
  <si>
    <t>GHG emissions factor [gCO2(e)/pojkm 
NAWIERZCHNIA ZDEGRADOWANA</t>
  </si>
  <si>
    <t>GHG emissions factor [gCO2(e)/pojkm 
WARTOŚCI UŚREDNIONE (NOWA I ZDEGRADOWANA)</t>
  </si>
  <si>
    <r>
      <t xml:space="preserve">Średnie koszty jednostkowe hałasu samochodów </t>
    </r>
    <r>
      <rPr>
        <b/>
        <u/>
        <sz val="11"/>
        <rFont val="Verdana"/>
        <family val="2"/>
        <charset val="238"/>
      </rPr>
      <t>spalinowych</t>
    </r>
    <r>
      <rPr>
        <b/>
        <sz val="11"/>
        <rFont val="Verdana"/>
        <family val="2"/>
        <charset val="238"/>
      </rPr>
      <t xml:space="preserve"> [PLN/poj-km] – Polska, indeksacja w czasie (ceny realne od 2022 r.), wartości na koniec danego roku, przed uwzględnieniem przeliczników </t>
    </r>
  </si>
  <si>
    <t>Dla roku bazowego 2024 właściwe do zastosowania w analizie są wartości kosztów jednostkowych określone według poziomu cenowego z końca roku poprzedniego, tzn. 2023.</t>
  </si>
  <si>
    <t>Źródło: GUS, https://stat.gov.pl/wskazniki-makroekonomiczne/ - Roczne wskaźniki makroekonomiczne, arkusz "WSKAŹNIKI CEN" (aktualizacja 19.04.2024)</t>
  </si>
  <si>
    <t>Źródło: GUS, https://stat.gov.pl/wskazniki-makroekonomiczne/ - Roczne wskaźniki makroekonomiczne, arkusz "RACH_NARODOWE_ESA2010" (aktualizacja 18.04.2024)</t>
  </si>
  <si>
    <t xml:space="preserve">Źródło: GUS, https://stat.gov.pl/wskazniki-makroekonomiczne/ - Roczne wskaźniki makroekonomiczne, arkusz "LUDNOŚĆ" (aktualizacja 31.05.2024) </t>
  </si>
  <si>
    <t>Źródło: Wytyczne dotyczące stosowania jednolitych wskaźników makroekonomicznych będących podstawą oszacowania skutków finansowych projektowanych ustaw, Minister Finansów, 13 maja 2024 r.</t>
  </si>
  <si>
    <t>Jednostkowe koszty remontów okresowych [PLN/km], netto</t>
  </si>
  <si>
    <t>Zastosowanie</t>
  </si>
  <si>
    <t>S 2/3</t>
  </si>
  <si>
    <t>Jednostkowe koszty eksploatacji i utrzymania bieżącego [PLN/km], netto</t>
  </si>
  <si>
    <t xml:space="preserve">W przypadku innych niż  wymienione przekroje poprzeczne (także dla dróg niższych klas) konieczne jest zastosowanie korekty pro-rata odzwierciedlającej różnicę w liczbie pasów ruchu  (lub ich szerokości). </t>
  </si>
  <si>
    <t>8. Wskaźniki makroekonomiczne</t>
  </si>
  <si>
    <t xml:space="preserve">Źródło: GUS, Prognoza ludności na lata 2023-2060 (opracowana w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</si>
</sst>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 #,##0.00\ &quot;zł&quot;_-;\-* #,##0.00\ &quot;zł&quot;_-;_-* &quot;-&quot;??\ &quot;zł&quot;_-;_-@_-"/>
    <numFmt numFmtId="43" formatCode="_-* #,##0.00_-;\-* #,##0.00_-;_-* &quot;-&quot;??_-;_-@_-"/>
    <numFmt numFmtId="164" formatCode="_-* #,##0.00\ _z_ł_-;\-* #,##0.00\ _z_ł_-;_-* &quot;-&quot;??\ _z_ł_-;_-@_-"/>
    <numFmt numFmtId="165" formatCode="0.000"/>
    <numFmt numFmtId="166" formatCode="0.0000"/>
    <numFmt numFmtId="167" formatCode="#,##0.000"/>
    <numFmt numFmtId="168" formatCode="#,##0.0000"/>
    <numFmt numFmtId="169" formatCode="#,##0.0000\ [$PLN];\-#,##0.0000\ [$PLN]"/>
    <numFmt numFmtId="170" formatCode="0.0"/>
    <numFmt numFmtId="171" formatCode="#,##0.00_ ;\-#,##0.00\ "/>
    <numFmt numFmtId="172" formatCode="_(* #,##0.00_);_(* \(#,##0.00\);_(* &quot;-&quot;??_);_(@_)"/>
    <numFmt numFmtId="173" formatCode="0.000000"/>
    <numFmt numFmtId="174" formatCode="0.0%"/>
    <numFmt numFmtId="175" formatCode="0\+000.00"/>
    <numFmt numFmtId="176" formatCode="#,##0.0"/>
    <numFmt numFmtId="177" formatCode="#,##0.000000"/>
    <numFmt numFmtId="178" formatCode="mmm\-yyyy"/>
    <numFmt numFmtId="179" formatCode="\+#,##0.00;\–#,##0.00;&quot;–&quot;;@"/>
    <numFmt numFmtId="180" formatCode="0.00000000000000000000000"/>
  </numFmts>
  <fonts count="73">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charset val="238"/>
    </font>
    <font>
      <sz val="11"/>
      <color indexed="20"/>
      <name val="Czcionka tekstu podstawowego"/>
      <family val="2"/>
      <charset val="238"/>
    </font>
    <font>
      <sz val="10"/>
      <name val="Arial"/>
      <family val="2"/>
      <charset val="238"/>
    </font>
    <font>
      <b/>
      <sz val="8"/>
      <name val="Verdana"/>
      <family val="2"/>
      <charset val="238"/>
    </font>
    <font>
      <sz val="8"/>
      <name val="Verdana"/>
      <family val="2"/>
      <charset val="238"/>
    </font>
    <font>
      <sz val="10"/>
      <name val="Verdana"/>
      <family val="2"/>
      <charset val="238"/>
    </font>
    <font>
      <b/>
      <sz val="10"/>
      <name val="Verdana"/>
      <family val="2"/>
      <charset val="238"/>
    </font>
    <font>
      <b/>
      <sz val="9"/>
      <name val="Verdana"/>
      <family val="2"/>
      <charset val="238"/>
    </font>
    <font>
      <sz val="9"/>
      <name val="Verdana"/>
      <family val="2"/>
      <charset val="238"/>
    </font>
    <font>
      <b/>
      <sz val="11"/>
      <name val="Verdana"/>
      <family val="2"/>
      <charset val="238"/>
    </font>
    <font>
      <sz val="11"/>
      <name val="Verdana"/>
      <family val="2"/>
      <charset val="238"/>
    </font>
    <font>
      <b/>
      <sz val="8"/>
      <color indexed="12"/>
      <name val="Verdana"/>
      <family val="2"/>
      <charset val="238"/>
    </font>
    <font>
      <sz val="8"/>
      <color indexed="12"/>
      <name val="Verdana"/>
      <family val="2"/>
      <charset val="238"/>
    </font>
    <font>
      <sz val="12"/>
      <name val="Verdana"/>
      <family val="2"/>
      <charset val="238"/>
    </font>
    <font>
      <i/>
      <sz val="8"/>
      <name val="Verdana"/>
      <family val="2"/>
      <charset val="238"/>
    </font>
    <font>
      <sz val="8"/>
      <color indexed="8"/>
      <name val="Verdana"/>
      <family val="2"/>
      <charset val="238"/>
    </font>
    <font>
      <b/>
      <sz val="8"/>
      <color indexed="8"/>
      <name val="Verdana"/>
      <family val="2"/>
      <charset val="238"/>
    </font>
    <font>
      <b/>
      <i/>
      <sz val="8"/>
      <name val="Verdana"/>
      <family val="2"/>
      <charset val="238"/>
    </font>
    <font>
      <b/>
      <sz val="12"/>
      <name val="Verdana"/>
      <family val="2"/>
      <charset val="238"/>
    </font>
    <font>
      <sz val="11"/>
      <color theme="1"/>
      <name val="Calibri"/>
      <family val="2"/>
      <scheme val="minor"/>
    </font>
    <font>
      <b/>
      <sz val="8"/>
      <color rgb="FFFF0000"/>
      <name val="Verdana"/>
      <family val="2"/>
      <charset val="238"/>
    </font>
    <font>
      <sz val="8"/>
      <color rgb="FFFF0000"/>
      <name val="Verdana"/>
      <family val="2"/>
      <charset val="238"/>
    </font>
    <font>
      <sz val="8"/>
      <color theme="1"/>
      <name val="Verdana"/>
      <family val="2"/>
      <charset val="238"/>
    </font>
    <font>
      <b/>
      <sz val="8"/>
      <color rgb="FF0000FF"/>
      <name val="Verdana"/>
      <family val="2"/>
      <charset val="238"/>
    </font>
    <font>
      <sz val="10"/>
      <color theme="1"/>
      <name val="Verdana"/>
      <family val="2"/>
      <charset val="238"/>
    </font>
    <font>
      <b/>
      <sz val="10"/>
      <color theme="1"/>
      <name val="Verdana"/>
      <family val="2"/>
      <charset val="238"/>
    </font>
    <font>
      <b/>
      <sz val="8"/>
      <color theme="1"/>
      <name val="Verdana"/>
      <family val="2"/>
      <charset val="238"/>
    </font>
    <font>
      <sz val="10"/>
      <color indexed="8"/>
      <name val="Verdana"/>
      <family val="2"/>
      <charset val="238"/>
    </font>
    <font>
      <sz val="11"/>
      <color theme="1"/>
      <name val="Czcionka tekstu podstawowego"/>
      <family val="2"/>
      <charset val="238"/>
    </font>
    <font>
      <sz val="8"/>
      <color rgb="FF0000FF"/>
      <name val="Verdana"/>
      <family val="2"/>
      <charset val="238"/>
    </font>
    <font>
      <u/>
      <sz val="8"/>
      <name val="Verdana"/>
      <family val="2"/>
      <charset val="238"/>
    </font>
    <font>
      <u/>
      <sz val="8.5"/>
      <color indexed="12"/>
      <name val="Arial CE"/>
      <charset val="238"/>
    </font>
    <font>
      <i/>
      <sz val="10"/>
      <name val="Verdana"/>
      <family val="2"/>
      <charset val="238"/>
    </font>
    <font>
      <b/>
      <i/>
      <sz val="10"/>
      <name val="Verdana"/>
      <family val="2"/>
      <charset val="238"/>
    </font>
    <font>
      <i/>
      <sz val="8"/>
      <color theme="1"/>
      <name val="Verdana"/>
      <family val="2"/>
      <charset val="238"/>
    </font>
    <font>
      <sz val="9"/>
      <color theme="1"/>
      <name val="Verdana"/>
      <family val="2"/>
      <charset val="238"/>
    </font>
    <font>
      <b/>
      <u/>
      <sz val="8"/>
      <name val="Verdana"/>
      <family val="2"/>
      <charset val="238"/>
    </font>
    <font>
      <i/>
      <sz val="8"/>
      <color indexed="8"/>
      <name val="Verdana"/>
      <family val="2"/>
      <charset val="238"/>
    </font>
    <font>
      <b/>
      <sz val="9"/>
      <color theme="1"/>
      <name val="Verdana"/>
      <family val="2"/>
      <charset val="238"/>
    </font>
    <font>
      <sz val="11"/>
      <name val="Calibri"/>
      <family val="2"/>
      <charset val="238"/>
      <scheme val="minor"/>
    </font>
    <font>
      <sz val="10"/>
      <name val="Arial"/>
      <family val="2"/>
    </font>
    <font>
      <sz val="11"/>
      <color theme="1"/>
      <name val="Verdana"/>
      <family val="2"/>
      <charset val="238"/>
    </font>
    <font>
      <sz val="9"/>
      <color indexed="81"/>
      <name val="Tahoma"/>
      <family val="2"/>
      <charset val="238"/>
    </font>
    <font>
      <b/>
      <sz val="9"/>
      <color indexed="81"/>
      <name val="Tahoma"/>
      <family val="2"/>
      <charset val="238"/>
    </font>
    <font>
      <b/>
      <sz val="12"/>
      <color theme="1"/>
      <name val="Verdana"/>
      <family val="2"/>
      <charset val="238"/>
    </font>
    <font>
      <b/>
      <i/>
      <sz val="8"/>
      <color rgb="FFFF0000"/>
      <name val="Verdana"/>
      <family val="2"/>
      <charset val="238"/>
    </font>
    <font>
      <b/>
      <sz val="11"/>
      <color indexed="8"/>
      <name val="Verdana"/>
      <family val="2"/>
      <charset val="238"/>
    </font>
    <font>
      <b/>
      <u/>
      <sz val="12"/>
      <name val="Verdana"/>
      <family val="2"/>
      <charset val="238"/>
    </font>
    <font>
      <i/>
      <sz val="8"/>
      <color rgb="FFFF0000"/>
      <name val="Verdana"/>
      <family val="2"/>
      <charset val="238"/>
    </font>
    <font>
      <b/>
      <sz val="8"/>
      <color rgb="FFFF3300"/>
      <name val="Verdana"/>
      <family val="2"/>
      <charset val="238"/>
    </font>
    <font>
      <i/>
      <sz val="9"/>
      <name val="Verdana"/>
      <family val="2"/>
      <charset val="238"/>
    </font>
    <font>
      <b/>
      <i/>
      <sz val="8"/>
      <color rgb="FF0000FF"/>
      <name val="Verdana"/>
      <family val="2"/>
      <charset val="238"/>
    </font>
    <font>
      <i/>
      <sz val="8"/>
      <color rgb="FF0000FF"/>
      <name val="Verdana"/>
      <family val="2"/>
      <charset val="238"/>
    </font>
    <font>
      <b/>
      <i/>
      <sz val="9"/>
      <name val="Verdana"/>
      <family val="2"/>
      <charset val="238"/>
    </font>
    <font>
      <b/>
      <u/>
      <sz val="10"/>
      <color theme="1"/>
      <name val="Verdana"/>
      <family val="2"/>
      <charset val="238"/>
    </font>
    <font>
      <b/>
      <sz val="10"/>
      <color indexed="8"/>
      <name val="Verdana"/>
      <family val="2"/>
      <charset val="238"/>
    </font>
    <font>
      <b/>
      <sz val="10"/>
      <color rgb="FFFF0000"/>
      <name val="Verdana"/>
      <family val="2"/>
      <charset val="238"/>
    </font>
    <font>
      <b/>
      <sz val="12"/>
      <color theme="3"/>
      <name val="Calibri"/>
      <family val="2"/>
      <charset val="238"/>
      <scheme val="minor"/>
    </font>
    <font>
      <u/>
      <sz val="11"/>
      <color theme="10"/>
      <name val="Calibri"/>
      <family val="2"/>
      <charset val="238"/>
      <scheme val="minor"/>
    </font>
    <font>
      <b/>
      <sz val="11"/>
      <color theme="1"/>
      <name val="Verdana"/>
      <family val="2"/>
      <charset val="238"/>
    </font>
    <font>
      <i/>
      <sz val="11"/>
      <color theme="1"/>
      <name val="Verdana"/>
      <family val="2"/>
      <charset val="238"/>
    </font>
    <font>
      <b/>
      <u/>
      <sz val="11"/>
      <color theme="1"/>
      <name val="Verdana"/>
      <family val="2"/>
      <charset val="238"/>
    </font>
    <font>
      <i/>
      <sz val="11"/>
      <color rgb="FF000000"/>
      <name val="Verdana"/>
      <family val="2"/>
      <charset val="238"/>
    </font>
    <font>
      <sz val="11"/>
      <color rgb="FF000000"/>
      <name val="Verdana"/>
      <family val="2"/>
      <charset val="238"/>
    </font>
    <font>
      <sz val="10"/>
      <color rgb="FFFF0000"/>
      <name val="Verdana"/>
      <family val="2"/>
      <charset val="238"/>
    </font>
    <font>
      <i/>
      <sz val="10"/>
      <color rgb="FF0000FF"/>
      <name val="Verdana"/>
      <family val="2"/>
      <charset val="238"/>
    </font>
    <font>
      <b/>
      <u/>
      <sz val="11"/>
      <name val="Verdana"/>
      <family val="2"/>
      <charset val="238"/>
    </font>
  </fonts>
  <fills count="28">
    <fill>
      <patternFill patternType="none"/>
    </fill>
    <fill>
      <patternFill patternType="gray125"/>
    </fill>
    <fill>
      <patternFill patternType="solid">
        <fgColor indexed="45"/>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CCFFCC"/>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lightGray"/>
    </fill>
    <fill>
      <patternFill patternType="gray125">
        <bgColor auto="1"/>
      </patternFill>
    </fill>
    <fill>
      <patternFill patternType="solid">
        <fgColor rgb="FFDDDDDD"/>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6" tint="0.39997558519241921"/>
        <bgColor indexed="64"/>
      </patternFill>
    </fill>
    <fill>
      <patternFill patternType="gray125">
        <bgColor theme="0"/>
      </patternFill>
    </fill>
    <fill>
      <patternFill patternType="lightGray">
        <bgColor theme="0"/>
      </patternFill>
    </fill>
    <fill>
      <patternFill patternType="solid">
        <fgColor indexed="65"/>
        <bgColor indexed="64"/>
      </patternFill>
    </fill>
    <fill>
      <patternFill patternType="solid">
        <fgColor theme="4" tint="0.79998168889431442"/>
        <bgColor indexed="65"/>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diagonalUp="1" diagonalDown="1">
      <left style="thin">
        <color indexed="64"/>
      </left>
      <right style="thin">
        <color indexed="64"/>
      </right>
      <top style="thin">
        <color indexed="64"/>
      </top>
      <bottom style="thin">
        <color indexed="64"/>
      </bottom>
      <diagonal style="dotted">
        <color indexed="64"/>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diagonalUp="1" diagonalDown="1">
      <left style="thin">
        <color indexed="64"/>
      </left>
      <right style="double">
        <color indexed="64"/>
      </right>
      <top style="thin">
        <color indexed="64"/>
      </top>
      <bottom style="thin">
        <color indexed="64"/>
      </bottom>
      <diagonal style="dotted">
        <color indexed="64"/>
      </diagonal>
    </border>
    <border>
      <left style="double">
        <color indexed="64"/>
      </left>
      <right/>
      <top/>
      <bottom/>
      <diagonal/>
    </border>
    <border diagonalUp="1" diagonalDown="1">
      <left/>
      <right style="thin">
        <color indexed="64"/>
      </right>
      <top style="thin">
        <color indexed="64"/>
      </top>
      <bottom style="thin">
        <color indexed="64"/>
      </bottom>
      <diagonal style="dotted">
        <color indexed="64"/>
      </diagonal>
    </border>
    <border>
      <left/>
      <right style="double">
        <color indexed="64"/>
      </right>
      <top style="thin">
        <color indexed="64"/>
      </top>
      <bottom style="thin">
        <color indexed="64"/>
      </bottom>
      <diagonal/>
    </border>
    <border>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right style="thin">
        <color indexed="64"/>
      </right>
      <top style="thin">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53">
    <xf numFmtId="0" fontId="0" fillId="0" borderId="0"/>
    <xf numFmtId="164" fontId="8" fillId="0" borderId="0" applyFont="0" applyFill="0" applyBorder="0" applyAlignment="0" applyProtection="0"/>
    <xf numFmtId="4" fontId="8" fillId="0" borderId="0"/>
    <xf numFmtId="169" fontId="25" fillId="0" borderId="0"/>
    <xf numFmtId="169" fontId="8" fillId="0" borderId="0"/>
    <xf numFmtId="9" fontId="8" fillId="0" borderId="0" applyFont="0" applyFill="0" applyBorder="0" applyAlignment="0" applyProtection="0"/>
    <xf numFmtId="44" fontId="8" fillId="0" borderId="0" applyFont="0" applyFill="0" applyBorder="0" applyAlignment="0" applyProtection="0"/>
    <xf numFmtId="0" fontId="7" fillId="2" borderId="0" applyNumberFormat="0" applyBorder="0" applyAlignment="0" applyProtection="0"/>
    <xf numFmtId="164" fontId="6" fillId="0" borderId="0" applyFont="0" applyFill="0" applyBorder="0" applyAlignment="0" applyProtection="0"/>
    <xf numFmtId="0" fontId="30" fillId="0" borderId="0"/>
    <xf numFmtId="164" fontId="30" fillId="0" borderId="0" applyFont="0" applyFill="0" applyBorder="0" applyAlignment="0" applyProtection="0"/>
    <xf numFmtId="9" fontId="30" fillId="0" borderId="0" applyFont="0" applyFill="0" applyBorder="0" applyAlignment="0" applyProtection="0"/>
    <xf numFmtId="9" fontId="6" fillId="0" borderId="0" applyFont="0" applyFill="0" applyBorder="0" applyAlignment="0" applyProtection="0"/>
    <xf numFmtId="0" fontId="25" fillId="0" borderId="0"/>
    <xf numFmtId="0" fontId="8" fillId="0" borderId="0"/>
    <xf numFmtId="172" fontId="8" fillId="0" borderId="0" applyFont="0" applyFill="0" applyBorder="0" applyAlignment="0" applyProtection="0"/>
    <xf numFmtId="0" fontId="8" fillId="0" borderId="0"/>
    <xf numFmtId="0" fontId="8" fillId="0" borderId="0"/>
    <xf numFmtId="0" fontId="6" fillId="0" borderId="0"/>
    <xf numFmtId="164" fontId="33" fillId="0" borderId="0" applyFont="0" applyFill="0" applyBorder="0" applyAlignment="0" applyProtection="0"/>
    <xf numFmtId="0" fontId="34" fillId="0" borderId="0"/>
    <xf numFmtId="9" fontId="33" fillId="0" borderId="0" applyFont="0" applyFill="0" applyBorder="0" applyAlignment="0" applyProtection="0"/>
    <xf numFmtId="9" fontId="6" fillId="0" borderId="0" applyFont="0" applyFill="0" applyBorder="0" applyAlignment="0" applyProtection="0"/>
    <xf numFmtId="44" fontId="33" fillId="0" borderId="0" applyFont="0" applyFill="0" applyBorder="0" applyAlignment="0" applyProtection="0"/>
    <xf numFmtId="0" fontId="7" fillId="2" borderId="0" applyNumberFormat="0" applyBorder="0" applyAlignment="0" applyProtection="0"/>
    <xf numFmtId="0" fontId="37" fillId="0" borderId="0" applyNumberFormat="0" applyFill="0" applyBorder="0" applyAlignment="0" applyProtection="0">
      <alignment vertical="top"/>
      <protection locked="0"/>
    </xf>
    <xf numFmtId="0" fontId="6" fillId="0" borderId="0"/>
    <xf numFmtId="9" fontId="6" fillId="0" borderId="0" applyFont="0" applyFill="0" applyBorder="0" applyAlignment="0" applyProtection="0"/>
    <xf numFmtId="0" fontId="7" fillId="2" borderId="0" applyNumberFormat="0" applyBorder="0" applyAlignment="0" applyProtection="0"/>
    <xf numFmtId="0" fontId="11" fillId="0" borderId="0"/>
    <xf numFmtId="164" fontId="11" fillId="0" borderId="0" applyFont="0" applyFill="0" applyBorder="0" applyAlignment="0" applyProtection="0"/>
    <xf numFmtId="0" fontId="6" fillId="0" borderId="0"/>
    <xf numFmtId="9" fontId="11" fillId="0" borderId="0" applyFont="0" applyFill="0" applyBorder="0" applyAlignment="0" applyProtection="0"/>
    <xf numFmtId="0" fontId="11" fillId="0" borderId="0"/>
    <xf numFmtId="164" fontId="11" fillId="0" borderId="0" applyFont="0" applyFill="0" applyBorder="0" applyAlignment="0" applyProtection="0"/>
    <xf numFmtId="9" fontId="11" fillId="0" borderId="0" applyFont="0" applyFill="0" applyBorder="0" applyAlignment="0" applyProtection="0"/>
    <xf numFmtId="0" fontId="6" fillId="0" borderId="0"/>
    <xf numFmtId="0" fontId="5" fillId="0" borderId="0"/>
    <xf numFmtId="0" fontId="4" fillId="0" borderId="0"/>
    <xf numFmtId="0" fontId="8" fillId="0" borderId="0"/>
    <xf numFmtId="44" fontId="8" fillId="0" borderId="0" applyFont="0" applyFill="0" applyBorder="0" applyAlignment="0" applyProtection="0"/>
    <xf numFmtId="43" fontId="8" fillId="0" borderId="0" applyFont="0" applyFill="0" applyBorder="0" applyAlignment="0" applyProtection="0"/>
    <xf numFmtId="44" fontId="33" fillId="0" borderId="0" applyFont="0" applyFill="0" applyBorder="0" applyAlignment="0" applyProtection="0"/>
    <xf numFmtId="0" fontId="3" fillId="0" borderId="0"/>
    <xf numFmtId="0" fontId="3" fillId="0" borderId="0"/>
    <xf numFmtId="0" fontId="46" fillId="0" borderId="0"/>
    <xf numFmtId="44" fontId="8" fillId="0" borderId="0" applyFont="0" applyFill="0" applyBorder="0" applyAlignment="0" applyProtection="0"/>
    <xf numFmtId="44" fontId="33" fillId="0" borderId="0" applyFont="0" applyFill="0" applyBorder="0" applyAlignment="0" applyProtection="0"/>
    <xf numFmtId="0" fontId="2" fillId="0" borderId="0"/>
    <xf numFmtId="0" fontId="1" fillId="0" borderId="0"/>
    <xf numFmtId="165" fontId="63" fillId="27" borderId="0"/>
    <xf numFmtId="0" fontId="34" fillId="0" borderId="0"/>
    <xf numFmtId="0" fontId="64" fillId="0" borderId="0" applyNumberFormat="0" applyFill="0" applyBorder="0" applyAlignment="0" applyProtection="0"/>
  </cellStyleXfs>
  <cellXfs count="521">
    <xf numFmtId="0" fontId="0" fillId="0" borderId="0" xfId="0"/>
    <xf numFmtId="0" fontId="11"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vertical="center" wrapText="1"/>
    </xf>
    <xf numFmtId="1" fontId="18" fillId="0" borderId="1" xfId="0" applyNumberFormat="1" applyFont="1" applyBorder="1" applyAlignment="1">
      <alignment horizontal="center" vertical="center" wrapText="1"/>
    </xf>
    <xf numFmtId="9" fontId="21" fillId="0" borderId="1" xfId="0" applyNumberFormat="1" applyFont="1" applyBorder="1" applyAlignment="1">
      <alignment horizontal="center" vertical="center" wrapText="1"/>
    </xf>
    <xf numFmtId="167" fontId="10" fillId="0" borderId="0" xfId="0" applyNumberFormat="1" applyFont="1" applyAlignment="1">
      <alignment horizontal="center" vertical="center"/>
    </xf>
    <xf numFmtId="165" fontId="18" fillId="0" borderId="1" xfId="0" applyNumberFormat="1" applyFont="1" applyBorder="1" applyAlignment="1">
      <alignment horizontal="center" vertical="center" wrapText="1"/>
    </xf>
    <xf numFmtId="1" fontId="21"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0" fontId="0" fillId="0" borderId="0" xfId="0" applyAlignment="1">
      <alignment vertical="center"/>
    </xf>
    <xf numFmtId="0" fontId="21" fillId="0" borderId="0" xfId="0" applyFont="1" applyAlignment="1">
      <alignment horizontal="left" vertical="center" wrapText="1"/>
    </xf>
    <xf numFmtId="49" fontId="21" fillId="0" borderId="1" xfId="0" applyNumberFormat="1" applyFont="1" applyBorder="1" applyAlignment="1">
      <alignment horizontal="center" vertical="center" wrapText="1"/>
    </xf>
    <xf numFmtId="165" fontId="21" fillId="0" borderId="0" xfId="0" applyNumberFormat="1" applyFont="1" applyAlignment="1">
      <alignment horizontal="center" vertical="center" wrapText="1"/>
    </xf>
    <xf numFmtId="165" fontId="10" fillId="0" borderId="0" xfId="0" applyNumberFormat="1" applyFont="1" applyAlignment="1">
      <alignment horizontal="center" vertical="center"/>
    </xf>
    <xf numFmtId="1" fontId="21" fillId="0" borderId="0" xfId="0" applyNumberFormat="1" applyFont="1" applyAlignment="1">
      <alignment horizontal="center" vertical="center"/>
    </xf>
    <xf numFmtId="49" fontId="21" fillId="0" borderId="0" xfId="0" applyNumberFormat="1" applyFont="1" applyAlignment="1">
      <alignment horizontal="center" vertical="center"/>
    </xf>
    <xf numFmtId="165" fontId="35" fillId="0" borderId="0" xfId="0" applyNumberFormat="1" applyFont="1" applyAlignment="1">
      <alignment horizontal="center" vertical="center" wrapText="1"/>
    </xf>
    <xf numFmtId="173" fontId="21" fillId="0" borderId="1" xfId="0" applyNumberFormat="1" applyFont="1" applyBorder="1" applyAlignment="1">
      <alignment horizontal="center" vertical="center" wrapText="1"/>
    </xf>
    <xf numFmtId="0" fontId="9" fillId="0" borderId="0" xfId="0" applyFont="1" applyAlignment="1">
      <alignment horizontal="center" vertical="center" wrapText="1"/>
    </xf>
    <xf numFmtId="0" fontId="10" fillId="0" borderId="1" xfId="0" applyFont="1" applyBorder="1" applyAlignment="1">
      <alignment horizontal="center" vertical="center" wrapText="1"/>
    </xf>
    <xf numFmtId="0" fontId="20" fillId="0" borderId="0" xfId="0" applyFont="1" applyAlignment="1">
      <alignment vertical="center"/>
    </xf>
    <xf numFmtId="1" fontId="18" fillId="0" borderId="0" xfId="0" applyNumberFormat="1" applyFont="1" applyAlignment="1">
      <alignment horizontal="center" vertical="center"/>
    </xf>
    <xf numFmtId="170" fontId="10" fillId="0" borderId="1" xfId="0" applyNumberFormat="1" applyFont="1" applyBorder="1" applyAlignment="1">
      <alignment horizontal="center" vertical="center" wrapText="1"/>
    </xf>
    <xf numFmtId="0" fontId="21" fillId="0" borderId="0" xfId="0" applyFont="1" applyAlignment="1">
      <alignment horizontal="center" vertical="center" wrapText="1"/>
    </xf>
    <xf numFmtId="0" fontId="21" fillId="0" borderId="1" xfId="0" applyFont="1" applyBorder="1" applyAlignment="1">
      <alignment horizontal="center" vertical="center" wrapText="1"/>
    </xf>
    <xf numFmtId="165" fontId="10" fillId="0" borderId="1" xfId="0" applyNumberFormat="1" applyFont="1" applyBorder="1" applyAlignment="1">
      <alignment horizontal="center" vertical="center" wrapText="1"/>
    </xf>
    <xf numFmtId="165" fontId="10" fillId="0" borderId="0" xfId="0" applyNumberFormat="1" applyFont="1" applyAlignment="1">
      <alignment horizontal="center" vertical="center" wrapText="1"/>
    </xf>
    <xf numFmtId="0" fontId="20" fillId="0" borderId="0" xfId="0" applyFont="1" applyAlignment="1">
      <alignment horizontal="center" vertical="center" wrapText="1"/>
    </xf>
    <xf numFmtId="3" fontId="10" fillId="0" borderId="1" xfId="0" applyNumberFormat="1" applyFont="1" applyBorder="1" applyAlignment="1">
      <alignment horizontal="center" vertical="center"/>
    </xf>
    <xf numFmtId="1" fontId="10" fillId="0" borderId="1" xfId="0" applyNumberFormat="1" applyFont="1" applyBorder="1" applyAlignment="1">
      <alignment horizontal="center" vertical="center"/>
    </xf>
    <xf numFmtId="168" fontId="20" fillId="0" borderId="1" xfId="0" applyNumberFormat="1" applyFont="1" applyBorder="1" applyAlignment="1">
      <alignment horizontal="center" vertical="center"/>
    </xf>
    <xf numFmtId="4" fontId="10" fillId="0" borderId="1" xfId="0" applyNumberFormat="1" applyFont="1" applyBorder="1" applyAlignment="1">
      <alignment horizontal="center" vertical="center"/>
    </xf>
    <xf numFmtId="168" fontId="21" fillId="0" borderId="1" xfId="0" applyNumberFormat="1" applyFont="1" applyBorder="1" applyAlignment="1">
      <alignment horizontal="center" vertical="center" wrapText="1"/>
    </xf>
    <xf numFmtId="0" fontId="29" fillId="0" borderId="0" xfId="0" applyFont="1" applyAlignment="1">
      <alignment horizontal="center" vertical="center" wrapText="1"/>
    </xf>
    <xf numFmtId="0" fontId="35" fillId="0" borderId="0" xfId="0" applyFont="1" applyAlignment="1">
      <alignment horizontal="center" vertical="center" wrapText="1"/>
    </xf>
    <xf numFmtId="10" fontId="10" fillId="7" borderId="1" xfId="0" applyNumberFormat="1" applyFont="1" applyFill="1" applyBorder="1" applyAlignment="1">
      <alignment horizontal="center" vertical="center"/>
    </xf>
    <xf numFmtId="10" fontId="10" fillId="0" borderId="1" xfId="0" applyNumberFormat="1" applyFont="1" applyBorder="1" applyAlignment="1">
      <alignment horizontal="center" vertical="center"/>
    </xf>
    <xf numFmtId="0" fontId="32" fillId="0" borderId="1" xfId="0" applyFont="1" applyBorder="1" applyAlignment="1">
      <alignment horizontal="center" vertical="center" wrapText="1"/>
    </xf>
    <xf numFmtId="0" fontId="9" fillId="0" borderId="0" xfId="0" applyFont="1" applyAlignment="1">
      <alignment horizontal="center" vertical="center"/>
    </xf>
    <xf numFmtId="0" fontId="10" fillId="0" borderId="0" xfId="0" applyFont="1" applyAlignment="1" applyProtection="1">
      <alignment vertical="center"/>
      <protection hidden="1"/>
    </xf>
    <xf numFmtId="4" fontId="10" fillId="0" borderId="1" xfId="0" applyNumberFormat="1" applyFont="1" applyBorder="1" applyAlignment="1" applyProtection="1">
      <alignment horizontal="center" vertical="center"/>
      <protection hidden="1"/>
    </xf>
    <xf numFmtId="174" fontId="18" fillId="0" borderId="1" xfId="0" applyNumberFormat="1" applyFont="1" applyBorder="1" applyAlignment="1">
      <alignment horizontal="center" vertical="center" wrapText="1"/>
    </xf>
    <xf numFmtId="0" fontId="12" fillId="0" borderId="0" xfId="0" applyFont="1" applyAlignment="1">
      <alignment horizontal="center" vertical="center"/>
    </xf>
    <xf numFmtId="0" fontId="23" fillId="14" borderId="1"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41" fillId="0" borderId="0" xfId="0" applyFont="1" applyAlignment="1">
      <alignment horizontal="center" vertical="center"/>
    </xf>
    <xf numFmtId="0" fontId="13"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horizontal="left" vertical="center"/>
    </xf>
    <xf numFmtId="165" fontId="32" fillId="14" borderId="1" xfId="0" applyNumberFormat="1" applyFont="1" applyFill="1" applyBorder="1" applyAlignment="1">
      <alignment horizontal="center" vertical="center"/>
    </xf>
    <xf numFmtId="0" fontId="17" fillId="14" borderId="1" xfId="0" applyFont="1" applyFill="1" applyBorder="1" applyAlignment="1">
      <alignment horizontal="center" vertical="center"/>
    </xf>
    <xf numFmtId="0" fontId="29" fillId="0" borderId="0" xfId="0" applyFont="1" applyAlignment="1">
      <alignment horizontal="center" vertical="center"/>
    </xf>
    <xf numFmtId="2" fontId="29" fillId="14" borderId="1" xfId="0" applyNumberFormat="1" applyFont="1" applyFill="1" applyBorder="1" applyAlignment="1">
      <alignment horizontal="center" vertical="center" wrapText="1"/>
    </xf>
    <xf numFmtId="2" fontId="22" fillId="14" borderId="1" xfId="0" applyNumberFormat="1" applyFont="1" applyFill="1" applyBorder="1" applyAlignment="1">
      <alignment horizontal="center" vertical="center" wrapText="1"/>
    </xf>
    <xf numFmtId="2" fontId="10" fillId="0" borderId="1" xfId="0" applyNumberFormat="1" applyFont="1" applyBorder="1" applyAlignment="1">
      <alignment horizontal="center" vertical="center"/>
    </xf>
    <xf numFmtId="0" fontId="28" fillId="0" borderId="0" xfId="0" applyFont="1" applyAlignment="1">
      <alignment vertical="center"/>
    </xf>
    <xf numFmtId="2" fontId="9" fillId="14" borderId="1" xfId="0" applyNumberFormat="1" applyFont="1" applyFill="1" applyBorder="1" applyAlignment="1">
      <alignment horizontal="center" vertical="center" wrapText="1"/>
    </xf>
    <xf numFmtId="0" fontId="10" fillId="0" borderId="0" xfId="0" applyFont="1" applyAlignment="1">
      <alignment vertical="center" wrapText="1"/>
    </xf>
    <xf numFmtId="167" fontId="28" fillId="0" borderId="1" xfId="0" applyNumberFormat="1" applyFont="1" applyBorder="1" applyAlignment="1">
      <alignment horizontal="center" vertical="center"/>
    </xf>
    <xf numFmtId="0" fontId="28" fillId="0" borderId="0" xfId="0" applyFont="1" applyAlignment="1">
      <alignment horizontal="center" vertical="center"/>
    </xf>
    <xf numFmtId="0" fontId="32" fillId="0" borderId="1" xfId="0" applyFont="1" applyBorder="1" applyAlignment="1">
      <alignment horizontal="center" vertical="center"/>
    </xf>
    <xf numFmtId="166" fontId="28" fillId="0" borderId="1" xfId="0" applyNumberFormat="1" applyFont="1" applyBorder="1" applyAlignment="1">
      <alignment horizontal="center" vertical="center"/>
    </xf>
    <xf numFmtId="165" fontId="10" fillId="0" borderId="1" xfId="0" applyNumberFormat="1" applyFont="1" applyBorder="1" applyAlignment="1">
      <alignment horizontal="center" vertical="center"/>
    </xf>
    <xf numFmtId="0" fontId="10" fillId="0" borderId="0" xfId="0" applyFont="1" applyAlignment="1">
      <alignment horizontal="center" vertical="center"/>
    </xf>
    <xf numFmtId="165" fontId="28" fillId="0" borderId="0" xfId="0" applyNumberFormat="1" applyFont="1" applyAlignment="1">
      <alignment horizontal="center" vertical="center"/>
    </xf>
    <xf numFmtId="0" fontId="20" fillId="0" borderId="0" xfId="0" applyFont="1" applyAlignment="1">
      <alignment horizontal="center" vertical="center"/>
    </xf>
    <xf numFmtId="0" fontId="28" fillId="0" borderId="0" xfId="0" applyFont="1" applyAlignment="1">
      <alignment horizontal="center" vertical="center" wrapText="1"/>
    </xf>
    <xf numFmtId="2" fontId="10" fillId="0" borderId="0" xfId="0" applyNumberFormat="1" applyFont="1" applyAlignment="1">
      <alignment horizontal="center" vertical="center"/>
    </xf>
    <xf numFmtId="165" fontId="18" fillId="0" borderId="0" xfId="0" applyNumberFormat="1" applyFont="1" applyAlignment="1">
      <alignment horizontal="center" vertical="center"/>
    </xf>
    <xf numFmtId="4" fontId="10" fillId="0" borderId="0" xfId="0" applyNumberFormat="1" applyFont="1" applyAlignment="1">
      <alignment horizontal="center" vertical="center"/>
    </xf>
    <xf numFmtId="0" fontId="12" fillId="0" borderId="10" xfId="0" applyFont="1" applyBorder="1" applyAlignment="1">
      <alignment horizontal="center" vertical="center"/>
    </xf>
    <xf numFmtId="3" fontId="21" fillId="0" borderId="0" xfId="0" applyNumberFormat="1" applyFont="1" applyAlignment="1">
      <alignment horizontal="center" vertical="center" wrapText="1"/>
    </xf>
    <xf numFmtId="3" fontId="9" fillId="0" borderId="0" xfId="0" applyNumberFormat="1" applyFont="1" applyAlignment="1">
      <alignment horizontal="center" vertical="center"/>
    </xf>
    <xf numFmtId="165" fontId="21" fillId="0" borderId="0" xfId="36" applyNumberFormat="1" applyFont="1" applyAlignment="1">
      <alignment horizontal="center" vertical="center" wrapText="1"/>
    </xf>
    <xf numFmtId="0" fontId="14" fillId="0" borderId="0" xfId="0" applyFont="1" applyAlignment="1">
      <alignment horizontal="center" vertical="center"/>
    </xf>
    <xf numFmtId="0" fontId="40" fillId="0" borderId="13" xfId="0" applyFont="1" applyBorder="1" applyAlignment="1">
      <alignment horizontal="center" vertical="center"/>
    </xf>
    <xf numFmtId="3" fontId="28" fillId="0" borderId="0" xfId="0" applyNumberFormat="1" applyFont="1" applyAlignment="1">
      <alignment horizontal="center" vertical="center"/>
    </xf>
    <xf numFmtId="0" fontId="11" fillId="0" borderId="0" xfId="0" applyFont="1" applyAlignment="1">
      <alignment horizontal="center" vertical="center"/>
    </xf>
    <xf numFmtId="0" fontId="20" fillId="0" borderId="0" xfId="0" applyFont="1" applyAlignment="1">
      <alignment horizontal="left" vertical="center"/>
    </xf>
    <xf numFmtId="0" fontId="32" fillId="0" borderId="0" xfId="0" applyFont="1" applyAlignment="1">
      <alignment horizontal="center" vertical="center"/>
    </xf>
    <xf numFmtId="0" fontId="40" fillId="0" borderId="0" xfId="0" applyFont="1" applyAlignment="1">
      <alignment horizontal="left" vertical="center"/>
    </xf>
    <xf numFmtId="0" fontId="28" fillId="10" borderId="3" xfId="0" applyFont="1" applyFill="1" applyBorder="1" applyAlignment="1">
      <alignment horizontal="center" vertical="center"/>
    </xf>
    <xf numFmtId="0" fontId="28" fillId="10" borderId="1" xfId="0" applyFont="1" applyFill="1" applyBorder="1" applyAlignment="1">
      <alignment horizontal="center" vertical="center"/>
    </xf>
    <xf numFmtId="0" fontId="28" fillId="10" borderId="11" xfId="0" applyFont="1" applyFill="1" applyBorder="1" applyAlignment="1">
      <alignment horizontal="center" vertical="center"/>
    </xf>
    <xf numFmtId="4" fontId="28" fillId="0" borderId="1" xfId="0" applyNumberFormat="1" applyFont="1" applyBorder="1" applyAlignment="1">
      <alignment horizontal="center" vertical="center"/>
    </xf>
    <xf numFmtId="0" fontId="28" fillId="10" borderId="8" xfId="0" applyFont="1" applyFill="1" applyBorder="1" applyAlignment="1">
      <alignment horizontal="left" vertical="center" wrapText="1"/>
    </xf>
    <xf numFmtId="0" fontId="28" fillId="10" borderId="8" xfId="0" applyFont="1" applyFill="1" applyBorder="1" applyAlignment="1">
      <alignment horizontal="left" vertical="center"/>
    </xf>
    <xf numFmtId="1" fontId="22" fillId="10" borderId="1" xfId="0" applyNumberFormat="1" applyFont="1" applyFill="1" applyBorder="1" applyAlignment="1">
      <alignment horizontal="center" vertical="center" wrapText="1"/>
    </xf>
    <xf numFmtId="0" fontId="32" fillId="10" borderId="1" xfId="0" applyFont="1" applyFill="1" applyBorder="1" applyAlignment="1">
      <alignment horizontal="center" vertical="center" wrapText="1"/>
    </xf>
    <xf numFmtId="166" fontId="35" fillId="0" borderId="1" xfId="0" applyNumberFormat="1" applyFont="1" applyBorder="1" applyAlignment="1">
      <alignment horizontal="center" vertical="center"/>
    </xf>
    <xf numFmtId="0" fontId="10" fillId="0" borderId="8" xfId="0" applyFont="1" applyBorder="1" applyAlignment="1">
      <alignment horizontal="center" vertical="center" wrapText="1"/>
    </xf>
    <xf numFmtId="0" fontId="40" fillId="0" borderId="0" xfId="0" applyFont="1" applyAlignment="1">
      <alignment horizontal="center" vertical="center"/>
    </xf>
    <xf numFmtId="0" fontId="9" fillId="0" borderId="10" xfId="0" applyFont="1" applyBorder="1" applyAlignment="1">
      <alignment horizontal="center" vertical="center"/>
    </xf>
    <xf numFmtId="0" fontId="9" fillId="14" borderId="1" xfId="0" applyFont="1" applyFill="1" applyBorder="1" applyAlignment="1">
      <alignment horizontal="center" vertical="center"/>
    </xf>
    <xf numFmtId="0" fontId="32" fillId="10" borderId="1" xfId="0" applyFont="1" applyFill="1" applyBorder="1" applyAlignment="1">
      <alignment horizontal="center" vertical="center"/>
    </xf>
    <xf numFmtId="0" fontId="31" fillId="0" borderId="0" xfId="0" applyFont="1" applyAlignment="1">
      <alignment vertical="center"/>
    </xf>
    <xf numFmtId="165" fontId="41" fillId="0" borderId="0" xfId="0" applyNumberFormat="1" applyFont="1" applyAlignment="1">
      <alignment vertical="center"/>
    </xf>
    <xf numFmtId="2" fontId="28" fillId="0" borderId="0" xfId="0" applyNumberFormat="1" applyFont="1" applyAlignment="1">
      <alignment horizontal="center" vertical="center" wrapText="1"/>
    </xf>
    <xf numFmtId="0" fontId="10" fillId="10" borderId="1" xfId="0" applyFont="1" applyFill="1" applyBorder="1" applyAlignment="1">
      <alignment horizontal="left" vertical="center" wrapText="1"/>
    </xf>
    <xf numFmtId="166" fontId="35" fillId="0" borderId="4" xfId="0" applyNumberFormat="1" applyFont="1" applyBorder="1" applyAlignment="1">
      <alignment horizontal="center" vertical="center"/>
    </xf>
    <xf numFmtId="0" fontId="9" fillId="14" borderId="8" xfId="0" applyFont="1" applyFill="1" applyBorder="1" applyAlignment="1">
      <alignment horizontal="center" vertical="center" wrapText="1"/>
    </xf>
    <xf numFmtId="0" fontId="32" fillId="12" borderId="1" xfId="0" applyFont="1" applyFill="1" applyBorder="1" applyAlignment="1">
      <alignment horizontal="center" vertical="center"/>
    </xf>
    <xf numFmtId="168" fontId="10" fillId="0" borderId="1" xfId="0" applyNumberFormat="1" applyFont="1" applyBorder="1" applyAlignment="1">
      <alignment horizontal="center" vertical="center"/>
    </xf>
    <xf numFmtId="0" fontId="38" fillId="0" borderId="0" xfId="0" applyFont="1" applyAlignment="1">
      <alignment horizontal="left" vertical="center"/>
    </xf>
    <xf numFmtId="0" fontId="47" fillId="0" borderId="0" xfId="0" applyFont="1" applyAlignment="1">
      <alignment vertical="center"/>
    </xf>
    <xf numFmtId="0" fontId="47" fillId="0" borderId="0" xfId="0" applyFont="1" applyAlignment="1">
      <alignment horizontal="left" vertical="center" wrapText="1"/>
    </xf>
    <xf numFmtId="175" fontId="47" fillId="0" borderId="0" xfId="0" applyNumberFormat="1" applyFont="1" applyAlignment="1">
      <alignment horizontal="center" vertical="center"/>
    </xf>
    <xf numFmtId="0" fontId="10" fillId="10" borderId="1" xfId="0" applyFont="1" applyFill="1" applyBorder="1" applyAlignment="1">
      <alignment horizontal="center" vertical="center"/>
    </xf>
    <xf numFmtId="0" fontId="9" fillId="0" borderId="1" xfId="0" applyFont="1" applyBorder="1" applyAlignment="1">
      <alignment horizontal="center" vertical="center" wrapText="1"/>
    </xf>
    <xf numFmtId="4" fontId="10" fillId="0" borderId="1" xfId="0" applyNumberFormat="1" applyFont="1" applyBorder="1" applyAlignment="1">
      <alignment vertical="center"/>
    </xf>
    <xf numFmtId="0" fontId="9" fillId="19" borderId="0" xfId="0" applyFont="1" applyFill="1" applyAlignment="1">
      <alignment vertical="center"/>
    </xf>
    <xf numFmtId="0" fontId="10" fillId="19" borderId="0" xfId="0" applyFont="1" applyFill="1" applyAlignment="1">
      <alignment horizontal="center" vertical="center"/>
    </xf>
    <xf numFmtId="0" fontId="50" fillId="12" borderId="0" xfId="0" applyFont="1" applyFill="1" applyAlignment="1">
      <alignment vertical="center"/>
    </xf>
    <xf numFmtId="0" fontId="10" fillId="12" borderId="0" xfId="0" applyFont="1" applyFill="1" applyAlignment="1">
      <alignment horizontal="center" vertical="center"/>
    </xf>
    <xf numFmtId="165" fontId="10" fillId="12" borderId="0" xfId="0" applyNumberFormat="1" applyFont="1" applyFill="1" applyAlignment="1">
      <alignment horizontal="center" vertical="center"/>
    </xf>
    <xf numFmtId="0" fontId="50" fillId="19" borderId="0" xfId="0" applyFont="1" applyFill="1" applyAlignment="1">
      <alignment vertical="center"/>
    </xf>
    <xf numFmtId="0" fontId="19" fillId="19" borderId="0" xfId="0" applyFont="1" applyFill="1" applyAlignment="1">
      <alignment vertical="center"/>
    </xf>
    <xf numFmtId="165" fontId="32" fillId="0" borderId="1" xfId="0" applyNumberFormat="1" applyFont="1" applyBorder="1" applyAlignment="1">
      <alignment horizontal="center" vertical="center"/>
    </xf>
    <xf numFmtId="177" fontId="10" fillId="0" borderId="1" xfId="0" applyNumberFormat="1" applyFont="1" applyBorder="1" applyAlignment="1">
      <alignment horizontal="center" vertical="center"/>
    </xf>
    <xf numFmtId="0" fontId="40" fillId="0" borderId="0" xfId="0" applyFont="1" applyAlignment="1">
      <alignment vertical="center"/>
    </xf>
    <xf numFmtId="0" fontId="20" fillId="0" borderId="0" xfId="0" applyFont="1" applyAlignment="1">
      <alignment vertical="center" wrapText="1"/>
    </xf>
    <xf numFmtId="0" fontId="32" fillId="0" borderId="1" xfId="0" applyFont="1" applyBorder="1" applyAlignment="1">
      <alignment vertical="center"/>
    </xf>
    <xf numFmtId="0" fontId="10" fillId="0" borderId="1" xfId="0" applyFont="1" applyBorder="1" applyAlignment="1">
      <alignment vertical="center"/>
    </xf>
    <xf numFmtId="165" fontId="10" fillId="4" borderId="1" xfId="0" applyNumberFormat="1" applyFont="1" applyFill="1" applyBorder="1" applyAlignment="1">
      <alignment horizontal="center" vertical="center"/>
    </xf>
    <xf numFmtId="0" fontId="10" fillId="10" borderId="1" xfId="0" applyFont="1" applyFill="1" applyBorder="1" applyAlignment="1">
      <alignment horizontal="left" vertical="center"/>
    </xf>
    <xf numFmtId="0" fontId="10" fillId="0" borderId="1" xfId="0" applyFont="1" applyBorder="1" applyAlignment="1">
      <alignment horizontal="left" vertical="center" wrapText="1"/>
    </xf>
    <xf numFmtId="0" fontId="10" fillId="10" borderId="3" xfId="0" applyFont="1" applyFill="1" applyBorder="1" applyAlignment="1">
      <alignment horizontal="left" vertical="center"/>
    </xf>
    <xf numFmtId="0" fontId="10" fillId="0" borderId="3" xfId="0" applyFont="1" applyBorder="1" applyAlignment="1">
      <alignment horizontal="left" vertical="center"/>
    </xf>
    <xf numFmtId="0" fontId="20" fillId="0" borderId="3" xfId="0" applyFont="1" applyBorder="1" applyAlignment="1">
      <alignment horizontal="left" vertical="center"/>
    </xf>
    <xf numFmtId="10" fontId="28" fillId="7" borderId="1" xfId="0" applyNumberFormat="1" applyFont="1" applyFill="1" applyBorder="1" applyAlignment="1">
      <alignment horizontal="center" vertical="center"/>
    </xf>
    <xf numFmtId="10" fontId="28" fillId="0" borderId="1" xfId="0" applyNumberFormat="1" applyFont="1" applyBorder="1" applyAlignment="1">
      <alignment horizontal="center" vertical="center"/>
    </xf>
    <xf numFmtId="0" fontId="10" fillId="0" borderId="1" xfId="0" applyFont="1" applyBorder="1" applyAlignment="1">
      <alignment horizontal="left" vertical="center"/>
    </xf>
    <xf numFmtId="0" fontId="28" fillId="10" borderId="3" xfId="0" applyFont="1" applyFill="1" applyBorder="1" applyAlignment="1">
      <alignment horizontal="center" vertical="center" shrinkToFit="1"/>
    </xf>
    <xf numFmtId="168" fontId="28" fillId="0" borderId="1" xfId="0" applyNumberFormat="1" applyFont="1" applyBorder="1" applyAlignment="1">
      <alignment horizontal="center" vertical="center"/>
    </xf>
    <xf numFmtId="0" fontId="32" fillId="0" borderId="0" xfId="0" applyFont="1" applyAlignment="1">
      <alignment vertical="center"/>
    </xf>
    <xf numFmtId="0" fontId="10" fillId="0" borderId="0" xfId="0" applyFont="1" applyAlignment="1">
      <alignment horizontal="left" vertical="center" wrapText="1"/>
    </xf>
    <xf numFmtId="167" fontId="10" fillId="0" borderId="0" xfId="0" applyNumberFormat="1" applyFont="1" applyAlignment="1">
      <alignment vertical="center" wrapText="1"/>
    </xf>
    <xf numFmtId="168" fontId="28" fillId="0" borderId="0" xfId="0" applyNumberFormat="1" applyFont="1" applyAlignment="1">
      <alignment horizontal="center" vertical="center"/>
    </xf>
    <xf numFmtId="177" fontId="10" fillId="0" borderId="2" xfId="0" applyNumberFormat="1" applyFont="1" applyBorder="1" applyAlignment="1">
      <alignment horizontal="center" vertical="center"/>
    </xf>
    <xf numFmtId="0" fontId="19" fillId="19" borderId="0" xfId="0" applyFont="1" applyFill="1" applyAlignment="1">
      <alignment horizontal="left" vertical="center"/>
    </xf>
    <xf numFmtId="0" fontId="32" fillId="0" borderId="0" xfId="0" applyFont="1" applyAlignment="1">
      <alignment vertical="center" wrapText="1"/>
    </xf>
    <xf numFmtId="0" fontId="10" fillId="10" borderId="1" xfId="0" applyFont="1" applyFill="1" applyBorder="1" applyAlignment="1">
      <alignment vertical="center" wrapText="1"/>
    </xf>
    <xf numFmtId="0" fontId="10" fillId="0" borderId="1" xfId="0" applyFont="1" applyBorder="1" applyAlignment="1">
      <alignment vertical="center" wrapText="1"/>
    </xf>
    <xf numFmtId="167" fontId="10" fillId="0" borderId="1" xfId="0" applyNumberFormat="1" applyFont="1" applyBorder="1" applyAlignment="1">
      <alignment vertical="center"/>
    </xf>
    <xf numFmtId="3" fontId="10" fillId="0" borderId="0" xfId="0" applyNumberFormat="1" applyFont="1" applyAlignment="1">
      <alignment vertical="center"/>
    </xf>
    <xf numFmtId="168" fontId="28" fillId="0" borderId="1" xfId="0" applyNumberFormat="1" applyFont="1" applyBorder="1" applyAlignment="1">
      <alignment vertical="center"/>
    </xf>
    <xf numFmtId="4" fontId="10" fillId="0" borderId="0" xfId="0" applyNumberFormat="1" applyFont="1" applyAlignment="1">
      <alignment vertical="center"/>
    </xf>
    <xf numFmtId="168" fontId="28" fillId="0" borderId="0" xfId="0" applyNumberFormat="1" applyFont="1" applyAlignment="1">
      <alignment vertical="center"/>
    </xf>
    <xf numFmtId="168" fontId="28" fillId="4" borderId="1" xfId="0" applyNumberFormat="1" applyFont="1" applyFill="1" applyBorder="1" applyAlignment="1">
      <alignment vertical="center"/>
    </xf>
    <xf numFmtId="0" fontId="10" fillId="21" borderId="1" xfId="0" applyFont="1" applyFill="1" applyBorder="1" applyAlignment="1">
      <alignment horizontal="left" vertical="center" wrapText="1"/>
    </xf>
    <xf numFmtId="167" fontId="10" fillId="21" borderId="1" xfId="0" applyNumberFormat="1" applyFont="1" applyFill="1" applyBorder="1" applyAlignment="1">
      <alignment horizontal="center" vertical="center"/>
    </xf>
    <xf numFmtId="167" fontId="28" fillId="21" borderId="1" xfId="0" applyNumberFormat="1" applyFont="1" applyFill="1" applyBorder="1" applyAlignment="1">
      <alignment horizontal="center" vertical="center"/>
    </xf>
    <xf numFmtId="165" fontId="32" fillId="0" borderId="1" xfId="0" applyNumberFormat="1" applyFont="1" applyBorder="1" applyAlignment="1">
      <alignment horizontal="center" vertical="center" wrapText="1"/>
    </xf>
    <xf numFmtId="0" fontId="10" fillId="21" borderId="1" xfId="0" applyFont="1" applyFill="1" applyBorder="1" applyAlignment="1">
      <alignment horizontal="center" vertical="center"/>
    </xf>
    <xf numFmtId="165" fontId="10" fillId="19" borderId="0" xfId="0" applyNumberFormat="1" applyFont="1" applyFill="1" applyAlignment="1">
      <alignment horizontal="center" vertical="center"/>
    </xf>
    <xf numFmtId="0" fontId="50" fillId="0" borderId="0" xfId="0" applyFont="1" applyAlignment="1">
      <alignment vertical="center"/>
    </xf>
    <xf numFmtId="165" fontId="35" fillId="0" borderId="1" xfId="0" applyNumberFormat="1" applyFont="1" applyBorder="1" applyAlignment="1">
      <alignment horizontal="center" vertical="center"/>
    </xf>
    <xf numFmtId="0" fontId="9" fillId="0" borderId="10" xfId="0" applyFont="1" applyBorder="1" applyAlignment="1">
      <alignment vertical="center"/>
    </xf>
    <xf numFmtId="0" fontId="21" fillId="0" borderId="8" xfId="0" applyFont="1" applyBorder="1" applyAlignment="1">
      <alignment horizontal="center" vertical="center" wrapText="1"/>
    </xf>
    <xf numFmtId="0" fontId="18" fillId="0" borderId="8" xfId="0" applyFont="1" applyBorder="1" applyAlignment="1">
      <alignment horizontal="center" vertical="center" wrapText="1"/>
    </xf>
    <xf numFmtId="0" fontId="14" fillId="10" borderId="1" xfId="0" applyFont="1" applyFill="1" applyBorder="1" applyAlignment="1">
      <alignment horizontal="center" vertical="center"/>
    </xf>
    <xf numFmtId="0" fontId="41" fillId="10" borderId="3" xfId="0" applyFont="1" applyFill="1" applyBorder="1" applyAlignment="1">
      <alignment horizontal="center" vertical="center" wrapText="1"/>
    </xf>
    <xf numFmtId="0" fontId="41" fillId="10" borderId="1" xfId="0" applyFont="1" applyFill="1" applyBorder="1" applyAlignment="1">
      <alignment horizontal="center" vertical="center" wrapText="1"/>
    </xf>
    <xf numFmtId="0" fontId="14" fillId="0" borderId="1" xfId="0" applyFont="1" applyBorder="1" applyAlignment="1">
      <alignment horizontal="center" vertical="center" wrapText="1"/>
    </xf>
    <xf numFmtId="167" fontId="14" fillId="0" borderId="1" xfId="0" applyNumberFormat="1" applyFont="1" applyBorder="1" applyAlignment="1">
      <alignment horizontal="center" vertical="center"/>
    </xf>
    <xf numFmtId="4" fontId="41" fillId="0" borderId="1" xfId="0" applyNumberFormat="1" applyFont="1" applyBorder="1" applyAlignment="1">
      <alignment horizontal="center" vertical="center"/>
    </xf>
    <xf numFmtId="0" fontId="9" fillId="0" borderId="0" xfId="0" applyFont="1" applyAlignment="1">
      <alignment vertical="center"/>
    </xf>
    <xf numFmtId="14" fontId="43" fillId="0" borderId="1" xfId="0" applyNumberFormat="1" applyFont="1" applyBorder="1" applyAlignment="1">
      <alignment horizontal="center" vertical="center" wrapText="1"/>
    </xf>
    <xf numFmtId="14" fontId="40" fillId="0" borderId="1" xfId="0" applyNumberFormat="1" applyFont="1" applyBorder="1" applyAlignment="1">
      <alignment horizontal="center" vertical="center"/>
    </xf>
    <xf numFmtId="0" fontId="20" fillId="14" borderId="1" xfId="0" applyFont="1" applyFill="1" applyBorder="1" applyAlignment="1">
      <alignment horizontal="center" vertical="center" wrapText="1"/>
    </xf>
    <xf numFmtId="167" fontId="21" fillId="0" borderId="1" xfId="0" applyNumberFormat="1" applyFont="1" applyBorder="1" applyAlignment="1">
      <alignment horizontal="center" vertical="center" wrapText="1"/>
    </xf>
    <xf numFmtId="3" fontId="28" fillId="0" borderId="1" xfId="0" applyNumberFormat="1" applyFont="1" applyBorder="1" applyAlignment="1">
      <alignment horizontal="center" vertical="center"/>
    </xf>
    <xf numFmtId="0" fontId="28" fillId="0" borderId="3" xfId="0" applyFont="1" applyBorder="1" applyAlignment="1">
      <alignment horizontal="center" vertical="center" wrapText="1"/>
    </xf>
    <xf numFmtId="0" fontId="40" fillId="0" borderId="4" xfId="0" applyFont="1" applyBorder="1" applyAlignment="1">
      <alignment vertical="center" wrapText="1"/>
    </xf>
    <xf numFmtId="0" fontId="10" fillId="10" borderId="1" xfId="31" applyFont="1" applyFill="1" applyBorder="1" applyAlignment="1">
      <alignment horizontal="center" vertical="center"/>
    </xf>
    <xf numFmtId="2" fontId="10" fillId="0" borderId="1" xfId="31" applyNumberFormat="1" applyFont="1" applyBorder="1" applyAlignment="1">
      <alignment horizontal="left" vertical="center" wrapText="1"/>
    </xf>
    <xf numFmtId="2" fontId="10" fillId="0" borderId="0" xfId="31" applyNumberFormat="1" applyFont="1" applyAlignment="1">
      <alignment horizontal="left" vertical="center"/>
    </xf>
    <xf numFmtId="0" fontId="10" fillId="0" borderId="12" xfId="0" applyFont="1" applyBorder="1" applyAlignment="1">
      <alignment vertical="center"/>
    </xf>
    <xf numFmtId="2" fontId="10" fillId="0" borderId="12" xfId="31" applyNumberFormat="1" applyFont="1" applyBorder="1" applyAlignment="1">
      <alignment horizontal="left" vertical="center"/>
    </xf>
    <xf numFmtId="2" fontId="20" fillId="0" borderId="9" xfId="31" applyNumberFormat="1" applyFont="1" applyBorder="1" applyAlignment="1">
      <alignment horizontal="left" vertical="center"/>
    </xf>
    <xf numFmtId="0" fontId="20" fillId="0" borderId="12" xfId="0" applyFont="1" applyBorder="1" applyAlignment="1">
      <alignment vertical="center"/>
    </xf>
    <xf numFmtId="0" fontId="26" fillId="14" borderId="7" xfId="0" applyFont="1" applyFill="1" applyBorder="1" applyAlignment="1">
      <alignment horizontal="center" vertical="center" wrapText="1"/>
    </xf>
    <xf numFmtId="0" fontId="27" fillId="14" borderId="1" xfId="0" applyFont="1" applyFill="1" applyBorder="1" applyAlignment="1">
      <alignment horizontal="center" vertical="center"/>
    </xf>
    <xf numFmtId="0" fontId="27" fillId="14" borderId="1" xfId="36" applyFont="1" applyFill="1" applyBorder="1" applyAlignment="1">
      <alignment horizontal="center" vertical="center" wrapText="1"/>
    </xf>
    <xf numFmtId="0" fontId="9" fillId="0" borderId="1" xfId="0" applyFont="1" applyBorder="1" applyAlignment="1">
      <alignment horizontal="center" vertical="center"/>
    </xf>
    <xf numFmtId="0" fontId="54" fillId="14" borderId="1" xfId="0" applyFont="1" applyFill="1" applyBorder="1" applyAlignment="1">
      <alignment horizontal="center" vertical="center"/>
    </xf>
    <xf numFmtId="10" fontId="27" fillId="14" borderId="1" xfId="0" applyNumberFormat="1" applyFont="1" applyFill="1" applyBorder="1" applyAlignment="1">
      <alignment horizontal="center" vertical="center"/>
    </xf>
    <xf numFmtId="166" fontId="10" fillId="13" borderId="1" xfId="0" applyNumberFormat="1" applyFont="1" applyFill="1" applyBorder="1" applyAlignment="1">
      <alignment horizontal="center" vertical="center"/>
    </xf>
    <xf numFmtId="166" fontId="55" fillId="0" borderId="1" xfId="0" applyNumberFormat="1" applyFont="1" applyBorder="1" applyAlignment="1">
      <alignment horizontal="center" vertical="center"/>
    </xf>
    <xf numFmtId="166" fontId="10" fillId="22" borderId="1" xfId="0" applyNumberFormat="1" applyFont="1" applyFill="1" applyBorder="1" applyAlignment="1">
      <alignment horizontal="center" vertical="center"/>
    </xf>
    <xf numFmtId="166" fontId="10" fillId="8" borderId="1" xfId="0" applyNumberFormat="1" applyFont="1" applyFill="1" applyBorder="1" applyAlignment="1">
      <alignment horizontal="center" vertical="center"/>
    </xf>
    <xf numFmtId="166" fontId="10" fillId="19" borderId="1" xfId="0" applyNumberFormat="1" applyFont="1" applyFill="1" applyBorder="1" applyAlignment="1">
      <alignment horizontal="center" vertical="center"/>
    </xf>
    <xf numFmtId="0" fontId="51" fillId="0" borderId="0" xfId="0" applyFont="1" applyAlignment="1">
      <alignment horizontal="left" vertical="center"/>
    </xf>
    <xf numFmtId="0" fontId="54" fillId="0" borderId="0" xfId="0" applyFont="1" applyAlignment="1">
      <alignment horizontal="left" vertical="center"/>
    </xf>
    <xf numFmtId="0" fontId="9" fillId="22" borderId="1" xfId="0" applyFont="1" applyFill="1" applyBorder="1" applyAlignment="1">
      <alignment vertical="center"/>
    </xf>
    <xf numFmtId="14" fontId="40" fillId="0" borderId="0" xfId="0" applyNumberFormat="1" applyFont="1" applyAlignment="1">
      <alignment horizontal="center" vertical="center"/>
    </xf>
    <xf numFmtId="166" fontId="10" fillId="0" borderId="0" xfId="0" applyNumberFormat="1" applyFont="1" applyAlignment="1">
      <alignment horizontal="center" vertical="center"/>
    </xf>
    <xf numFmtId="166" fontId="55" fillId="0" borderId="0" xfId="0" applyNumberFormat="1" applyFont="1" applyAlignment="1">
      <alignment horizontal="center" vertical="center"/>
    </xf>
    <xf numFmtId="0" fontId="10" fillId="0" borderId="3" xfId="0" applyFont="1" applyBorder="1" applyAlignment="1">
      <alignment horizontal="center" vertical="center"/>
    </xf>
    <xf numFmtId="0" fontId="20" fillId="0" borderId="3" xfId="0" applyFont="1" applyBorder="1" applyAlignment="1">
      <alignment horizontal="center" vertical="center"/>
    </xf>
    <xf numFmtId="0" fontId="10" fillId="10" borderId="3" xfId="0" applyFont="1" applyFill="1" applyBorder="1" applyAlignment="1">
      <alignment horizontal="center" vertical="center"/>
    </xf>
    <xf numFmtId="0" fontId="31" fillId="19" borderId="0" xfId="0" applyFont="1" applyFill="1" applyAlignment="1">
      <alignment vertical="center"/>
    </xf>
    <xf numFmtId="0" fontId="11" fillId="19" borderId="0" xfId="0" applyFont="1" applyFill="1" applyAlignment="1">
      <alignment vertical="center"/>
    </xf>
    <xf numFmtId="165" fontId="32" fillId="12" borderId="7" xfId="0" applyNumberFormat="1" applyFont="1" applyFill="1" applyBorder="1" applyAlignment="1">
      <alignment horizontal="center" vertical="center"/>
    </xf>
    <xf numFmtId="165" fontId="32" fillId="12" borderId="1" xfId="0" applyNumberFormat="1" applyFont="1" applyFill="1" applyBorder="1" applyAlignment="1">
      <alignment horizontal="center" vertical="center"/>
    </xf>
    <xf numFmtId="177" fontId="10" fillId="14" borderId="0" xfId="0" applyNumberFormat="1" applyFont="1" applyFill="1" applyAlignment="1">
      <alignment vertical="center"/>
    </xf>
    <xf numFmtId="177" fontId="10" fillId="0" borderId="0" xfId="0" applyNumberFormat="1" applyFont="1" applyAlignment="1">
      <alignment vertical="center"/>
    </xf>
    <xf numFmtId="4" fontId="28" fillId="4" borderId="1" xfId="0" applyNumberFormat="1" applyFont="1" applyFill="1" applyBorder="1" applyAlignment="1">
      <alignment vertical="center"/>
    </xf>
    <xf numFmtId="167" fontId="28" fillId="4" borderId="1" xfId="0" applyNumberFormat="1" applyFont="1" applyFill="1" applyBorder="1" applyAlignment="1">
      <alignment vertical="center"/>
    </xf>
    <xf numFmtId="0" fontId="10" fillId="0" borderId="0" xfId="0" quotePrefix="1" applyFont="1" applyAlignment="1">
      <alignment vertical="center"/>
    </xf>
    <xf numFmtId="0" fontId="10" fillId="10" borderId="8" xfId="0" applyFont="1" applyFill="1" applyBorder="1" applyAlignment="1">
      <alignment horizontal="center" vertical="center" shrinkToFit="1"/>
    </xf>
    <xf numFmtId="0" fontId="40" fillId="10" borderId="3" xfId="0" applyFont="1" applyFill="1" applyBorder="1" applyAlignment="1">
      <alignment horizontal="center" vertical="center" shrinkToFit="1"/>
    </xf>
    <xf numFmtId="14" fontId="40" fillId="10" borderId="1" xfId="0" applyNumberFormat="1" applyFont="1" applyFill="1" applyBorder="1" applyAlignment="1">
      <alignment horizontal="center" vertical="center"/>
    </xf>
    <xf numFmtId="171" fontId="28" fillId="4" borderId="1" xfId="0" applyNumberFormat="1" applyFont="1" applyFill="1" applyBorder="1" applyAlignment="1">
      <alignment horizontal="center" vertical="center"/>
    </xf>
    <xf numFmtId="4" fontId="28" fillId="0" borderId="3" xfId="0" applyNumberFormat="1" applyFont="1" applyBorder="1" applyAlignment="1">
      <alignment horizontal="center" vertical="center"/>
    </xf>
    <xf numFmtId="4" fontId="28" fillId="0" borderId="8" xfId="0" applyNumberFormat="1" applyFont="1" applyBorder="1" applyAlignment="1">
      <alignment horizontal="center" vertical="center"/>
    </xf>
    <xf numFmtId="0" fontId="40" fillId="0" borderId="1" xfId="0" applyFont="1" applyBorder="1" applyAlignment="1">
      <alignment horizontal="center" vertical="center" wrapText="1"/>
    </xf>
    <xf numFmtId="179" fontId="40" fillId="4" borderId="1" xfId="0" applyNumberFormat="1" applyFont="1" applyFill="1" applyBorder="1" applyAlignment="1">
      <alignment horizontal="center" vertical="center"/>
    </xf>
    <xf numFmtId="179" fontId="40" fillId="0" borderId="14" xfId="0" applyNumberFormat="1" applyFont="1" applyBorder="1" applyAlignment="1">
      <alignment horizontal="center" vertical="center"/>
    </xf>
    <xf numFmtId="179" fontId="40" fillId="0" borderId="1" xfId="0" applyNumberFormat="1" applyFont="1" applyBorder="1" applyAlignment="1">
      <alignment horizontal="center" vertical="center"/>
    </xf>
    <xf numFmtId="0" fontId="9" fillId="19" borderId="0" xfId="0" applyFont="1" applyFill="1" applyAlignment="1">
      <alignment horizontal="center" vertical="center"/>
    </xf>
    <xf numFmtId="0" fontId="20" fillId="0" borderId="1" xfId="0" applyFont="1" applyBorder="1" applyAlignment="1">
      <alignment horizontal="center" vertical="center"/>
    </xf>
    <xf numFmtId="165" fontId="20" fillId="0" borderId="1" xfId="0" applyNumberFormat="1" applyFont="1" applyBorder="1" applyAlignment="1">
      <alignment horizontal="center" vertical="center"/>
    </xf>
    <xf numFmtId="0" fontId="9" fillId="20" borderId="1" xfId="0" applyFont="1" applyFill="1" applyBorder="1" applyAlignment="1" applyProtection="1">
      <alignment horizontal="center" vertical="center" wrapText="1"/>
      <protection hidden="1"/>
    </xf>
    <xf numFmtId="0" fontId="9" fillId="20" borderId="1" xfId="0" applyFont="1" applyFill="1" applyBorder="1" applyAlignment="1">
      <alignment horizontal="center" vertical="center" wrapText="1"/>
    </xf>
    <xf numFmtId="0" fontId="9" fillId="20" borderId="7" xfId="0" applyFont="1" applyFill="1" applyBorder="1" applyAlignment="1">
      <alignment horizontal="center" vertical="center" wrapText="1"/>
    </xf>
    <xf numFmtId="0" fontId="9" fillId="20" borderId="1" xfId="0" applyFont="1" applyFill="1" applyBorder="1" applyAlignment="1" applyProtection="1">
      <alignment horizontal="center" vertical="center"/>
      <protection hidden="1"/>
    </xf>
    <xf numFmtId="0" fontId="9" fillId="20" borderId="1" xfId="0" applyFont="1" applyFill="1" applyBorder="1" applyAlignment="1">
      <alignment horizontal="center" vertical="center"/>
    </xf>
    <xf numFmtId="166" fontId="21" fillId="0" borderId="1" xfId="0" applyNumberFormat="1" applyFont="1" applyBorder="1" applyAlignment="1">
      <alignment horizontal="center" vertical="center" wrapText="1"/>
    </xf>
    <xf numFmtId="0" fontId="40" fillId="10" borderId="1" xfId="0" applyFont="1" applyFill="1" applyBorder="1" applyAlignment="1">
      <alignment horizontal="center" vertical="center" wrapText="1"/>
    </xf>
    <xf numFmtId="14" fontId="40" fillId="10" borderId="11" xfId="0" applyNumberFormat="1" applyFont="1" applyFill="1" applyBorder="1" applyAlignment="1">
      <alignment horizontal="center" vertical="center"/>
    </xf>
    <xf numFmtId="167" fontId="10" fillId="4" borderId="1" xfId="24" applyNumberFormat="1" applyFont="1" applyFill="1" applyBorder="1" applyAlignment="1">
      <alignment horizontal="center" vertical="center"/>
    </xf>
    <xf numFmtId="166" fontId="10" fillId="4" borderId="1" xfId="0" applyNumberFormat="1" applyFont="1" applyFill="1" applyBorder="1" applyAlignment="1">
      <alignment horizontal="center" vertical="center"/>
    </xf>
    <xf numFmtId="166" fontId="10" fillId="0" borderId="1" xfId="0" applyNumberFormat="1" applyFont="1" applyBorder="1" applyAlignment="1">
      <alignment horizontal="center" vertical="center"/>
    </xf>
    <xf numFmtId="0" fontId="50" fillId="0" borderId="0" xfId="0" applyFont="1" applyAlignment="1">
      <alignment vertical="center" wrapText="1"/>
    </xf>
    <xf numFmtId="0" fontId="9" fillId="10" borderId="1" xfId="0" applyFont="1" applyFill="1" applyBorder="1" applyAlignment="1">
      <alignment horizontal="left" vertical="center" wrapText="1"/>
    </xf>
    <xf numFmtId="0" fontId="24" fillId="0" borderId="0" xfId="0" applyFont="1" applyAlignment="1">
      <alignment vertical="center"/>
    </xf>
    <xf numFmtId="2" fontId="10" fillId="24" borderId="1" xfId="0" applyNumberFormat="1" applyFont="1" applyFill="1" applyBorder="1" applyAlignment="1">
      <alignment vertical="center"/>
    </xf>
    <xf numFmtId="2" fontId="10" fillId="6" borderId="8" xfId="0" applyNumberFormat="1" applyFont="1" applyFill="1" applyBorder="1" applyAlignment="1">
      <alignment vertical="center"/>
    </xf>
    <xf numFmtId="2" fontId="10" fillId="6" borderId="1" xfId="0" applyNumberFormat="1" applyFont="1" applyFill="1" applyBorder="1" applyAlignment="1">
      <alignment vertical="center"/>
    </xf>
    <xf numFmtId="2" fontId="10" fillId="25" borderId="1" xfId="0" applyNumberFormat="1" applyFont="1" applyFill="1" applyBorder="1" applyAlignment="1">
      <alignment vertical="center"/>
    </xf>
    <xf numFmtId="176" fontId="10" fillId="24" borderId="1" xfId="0" applyNumberFormat="1" applyFont="1" applyFill="1" applyBorder="1" applyAlignment="1">
      <alignment vertical="center"/>
    </xf>
    <xf numFmtId="176" fontId="10" fillId="6" borderId="1" xfId="0" applyNumberFormat="1" applyFont="1" applyFill="1" applyBorder="1" applyAlignment="1">
      <alignment vertical="center"/>
    </xf>
    <xf numFmtId="176" fontId="10" fillId="0" borderId="1" xfId="0" applyNumberFormat="1" applyFont="1" applyBorder="1" applyAlignment="1">
      <alignment vertical="center"/>
    </xf>
    <xf numFmtId="176" fontId="10" fillId="16" borderId="1" xfId="0" applyNumberFormat="1" applyFont="1" applyFill="1" applyBorder="1" applyAlignment="1">
      <alignment vertical="center"/>
    </xf>
    <xf numFmtId="167" fontId="10" fillId="0" borderId="14" xfId="0" applyNumberFormat="1" applyFont="1" applyBorder="1" applyAlignment="1">
      <alignment vertical="center"/>
    </xf>
    <xf numFmtId="167" fontId="10" fillId="1" borderId="8" xfId="0" applyNumberFormat="1" applyFont="1" applyFill="1" applyBorder="1" applyAlignment="1">
      <alignment vertical="center"/>
    </xf>
    <xf numFmtId="167" fontId="10" fillId="0" borderId="8" xfId="0" applyNumberFormat="1" applyFont="1" applyBorder="1" applyAlignment="1">
      <alignment vertical="center"/>
    </xf>
    <xf numFmtId="167" fontId="10" fillId="16" borderId="1" xfId="0" applyNumberFormat="1" applyFont="1" applyFill="1" applyBorder="1" applyAlignment="1">
      <alignment vertical="center"/>
    </xf>
    <xf numFmtId="165" fontId="54" fillId="0" borderId="0" xfId="0" applyNumberFormat="1" applyFont="1" applyAlignment="1">
      <alignment vertical="center"/>
    </xf>
    <xf numFmtId="2" fontId="14" fillId="0" borderId="14" xfId="0" applyNumberFormat="1" applyFont="1" applyBorder="1" applyAlignment="1">
      <alignment vertical="center"/>
    </xf>
    <xf numFmtId="2" fontId="14" fillId="1" borderId="1" xfId="0" applyNumberFormat="1" applyFont="1" applyFill="1" applyBorder="1" applyAlignment="1">
      <alignment vertical="center"/>
    </xf>
    <xf numFmtId="2" fontId="14" fillId="0" borderId="1" xfId="0" applyNumberFormat="1" applyFont="1" applyBorder="1" applyAlignment="1">
      <alignment vertical="center"/>
    </xf>
    <xf numFmtId="2" fontId="16" fillId="25" borderId="1" xfId="0" applyNumberFormat="1" applyFont="1" applyFill="1" applyBorder="1" applyAlignment="1">
      <alignment vertical="center"/>
    </xf>
    <xf numFmtId="0" fontId="56" fillId="0" borderId="0" xfId="0" applyFont="1" applyAlignment="1">
      <alignment vertical="center"/>
    </xf>
    <xf numFmtId="0" fontId="28" fillId="10" borderId="1" xfId="0" applyFont="1" applyFill="1" applyBorder="1" applyAlignment="1">
      <alignment horizontal="left" vertical="center" wrapText="1"/>
    </xf>
    <xf numFmtId="2" fontId="14" fillId="26" borderId="14" xfId="0" applyNumberFormat="1" applyFont="1" applyFill="1" applyBorder="1" applyAlignment="1">
      <alignment vertical="center"/>
    </xf>
    <xf numFmtId="3" fontId="45" fillId="6" borderId="14" xfId="0" applyNumberFormat="1" applyFont="1" applyFill="1" applyBorder="1"/>
    <xf numFmtId="167" fontId="14" fillId="0" borderId="14" xfId="0" applyNumberFormat="1" applyFont="1" applyBorder="1" applyAlignment="1">
      <alignment vertical="center"/>
    </xf>
    <xf numFmtId="167" fontId="14" fillId="0" borderId="8" xfId="0" applyNumberFormat="1" applyFont="1" applyBorder="1" applyAlignment="1">
      <alignment vertical="center"/>
    </xf>
    <xf numFmtId="167" fontId="14" fillId="0" borderId="1" xfId="0" applyNumberFormat="1" applyFont="1" applyBorder="1" applyAlignment="1">
      <alignment vertical="center"/>
    </xf>
    <xf numFmtId="167" fontId="14" fillId="0" borderId="17" xfId="0" applyNumberFormat="1" applyFont="1" applyBorder="1" applyAlignment="1">
      <alignment vertical="center"/>
    </xf>
    <xf numFmtId="168" fontId="28" fillId="1" borderId="1" xfId="0" applyNumberFormat="1" applyFont="1" applyFill="1" applyBorder="1" applyAlignment="1">
      <alignment vertical="center"/>
    </xf>
    <xf numFmtId="176" fontId="28" fillId="1" borderId="1" xfId="0" applyNumberFormat="1" applyFont="1" applyFill="1" applyBorder="1" applyAlignment="1">
      <alignment vertical="center"/>
    </xf>
    <xf numFmtId="176" fontId="28" fillId="26" borderId="1" xfId="0" applyNumberFormat="1" applyFont="1" applyFill="1" applyBorder="1" applyAlignment="1">
      <alignment vertical="center"/>
    </xf>
    <xf numFmtId="176" fontId="28" fillId="0" borderId="1" xfId="0" applyNumberFormat="1" applyFont="1" applyBorder="1" applyAlignment="1">
      <alignment vertical="center"/>
    </xf>
    <xf numFmtId="0" fontId="11" fillId="0" borderId="18" xfId="0" applyFont="1" applyBorder="1" applyAlignment="1">
      <alignment vertical="center"/>
    </xf>
    <xf numFmtId="0" fontId="10" fillId="10" borderId="1" xfId="0" applyFont="1" applyFill="1" applyBorder="1" applyAlignment="1">
      <alignment horizontal="center" vertical="center" wrapText="1"/>
    </xf>
    <xf numFmtId="0" fontId="32" fillId="10" borderId="1" xfId="0" applyFont="1" applyFill="1" applyBorder="1" applyAlignment="1">
      <alignment vertical="center"/>
    </xf>
    <xf numFmtId="0" fontId="9" fillId="0" borderId="3" xfId="36" applyFont="1" applyBorder="1" applyAlignment="1">
      <alignment horizontal="center" vertical="center"/>
    </xf>
    <xf numFmtId="166" fontId="16" fillId="0" borderId="14" xfId="0" applyNumberFormat="1" applyFont="1" applyBorder="1" applyAlignment="1">
      <alignment vertical="center"/>
    </xf>
    <xf numFmtId="166" fontId="16" fillId="0" borderId="19" xfId="0" applyNumberFormat="1" applyFont="1" applyBorder="1" applyAlignment="1">
      <alignment vertical="center"/>
    </xf>
    <xf numFmtId="0" fontId="9" fillId="10" borderId="3" xfId="36" applyFont="1" applyFill="1" applyBorder="1" applyAlignment="1">
      <alignment horizontal="center" vertical="center"/>
    </xf>
    <xf numFmtId="166" fontId="10" fillId="10" borderId="1" xfId="0" applyNumberFormat="1" applyFont="1" applyFill="1" applyBorder="1" applyAlignment="1">
      <alignment horizontal="center" vertical="center"/>
    </xf>
    <xf numFmtId="166" fontId="28" fillId="10" borderId="1" xfId="0" applyNumberFormat="1" applyFont="1" applyFill="1" applyBorder="1" applyAlignment="1">
      <alignment horizontal="center" vertical="center"/>
    </xf>
    <xf numFmtId="180" fontId="28" fillId="0" borderId="0" xfId="0" applyNumberFormat="1" applyFont="1" applyAlignment="1">
      <alignment horizontal="center" vertical="center"/>
    </xf>
    <xf numFmtId="10" fontId="23" fillId="9" borderId="1" xfId="0" applyNumberFormat="1" applyFont="1" applyFill="1" applyBorder="1" applyAlignment="1">
      <alignment horizontal="center" vertical="center"/>
    </xf>
    <xf numFmtId="3" fontId="10" fillId="0" borderId="0" xfId="0" applyNumberFormat="1" applyFont="1" applyAlignment="1">
      <alignment horizontal="left" vertical="center" wrapText="1"/>
    </xf>
    <xf numFmtId="0" fontId="23" fillId="14" borderId="1" xfId="0" applyFont="1" applyFill="1" applyBorder="1" applyAlignment="1">
      <alignment horizontal="center" vertical="center"/>
    </xf>
    <xf numFmtId="0" fontId="20" fillId="9" borderId="1" xfId="0" applyFont="1" applyFill="1" applyBorder="1" applyAlignment="1">
      <alignment horizontal="center" vertical="center" wrapText="1"/>
    </xf>
    <xf numFmtId="3" fontId="20" fillId="9" borderId="1" xfId="0" applyNumberFormat="1" applyFont="1" applyFill="1" applyBorder="1" applyAlignment="1">
      <alignment horizontal="center" vertical="center"/>
    </xf>
    <xf numFmtId="0" fontId="12" fillId="0" borderId="0" xfId="0" applyFont="1" applyAlignment="1">
      <alignment horizontal="center" vertical="center" wrapText="1"/>
    </xf>
    <xf numFmtId="167" fontId="40" fillId="9" borderId="1" xfId="0" applyNumberFormat="1" applyFont="1" applyFill="1" applyBorder="1" applyAlignment="1">
      <alignment horizontal="center" vertical="center"/>
    </xf>
    <xf numFmtId="1" fontId="9" fillId="0" borderId="8" xfId="3" applyNumberFormat="1" applyFont="1" applyBorder="1" applyAlignment="1">
      <alignment horizontal="center" vertical="center"/>
    </xf>
    <xf numFmtId="0" fontId="9" fillId="0" borderId="8" xfId="3" applyNumberFormat="1" applyFont="1" applyBorder="1" applyAlignment="1">
      <alignment horizontal="center" vertical="center"/>
    </xf>
    <xf numFmtId="1" fontId="57" fillId="14" borderId="8" xfId="0" applyNumberFormat="1" applyFont="1" applyFill="1" applyBorder="1" applyAlignment="1">
      <alignment horizontal="center" vertical="center" wrapText="1"/>
    </xf>
    <xf numFmtId="0" fontId="29" fillId="0" borderId="1" xfId="0" applyFont="1" applyBorder="1" applyAlignment="1">
      <alignment horizontal="center" vertical="center" wrapText="1"/>
    </xf>
    <xf numFmtId="0" fontId="23" fillId="0" borderId="0" xfId="0" applyFont="1" applyAlignment="1">
      <alignment vertical="center"/>
    </xf>
    <xf numFmtId="165" fontId="21" fillId="0" borderId="1" xfId="0" applyNumberFormat="1" applyFont="1" applyBorder="1" applyAlignment="1">
      <alignment horizontal="center" vertical="center" wrapText="1"/>
    </xf>
    <xf numFmtId="0" fontId="52" fillId="0" borderId="10" xfId="0" applyFont="1" applyBorder="1" applyAlignment="1">
      <alignment horizontal="left" vertical="center" wrapText="1"/>
    </xf>
    <xf numFmtId="0" fontId="52" fillId="0" borderId="0" xfId="0" applyFont="1" applyAlignment="1">
      <alignment horizontal="left" vertical="center" wrapText="1"/>
    </xf>
    <xf numFmtId="0" fontId="15" fillId="0" borderId="0" xfId="0" applyFont="1" applyAlignment="1">
      <alignment horizontal="left" vertical="center"/>
    </xf>
    <xf numFmtId="0" fontId="38" fillId="0" borderId="0" xfId="0" applyFont="1" applyAlignment="1">
      <alignment horizontal="left" vertical="center" wrapText="1"/>
    </xf>
    <xf numFmtId="2" fontId="10" fillId="0" borderId="0" xfId="31" applyNumberFormat="1" applyFont="1" applyAlignment="1">
      <alignment horizontal="left" vertical="center" wrapText="1"/>
    </xf>
    <xf numFmtId="3" fontId="10" fillId="0" borderId="0" xfId="24" applyNumberFormat="1" applyFont="1" applyFill="1" applyBorder="1" applyAlignment="1">
      <alignment vertical="center"/>
    </xf>
    <xf numFmtId="1" fontId="9" fillId="0" borderId="1" xfId="0" applyNumberFormat="1" applyFont="1" applyBorder="1" applyAlignment="1">
      <alignment horizontal="center" vertical="center"/>
    </xf>
    <xf numFmtId="166" fontId="29" fillId="0" borderId="1" xfId="0" applyNumberFormat="1" applyFont="1" applyBorder="1" applyAlignment="1">
      <alignment horizontal="center" vertical="center"/>
    </xf>
    <xf numFmtId="0" fontId="29" fillId="14" borderId="1" xfId="0" applyFont="1" applyFill="1" applyBorder="1" applyAlignment="1">
      <alignment horizontal="center" vertical="center"/>
    </xf>
    <xf numFmtId="165" fontId="9" fillId="14" borderId="1" xfId="0" applyNumberFormat="1" applyFont="1" applyFill="1" applyBorder="1" applyAlignment="1">
      <alignment horizontal="center" vertical="center"/>
    </xf>
    <xf numFmtId="0" fontId="22" fillId="0" borderId="1" xfId="0" applyFont="1" applyBorder="1" applyAlignment="1">
      <alignment horizontal="center" vertical="center" wrapText="1"/>
    </xf>
    <xf numFmtId="1" fontId="22" fillId="0" borderId="1" xfId="0" applyNumberFormat="1" applyFont="1" applyBorder="1" applyAlignment="1">
      <alignment horizontal="center" vertical="center" wrapText="1"/>
    </xf>
    <xf numFmtId="0" fontId="39" fillId="0" borderId="0" xfId="0" applyFont="1" applyAlignment="1">
      <alignment horizontal="center" vertical="center" wrapText="1"/>
    </xf>
    <xf numFmtId="0" fontId="37" fillId="0" borderId="0" xfId="25" applyAlignment="1" applyProtection="1">
      <alignment vertical="center"/>
    </xf>
    <xf numFmtId="170" fontId="21" fillId="0" borderId="1" xfId="0" applyNumberFormat="1" applyFont="1" applyBorder="1" applyAlignment="1">
      <alignment horizontal="center" vertical="center" wrapText="1"/>
    </xf>
    <xf numFmtId="0" fontId="59" fillId="12" borderId="1" xfId="0" applyFont="1" applyFill="1" applyBorder="1" applyAlignment="1">
      <alignment horizontal="center" vertical="center" wrapText="1"/>
    </xf>
    <xf numFmtId="0" fontId="59" fillId="0" borderId="0" xfId="0" applyFont="1" applyAlignment="1">
      <alignment vertical="center" wrapText="1"/>
    </xf>
    <xf numFmtId="0" fontId="59" fillId="0" borderId="0" xfId="0" applyFont="1" applyAlignment="1">
      <alignment horizontal="left" vertical="center" wrapText="1"/>
    </xf>
    <xf numFmtId="14" fontId="20" fillId="5" borderId="1" xfId="0" applyNumberFormat="1" applyFont="1" applyFill="1" applyBorder="1" applyAlignment="1">
      <alignment horizontal="center" vertical="center" wrapText="1"/>
    </xf>
    <xf numFmtId="14" fontId="58" fillId="5" borderId="1" xfId="0" applyNumberFormat="1" applyFont="1" applyFill="1" applyBorder="1" applyAlignment="1">
      <alignment horizontal="center" vertical="center" wrapText="1"/>
    </xf>
    <xf numFmtId="14" fontId="40" fillId="5" borderId="11" xfId="0" applyNumberFormat="1" applyFont="1" applyFill="1" applyBorder="1" applyAlignment="1">
      <alignment horizontal="center" vertical="center"/>
    </xf>
    <xf numFmtId="14" fontId="40" fillId="5" borderId="8" xfId="0" applyNumberFormat="1" applyFont="1" applyFill="1" applyBorder="1" applyAlignment="1">
      <alignment horizontal="center" vertical="center"/>
    </xf>
    <xf numFmtId="0" fontId="9" fillId="14" borderId="11" xfId="3" applyNumberFormat="1" applyFont="1" applyFill="1" applyBorder="1" applyAlignment="1">
      <alignment horizontal="center" vertical="center" wrapText="1"/>
    </xf>
    <xf numFmtId="0" fontId="9" fillId="14" borderId="8" xfId="3" applyNumberFormat="1" applyFont="1" applyFill="1" applyBorder="1" applyAlignment="1">
      <alignment horizontal="center" vertical="center" wrapText="1"/>
    </xf>
    <xf numFmtId="0" fontId="12" fillId="18" borderId="0" xfId="0" applyFont="1" applyFill="1" applyAlignment="1">
      <alignment horizontal="center" vertical="center" wrapText="1"/>
    </xf>
    <xf numFmtId="0" fontId="9" fillId="14" borderId="1" xfId="3" applyNumberFormat="1" applyFont="1" applyFill="1" applyBorder="1" applyAlignment="1">
      <alignment horizontal="center" vertical="center" wrapText="1"/>
    </xf>
    <xf numFmtId="4" fontId="28" fillId="0" borderId="1" xfId="3" applyNumberFormat="1" applyFont="1" applyBorder="1" applyAlignment="1">
      <alignment horizontal="center" vertical="center"/>
    </xf>
    <xf numFmtId="0" fontId="62" fillId="0" borderId="0" xfId="0" applyFont="1" applyAlignment="1">
      <alignment horizontal="center" vertical="center" wrapText="1"/>
    </xf>
    <xf numFmtId="10" fontId="10" fillId="0" borderId="8" xfId="0" applyNumberFormat="1" applyFont="1" applyBorder="1" applyAlignment="1">
      <alignment horizontal="center" vertical="center"/>
    </xf>
    <xf numFmtId="10" fontId="40" fillId="0" borderId="8" xfId="0" applyNumberFormat="1" applyFont="1" applyBorder="1" applyAlignment="1">
      <alignment horizontal="center" vertical="center"/>
    </xf>
    <xf numFmtId="10" fontId="40" fillId="0" borderId="1" xfId="0" applyNumberFormat="1" applyFont="1" applyBorder="1" applyAlignment="1">
      <alignment horizontal="center" vertical="center"/>
    </xf>
    <xf numFmtId="10" fontId="40" fillId="7" borderId="1" xfId="0" applyNumberFormat="1" applyFont="1" applyFill="1" applyBorder="1" applyAlignment="1">
      <alignment horizontal="center" vertical="center"/>
    </xf>
    <xf numFmtId="10" fontId="28" fillId="0" borderId="8" xfId="0" applyNumberFormat="1" applyFont="1" applyBorder="1" applyAlignment="1">
      <alignment horizontal="center" vertical="center"/>
    </xf>
    <xf numFmtId="2" fontId="10" fillId="6" borderId="20" xfId="0" applyNumberFormat="1" applyFont="1" applyFill="1" applyBorder="1" applyAlignment="1">
      <alignment vertical="center"/>
    </xf>
    <xf numFmtId="2" fontId="14" fillId="0" borderId="20" xfId="0" applyNumberFormat="1" applyFont="1" applyBorder="1" applyAlignment="1">
      <alignment vertical="center"/>
    </xf>
    <xf numFmtId="176" fontId="10" fillId="0" borderId="20" xfId="0" applyNumberFormat="1" applyFont="1" applyBorder="1" applyAlignment="1">
      <alignment vertical="center"/>
    </xf>
    <xf numFmtId="167" fontId="10" fillId="0" borderId="20" xfId="0" applyNumberFormat="1" applyFont="1" applyBorder="1" applyAlignment="1">
      <alignment vertical="center"/>
    </xf>
    <xf numFmtId="3" fontId="14" fillId="6" borderId="1" xfId="0" applyNumberFormat="1" applyFont="1" applyFill="1" applyBorder="1" applyAlignment="1">
      <alignment horizontal="right" vertical="center"/>
    </xf>
    <xf numFmtId="3" fontId="14" fillId="6" borderId="16" xfId="0" applyNumberFormat="1" applyFont="1" applyFill="1" applyBorder="1" applyAlignment="1">
      <alignment horizontal="right" vertical="center"/>
    </xf>
    <xf numFmtId="3" fontId="14" fillId="17" borderId="1" xfId="0" applyNumberFormat="1" applyFont="1" applyFill="1" applyBorder="1" applyAlignment="1">
      <alignment horizontal="right" vertical="center"/>
    </xf>
    <xf numFmtId="0" fontId="28" fillId="0" borderId="1" xfId="0" applyFont="1" applyBorder="1" applyAlignment="1">
      <alignment horizontal="center" vertical="center"/>
    </xf>
    <xf numFmtId="0" fontId="23" fillId="14" borderId="3" xfId="0" applyFont="1" applyFill="1" applyBorder="1" applyAlignment="1">
      <alignment horizontal="center" vertical="center"/>
    </xf>
    <xf numFmtId="0" fontId="32" fillId="0" borderId="1" xfId="0" applyFont="1" applyBorder="1" applyAlignment="1">
      <alignment horizontal="left" vertical="center"/>
    </xf>
    <xf numFmtId="0" fontId="65" fillId="0" borderId="0" xfId="0" applyFont="1" applyAlignment="1">
      <alignment vertical="center"/>
    </xf>
    <xf numFmtId="178" fontId="28" fillId="10" borderId="1" xfId="0" applyNumberFormat="1" applyFont="1" applyFill="1" applyBorder="1" applyAlignment="1">
      <alignment horizontal="center" vertical="center"/>
    </xf>
    <xf numFmtId="0" fontId="66" fillId="0" borderId="0" xfId="0" applyFont="1" applyAlignment="1">
      <alignment vertical="center"/>
    </xf>
    <xf numFmtId="174" fontId="28" fillId="0" borderId="1" xfId="0" applyNumberFormat="1" applyFont="1" applyBorder="1" applyAlignment="1">
      <alignment horizontal="center" vertical="center"/>
    </xf>
    <xf numFmtId="167" fontId="28" fillId="16" borderId="1" xfId="0" applyNumberFormat="1" applyFont="1" applyFill="1" applyBorder="1" applyAlignment="1">
      <alignment horizontal="center" vertical="center"/>
    </xf>
    <xf numFmtId="167" fontId="40" fillId="0" borderId="1" xfId="0" applyNumberFormat="1" applyFont="1" applyBorder="1" applyAlignment="1">
      <alignment horizontal="center" vertical="center"/>
    </xf>
    <xf numFmtId="167"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69" fillId="0" borderId="0" xfId="0" applyFont="1" applyAlignment="1">
      <alignment vertical="center"/>
    </xf>
    <xf numFmtId="167" fontId="10" fillId="0" borderId="1" xfId="0" applyNumberFormat="1" applyFont="1" applyBorder="1" applyAlignment="1">
      <alignment horizontal="center" vertical="center"/>
    </xf>
    <xf numFmtId="0" fontId="10" fillId="0" borderId="8" xfId="0" applyFont="1" applyBorder="1" applyAlignment="1">
      <alignment horizontal="right" vertical="center" shrinkToFit="1"/>
    </xf>
    <xf numFmtId="0" fontId="40" fillId="0" borderId="3" xfId="0" applyFont="1" applyBorder="1" applyAlignment="1">
      <alignment horizontal="right" vertical="center" shrinkToFit="1"/>
    </xf>
    <xf numFmtId="167" fontId="28" fillId="0" borderId="0" xfId="0" applyNumberFormat="1" applyFont="1" applyAlignment="1">
      <alignment horizontal="center" vertical="center"/>
    </xf>
    <xf numFmtId="173" fontId="10" fillId="4" borderId="1" xfId="0" applyNumberFormat="1" applyFont="1" applyFill="1" applyBorder="1" applyAlignment="1">
      <alignment horizontal="center" vertical="center"/>
    </xf>
    <xf numFmtId="0" fontId="10" fillId="0" borderId="22" xfId="0" applyFont="1" applyBorder="1" applyAlignment="1">
      <alignment horizontal="center" vertical="center"/>
    </xf>
    <xf numFmtId="167" fontId="10" fillId="0" borderId="22" xfId="0" applyNumberFormat="1" applyFont="1" applyBorder="1" applyAlignment="1">
      <alignment horizontal="center" vertical="center"/>
    </xf>
    <xf numFmtId="0" fontId="10" fillId="0" borderId="22" xfId="0" applyFont="1" applyBorder="1" applyAlignment="1">
      <alignment horizontal="center" vertical="center" wrapText="1"/>
    </xf>
    <xf numFmtId="10" fontId="10" fillId="0" borderId="22" xfId="0" applyNumberFormat="1" applyFont="1" applyBorder="1" applyAlignment="1">
      <alignment horizontal="center" vertical="center"/>
    </xf>
    <xf numFmtId="165" fontId="10" fillId="0" borderId="22" xfId="0" applyNumberFormat="1" applyFont="1" applyBorder="1" applyAlignment="1">
      <alignment horizontal="center" vertical="center"/>
    </xf>
    <xf numFmtId="3" fontId="10" fillId="0" borderId="1" xfId="24" applyNumberFormat="1" applyFont="1" applyFill="1" applyBorder="1" applyAlignment="1">
      <alignment horizontal="center" vertical="center"/>
    </xf>
    <xf numFmtId="0" fontId="70" fillId="0" borderId="0" xfId="0" applyFont="1" applyAlignment="1">
      <alignment horizontal="center" vertical="center" wrapText="1"/>
    </xf>
    <xf numFmtId="166" fontId="70" fillId="0" borderId="0" xfId="0" applyNumberFormat="1" applyFont="1" applyAlignment="1">
      <alignment horizontal="center" vertical="center" wrapText="1"/>
    </xf>
    <xf numFmtId="0" fontId="9" fillId="13" borderId="1" xfId="0" applyFont="1" applyFill="1" applyBorder="1" applyAlignment="1">
      <alignment horizontal="center" vertical="center" wrapText="1"/>
    </xf>
    <xf numFmtId="0" fontId="9" fillId="22"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9" fillId="19" borderId="1" xfId="0" applyFont="1" applyFill="1" applyBorder="1" applyAlignment="1">
      <alignment horizontal="center" vertical="center" wrapText="1"/>
    </xf>
    <xf numFmtId="167" fontId="28" fillId="4" borderId="1" xfId="0" applyNumberFormat="1" applyFont="1" applyFill="1" applyBorder="1" applyAlignment="1">
      <alignment horizontal="center" vertical="center"/>
    </xf>
    <xf numFmtId="165" fontId="40"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165" fontId="10" fillId="0" borderId="3" xfId="0" applyNumberFormat="1" applyFont="1" applyBorder="1" applyAlignment="1">
      <alignment horizontal="center" vertical="center"/>
    </xf>
    <xf numFmtId="0" fontId="47" fillId="10" borderId="1" xfId="0" applyFont="1" applyFill="1" applyBorder="1" applyAlignment="1">
      <alignment horizontal="center" vertical="center"/>
    </xf>
    <xf numFmtId="0" fontId="40" fillId="10" borderId="1" xfId="0" applyFont="1" applyFill="1" applyBorder="1" applyAlignment="1">
      <alignment horizontal="center" vertical="center"/>
    </xf>
    <xf numFmtId="0" fontId="12" fillId="0" borderId="0" xfId="0" applyFont="1" applyAlignment="1">
      <alignment vertical="center" wrapText="1"/>
    </xf>
    <xf numFmtId="166" fontId="71" fillId="23" borderId="1" xfId="0" applyNumberFormat="1" applyFont="1" applyFill="1" applyBorder="1" applyAlignment="1">
      <alignment horizontal="center" vertical="center"/>
    </xf>
    <xf numFmtId="166" fontId="21" fillId="0" borderId="3" xfId="0" applyNumberFormat="1" applyFont="1" applyBorder="1" applyAlignment="1">
      <alignment horizontal="center" vertical="center" wrapText="1"/>
    </xf>
    <xf numFmtId="167" fontId="10" fillId="0" borderId="26" xfId="0" applyNumberFormat="1" applyFont="1" applyBorder="1" applyAlignment="1">
      <alignment horizontal="center" vertical="center"/>
    </xf>
    <xf numFmtId="0" fontId="10" fillId="0" borderId="26" xfId="0" applyFont="1" applyBorder="1" applyAlignment="1">
      <alignment horizontal="center" vertical="center" wrapText="1"/>
    </xf>
    <xf numFmtId="10" fontId="10" fillId="0" borderId="26" xfId="0" applyNumberFormat="1" applyFont="1" applyBorder="1" applyAlignment="1">
      <alignment horizontal="center" vertical="center"/>
    </xf>
    <xf numFmtId="165" fontId="20" fillId="0" borderId="26" xfId="0" applyNumberFormat="1" applyFont="1" applyBorder="1" applyAlignment="1">
      <alignment horizontal="center" vertical="center"/>
    </xf>
    <xf numFmtId="4" fontId="10" fillId="0" borderId="26" xfId="0" applyNumberFormat="1" applyFont="1" applyBorder="1" applyAlignment="1">
      <alignment horizontal="center" vertical="center"/>
    </xf>
    <xf numFmtId="0" fontId="15" fillId="0" borderId="0" xfId="31" applyFont="1" applyAlignment="1">
      <alignment vertical="center" wrapText="1"/>
    </xf>
    <xf numFmtId="2" fontId="14" fillId="16" borderId="15" xfId="0" applyNumberFormat="1" applyFont="1" applyFill="1" applyBorder="1" applyAlignment="1">
      <alignment vertical="center"/>
    </xf>
    <xf numFmtId="0" fontId="11" fillId="16" borderId="1" xfId="0" applyFont="1" applyFill="1" applyBorder="1" applyAlignment="1">
      <alignment vertical="center"/>
    </xf>
    <xf numFmtId="4" fontId="20" fillId="9" borderId="1" xfId="0" applyNumberFormat="1" applyFont="1" applyFill="1" applyBorder="1" applyAlignment="1">
      <alignment horizontal="center" vertical="center"/>
    </xf>
    <xf numFmtId="0" fontId="9" fillId="0" borderId="2" xfId="0" applyFont="1" applyBorder="1" applyAlignment="1">
      <alignment horizontal="center" vertical="center" wrapText="1"/>
    </xf>
    <xf numFmtId="14" fontId="20" fillId="5" borderId="2" xfId="0" applyNumberFormat="1" applyFont="1" applyFill="1" applyBorder="1" applyAlignment="1">
      <alignment horizontal="center" vertical="center" wrapText="1"/>
    </xf>
    <xf numFmtId="167" fontId="40" fillId="9" borderId="2" xfId="0" applyNumberFormat="1" applyFont="1" applyFill="1" applyBorder="1" applyAlignment="1">
      <alignment horizontal="center" vertical="center"/>
    </xf>
    <xf numFmtId="4" fontId="10" fillId="0" borderId="2" xfId="0" applyNumberFormat="1" applyFont="1" applyBorder="1" applyAlignment="1">
      <alignment horizontal="center" vertical="center"/>
    </xf>
    <xf numFmtId="4" fontId="20" fillId="0" borderId="1" xfId="0" applyNumberFormat="1" applyFont="1" applyBorder="1" applyAlignment="1">
      <alignment horizontal="center" vertical="center"/>
    </xf>
    <xf numFmtId="0" fontId="11" fillId="0" borderId="0" xfId="0" applyFont="1"/>
    <xf numFmtId="0" fontId="24" fillId="12" borderId="6" xfId="0" applyFont="1" applyFill="1" applyBorder="1" applyAlignment="1">
      <alignment horizontal="left" vertical="center"/>
    </xf>
    <xf numFmtId="0" fontId="24" fillId="12" borderId="10" xfId="0" applyFont="1" applyFill="1" applyBorder="1" applyAlignment="1">
      <alignment horizontal="left" vertical="center"/>
    </xf>
    <xf numFmtId="170" fontId="32" fillId="0" borderId="1" xfId="0" applyNumberFormat="1" applyFont="1" applyBorder="1" applyAlignment="1">
      <alignment horizontal="center" vertical="center"/>
    </xf>
    <xf numFmtId="0" fontId="24" fillId="15" borderId="12" xfId="0" applyFont="1" applyFill="1" applyBorder="1" applyAlignment="1">
      <alignment horizontal="center" vertical="center"/>
    </xf>
    <xf numFmtId="0" fontId="24" fillId="15" borderId="0" xfId="0" applyFont="1" applyFill="1" applyAlignment="1">
      <alignment horizontal="center" vertical="center"/>
    </xf>
    <xf numFmtId="0" fontId="56" fillId="0" borderId="0" xfId="0" applyFont="1" applyAlignment="1">
      <alignment horizontal="left" vertical="center" wrapText="1"/>
    </xf>
    <xf numFmtId="0" fontId="37" fillId="0" borderId="0" xfId="25" applyAlignment="1" applyProtection="1">
      <alignment horizontal="left" vertical="center" wrapText="1"/>
    </xf>
    <xf numFmtId="0" fontId="37" fillId="0" borderId="0" xfId="25" applyFill="1" applyAlignment="1" applyProtection="1">
      <alignment horizontal="left" vertical="center"/>
    </xf>
    <xf numFmtId="0" fontId="37" fillId="0" borderId="0" xfId="25" applyFill="1" applyAlignment="1" applyProtection="1">
      <alignment horizontal="left" vertical="center" wrapText="1"/>
    </xf>
    <xf numFmtId="0" fontId="12" fillId="18" borderId="0" xfId="0" applyFont="1" applyFill="1" applyAlignment="1">
      <alignment horizontal="center" vertical="center" wrapText="1"/>
    </xf>
    <xf numFmtId="0" fontId="23" fillId="14" borderId="1" xfId="0" applyFont="1" applyFill="1" applyBorder="1" applyAlignment="1">
      <alignment horizontal="center" vertical="center" wrapText="1"/>
    </xf>
    <xf numFmtId="0" fontId="20" fillId="0" borderId="0" xfId="0" applyFont="1" applyAlignment="1">
      <alignment horizontal="left" vertical="center"/>
    </xf>
    <xf numFmtId="0" fontId="20" fillId="0" borderId="0" xfId="0" applyFont="1" applyAlignment="1">
      <alignment horizontal="left" vertical="center" wrapText="1"/>
    </xf>
    <xf numFmtId="0" fontId="37" fillId="0" borderId="0" xfId="25" applyAlignment="1" applyProtection="1">
      <alignment horizontal="left" vertical="center"/>
    </xf>
    <xf numFmtId="0" fontId="24" fillId="12" borderId="0" xfId="0" applyFont="1" applyFill="1" applyAlignment="1">
      <alignment horizontal="left" vertical="center"/>
    </xf>
    <xf numFmtId="0" fontId="9" fillId="19" borderId="0" xfId="0" applyFont="1" applyFill="1" applyAlignment="1">
      <alignment horizontal="left" vertical="center"/>
    </xf>
    <xf numFmtId="0" fontId="32" fillId="0" borderId="3" xfId="0" applyFont="1" applyBorder="1" applyAlignment="1">
      <alignment horizontal="center" vertical="center"/>
    </xf>
    <xf numFmtId="0" fontId="32" fillId="0" borderId="11" xfId="0" applyFont="1" applyBorder="1" applyAlignment="1">
      <alignment horizontal="center" vertical="center"/>
    </xf>
    <xf numFmtId="0" fontId="32" fillId="0" borderId="8" xfId="0" applyFont="1" applyBorder="1" applyAlignment="1">
      <alignment horizontal="center" vertical="center"/>
    </xf>
    <xf numFmtId="0" fontId="20" fillId="0" borderId="12" xfId="0" applyFont="1" applyBorder="1" applyAlignment="1">
      <alignment horizontal="center" vertical="center" wrapText="1"/>
    </xf>
    <xf numFmtId="0" fontId="20" fillId="0" borderId="0" xfId="0" applyFont="1" applyAlignment="1">
      <alignment horizontal="center" vertical="center" wrapText="1"/>
    </xf>
    <xf numFmtId="0" fontId="12" fillId="3" borderId="0" xfId="0" applyFont="1" applyFill="1" applyAlignment="1">
      <alignment horizontal="center" vertical="center" wrapText="1"/>
    </xf>
    <xf numFmtId="0" fontId="10" fillId="0" borderId="0" xfId="3" applyNumberFormat="1" applyFont="1" applyAlignment="1">
      <alignment horizontal="left" vertical="center" wrapText="1"/>
    </xf>
    <xf numFmtId="0" fontId="32" fillId="18" borderId="1" xfId="0" applyFont="1" applyFill="1" applyBorder="1" applyAlignment="1">
      <alignment horizontal="center" vertical="center" wrapText="1"/>
    </xf>
    <xf numFmtId="0" fontId="10" fillId="0" borderId="0" xfId="0" applyFont="1" applyAlignment="1">
      <alignment horizontal="center" vertical="center" wrapText="1"/>
    </xf>
    <xf numFmtId="0" fontId="20" fillId="0" borderId="4" xfId="0" applyFont="1" applyBorder="1" applyAlignment="1">
      <alignment horizontal="left" vertical="center" wrapText="1"/>
    </xf>
    <xf numFmtId="0" fontId="40" fillId="0" borderId="0" xfId="0" applyFont="1" applyAlignment="1">
      <alignment horizontal="left" vertical="center"/>
    </xf>
    <xf numFmtId="0" fontId="38" fillId="0" borderId="12" xfId="0" applyFont="1" applyBorder="1" applyAlignment="1">
      <alignment horizontal="center" vertical="center" wrapText="1"/>
    </xf>
    <xf numFmtId="0" fontId="38" fillId="0" borderId="0" xfId="0" applyFont="1" applyAlignment="1">
      <alignment horizontal="center" vertical="center" wrapText="1"/>
    </xf>
    <xf numFmtId="0" fontId="9" fillId="0" borderId="10" xfId="0" applyFont="1" applyBorder="1" applyAlignment="1">
      <alignment horizontal="left" vertical="center" wrapText="1"/>
    </xf>
    <xf numFmtId="0" fontId="5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9" fillId="11" borderId="1" xfId="0" applyFont="1" applyFill="1" applyBorder="1" applyAlignment="1">
      <alignment horizontal="center" vertical="center" wrapText="1"/>
    </xf>
    <xf numFmtId="0" fontId="68" fillId="9" borderId="1" xfId="0" applyFont="1" applyFill="1" applyBorder="1" applyAlignment="1">
      <alignment horizontal="center" vertical="center" wrapText="1"/>
    </xf>
    <xf numFmtId="0" fontId="10" fillId="0" borderId="7" xfId="0" applyFont="1" applyBorder="1" applyAlignment="1">
      <alignment horizontal="left" vertical="center" wrapText="1"/>
    </xf>
    <xf numFmtId="0" fontId="10" fillId="0" borderId="2" xfId="0" applyFont="1" applyBorder="1" applyAlignment="1">
      <alignment horizontal="left" vertical="center" wrapText="1"/>
    </xf>
    <xf numFmtId="0" fontId="9" fillId="18" borderId="0" xfId="0" applyFont="1" applyFill="1" applyAlignment="1">
      <alignment horizontal="left" vertical="center" wrapText="1"/>
    </xf>
    <xf numFmtId="0" fontId="57" fillId="14" borderId="1" xfId="0" applyFont="1" applyFill="1" applyBorder="1" applyAlignment="1">
      <alignment horizontal="center" vertical="center"/>
    </xf>
    <xf numFmtId="0" fontId="57" fillId="14" borderId="1" xfId="0" applyFont="1" applyFill="1" applyBorder="1" applyAlignment="1">
      <alignment horizontal="center" vertical="center" wrapText="1"/>
    </xf>
    <xf numFmtId="0" fontId="23" fillId="14" borderId="3" xfId="0" applyFont="1" applyFill="1" applyBorder="1" applyAlignment="1">
      <alignment horizontal="center" vertical="center"/>
    </xf>
    <xf numFmtId="0" fontId="23" fillId="14" borderId="1" xfId="0" applyFont="1" applyFill="1" applyBorder="1" applyAlignment="1">
      <alignment horizontal="center" vertical="center"/>
    </xf>
    <xf numFmtId="0" fontId="12" fillId="18" borderId="7" xfId="0" applyFont="1" applyFill="1" applyBorder="1" applyAlignment="1">
      <alignment horizontal="center" vertical="center" wrapText="1"/>
    </xf>
    <xf numFmtId="0" fontId="12" fillId="18" borderId="5" xfId="0" applyFont="1" applyFill="1" applyBorder="1" applyAlignment="1">
      <alignment horizontal="center" vertical="center" wrapText="1"/>
    </xf>
    <xf numFmtId="0" fontId="12" fillId="18" borderId="2" xfId="0" applyFont="1" applyFill="1" applyBorder="1" applyAlignment="1">
      <alignment horizontal="center" vertical="center" wrapText="1"/>
    </xf>
    <xf numFmtId="0" fontId="11" fillId="3" borderId="21" xfId="0" applyFont="1" applyFill="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3" xfId="0" applyFont="1" applyBorder="1" applyAlignment="1">
      <alignment horizontal="center" vertical="center" wrapText="1"/>
    </xf>
    <xf numFmtId="0" fontId="22" fillId="0" borderId="0" xfId="0" applyFont="1" applyAlignment="1">
      <alignment horizontal="center" vertical="center" wrapText="1"/>
    </xf>
    <xf numFmtId="0" fontId="9" fillId="0" borderId="0" xfId="0" applyFont="1" applyAlignment="1">
      <alignment horizontal="center" vertical="center" wrapText="1"/>
    </xf>
    <xf numFmtId="0" fontId="22" fillId="14" borderId="8" xfId="0" applyFont="1" applyFill="1" applyBorder="1" applyAlignment="1">
      <alignment horizontal="center" vertical="center" wrapText="1"/>
    </xf>
    <xf numFmtId="0" fontId="22" fillId="14" borderId="1" xfId="0" applyFont="1" applyFill="1" applyBorder="1" applyAlignment="1">
      <alignment horizontal="center" vertical="center" wrapText="1"/>
    </xf>
    <xf numFmtId="0" fontId="12" fillId="18" borderId="1" xfId="0" applyFont="1" applyFill="1" applyBorder="1" applyAlignment="1">
      <alignment horizontal="center" vertical="center" wrapText="1"/>
    </xf>
    <xf numFmtId="0" fontId="11" fillId="18" borderId="1" xfId="0" applyFont="1" applyFill="1" applyBorder="1" applyAlignment="1">
      <alignment horizontal="center" vertical="center" wrapText="1"/>
    </xf>
    <xf numFmtId="0" fontId="9" fillId="14" borderId="8" xfId="0" applyFont="1" applyFill="1" applyBorder="1" applyAlignment="1">
      <alignment horizontal="center" vertical="center"/>
    </xf>
    <xf numFmtId="0" fontId="9" fillId="14" borderId="1" xfId="0" applyFont="1" applyFill="1" applyBorder="1" applyAlignment="1">
      <alignment horizontal="center" vertical="center"/>
    </xf>
    <xf numFmtId="0" fontId="9" fillId="0" borderId="10" xfId="0" applyFont="1" applyBorder="1" applyAlignment="1">
      <alignment horizontal="left" vertical="center"/>
    </xf>
    <xf numFmtId="0" fontId="9" fillId="14" borderId="11" xfId="0" applyFont="1" applyFill="1" applyBorder="1" applyAlignment="1">
      <alignment horizontal="center" vertical="center"/>
    </xf>
    <xf numFmtId="0" fontId="22" fillId="0" borderId="0" xfId="0" applyFont="1" applyAlignment="1">
      <alignment horizontal="left" vertical="center" wrapText="1"/>
    </xf>
    <xf numFmtId="0" fontId="9" fillId="0" borderId="0" xfId="0" applyFont="1" applyAlignment="1">
      <alignment horizontal="left" vertical="center" wrapText="1"/>
    </xf>
    <xf numFmtId="0" fontId="17" fillId="14" borderId="8" xfId="0" applyFont="1" applyFill="1" applyBorder="1" applyAlignment="1">
      <alignment horizontal="center" vertical="center" wrapText="1"/>
    </xf>
    <xf numFmtId="0" fontId="17" fillId="14" borderId="1" xfId="0" applyFont="1" applyFill="1" applyBorder="1" applyAlignment="1">
      <alignment horizontal="center" vertical="center" wrapText="1"/>
    </xf>
    <xf numFmtId="0" fontId="61" fillId="19" borderId="0" xfId="0" applyFont="1" applyFill="1" applyAlignment="1">
      <alignment horizontal="left" vertical="center" wrapText="1"/>
    </xf>
    <xf numFmtId="0" fontId="12" fillId="19" borderId="0" xfId="0" applyFont="1" applyFill="1" applyAlignment="1">
      <alignment horizontal="left" vertical="center"/>
    </xf>
    <xf numFmtId="0" fontId="9" fillId="0" borderId="10" xfId="0" applyFont="1" applyBorder="1" applyAlignment="1">
      <alignment horizontal="center" vertical="center"/>
    </xf>
    <xf numFmtId="0" fontId="12" fillId="14" borderId="0" xfId="0" applyFont="1" applyFill="1" applyAlignment="1">
      <alignment horizontal="left" vertical="center"/>
    </xf>
    <xf numFmtId="0" fontId="13" fillId="12" borderId="0" xfId="31" applyFont="1" applyFill="1" applyAlignment="1">
      <alignment horizontal="center" vertical="center"/>
    </xf>
    <xf numFmtId="0" fontId="44" fillId="12" borderId="6" xfId="0" applyFont="1" applyFill="1" applyBorder="1" applyAlignment="1">
      <alignment horizontal="center" vertical="center" wrapText="1"/>
    </xf>
    <xf numFmtId="0" fontId="44" fillId="12" borderId="10" xfId="0" applyFont="1" applyFill="1" applyBorder="1" applyAlignment="1">
      <alignment horizontal="center" vertical="center" wrapText="1"/>
    </xf>
    <xf numFmtId="0" fontId="9" fillId="12" borderId="6" xfId="31" applyFont="1" applyFill="1" applyBorder="1" applyAlignment="1">
      <alignment horizontal="center" vertical="center" wrapText="1"/>
    </xf>
    <xf numFmtId="0" fontId="9" fillId="12" borderId="10" xfId="31" applyFont="1" applyFill="1" applyBorder="1" applyAlignment="1">
      <alignment horizontal="center" vertical="center" wrapText="1"/>
    </xf>
    <xf numFmtId="0" fontId="9" fillId="12" borderId="0" xfId="0" applyFont="1" applyFill="1" applyAlignment="1">
      <alignment horizontal="center" vertical="center"/>
    </xf>
    <xf numFmtId="0" fontId="12" fillId="18" borderId="13"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0" xfId="0" applyFont="1" applyAlignment="1">
      <alignment horizontal="center" vertical="center"/>
    </xf>
    <xf numFmtId="0" fontId="10" fillId="10" borderId="1" xfId="31" applyFont="1" applyFill="1" applyBorder="1" applyAlignment="1">
      <alignment horizontal="center" vertical="center"/>
    </xf>
    <xf numFmtId="2" fontId="10" fillId="0" borderId="1" xfId="31" applyNumberFormat="1" applyFont="1" applyBorder="1" applyAlignment="1">
      <alignment horizontal="left" vertical="center" wrapText="1"/>
    </xf>
    <xf numFmtId="0" fontId="24" fillId="9" borderId="1" xfId="0" applyFont="1" applyFill="1" applyBorder="1" applyAlignment="1">
      <alignment horizontal="center" vertical="center"/>
    </xf>
    <xf numFmtId="0" fontId="9" fillId="13" borderId="3" xfId="0" applyFont="1" applyFill="1" applyBorder="1" applyAlignment="1">
      <alignment horizontal="center" vertical="center"/>
    </xf>
    <xf numFmtId="0" fontId="9" fillId="13" borderId="11" xfId="0" applyFont="1" applyFill="1" applyBorder="1" applyAlignment="1">
      <alignment horizontal="center" vertical="center"/>
    </xf>
    <xf numFmtId="0" fontId="9" fillId="13" borderId="8" xfId="0" applyFont="1" applyFill="1" applyBorder="1" applyAlignment="1">
      <alignment horizontal="center" vertical="center"/>
    </xf>
    <xf numFmtId="0" fontId="9" fillId="22" borderId="3" xfId="0" applyFont="1" applyFill="1" applyBorder="1" applyAlignment="1">
      <alignment horizontal="center" vertical="center"/>
    </xf>
    <xf numFmtId="0" fontId="9" fillId="22" borderId="11" xfId="0" applyFont="1" applyFill="1" applyBorder="1" applyAlignment="1">
      <alignment horizontal="center" vertical="center"/>
    </xf>
    <xf numFmtId="0" fontId="9" fillId="22" borderId="8" xfId="0" applyFont="1" applyFill="1" applyBorder="1" applyAlignment="1">
      <alignment horizontal="center" vertical="center"/>
    </xf>
    <xf numFmtId="0" fontId="9" fillId="8" borderId="3" xfId="0" applyFont="1" applyFill="1" applyBorder="1" applyAlignment="1">
      <alignment horizontal="center" vertical="center"/>
    </xf>
    <xf numFmtId="0" fontId="9" fillId="8" borderId="11" xfId="0" applyFont="1" applyFill="1" applyBorder="1" applyAlignment="1">
      <alignment horizontal="center" vertical="center"/>
    </xf>
    <xf numFmtId="0" fontId="9" fillId="8" borderId="8" xfId="0" applyFont="1" applyFill="1" applyBorder="1" applyAlignment="1">
      <alignment horizontal="center" vertical="center"/>
    </xf>
    <xf numFmtId="0" fontId="9" fillId="19" borderId="3" xfId="0" applyFont="1" applyFill="1" applyBorder="1" applyAlignment="1">
      <alignment horizontal="center" vertical="center"/>
    </xf>
    <xf numFmtId="0" fontId="9" fillId="19" borderId="11" xfId="0" applyFont="1" applyFill="1" applyBorder="1" applyAlignment="1">
      <alignment horizontal="center" vertical="center"/>
    </xf>
    <xf numFmtId="0" fontId="9" fillId="19" borderId="8" xfId="0" applyFont="1" applyFill="1" applyBorder="1" applyAlignment="1">
      <alignment horizontal="center" vertical="center"/>
    </xf>
    <xf numFmtId="0" fontId="51" fillId="14" borderId="3" xfId="0" applyFont="1" applyFill="1" applyBorder="1" applyAlignment="1">
      <alignment horizontal="center" vertical="center" wrapText="1"/>
    </xf>
    <xf numFmtId="0" fontId="51" fillId="14" borderId="11" xfId="0" applyFont="1" applyFill="1" applyBorder="1" applyAlignment="1">
      <alignment horizontal="center" vertical="center" wrapText="1"/>
    </xf>
    <xf numFmtId="0" fontId="51" fillId="14" borderId="8" xfId="0" applyFont="1" applyFill="1" applyBorder="1" applyAlignment="1">
      <alignment horizontal="center" vertical="center" wrapText="1"/>
    </xf>
    <xf numFmtId="0" fontId="51" fillId="14" borderId="1" xfId="0" applyFont="1" applyFill="1" applyBorder="1" applyAlignment="1">
      <alignment horizontal="center" vertical="center" wrapText="1"/>
    </xf>
    <xf numFmtId="0" fontId="31" fillId="19" borderId="0" xfId="0" applyFont="1" applyFill="1" applyAlignment="1">
      <alignment horizontal="left" vertical="center"/>
    </xf>
    <xf numFmtId="0" fontId="9" fillId="14" borderId="3" xfId="0" applyFont="1" applyFill="1" applyBorder="1" applyAlignment="1">
      <alignment horizontal="center" vertical="center"/>
    </xf>
    <xf numFmtId="0" fontId="32" fillId="12" borderId="3" xfId="0" applyFont="1" applyFill="1" applyBorder="1" applyAlignment="1">
      <alignment horizontal="center" vertical="center" wrapText="1"/>
    </xf>
    <xf numFmtId="0" fontId="32" fillId="12" borderId="11" xfId="0" applyFont="1" applyFill="1" applyBorder="1" applyAlignment="1">
      <alignment horizontal="center" vertical="center" wrapText="1"/>
    </xf>
    <xf numFmtId="0" fontId="32" fillId="12" borderId="8" xfId="0" applyFont="1" applyFill="1" applyBorder="1" applyAlignment="1">
      <alignment horizontal="center" vertical="center" wrapText="1"/>
    </xf>
    <xf numFmtId="0" fontId="32" fillId="12" borderId="1" xfId="0" applyFont="1" applyFill="1" applyBorder="1" applyAlignment="1">
      <alignment horizontal="center" vertical="center" wrapText="1"/>
    </xf>
    <xf numFmtId="0" fontId="32" fillId="0" borderId="1" xfId="0" applyFont="1" applyBorder="1" applyAlignment="1">
      <alignment horizontal="center" vertical="center"/>
    </xf>
    <xf numFmtId="0" fontId="24" fillId="14" borderId="0" xfId="0" applyFont="1" applyFill="1" applyAlignment="1">
      <alignment horizontal="left" vertical="center"/>
    </xf>
    <xf numFmtId="0" fontId="32" fillId="0" borderId="3"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8" xfId="0" applyFont="1" applyBorder="1" applyAlignment="1">
      <alignment horizontal="center" vertical="center" wrapText="1"/>
    </xf>
    <xf numFmtId="0" fontId="11" fillId="10" borderId="1" xfId="0" applyFont="1" applyFill="1" applyBorder="1" applyAlignment="1">
      <alignment horizontal="center" vertical="center" wrapText="1"/>
    </xf>
    <xf numFmtId="0" fontId="12" fillId="10" borderId="3" xfId="0" applyFont="1" applyFill="1" applyBorder="1" applyAlignment="1">
      <alignment horizontal="left" vertical="center"/>
    </xf>
    <xf numFmtId="0" fontId="12" fillId="10" borderId="11" xfId="0" applyFont="1" applyFill="1" applyBorder="1" applyAlignment="1">
      <alignment horizontal="left" vertical="center"/>
    </xf>
    <xf numFmtId="0" fontId="12" fillId="10" borderId="8" xfId="0" applyFont="1" applyFill="1" applyBorder="1" applyAlignment="1">
      <alignment horizontal="left" vertical="center"/>
    </xf>
    <xf numFmtId="0" fontId="11" fillId="10" borderId="7" xfId="0" applyFont="1" applyFill="1" applyBorder="1" applyAlignment="1">
      <alignment horizontal="left" vertical="center" wrapText="1"/>
    </xf>
    <xf numFmtId="0" fontId="11" fillId="10" borderId="2" xfId="0" applyFont="1" applyFill="1" applyBorder="1" applyAlignment="1">
      <alignment horizontal="left" vertical="center" wrapText="1"/>
    </xf>
    <xf numFmtId="0" fontId="20" fillId="0" borderId="4" xfId="0" applyFont="1" applyBorder="1" applyAlignment="1">
      <alignment horizontal="left" vertical="center"/>
    </xf>
    <xf numFmtId="0" fontId="10" fillId="10" borderId="7"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12" fillId="18" borderId="25" xfId="0" applyFont="1" applyFill="1" applyBorder="1" applyAlignment="1">
      <alignment horizontal="center" vertical="center" wrapText="1"/>
    </xf>
    <xf numFmtId="0" fontId="11" fillId="3" borderId="0" xfId="0" applyFont="1" applyFill="1" applyAlignment="1">
      <alignment horizontal="center" vertical="center"/>
    </xf>
    <xf numFmtId="0" fontId="57" fillId="23" borderId="1" xfId="0" applyFont="1" applyFill="1" applyBorder="1" applyAlignment="1">
      <alignment horizontal="center" vertical="center" wrapText="1"/>
    </xf>
    <xf numFmtId="0" fontId="10" fillId="0" borderId="26" xfId="0" applyFont="1" applyBorder="1" applyAlignment="1">
      <alignment horizontal="center" vertical="center" wrapText="1"/>
    </xf>
    <xf numFmtId="0" fontId="10" fillId="0" borderId="26" xfId="0" applyFont="1" applyBorder="1" applyAlignment="1">
      <alignment horizontal="center" vertical="center"/>
    </xf>
    <xf numFmtId="0" fontId="9" fillId="20" borderId="3" xfId="0" applyFont="1" applyFill="1" applyBorder="1" applyAlignment="1">
      <alignment horizontal="center" vertical="center" wrapText="1"/>
    </xf>
    <xf numFmtId="0" fontId="9" fillId="20" borderId="11" xfId="0" applyFont="1" applyFill="1" applyBorder="1" applyAlignment="1">
      <alignment horizontal="center" vertical="center" wrapText="1"/>
    </xf>
    <xf numFmtId="0" fontId="9" fillId="20" borderId="8" xfId="0" applyFont="1" applyFill="1" applyBorder="1" applyAlignment="1">
      <alignment horizontal="center" vertical="center" wrapText="1"/>
    </xf>
    <xf numFmtId="4" fontId="10" fillId="0" borderId="7" xfId="0" applyNumberFormat="1" applyFont="1" applyBorder="1" applyAlignment="1" applyProtection="1">
      <alignment horizontal="center" vertical="center"/>
      <protection hidden="1"/>
    </xf>
    <xf numFmtId="4" fontId="10" fillId="0" borderId="5" xfId="0" applyNumberFormat="1" applyFont="1" applyBorder="1" applyAlignment="1" applyProtection="1">
      <alignment horizontal="center" vertical="center"/>
      <protection hidden="1"/>
    </xf>
    <xf numFmtId="4" fontId="10" fillId="0" borderId="9" xfId="0" applyNumberFormat="1" applyFont="1" applyBorder="1" applyAlignment="1" applyProtection="1">
      <alignment horizontal="center" vertical="center"/>
      <protection hidden="1"/>
    </xf>
    <xf numFmtId="4" fontId="10" fillId="0" borderId="12" xfId="0" applyNumberFormat="1" applyFont="1" applyBorder="1" applyAlignment="1" applyProtection="1">
      <alignment horizontal="center" vertical="center"/>
      <protection hidden="1"/>
    </xf>
    <xf numFmtId="0" fontId="15" fillId="0" borderId="10" xfId="31" applyFont="1" applyBorder="1" applyAlignment="1">
      <alignment horizontal="left" vertical="center" wrapText="1"/>
    </xf>
    <xf numFmtId="0" fontId="10" fillId="10" borderId="7" xfId="0" applyFont="1" applyFill="1" applyBorder="1" applyAlignment="1">
      <alignment horizontal="left" vertical="center"/>
    </xf>
    <xf numFmtId="0" fontId="10" fillId="10" borderId="2" xfId="0" applyFont="1" applyFill="1" applyBorder="1" applyAlignment="1">
      <alignment horizontal="left" vertical="center"/>
    </xf>
    <xf numFmtId="0" fontId="31" fillId="19" borderId="0" xfId="0" applyFont="1" applyFill="1" applyAlignment="1">
      <alignment horizontal="left" vertical="center" wrapText="1"/>
    </xf>
    <xf numFmtId="0" fontId="9" fillId="20" borderId="3" xfId="0" applyFont="1" applyFill="1" applyBorder="1" applyAlignment="1" applyProtection="1">
      <alignment horizontal="center" vertical="center" wrapText="1"/>
      <protection hidden="1"/>
    </xf>
    <xf numFmtId="0" fontId="9" fillId="20" borderId="8" xfId="0" applyFont="1" applyFill="1" applyBorder="1" applyAlignment="1" applyProtection="1">
      <alignment horizontal="center" vertical="center" wrapText="1"/>
      <protection hidden="1"/>
    </xf>
    <xf numFmtId="0" fontId="20" fillId="0" borderId="1" xfId="0" applyFont="1" applyBorder="1" applyAlignment="1">
      <alignment horizontal="center" vertical="center"/>
    </xf>
    <xf numFmtId="0" fontId="32" fillId="10" borderId="3" xfId="0" applyFont="1" applyFill="1" applyBorder="1" applyAlignment="1">
      <alignment horizontal="center" vertical="center"/>
    </xf>
    <xf numFmtId="0" fontId="32" fillId="10" borderId="8" xfId="0" applyFont="1" applyFill="1" applyBorder="1" applyAlignment="1">
      <alignment horizontal="center" vertical="center"/>
    </xf>
    <xf numFmtId="0" fontId="28" fillId="0" borderId="1" xfId="0" applyFont="1" applyBorder="1" applyAlignment="1">
      <alignment horizontal="center" vertical="center"/>
    </xf>
    <xf numFmtId="0" fontId="28" fillId="0" borderId="3" xfId="0" applyFont="1" applyBorder="1" applyAlignment="1">
      <alignment horizontal="center" vertical="center"/>
    </xf>
    <xf numFmtId="10" fontId="21" fillId="0" borderId="1" xfId="36" applyNumberFormat="1" applyFont="1" applyBorder="1" applyAlignment="1">
      <alignment horizontal="center" vertical="center" wrapText="1"/>
    </xf>
  </cellXfs>
  <cellStyles count="53">
    <cellStyle name="Dziesiętny 2" xfId="1" xr:uid="{00000000-0005-0000-0000-000001000000}"/>
    <cellStyle name="Dziesiętny 3" xfId="8" xr:uid="{00000000-0005-0000-0000-000002000000}"/>
    <cellStyle name="Dziesiętny 4" xfId="10" xr:uid="{00000000-0005-0000-0000-000003000000}"/>
    <cellStyle name="Dziesiętny 4 2" xfId="15" xr:uid="{00000000-0005-0000-0000-000004000000}"/>
    <cellStyle name="Dziesiętny 4 2 2" xfId="41" xr:uid="{00000000-0005-0000-0000-000005000000}"/>
    <cellStyle name="Dziesiętny 5" xfId="19" xr:uid="{00000000-0005-0000-0000-000006000000}"/>
    <cellStyle name="Dziesiętny 6" xfId="30" xr:uid="{00000000-0005-0000-0000-000007000000}"/>
    <cellStyle name="Dziesiętny 7" xfId="34" xr:uid="{00000000-0005-0000-0000-000008000000}"/>
    <cellStyle name="Hiperłącze" xfId="25" builtinId="8"/>
    <cellStyle name="Hiperłącze 2" xfId="52" xr:uid="{C10CA318-CD0E-495B-8A6B-7B2FC35752D2}"/>
    <cellStyle name="Normal 2" xfId="36" xr:uid="{00000000-0005-0000-0000-00000A000000}"/>
    <cellStyle name="Normalny" xfId="0" builtinId="0"/>
    <cellStyle name="Normalny 10" xfId="33" xr:uid="{00000000-0005-0000-0000-00000C000000}"/>
    <cellStyle name="Normalny 11" xfId="37" xr:uid="{00000000-0005-0000-0000-00000D000000}"/>
    <cellStyle name="Normalny 11 2" xfId="43" xr:uid="{00000000-0005-0000-0000-00000E000000}"/>
    <cellStyle name="Normalny 12" xfId="38" xr:uid="{00000000-0005-0000-0000-00000F000000}"/>
    <cellStyle name="Normalny 12 2" xfId="44" xr:uid="{00000000-0005-0000-0000-000010000000}"/>
    <cellStyle name="Normalny 13" xfId="48" xr:uid="{00000000-0005-0000-0000-000011000000}"/>
    <cellStyle name="Normalny 14" xfId="49" xr:uid="{BA728E46-7A0F-4177-AF7F-819CFF5C664F}"/>
    <cellStyle name="Normalny 2" xfId="2" xr:uid="{00000000-0005-0000-0000-000012000000}"/>
    <cellStyle name="Normalny 2 2" xfId="31" xr:uid="{00000000-0005-0000-0000-000013000000}"/>
    <cellStyle name="Normalny 2 3" xfId="39" xr:uid="{00000000-0005-0000-0000-000014000000}"/>
    <cellStyle name="Normalny 3" xfId="9" xr:uid="{00000000-0005-0000-0000-000015000000}"/>
    <cellStyle name="Normalny 3 2" xfId="16" xr:uid="{00000000-0005-0000-0000-000016000000}"/>
    <cellStyle name="Normalny 3 3" xfId="13" xr:uid="{00000000-0005-0000-0000-000017000000}"/>
    <cellStyle name="Normalny 3 4" xfId="51" xr:uid="{F0AC2577-E33C-48B9-8E5F-40D895801E39}"/>
    <cellStyle name="Normalny 4" xfId="3" xr:uid="{00000000-0005-0000-0000-000018000000}"/>
    <cellStyle name="Normalny 4 2" xfId="17" xr:uid="{00000000-0005-0000-0000-000019000000}"/>
    <cellStyle name="Normalny 5" xfId="14" xr:uid="{00000000-0005-0000-0000-00001A000000}"/>
    <cellStyle name="Normalny 6" xfId="4" xr:uid="{00000000-0005-0000-0000-00001B000000}"/>
    <cellStyle name="Normalny 7" xfId="18" xr:uid="{00000000-0005-0000-0000-00001C000000}"/>
    <cellStyle name="Normalny 8" xfId="20" xr:uid="{00000000-0005-0000-0000-00001D000000}"/>
    <cellStyle name="Normalny 9" xfId="26" xr:uid="{00000000-0005-0000-0000-00001E000000}"/>
    <cellStyle name="Normalny 9 2" xfId="29" xr:uid="{00000000-0005-0000-0000-00001F000000}"/>
    <cellStyle name="Procentowy 2" xfId="5" xr:uid="{00000000-0005-0000-0000-000021000000}"/>
    <cellStyle name="Procentowy 3" xfId="11" xr:uid="{00000000-0005-0000-0000-000022000000}"/>
    <cellStyle name="Procentowy 3 2" xfId="22" xr:uid="{00000000-0005-0000-0000-000023000000}"/>
    <cellStyle name="Procentowy 4" xfId="12" xr:uid="{00000000-0005-0000-0000-000024000000}"/>
    <cellStyle name="Procentowy 5" xfId="21" xr:uid="{00000000-0005-0000-0000-000025000000}"/>
    <cellStyle name="Procentowy 6" xfId="27" xr:uid="{00000000-0005-0000-0000-000026000000}"/>
    <cellStyle name="Procentowy 6 2" xfId="32" xr:uid="{00000000-0005-0000-0000-000027000000}"/>
    <cellStyle name="Procentowy 7" xfId="35" xr:uid="{00000000-0005-0000-0000-000028000000}"/>
    <cellStyle name="Standard 2" xfId="45" xr:uid="{00000000-0005-0000-0000-000029000000}"/>
    <cellStyle name="Walutowy 2" xfId="6" xr:uid="{00000000-0005-0000-0000-00002A000000}"/>
    <cellStyle name="Walutowy 2 2" xfId="40" xr:uid="{00000000-0005-0000-0000-00002B000000}"/>
    <cellStyle name="Walutowy 2 3" xfId="46" xr:uid="{00000000-0005-0000-0000-00002C000000}"/>
    <cellStyle name="Walutowy 3" xfId="23" xr:uid="{00000000-0005-0000-0000-00002D000000}"/>
    <cellStyle name="Walutowy 3 2" xfId="42" xr:uid="{00000000-0005-0000-0000-00002E000000}"/>
    <cellStyle name="Walutowy 3 3" xfId="47" xr:uid="{00000000-0005-0000-0000-00002F000000}"/>
    <cellStyle name="Założenia" xfId="50" xr:uid="{A29E91D5-5429-4453-B842-5718568A5A1E}"/>
    <cellStyle name="Złe 2" xfId="24" xr:uid="{00000000-0005-0000-0000-000030000000}"/>
    <cellStyle name="Złe 3" xfId="28" xr:uid="{00000000-0005-0000-0000-000031000000}"/>
    <cellStyle name="Zły" xfId="7" builtinId="27" customBuiltin="1"/>
  </cellStyles>
  <dxfs count="0"/>
  <tableStyles count="0" defaultTableStyle="TableStyleMedium9" defaultPivotStyle="PivotStyleLight16"/>
  <colors>
    <mruColors>
      <color rgb="FFFFF5D5"/>
      <color rgb="FFCCFFCC"/>
      <color rgb="FFFFFFCC"/>
      <color rgb="FFFFE9A3"/>
      <color rgb="FFDDDDDD"/>
      <color rgb="FFFFFF99"/>
      <color rgb="FF0000FF"/>
      <color rgb="FFCCFF99"/>
      <color rgb="FFFF3300"/>
      <color rgb="FF3478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cupt.gov.pl/wp-content/uploads/2024/06/upload_koszty-jednostkowe_ver2024-06-17_6973_975.xls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69194-4196-47BB-B8C7-F69EA93A6735}">
  <dimension ref="A1:EJ1814"/>
  <sheetViews>
    <sheetView tabSelected="1" zoomScale="85" zoomScaleNormal="85" workbookViewId="0">
      <selection activeCell="B1" sqref="B1:H1"/>
    </sheetView>
  </sheetViews>
  <sheetFormatPr defaultColWidth="9.21875" defaultRowHeight="12.6"/>
  <cols>
    <col min="1" max="1" width="25.77734375" style="1" customWidth="1"/>
    <col min="2" max="2" width="54" style="78" customWidth="1"/>
    <col min="3" max="3" width="21.77734375" style="78" customWidth="1"/>
    <col min="4" max="4" width="25.77734375" style="78" customWidth="1"/>
    <col min="5" max="12" width="32" style="78" customWidth="1"/>
    <col min="13" max="13" width="26.21875" style="78" customWidth="1"/>
    <col min="14" max="15" width="25.77734375" style="78" customWidth="1"/>
    <col min="16" max="16" width="27.77734375" style="78" customWidth="1"/>
    <col min="17" max="17" width="27" style="78" customWidth="1"/>
    <col min="18" max="18" width="17.5546875" style="78" customWidth="1"/>
    <col min="19" max="21" width="25.77734375" style="78" customWidth="1"/>
    <col min="22" max="22" width="31.5546875" style="78" customWidth="1"/>
    <col min="23" max="36" width="25.77734375" style="78" customWidth="1"/>
    <col min="37" max="49" width="15.77734375" style="78" customWidth="1"/>
    <col min="50" max="62" width="14.21875" style="78" bestFit="1" customWidth="1"/>
    <col min="63" max="140" width="9.21875" style="78"/>
    <col min="141" max="16384" width="9.21875" style="1"/>
  </cols>
  <sheetData>
    <row r="1" spans="2:22" s="2" customFormat="1" ht="30" customHeight="1">
      <c r="B1" s="386" t="s">
        <v>61</v>
      </c>
      <c r="C1" s="387"/>
      <c r="D1" s="387"/>
      <c r="E1" s="387"/>
      <c r="F1" s="387"/>
      <c r="G1" s="387"/>
      <c r="H1" s="387"/>
      <c r="I1" s="64"/>
    </row>
    <row r="2" spans="2:22" s="2" customFormat="1" ht="20.100000000000001" customHeight="1">
      <c r="B2" s="43"/>
      <c r="C2" s="43"/>
      <c r="D2" s="43"/>
      <c r="E2" s="64"/>
      <c r="F2" s="64"/>
      <c r="G2" s="64"/>
      <c r="H2" s="64"/>
      <c r="I2" s="64"/>
    </row>
    <row r="3" spans="2:22" ht="25.2" customHeight="1">
      <c r="B3" s="305" t="s">
        <v>387</v>
      </c>
      <c r="C3" s="307">
        <v>2024</v>
      </c>
      <c r="D3" s="306"/>
      <c r="E3" s="306"/>
      <c r="F3" s="306"/>
      <c r="G3" s="306"/>
      <c r="H3" s="306"/>
      <c r="I3" s="64"/>
    </row>
    <row r="4" spans="2:22" ht="25.2" customHeight="1">
      <c r="B4" s="305" t="s">
        <v>389</v>
      </c>
      <c r="C4" s="388" t="s">
        <v>386</v>
      </c>
      <c r="D4" s="388"/>
      <c r="E4" s="388"/>
      <c r="F4" s="388"/>
      <c r="G4" s="388"/>
      <c r="H4" s="388"/>
      <c r="I4" s="388"/>
    </row>
    <row r="5" spans="2:22" ht="25.2" customHeight="1">
      <c r="B5" s="305" t="s">
        <v>388</v>
      </c>
      <c r="C5" s="389" t="s">
        <v>445</v>
      </c>
      <c r="D5" s="388"/>
      <c r="E5" s="388"/>
      <c r="F5" s="388"/>
      <c r="G5" s="388"/>
      <c r="H5" s="388"/>
      <c r="I5" s="388"/>
    </row>
    <row r="6" spans="2:22" ht="25.2" customHeight="1">
      <c r="B6" s="1"/>
      <c r="C6" s="28"/>
      <c r="D6" s="28"/>
      <c r="E6" s="28"/>
      <c r="F6" s="28"/>
      <c r="G6" s="28"/>
      <c r="H6" s="28"/>
      <c r="I6" s="64"/>
    </row>
    <row r="7" spans="2:22" ht="25.2" customHeight="1">
      <c r="B7" s="302" t="s">
        <v>377</v>
      </c>
      <c r="C7" s="28"/>
      <c r="D7" s="28"/>
      <c r="E7" s="28"/>
      <c r="F7" s="28"/>
      <c r="G7" s="28"/>
      <c r="H7" s="28"/>
      <c r="I7" s="64"/>
    </row>
    <row r="8" spans="2:22" ht="25.2" customHeight="1">
      <c r="B8" s="390" t="s">
        <v>397</v>
      </c>
      <c r="C8" s="390"/>
      <c r="D8" s="390"/>
      <c r="E8" s="382"/>
      <c r="F8" s="382"/>
      <c r="G8" s="382"/>
      <c r="H8" s="382"/>
      <c r="I8" s="64"/>
      <c r="J8" s="64"/>
      <c r="K8" s="2"/>
      <c r="L8" s="2"/>
      <c r="M8" s="2"/>
      <c r="N8" s="2"/>
      <c r="O8" s="2"/>
      <c r="P8" s="2"/>
      <c r="Q8" s="64"/>
      <c r="R8" s="64"/>
      <c r="S8" s="64"/>
      <c r="T8" s="64"/>
      <c r="U8" s="64"/>
      <c r="V8" s="64"/>
    </row>
    <row r="9" spans="2:22" ht="25.2" customHeight="1">
      <c r="B9" s="391" t="s">
        <v>372</v>
      </c>
      <c r="C9" s="391"/>
      <c r="D9" s="391"/>
      <c r="E9" s="64"/>
      <c r="F9" s="64"/>
      <c r="G9" s="64"/>
      <c r="H9" s="64"/>
      <c r="I9" s="64"/>
      <c r="J9" s="64"/>
      <c r="K9" s="2"/>
      <c r="L9" s="2"/>
      <c r="M9" s="2"/>
      <c r="N9" s="2"/>
      <c r="O9" s="2"/>
      <c r="P9" s="2"/>
      <c r="Q9" s="64"/>
      <c r="R9" s="64"/>
      <c r="S9" s="64"/>
      <c r="T9" s="64"/>
      <c r="U9" s="64"/>
      <c r="V9" s="64"/>
    </row>
    <row r="10" spans="2:22" ht="25.2" customHeight="1">
      <c r="B10" s="390" t="s">
        <v>373</v>
      </c>
      <c r="C10" s="390"/>
      <c r="D10" s="390"/>
      <c r="E10" s="382"/>
      <c r="F10" s="382"/>
      <c r="G10" s="382"/>
      <c r="H10" s="382"/>
      <c r="I10" s="64"/>
      <c r="J10" s="64"/>
      <c r="K10" s="2"/>
      <c r="L10" s="2"/>
      <c r="M10" s="2"/>
      <c r="N10" s="2"/>
      <c r="O10" s="2"/>
      <c r="P10" s="2"/>
      <c r="Q10" s="64"/>
      <c r="R10" s="64"/>
      <c r="S10" s="64"/>
      <c r="T10" s="64"/>
      <c r="U10" s="64"/>
      <c r="V10" s="64"/>
    </row>
    <row r="11" spans="2:22" ht="25.2" customHeight="1">
      <c r="B11" s="391" t="s">
        <v>374</v>
      </c>
      <c r="C11" s="391"/>
      <c r="D11" s="391"/>
      <c r="E11" s="64"/>
      <c r="F11" s="64"/>
      <c r="G11" s="64"/>
      <c r="H11" s="64"/>
      <c r="I11" s="64"/>
      <c r="J11" s="64"/>
      <c r="K11" s="2"/>
      <c r="L11" s="2"/>
      <c r="M11" s="2"/>
      <c r="N11" s="2"/>
      <c r="O11" s="2"/>
      <c r="P11" s="2"/>
      <c r="Q11" s="64"/>
      <c r="R11" s="64"/>
      <c r="S11" s="64"/>
      <c r="T11" s="64"/>
      <c r="U11" s="64"/>
      <c r="V11" s="64"/>
    </row>
    <row r="12" spans="2:22" ht="25.2" customHeight="1">
      <c r="B12" s="390" t="s">
        <v>267</v>
      </c>
      <c r="C12" s="390"/>
      <c r="D12" s="390"/>
      <c r="E12" s="382"/>
      <c r="F12" s="382"/>
      <c r="G12" s="382"/>
      <c r="H12" s="382"/>
      <c r="I12" s="64"/>
      <c r="J12" s="64"/>
      <c r="K12" s="2"/>
      <c r="L12" s="2"/>
      <c r="M12" s="2"/>
      <c r="N12" s="2"/>
      <c r="O12" s="2"/>
      <c r="P12" s="2"/>
      <c r="Q12" s="64"/>
      <c r="R12" s="64"/>
      <c r="S12" s="64"/>
      <c r="T12" s="64"/>
      <c r="U12" s="64"/>
      <c r="V12" s="64"/>
    </row>
    <row r="13" spans="2:22" ht="25.2" customHeight="1">
      <c r="B13" s="390" t="s">
        <v>294</v>
      </c>
      <c r="C13" s="390"/>
      <c r="D13" s="390"/>
      <c r="E13" s="382"/>
      <c r="G13" s="382"/>
      <c r="H13" s="382"/>
      <c r="I13" s="64"/>
      <c r="J13" s="64"/>
      <c r="K13" s="2"/>
      <c r="L13" s="2"/>
      <c r="M13" s="2"/>
      <c r="N13" s="2"/>
      <c r="O13" s="2"/>
      <c r="P13" s="2"/>
      <c r="Q13" s="64"/>
      <c r="R13" s="64"/>
      <c r="S13" s="64"/>
      <c r="T13" s="64"/>
      <c r="U13" s="64"/>
      <c r="V13" s="64"/>
    </row>
    <row r="14" spans="2:22" ht="25.2" customHeight="1">
      <c r="B14" s="390" t="s">
        <v>321</v>
      </c>
      <c r="C14" s="390"/>
      <c r="D14" s="390"/>
      <c r="E14" s="382"/>
      <c r="F14" s="382"/>
      <c r="G14" s="382"/>
      <c r="H14" s="382"/>
      <c r="I14" s="64"/>
      <c r="J14" s="64"/>
      <c r="K14" s="2"/>
      <c r="L14" s="2"/>
      <c r="M14" s="2"/>
      <c r="N14" s="2"/>
      <c r="O14" s="2"/>
      <c r="P14" s="2"/>
      <c r="Q14" s="64"/>
      <c r="R14" s="64"/>
      <c r="S14" s="64"/>
      <c r="T14" s="64"/>
      <c r="U14" s="64"/>
      <c r="V14" s="64"/>
    </row>
    <row r="15" spans="2:22" ht="25.2" customHeight="1">
      <c r="B15" s="391" t="s">
        <v>375</v>
      </c>
      <c r="C15" s="391"/>
      <c r="D15" s="391"/>
      <c r="E15" s="64"/>
      <c r="F15" s="64"/>
      <c r="G15" s="64"/>
      <c r="H15" s="64"/>
      <c r="I15" s="64"/>
      <c r="J15" s="64"/>
      <c r="K15" s="2"/>
      <c r="L15" s="2"/>
      <c r="M15" s="2"/>
      <c r="N15" s="2"/>
      <c r="O15" s="2"/>
      <c r="P15" s="2"/>
      <c r="Q15" s="64"/>
      <c r="R15" s="64"/>
      <c r="S15" s="64"/>
      <c r="T15" s="64"/>
      <c r="U15" s="64"/>
      <c r="V15" s="64"/>
    </row>
    <row r="16" spans="2:22" ht="25.2" customHeight="1">
      <c r="B16" s="396" t="s">
        <v>376</v>
      </c>
      <c r="C16" s="396"/>
      <c r="D16" s="396"/>
      <c r="E16" s="64"/>
      <c r="F16" s="64"/>
      <c r="G16" s="64"/>
      <c r="H16" s="64"/>
      <c r="I16" s="64"/>
      <c r="J16" s="64"/>
      <c r="K16" s="2"/>
      <c r="L16" s="2"/>
      <c r="M16" s="2"/>
      <c r="N16" s="2"/>
      <c r="O16" s="2"/>
      <c r="P16" s="2"/>
      <c r="Q16" s="64"/>
      <c r="R16" s="64"/>
      <c r="S16" s="64"/>
      <c r="T16" s="64"/>
      <c r="U16" s="64"/>
      <c r="V16" s="64"/>
    </row>
    <row r="17" spans="1:22" ht="25.2" customHeight="1">
      <c r="B17" s="104"/>
      <c r="C17" s="43"/>
      <c r="D17" s="43"/>
      <c r="E17" s="64"/>
      <c r="F17" s="64"/>
      <c r="G17" s="64"/>
      <c r="H17" s="64"/>
      <c r="I17" s="64"/>
      <c r="J17" s="64"/>
      <c r="K17" s="2"/>
      <c r="L17" s="2"/>
      <c r="M17" s="2"/>
      <c r="N17" s="2"/>
      <c r="O17" s="2"/>
      <c r="P17" s="2"/>
      <c r="Q17" s="64"/>
      <c r="R17" s="64"/>
      <c r="S17" s="64"/>
      <c r="T17" s="64"/>
      <c r="U17" s="64"/>
      <c r="V17" s="64"/>
    </row>
    <row r="18" spans="1:22" ht="25.2" customHeight="1">
      <c r="A18" s="303" t="s">
        <v>384</v>
      </c>
      <c r="B18" s="397" t="s">
        <v>442</v>
      </c>
      <c r="C18" s="397"/>
      <c r="D18" s="397"/>
      <c r="E18" s="397"/>
      <c r="F18" s="397"/>
      <c r="G18" s="397"/>
      <c r="H18" s="397"/>
      <c r="I18" s="64"/>
      <c r="J18" s="64"/>
      <c r="K18" s="2"/>
      <c r="L18" s="2"/>
      <c r="M18" s="2"/>
      <c r="N18" s="2"/>
      <c r="O18" s="2"/>
      <c r="P18" s="105"/>
      <c r="Q18" s="64"/>
      <c r="R18" s="64"/>
      <c r="S18" s="64"/>
      <c r="T18" s="64"/>
      <c r="U18" s="64"/>
      <c r="V18" s="64" t="s">
        <v>20</v>
      </c>
    </row>
    <row r="19" spans="1:22" ht="25.2" customHeight="1">
      <c r="B19" s="43"/>
      <c r="C19" s="43"/>
      <c r="D19" s="43"/>
      <c r="E19" s="43"/>
      <c r="F19" s="43"/>
      <c r="G19" s="43"/>
      <c r="H19" s="43"/>
      <c r="I19" s="64"/>
      <c r="J19" s="64"/>
      <c r="K19" s="105"/>
      <c r="L19" s="106"/>
      <c r="M19" s="107"/>
      <c r="N19" s="97"/>
      <c r="O19" s="2"/>
      <c r="P19" s="105"/>
      <c r="Q19" s="64"/>
      <c r="R19" s="64"/>
      <c r="S19" s="64"/>
      <c r="T19" s="64"/>
      <c r="U19" s="64"/>
      <c r="V19" s="64"/>
    </row>
    <row r="20" spans="1:22" ht="25.2" customHeight="1">
      <c r="B20" s="398" t="s">
        <v>62</v>
      </c>
      <c r="C20" s="398"/>
      <c r="D20" s="398"/>
      <c r="E20" s="64"/>
      <c r="F20" s="64"/>
      <c r="G20" s="64"/>
      <c r="H20" s="64"/>
      <c r="I20" s="2"/>
      <c r="J20" s="2"/>
      <c r="K20" s="2"/>
      <c r="L20" s="2"/>
      <c r="M20" s="2"/>
      <c r="N20" s="97"/>
      <c r="O20" s="2"/>
      <c r="P20" s="105"/>
      <c r="Q20" s="64"/>
      <c r="R20" s="64"/>
      <c r="S20" s="64"/>
      <c r="T20" s="64"/>
      <c r="U20" s="64"/>
      <c r="V20" s="64"/>
    </row>
    <row r="21" spans="1:22" ht="25.2" customHeight="1">
      <c r="A21" s="392" t="s">
        <v>104</v>
      </c>
      <c r="B21" s="393" t="s">
        <v>510</v>
      </c>
      <c r="C21" s="393"/>
      <c r="D21" s="393"/>
      <c r="E21" s="393"/>
      <c r="F21" s="393"/>
      <c r="G21" s="393"/>
      <c r="H21" s="393"/>
      <c r="I21" s="393"/>
      <c r="J21" s="393"/>
      <c r="K21" s="393"/>
      <c r="L21" s="393"/>
      <c r="M21" s="60"/>
      <c r="N21" s="65"/>
      <c r="O21" s="98"/>
      <c r="P21" s="67"/>
      <c r="Q21" s="64"/>
      <c r="R21" s="64"/>
      <c r="S21" s="64"/>
      <c r="T21" s="64"/>
      <c r="U21" s="64"/>
      <c r="V21" s="64"/>
    </row>
    <row r="22" spans="1:22" ht="25.2" customHeight="1">
      <c r="A22" s="392"/>
      <c r="B22" s="393" t="s">
        <v>511</v>
      </c>
      <c r="C22" s="393" t="s">
        <v>199</v>
      </c>
      <c r="D22" s="393" t="s">
        <v>103</v>
      </c>
      <c r="E22" s="393" t="s">
        <v>94</v>
      </c>
      <c r="F22" s="393"/>
      <c r="G22" s="393"/>
      <c r="H22" s="393"/>
      <c r="I22" s="393"/>
      <c r="J22" s="393"/>
      <c r="K22" s="393"/>
      <c r="L22" s="393"/>
      <c r="M22" s="60"/>
      <c r="N22" s="65"/>
      <c r="O22" s="98"/>
      <c r="P22" s="67"/>
      <c r="Q22" s="64"/>
      <c r="R22" s="64"/>
      <c r="S22" s="64"/>
      <c r="T22" s="64"/>
      <c r="U22" s="64"/>
      <c r="V22" s="64"/>
    </row>
    <row r="23" spans="1:22" ht="25.2" customHeight="1">
      <c r="A23" s="392"/>
      <c r="B23" s="393"/>
      <c r="C23" s="393">
        <v>43830</v>
      </c>
      <c r="D23" s="393"/>
      <c r="E23" s="279" t="s">
        <v>390</v>
      </c>
      <c r="F23" s="279" t="s">
        <v>391</v>
      </c>
      <c r="G23" s="279" t="s">
        <v>395</v>
      </c>
      <c r="H23" s="279" t="s">
        <v>392</v>
      </c>
      <c r="I23" s="279" t="s">
        <v>393</v>
      </c>
      <c r="J23" s="279" t="s">
        <v>385</v>
      </c>
      <c r="K23" s="279" t="s">
        <v>394</v>
      </c>
      <c r="L23" s="279" t="s">
        <v>512</v>
      </c>
    </row>
    <row r="24" spans="1:22" ht="25.2" customHeight="1">
      <c r="A24" s="392"/>
      <c r="B24" s="393"/>
      <c r="C24" s="308" t="s">
        <v>106</v>
      </c>
      <c r="D24" s="280" t="s">
        <v>101</v>
      </c>
      <c r="E24" s="281">
        <v>1400000</v>
      </c>
      <c r="F24" s="281">
        <v>1400000</v>
      </c>
      <c r="G24" s="281">
        <v>1000000</v>
      </c>
      <c r="H24" s="281">
        <v>800000</v>
      </c>
      <c r="I24" s="281">
        <v>1100000</v>
      </c>
      <c r="J24" s="281">
        <v>700000</v>
      </c>
      <c r="K24" s="281">
        <v>600000</v>
      </c>
      <c r="L24" s="376">
        <f>(F24/4)*6</f>
        <v>2100000</v>
      </c>
    </row>
    <row r="25" spans="1:22" ht="25.2" customHeight="1">
      <c r="A25" s="392"/>
      <c r="B25" s="377">
        <v>2020</v>
      </c>
      <c r="C25" s="378" t="s">
        <v>107</v>
      </c>
      <c r="D25" s="379">
        <f>$I$1711*$I$1712*$I$1713*$I$1714*$I$1715*$I$1716</f>
        <v>1.0470035105943192</v>
      </c>
      <c r="E25" s="380">
        <f t="shared" ref="E25:K25" si="0">E24*$D$25</f>
        <v>1465804.914832047</v>
      </c>
      <c r="F25" s="380">
        <f t="shared" si="0"/>
        <v>1465804.914832047</v>
      </c>
      <c r="G25" s="380">
        <f t="shared" si="0"/>
        <v>1047003.5105943192</v>
      </c>
      <c r="H25" s="380">
        <f t="shared" si="0"/>
        <v>837602.80847545539</v>
      </c>
      <c r="I25" s="380">
        <f t="shared" si="0"/>
        <v>1151703.861653751</v>
      </c>
      <c r="J25" s="380">
        <f t="shared" si="0"/>
        <v>732902.45741602348</v>
      </c>
      <c r="K25" s="380">
        <f t="shared" si="0"/>
        <v>628202.10635659145</v>
      </c>
      <c r="L25" s="381">
        <f t="shared" ref="L25:L66" si="1">(F25/4)*6</f>
        <v>2198707.3722480703</v>
      </c>
    </row>
    <row r="26" spans="1:22" ht="25.2" customHeight="1">
      <c r="A26" s="392"/>
      <c r="B26" s="109">
        <f>B25+1</f>
        <v>2021</v>
      </c>
      <c r="C26" s="308" t="s">
        <v>108</v>
      </c>
      <c r="D26" s="283">
        <f>I1717</f>
        <v>1.026</v>
      </c>
      <c r="E26" s="32">
        <f t="shared" ref="E26:K26" si="2">E25*$D$26</f>
        <v>1503915.8426176803</v>
      </c>
      <c r="F26" s="32">
        <f t="shared" si="2"/>
        <v>1503915.8426176803</v>
      </c>
      <c r="G26" s="32">
        <f t="shared" si="2"/>
        <v>1074225.6018697715</v>
      </c>
      <c r="H26" s="32">
        <f t="shared" si="2"/>
        <v>859380.48149581719</v>
      </c>
      <c r="I26" s="32">
        <f t="shared" si="2"/>
        <v>1181648.1620567485</v>
      </c>
      <c r="J26" s="32">
        <f t="shared" si="2"/>
        <v>751957.92130884016</v>
      </c>
      <c r="K26" s="32">
        <f t="shared" si="2"/>
        <v>644535.36112186289</v>
      </c>
      <c r="L26" s="381">
        <f t="shared" si="1"/>
        <v>2255873.7639265205</v>
      </c>
    </row>
    <row r="27" spans="1:22" ht="25.2" customHeight="1">
      <c r="A27" s="392"/>
      <c r="B27" s="109">
        <f t="shared" ref="B27:B66" si="3">B26+1</f>
        <v>2022</v>
      </c>
      <c r="C27" s="308" t="s">
        <v>109</v>
      </c>
      <c r="D27" s="283">
        <f t="shared" ref="D27:D66" si="4">I1718</f>
        <v>1.042</v>
      </c>
      <c r="E27" s="32">
        <f t="shared" ref="E27:K27" si="5">ROUND(E26*$D$27,-(LEN(ROUND(E25*$D$27,0))-2))</f>
        <v>1600000</v>
      </c>
      <c r="F27" s="32">
        <f t="shared" si="5"/>
        <v>1600000</v>
      </c>
      <c r="G27" s="32">
        <f t="shared" si="5"/>
        <v>1100000</v>
      </c>
      <c r="H27" s="32">
        <f t="shared" si="5"/>
        <v>900000</v>
      </c>
      <c r="I27" s="32">
        <f t="shared" si="5"/>
        <v>1200000</v>
      </c>
      <c r="J27" s="32">
        <f t="shared" si="5"/>
        <v>780000</v>
      </c>
      <c r="K27" s="32">
        <f t="shared" si="5"/>
        <v>670000</v>
      </c>
      <c r="L27" s="381">
        <f t="shared" si="1"/>
        <v>2400000</v>
      </c>
    </row>
    <row r="28" spans="1:22" ht="25.2" customHeight="1">
      <c r="A28" s="392"/>
      <c r="B28" s="109">
        <f t="shared" si="3"/>
        <v>2023</v>
      </c>
      <c r="C28" s="308" t="s">
        <v>110</v>
      </c>
      <c r="D28" s="283">
        <f t="shared" si="4"/>
        <v>1.127</v>
      </c>
      <c r="E28" s="32">
        <f>E27*$D28</f>
        <v>1803200</v>
      </c>
      <c r="F28" s="32">
        <f>F27*$D28</f>
        <v>1803200</v>
      </c>
      <c r="G28" s="32">
        <f t="shared" ref="G28:K43" si="6">G27*$D28</f>
        <v>1239700</v>
      </c>
      <c r="H28" s="32">
        <f t="shared" si="6"/>
        <v>1014300</v>
      </c>
      <c r="I28" s="32">
        <f t="shared" si="6"/>
        <v>1352400</v>
      </c>
      <c r="J28" s="32">
        <f t="shared" si="6"/>
        <v>879060</v>
      </c>
      <c r="K28" s="32">
        <f t="shared" si="6"/>
        <v>755090</v>
      </c>
      <c r="L28" s="381">
        <f t="shared" si="1"/>
        <v>2704800</v>
      </c>
    </row>
    <row r="29" spans="1:22" ht="25.2" customHeight="1">
      <c r="A29" s="392"/>
      <c r="B29" s="109">
        <f t="shared" si="3"/>
        <v>2024</v>
      </c>
      <c r="C29" s="308" t="s">
        <v>404</v>
      </c>
      <c r="D29" s="283">
        <f t="shared" si="4"/>
        <v>1.1020000000000001</v>
      </c>
      <c r="E29" s="32">
        <f t="shared" ref="E29:K44" si="7">E28*$D29</f>
        <v>1987126.4000000001</v>
      </c>
      <c r="F29" s="32">
        <f t="shared" si="7"/>
        <v>1987126.4000000001</v>
      </c>
      <c r="G29" s="32">
        <f t="shared" si="6"/>
        <v>1366149.4000000001</v>
      </c>
      <c r="H29" s="32">
        <f t="shared" si="6"/>
        <v>1117758.6000000001</v>
      </c>
      <c r="I29" s="32">
        <f t="shared" si="6"/>
        <v>1490344.8</v>
      </c>
      <c r="J29" s="32">
        <f t="shared" si="6"/>
        <v>968724.12000000011</v>
      </c>
      <c r="K29" s="32">
        <f t="shared" si="6"/>
        <v>832109.18</v>
      </c>
      <c r="L29" s="381">
        <f t="shared" si="1"/>
        <v>2980689.6</v>
      </c>
    </row>
    <row r="30" spans="1:22" ht="25.2" customHeight="1">
      <c r="A30" s="392"/>
      <c r="B30" s="109">
        <f t="shared" si="3"/>
        <v>2025</v>
      </c>
      <c r="C30" s="308" t="s">
        <v>405</v>
      </c>
      <c r="D30" s="283">
        <f t="shared" si="4"/>
        <v>1</v>
      </c>
      <c r="E30" s="32">
        <f t="shared" si="7"/>
        <v>1987126.4000000001</v>
      </c>
      <c r="F30" s="32">
        <f t="shared" si="7"/>
        <v>1987126.4000000001</v>
      </c>
      <c r="G30" s="32">
        <f t="shared" si="6"/>
        <v>1366149.4000000001</v>
      </c>
      <c r="H30" s="32">
        <f t="shared" si="6"/>
        <v>1117758.6000000001</v>
      </c>
      <c r="I30" s="32">
        <f t="shared" si="6"/>
        <v>1490344.8</v>
      </c>
      <c r="J30" s="32">
        <f t="shared" si="6"/>
        <v>968724.12000000011</v>
      </c>
      <c r="K30" s="32">
        <f t="shared" si="6"/>
        <v>832109.18</v>
      </c>
      <c r="L30" s="381">
        <f t="shared" si="1"/>
        <v>2980689.6</v>
      </c>
    </row>
    <row r="31" spans="1:22" ht="25.2" customHeight="1">
      <c r="A31" s="392"/>
      <c r="B31" s="109">
        <f t="shared" si="3"/>
        <v>2026</v>
      </c>
      <c r="C31" s="308" t="s">
        <v>406</v>
      </c>
      <c r="D31" s="283">
        <f t="shared" si="4"/>
        <v>1</v>
      </c>
      <c r="E31" s="32">
        <f t="shared" si="7"/>
        <v>1987126.4000000001</v>
      </c>
      <c r="F31" s="32">
        <f t="shared" si="7"/>
        <v>1987126.4000000001</v>
      </c>
      <c r="G31" s="32">
        <f t="shared" si="6"/>
        <v>1366149.4000000001</v>
      </c>
      <c r="H31" s="32">
        <f t="shared" si="6"/>
        <v>1117758.6000000001</v>
      </c>
      <c r="I31" s="32">
        <f t="shared" si="6"/>
        <v>1490344.8</v>
      </c>
      <c r="J31" s="32">
        <f t="shared" si="6"/>
        <v>968724.12000000011</v>
      </c>
      <c r="K31" s="32">
        <f t="shared" si="6"/>
        <v>832109.18</v>
      </c>
      <c r="L31" s="381">
        <f t="shared" si="1"/>
        <v>2980689.6</v>
      </c>
    </row>
    <row r="32" spans="1:22" ht="25.2" customHeight="1">
      <c r="A32" s="392"/>
      <c r="B32" s="109">
        <f t="shared" si="3"/>
        <v>2027</v>
      </c>
      <c r="C32" s="308" t="s">
        <v>407</v>
      </c>
      <c r="D32" s="283">
        <f t="shared" si="4"/>
        <v>1</v>
      </c>
      <c r="E32" s="32">
        <f t="shared" si="7"/>
        <v>1987126.4000000001</v>
      </c>
      <c r="F32" s="32">
        <f t="shared" si="7"/>
        <v>1987126.4000000001</v>
      </c>
      <c r="G32" s="32">
        <f t="shared" si="6"/>
        <v>1366149.4000000001</v>
      </c>
      <c r="H32" s="32">
        <f t="shared" si="6"/>
        <v>1117758.6000000001</v>
      </c>
      <c r="I32" s="32">
        <f t="shared" si="6"/>
        <v>1490344.8</v>
      </c>
      <c r="J32" s="32">
        <f t="shared" si="6"/>
        <v>968724.12000000011</v>
      </c>
      <c r="K32" s="32">
        <f t="shared" si="6"/>
        <v>832109.18</v>
      </c>
      <c r="L32" s="381">
        <f t="shared" si="1"/>
        <v>2980689.6</v>
      </c>
    </row>
    <row r="33" spans="1:12" ht="25.2" customHeight="1">
      <c r="A33" s="392"/>
      <c r="B33" s="109">
        <f t="shared" si="3"/>
        <v>2028</v>
      </c>
      <c r="C33" s="308" t="s">
        <v>408</v>
      </c>
      <c r="D33" s="283">
        <f t="shared" si="4"/>
        <v>1</v>
      </c>
      <c r="E33" s="32">
        <f t="shared" si="7"/>
        <v>1987126.4000000001</v>
      </c>
      <c r="F33" s="32">
        <f t="shared" si="7"/>
        <v>1987126.4000000001</v>
      </c>
      <c r="G33" s="32">
        <f t="shared" si="6"/>
        <v>1366149.4000000001</v>
      </c>
      <c r="H33" s="32">
        <f t="shared" si="6"/>
        <v>1117758.6000000001</v>
      </c>
      <c r="I33" s="32">
        <f t="shared" si="6"/>
        <v>1490344.8</v>
      </c>
      <c r="J33" s="32">
        <f t="shared" si="6"/>
        <v>968724.12000000011</v>
      </c>
      <c r="K33" s="32">
        <f t="shared" si="6"/>
        <v>832109.18</v>
      </c>
      <c r="L33" s="381">
        <f t="shared" si="1"/>
        <v>2980689.6</v>
      </c>
    </row>
    <row r="34" spans="1:12" ht="25.2" customHeight="1">
      <c r="A34" s="392"/>
      <c r="B34" s="109">
        <f t="shared" si="3"/>
        <v>2029</v>
      </c>
      <c r="C34" s="308" t="s">
        <v>409</v>
      </c>
      <c r="D34" s="283">
        <f t="shared" si="4"/>
        <v>1</v>
      </c>
      <c r="E34" s="32">
        <f t="shared" si="7"/>
        <v>1987126.4000000001</v>
      </c>
      <c r="F34" s="32">
        <f t="shared" si="7"/>
        <v>1987126.4000000001</v>
      </c>
      <c r="G34" s="32">
        <f t="shared" si="6"/>
        <v>1366149.4000000001</v>
      </c>
      <c r="H34" s="32">
        <f t="shared" si="6"/>
        <v>1117758.6000000001</v>
      </c>
      <c r="I34" s="32">
        <f t="shared" si="6"/>
        <v>1490344.8</v>
      </c>
      <c r="J34" s="32">
        <f t="shared" si="6"/>
        <v>968724.12000000011</v>
      </c>
      <c r="K34" s="32">
        <f t="shared" si="6"/>
        <v>832109.18</v>
      </c>
      <c r="L34" s="381">
        <f t="shared" si="1"/>
        <v>2980689.6</v>
      </c>
    </row>
    <row r="35" spans="1:12" ht="25.2" customHeight="1">
      <c r="A35" s="392"/>
      <c r="B35" s="109">
        <f t="shared" si="3"/>
        <v>2030</v>
      </c>
      <c r="C35" s="308" t="s">
        <v>410</v>
      </c>
      <c r="D35" s="283">
        <f t="shared" si="4"/>
        <v>1</v>
      </c>
      <c r="E35" s="32">
        <f t="shared" si="7"/>
        <v>1987126.4000000001</v>
      </c>
      <c r="F35" s="32">
        <f t="shared" si="7"/>
        <v>1987126.4000000001</v>
      </c>
      <c r="G35" s="32">
        <f t="shared" si="6"/>
        <v>1366149.4000000001</v>
      </c>
      <c r="H35" s="32">
        <f t="shared" si="6"/>
        <v>1117758.6000000001</v>
      </c>
      <c r="I35" s="32">
        <f t="shared" si="6"/>
        <v>1490344.8</v>
      </c>
      <c r="J35" s="32">
        <f t="shared" si="6"/>
        <v>968724.12000000011</v>
      </c>
      <c r="K35" s="32">
        <f t="shared" si="6"/>
        <v>832109.18</v>
      </c>
      <c r="L35" s="381">
        <f t="shared" si="1"/>
        <v>2980689.6</v>
      </c>
    </row>
    <row r="36" spans="1:12" ht="25.2" customHeight="1">
      <c r="A36" s="392"/>
      <c r="B36" s="109">
        <f t="shared" si="3"/>
        <v>2031</v>
      </c>
      <c r="C36" s="308" t="s">
        <v>411</v>
      </c>
      <c r="D36" s="283">
        <f t="shared" si="4"/>
        <v>1</v>
      </c>
      <c r="E36" s="32">
        <f t="shared" si="7"/>
        <v>1987126.4000000001</v>
      </c>
      <c r="F36" s="32">
        <f t="shared" si="7"/>
        <v>1987126.4000000001</v>
      </c>
      <c r="G36" s="32">
        <f t="shared" si="6"/>
        <v>1366149.4000000001</v>
      </c>
      <c r="H36" s="32">
        <f t="shared" si="6"/>
        <v>1117758.6000000001</v>
      </c>
      <c r="I36" s="32">
        <f t="shared" si="6"/>
        <v>1490344.8</v>
      </c>
      <c r="J36" s="32">
        <f t="shared" si="6"/>
        <v>968724.12000000011</v>
      </c>
      <c r="K36" s="32">
        <f t="shared" si="6"/>
        <v>832109.18</v>
      </c>
      <c r="L36" s="381">
        <f t="shared" si="1"/>
        <v>2980689.6</v>
      </c>
    </row>
    <row r="37" spans="1:12" ht="25.2" customHeight="1">
      <c r="A37" s="392"/>
      <c r="B37" s="109">
        <f t="shared" si="3"/>
        <v>2032</v>
      </c>
      <c r="C37" s="308" t="s">
        <v>412</v>
      </c>
      <c r="D37" s="283">
        <f t="shared" si="4"/>
        <v>1</v>
      </c>
      <c r="E37" s="32">
        <f t="shared" si="7"/>
        <v>1987126.4000000001</v>
      </c>
      <c r="F37" s="32">
        <f t="shared" si="7"/>
        <v>1987126.4000000001</v>
      </c>
      <c r="G37" s="32">
        <f t="shared" si="6"/>
        <v>1366149.4000000001</v>
      </c>
      <c r="H37" s="32">
        <f t="shared" si="6"/>
        <v>1117758.6000000001</v>
      </c>
      <c r="I37" s="32">
        <f t="shared" si="6"/>
        <v>1490344.8</v>
      </c>
      <c r="J37" s="32">
        <f t="shared" si="6"/>
        <v>968724.12000000011</v>
      </c>
      <c r="K37" s="32">
        <f t="shared" si="6"/>
        <v>832109.18</v>
      </c>
      <c r="L37" s="381">
        <f t="shared" si="1"/>
        <v>2980689.6</v>
      </c>
    </row>
    <row r="38" spans="1:12" ht="25.2" customHeight="1">
      <c r="A38" s="392"/>
      <c r="B38" s="109">
        <f t="shared" si="3"/>
        <v>2033</v>
      </c>
      <c r="C38" s="308" t="s">
        <v>413</v>
      </c>
      <c r="D38" s="283">
        <f t="shared" si="4"/>
        <v>1</v>
      </c>
      <c r="E38" s="32">
        <f t="shared" si="7"/>
        <v>1987126.4000000001</v>
      </c>
      <c r="F38" s="32">
        <f t="shared" si="7"/>
        <v>1987126.4000000001</v>
      </c>
      <c r="G38" s="32">
        <f t="shared" si="6"/>
        <v>1366149.4000000001</v>
      </c>
      <c r="H38" s="32">
        <f t="shared" si="6"/>
        <v>1117758.6000000001</v>
      </c>
      <c r="I38" s="32">
        <f t="shared" si="6"/>
        <v>1490344.8</v>
      </c>
      <c r="J38" s="32">
        <f t="shared" si="6"/>
        <v>968724.12000000011</v>
      </c>
      <c r="K38" s="32">
        <f t="shared" si="6"/>
        <v>832109.18</v>
      </c>
      <c r="L38" s="381">
        <f t="shared" si="1"/>
        <v>2980689.6</v>
      </c>
    </row>
    <row r="39" spans="1:12" ht="25.2" customHeight="1">
      <c r="A39" s="392"/>
      <c r="B39" s="109">
        <f t="shared" si="3"/>
        <v>2034</v>
      </c>
      <c r="C39" s="308" t="s">
        <v>414</v>
      </c>
      <c r="D39" s="283">
        <f t="shared" si="4"/>
        <v>1</v>
      </c>
      <c r="E39" s="32">
        <f t="shared" si="7"/>
        <v>1987126.4000000001</v>
      </c>
      <c r="F39" s="32">
        <f t="shared" si="7"/>
        <v>1987126.4000000001</v>
      </c>
      <c r="G39" s="32">
        <f t="shared" si="6"/>
        <v>1366149.4000000001</v>
      </c>
      <c r="H39" s="32">
        <f t="shared" si="6"/>
        <v>1117758.6000000001</v>
      </c>
      <c r="I39" s="32">
        <f t="shared" si="6"/>
        <v>1490344.8</v>
      </c>
      <c r="J39" s="32">
        <f t="shared" si="6"/>
        <v>968724.12000000011</v>
      </c>
      <c r="K39" s="32">
        <f t="shared" si="6"/>
        <v>832109.18</v>
      </c>
      <c r="L39" s="381">
        <f t="shared" si="1"/>
        <v>2980689.6</v>
      </c>
    </row>
    <row r="40" spans="1:12" ht="25.2" customHeight="1">
      <c r="A40" s="392"/>
      <c r="B40" s="109">
        <f t="shared" si="3"/>
        <v>2035</v>
      </c>
      <c r="C40" s="308" t="s">
        <v>415</v>
      </c>
      <c r="D40" s="283">
        <f t="shared" si="4"/>
        <v>1</v>
      </c>
      <c r="E40" s="32">
        <f t="shared" si="7"/>
        <v>1987126.4000000001</v>
      </c>
      <c r="F40" s="32">
        <f t="shared" si="7"/>
        <v>1987126.4000000001</v>
      </c>
      <c r="G40" s="32">
        <f t="shared" si="6"/>
        <v>1366149.4000000001</v>
      </c>
      <c r="H40" s="32">
        <f t="shared" si="6"/>
        <v>1117758.6000000001</v>
      </c>
      <c r="I40" s="32">
        <f t="shared" si="6"/>
        <v>1490344.8</v>
      </c>
      <c r="J40" s="32">
        <f t="shared" si="6"/>
        <v>968724.12000000011</v>
      </c>
      <c r="K40" s="32">
        <f t="shared" si="6"/>
        <v>832109.18</v>
      </c>
      <c r="L40" s="381">
        <f t="shared" si="1"/>
        <v>2980689.6</v>
      </c>
    </row>
    <row r="41" spans="1:12" ht="25.2" customHeight="1">
      <c r="A41" s="392"/>
      <c r="B41" s="109">
        <f t="shared" si="3"/>
        <v>2036</v>
      </c>
      <c r="C41" s="308" t="s">
        <v>416</v>
      </c>
      <c r="D41" s="283">
        <f t="shared" si="4"/>
        <v>1</v>
      </c>
      <c r="E41" s="32">
        <f t="shared" si="7"/>
        <v>1987126.4000000001</v>
      </c>
      <c r="F41" s="32">
        <f t="shared" si="7"/>
        <v>1987126.4000000001</v>
      </c>
      <c r="G41" s="32">
        <f t="shared" si="6"/>
        <v>1366149.4000000001</v>
      </c>
      <c r="H41" s="32">
        <f t="shared" si="6"/>
        <v>1117758.6000000001</v>
      </c>
      <c r="I41" s="32">
        <f t="shared" si="6"/>
        <v>1490344.8</v>
      </c>
      <c r="J41" s="32">
        <f t="shared" si="6"/>
        <v>968724.12000000011</v>
      </c>
      <c r="K41" s="32">
        <f t="shared" si="6"/>
        <v>832109.18</v>
      </c>
      <c r="L41" s="381">
        <f t="shared" si="1"/>
        <v>2980689.6</v>
      </c>
    </row>
    <row r="42" spans="1:12" ht="25.2" customHeight="1">
      <c r="A42" s="392"/>
      <c r="B42" s="109">
        <f t="shared" si="3"/>
        <v>2037</v>
      </c>
      <c r="C42" s="308" t="s">
        <v>417</v>
      </c>
      <c r="D42" s="283">
        <f t="shared" si="4"/>
        <v>1</v>
      </c>
      <c r="E42" s="32">
        <f t="shared" si="7"/>
        <v>1987126.4000000001</v>
      </c>
      <c r="F42" s="32">
        <f t="shared" si="7"/>
        <v>1987126.4000000001</v>
      </c>
      <c r="G42" s="32">
        <f t="shared" si="6"/>
        <v>1366149.4000000001</v>
      </c>
      <c r="H42" s="32">
        <f t="shared" si="6"/>
        <v>1117758.6000000001</v>
      </c>
      <c r="I42" s="32">
        <f t="shared" si="6"/>
        <v>1490344.8</v>
      </c>
      <c r="J42" s="32">
        <f t="shared" si="6"/>
        <v>968724.12000000011</v>
      </c>
      <c r="K42" s="32">
        <f t="shared" si="6"/>
        <v>832109.18</v>
      </c>
      <c r="L42" s="381">
        <f t="shared" si="1"/>
        <v>2980689.6</v>
      </c>
    </row>
    <row r="43" spans="1:12" ht="25.2" customHeight="1">
      <c r="A43" s="392"/>
      <c r="B43" s="109">
        <f t="shared" si="3"/>
        <v>2038</v>
      </c>
      <c r="C43" s="308" t="s">
        <v>418</v>
      </c>
      <c r="D43" s="283">
        <f t="shared" si="4"/>
        <v>1</v>
      </c>
      <c r="E43" s="32">
        <f t="shared" si="7"/>
        <v>1987126.4000000001</v>
      </c>
      <c r="F43" s="32">
        <f t="shared" si="7"/>
        <v>1987126.4000000001</v>
      </c>
      <c r="G43" s="32">
        <f t="shared" si="6"/>
        <v>1366149.4000000001</v>
      </c>
      <c r="H43" s="32">
        <f t="shared" si="6"/>
        <v>1117758.6000000001</v>
      </c>
      <c r="I43" s="32">
        <f t="shared" si="6"/>
        <v>1490344.8</v>
      </c>
      <c r="J43" s="32">
        <f t="shared" si="6"/>
        <v>968724.12000000011</v>
      </c>
      <c r="K43" s="32">
        <f t="shared" si="6"/>
        <v>832109.18</v>
      </c>
      <c r="L43" s="381">
        <f t="shared" si="1"/>
        <v>2980689.6</v>
      </c>
    </row>
    <row r="44" spans="1:12" ht="25.2" customHeight="1">
      <c r="A44" s="392"/>
      <c r="B44" s="109">
        <f t="shared" si="3"/>
        <v>2039</v>
      </c>
      <c r="C44" s="308" t="s">
        <v>419</v>
      </c>
      <c r="D44" s="283">
        <f>I1735</f>
        <v>1</v>
      </c>
      <c r="E44" s="32">
        <f t="shared" si="7"/>
        <v>1987126.4000000001</v>
      </c>
      <c r="F44" s="32">
        <f t="shared" si="7"/>
        <v>1987126.4000000001</v>
      </c>
      <c r="G44" s="32">
        <f t="shared" si="7"/>
        <v>1366149.4000000001</v>
      </c>
      <c r="H44" s="32">
        <f t="shared" si="7"/>
        <v>1117758.6000000001</v>
      </c>
      <c r="I44" s="32">
        <f t="shared" si="7"/>
        <v>1490344.8</v>
      </c>
      <c r="J44" s="32">
        <f t="shared" si="7"/>
        <v>968724.12000000011</v>
      </c>
      <c r="K44" s="32">
        <f t="shared" si="7"/>
        <v>832109.18</v>
      </c>
      <c r="L44" s="381">
        <f t="shared" si="1"/>
        <v>2980689.6</v>
      </c>
    </row>
    <row r="45" spans="1:12" ht="25.2" customHeight="1">
      <c r="A45" s="392"/>
      <c r="B45" s="109">
        <f t="shared" si="3"/>
        <v>2040</v>
      </c>
      <c r="C45" s="308" t="s">
        <v>420</v>
      </c>
      <c r="D45" s="283">
        <f t="shared" si="4"/>
        <v>1</v>
      </c>
      <c r="E45" s="32">
        <f t="shared" ref="E45:K60" si="8">E44*$D45</f>
        <v>1987126.4000000001</v>
      </c>
      <c r="F45" s="32">
        <f t="shared" si="8"/>
        <v>1987126.4000000001</v>
      </c>
      <c r="G45" s="32">
        <f t="shared" si="8"/>
        <v>1366149.4000000001</v>
      </c>
      <c r="H45" s="32">
        <f t="shared" si="8"/>
        <v>1117758.6000000001</v>
      </c>
      <c r="I45" s="32">
        <f t="shared" si="8"/>
        <v>1490344.8</v>
      </c>
      <c r="J45" s="32">
        <f t="shared" si="8"/>
        <v>968724.12000000011</v>
      </c>
      <c r="K45" s="32">
        <f t="shared" si="8"/>
        <v>832109.18</v>
      </c>
      <c r="L45" s="381">
        <f t="shared" si="1"/>
        <v>2980689.6</v>
      </c>
    </row>
    <row r="46" spans="1:12" ht="25.2" customHeight="1">
      <c r="A46" s="392"/>
      <c r="B46" s="109">
        <f t="shared" si="3"/>
        <v>2041</v>
      </c>
      <c r="C46" s="308" t="s">
        <v>421</v>
      </c>
      <c r="D46" s="283">
        <f t="shared" si="4"/>
        <v>1</v>
      </c>
      <c r="E46" s="32">
        <f t="shared" si="8"/>
        <v>1987126.4000000001</v>
      </c>
      <c r="F46" s="32">
        <f t="shared" si="8"/>
        <v>1987126.4000000001</v>
      </c>
      <c r="G46" s="32">
        <f t="shared" si="8"/>
        <v>1366149.4000000001</v>
      </c>
      <c r="H46" s="32">
        <f t="shared" si="8"/>
        <v>1117758.6000000001</v>
      </c>
      <c r="I46" s="32">
        <f t="shared" si="8"/>
        <v>1490344.8</v>
      </c>
      <c r="J46" s="32">
        <f t="shared" si="8"/>
        <v>968724.12000000011</v>
      </c>
      <c r="K46" s="32">
        <f t="shared" si="8"/>
        <v>832109.18</v>
      </c>
      <c r="L46" s="381">
        <f t="shared" si="1"/>
        <v>2980689.6</v>
      </c>
    </row>
    <row r="47" spans="1:12" ht="25.2" customHeight="1">
      <c r="A47" s="392"/>
      <c r="B47" s="109">
        <f t="shared" si="3"/>
        <v>2042</v>
      </c>
      <c r="C47" s="308" t="s">
        <v>422</v>
      </c>
      <c r="D47" s="283">
        <f t="shared" si="4"/>
        <v>1</v>
      </c>
      <c r="E47" s="32">
        <f t="shared" si="8"/>
        <v>1987126.4000000001</v>
      </c>
      <c r="F47" s="32">
        <f t="shared" si="8"/>
        <v>1987126.4000000001</v>
      </c>
      <c r="G47" s="32">
        <f t="shared" si="8"/>
        <v>1366149.4000000001</v>
      </c>
      <c r="H47" s="32">
        <f t="shared" si="8"/>
        <v>1117758.6000000001</v>
      </c>
      <c r="I47" s="32">
        <f t="shared" si="8"/>
        <v>1490344.8</v>
      </c>
      <c r="J47" s="32">
        <f t="shared" si="8"/>
        <v>968724.12000000011</v>
      </c>
      <c r="K47" s="32">
        <f t="shared" si="8"/>
        <v>832109.18</v>
      </c>
      <c r="L47" s="381">
        <f t="shared" si="1"/>
        <v>2980689.6</v>
      </c>
    </row>
    <row r="48" spans="1:12" ht="25.2" customHeight="1">
      <c r="A48" s="392"/>
      <c r="B48" s="109">
        <f t="shared" si="3"/>
        <v>2043</v>
      </c>
      <c r="C48" s="308" t="s">
        <v>423</v>
      </c>
      <c r="D48" s="283">
        <f t="shared" si="4"/>
        <v>1</v>
      </c>
      <c r="E48" s="32">
        <f t="shared" si="8"/>
        <v>1987126.4000000001</v>
      </c>
      <c r="F48" s="32">
        <f t="shared" si="8"/>
        <v>1987126.4000000001</v>
      </c>
      <c r="G48" s="32">
        <f t="shared" si="8"/>
        <v>1366149.4000000001</v>
      </c>
      <c r="H48" s="32">
        <f t="shared" si="8"/>
        <v>1117758.6000000001</v>
      </c>
      <c r="I48" s="32">
        <f t="shared" si="8"/>
        <v>1490344.8</v>
      </c>
      <c r="J48" s="32">
        <f t="shared" si="8"/>
        <v>968724.12000000011</v>
      </c>
      <c r="K48" s="32">
        <f t="shared" si="8"/>
        <v>832109.18</v>
      </c>
      <c r="L48" s="381">
        <f t="shared" si="1"/>
        <v>2980689.6</v>
      </c>
    </row>
    <row r="49" spans="1:12" ht="25.2" customHeight="1">
      <c r="A49" s="392"/>
      <c r="B49" s="109">
        <f t="shared" si="3"/>
        <v>2044</v>
      </c>
      <c r="C49" s="308" t="s">
        <v>424</v>
      </c>
      <c r="D49" s="283">
        <f t="shared" si="4"/>
        <v>1</v>
      </c>
      <c r="E49" s="32">
        <f t="shared" si="8"/>
        <v>1987126.4000000001</v>
      </c>
      <c r="F49" s="32">
        <f t="shared" si="8"/>
        <v>1987126.4000000001</v>
      </c>
      <c r="G49" s="32">
        <f t="shared" si="8"/>
        <v>1366149.4000000001</v>
      </c>
      <c r="H49" s="32">
        <f t="shared" si="8"/>
        <v>1117758.6000000001</v>
      </c>
      <c r="I49" s="32">
        <f t="shared" si="8"/>
        <v>1490344.8</v>
      </c>
      <c r="J49" s="32">
        <f t="shared" si="8"/>
        <v>968724.12000000011</v>
      </c>
      <c r="K49" s="32">
        <f t="shared" si="8"/>
        <v>832109.18</v>
      </c>
      <c r="L49" s="381">
        <f t="shared" si="1"/>
        <v>2980689.6</v>
      </c>
    </row>
    <row r="50" spans="1:12" ht="25.2" customHeight="1">
      <c r="A50" s="392"/>
      <c r="B50" s="109">
        <f t="shared" si="3"/>
        <v>2045</v>
      </c>
      <c r="C50" s="308" t="s">
        <v>425</v>
      </c>
      <c r="D50" s="283">
        <f t="shared" si="4"/>
        <v>1</v>
      </c>
      <c r="E50" s="32">
        <f t="shared" si="8"/>
        <v>1987126.4000000001</v>
      </c>
      <c r="F50" s="32">
        <f t="shared" si="8"/>
        <v>1987126.4000000001</v>
      </c>
      <c r="G50" s="32">
        <f t="shared" si="8"/>
        <v>1366149.4000000001</v>
      </c>
      <c r="H50" s="32">
        <f t="shared" si="8"/>
        <v>1117758.6000000001</v>
      </c>
      <c r="I50" s="32">
        <f t="shared" si="8"/>
        <v>1490344.8</v>
      </c>
      <c r="J50" s="32">
        <f t="shared" si="8"/>
        <v>968724.12000000011</v>
      </c>
      <c r="K50" s="32">
        <f t="shared" si="8"/>
        <v>832109.18</v>
      </c>
      <c r="L50" s="381">
        <f t="shared" si="1"/>
        <v>2980689.6</v>
      </c>
    </row>
    <row r="51" spans="1:12" ht="25.2" customHeight="1">
      <c r="A51" s="392"/>
      <c r="B51" s="109">
        <f t="shared" si="3"/>
        <v>2046</v>
      </c>
      <c r="C51" s="308" t="s">
        <v>426</v>
      </c>
      <c r="D51" s="283">
        <f t="shared" si="4"/>
        <v>1</v>
      </c>
      <c r="E51" s="32">
        <f t="shared" si="8"/>
        <v>1987126.4000000001</v>
      </c>
      <c r="F51" s="32">
        <f t="shared" si="8"/>
        <v>1987126.4000000001</v>
      </c>
      <c r="G51" s="32">
        <f t="shared" si="8"/>
        <v>1366149.4000000001</v>
      </c>
      <c r="H51" s="32">
        <f t="shared" si="8"/>
        <v>1117758.6000000001</v>
      </c>
      <c r="I51" s="32">
        <f t="shared" si="8"/>
        <v>1490344.8</v>
      </c>
      <c r="J51" s="32">
        <f t="shared" si="8"/>
        <v>968724.12000000011</v>
      </c>
      <c r="K51" s="32">
        <f t="shared" si="8"/>
        <v>832109.18</v>
      </c>
      <c r="L51" s="381">
        <f t="shared" si="1"/>
        <v>2980689.6</v>
      </c>
    </row>
    <row r="52" spans="1:12" ht="25.2" customHeight="1">
      <c r="A52" s="392"/>
      <c r="B52" s="109">
        <f t="shared" si="3"/>
        <v>2047</v>
      </c>
      <c r="C52" s="308" t="s">
        <v>427</v>
      </c>
      <c r="D52" s="283">
        <f t="shared" si="4"/>
        <v>1</v>
      </c>
      <c r="E52" s="32">
        <f t="shared" si="8"/>
        <v>1987126.4000000001</v>
      </c>
      <c r="F52" s="32">
        <f t="shared" si="8"/>
        <v>1987126.4000000001</v>
      </c>
      <c r="G52" s="32">
        <f t="shared" si="8"/>
        <v>1366149.4000000001</v>
      </c>
      <c r="H52" s="32">
        <f t="shared" si="8"/>
        <v>1117758.6000000001</v>
      </c>
      <c r="I52" s="32">
        <f t="shared" si="8"/>
        <v>1490344.8</v>
      </c>
      <c r="J52" s="32">
        <f t="shared" si="8"/>
        <v>968724.12000000011</v>
      </c>
      <c r="K52" s="32">
        <f t="shared" si="8"/>
        <v>832109.18</v>
      </c>
      <c r="L52" s="381">
        <f t="shared" si="1"/>
        <v>2980689.6</v>
      </c>
    </row>
    <row r="53" spans="1:12" ht="25.2" customHeight="1">
      <c r="A53" s="392"/>
      <c r="B53" s="109">
        <f t="shared" si="3"/>
        <v>2048</v>
      </c>
      <c r="C53" s="308" t="s">
        <v>428</v>
      </c>
      <c r="D53" s="283">
        <f t="shared" si="4"/>
        <v>1</v>
      </c>
      <c r="E53" s="32">
        <f t="shared" si="8"/>
        <v>1987126.4000000001</v>
      </c>
      <c r="F53" s="32">
        <f t="shared" si="8"/>
        <v>1987126.4000000001</v>
      </c>
      <c r="G53" s="32">
        <f t="shared" si="8"/>
        <v>1366149.4000000001</v>
      </c>
      <c r="H53" s="32">
        <f t="shared" si="8"/>
        <v>1117758.6000000001</v>
      </c>
      <c r="I53" s="32">
        <f t="shared" si="8"/>
        <v>1490344.8</v>
      </c>
      <c r="J53" s="32">
        <f t="shared" si="8"/>
        <v>968724.12000000011</v>
      </c>
      <c r="K53" s="32">
        <f t="shared" si="8"/>
        <v>832109.18</v>
      </c>
      <c r="L53" s="381">
        <f t="shared" si="1"/>
        <v>2980689.6</v>
      </c>
    </row>
    <row r="54" spans="1:12" ht="25.2" customHeight="1">
      <c r="A54" s="392"/>
      <c r="B54" s="109">
        <f t="shared" si="3"/>
        <v>2049</v>
      </c>
      <c r="C54" s="308" t="s">
        <v>429</v>
      </c>
      <c r="D54" s="283">
        <f t="shared" si="4"/>
        <v>1</v>
      </c>
      <c r="E54" s="32">
        <f t="shared" si="8"/>
        <v>1987126.4000000001</v>
      </c>
      <c r="F54" s="32">
        <f t="shared" si="8"/>
        <v>1987126.4000000001</v>
      </c>
      <c r="G54" s="32">
        <f t="shared" si="8"/>
        <v>1366149.4000000001</v>
      </c>
      <c r="H54" s="32">
        <f t="shared" si="8"/>
        <v>1117758.6000000001</v>
      </c>
      <c r="I54" s="32">
        <f t="shared" si="8"/>
        <v>1490344.8</v>
      </c>
      <c r="J54" s="32">
        <f t="shared" si="8"/>
        <v>968724.12000000011</v>
      </c>
      <c r="K54" s="32">
        <f t="shared" si="8"/>
        <v>832109.18</v>
      </c>
      <c r="L54" s="381">
        <f t="shared" si="1"/>
        <v>2980689.6</v>
      </c>
    </row>
    <row r="55" spans="1:12" ht="25.2" customHeight="1">
      <c r="A55" s="392"/>
      <c r="B55" s="109">
        <f t="shared" si="3"/>
        <v>2050</v>
      </c>
      <c r="C55" s="308" t="s">
        <v>430</v>
      </c>
      <c r="D55" s="283">
        <f t="shared" si="4"/>
        <v>1</v>
      </c>
      <c r="E55" s="32">
        <f t="shared" si="8"/>
        <v>1987126.4000000001</v>
      </c>
      <c r="F55" s="32">
        <f t="shared" si="8"/>
        <v>1987126.4000000001</v>
      </c>
      <c r="G55" s="32">
        <f t="shared" si="8"/>
        <v>1366149.4000000001</v>
      </c>
      <c r="H55" s="32">
        <f t="shared" si="8"/>
        <v>1117758.6000000001</v>
      </c>
      <c r="I55" s="32">
        <f t="shared" si="8"/>
        <v>1490344.8</v>
      </c>
      <c r="J55" s="32">
        <f t="shared" si="8"/>
        <v>968724.12000000011</v>
      </c>
      <c r="K55" s="32">
        <f t="shared" si="8"/>
        <v>832109.18</v>
      </c>
      <c r="L55" s="381">
        <f t="shared" si="1"/>
        <v>2980689.6</v>
      </c>
    </row>
    <row r="56" spans="1:12" ht="25.2" customHeight="1">
      <c r="A56" s="392"/>
      <c r="B56" s="109">
        <f t="shared" si="3"/>
        <v>2051</v>
      </c>
      <c r="C56" s="308" t="s">
        <v>431</v>
      </c>
      <c r="D56" s="283">
        <f>I1747</f>
        <v>1</v>
      </c>
      <c r="E56" s="32">
        <f t="shared" si="8"/>
        <v>1987126.4000000001</v>
      </c>
      <c r="F56" s="32">
        <f t="shared" si="8"/>
        <v>1987126.4000000001</v>
      </c>
      <c r="G56" s="32">
        <f t="shared" si="8"/>
        <v>1366149.4000000001</v>
      </c>
      <c r="H56" s="32">
        <f t="shared" si="8"/>
        <v>1117758.6000000001</v>
      </c>
      <c r="I56" s="32">
        <f t="shared" si="8"/>
        <v>1490344.8</v>
      </c>
      <c r="J56" s="32">
        <f t="shared" si="8"/>
        <v>968724.12000000011</v>
      </c>
      <c r="K56" s="32">
        <f t="shared" si="8"/>
        <v>832109.18</v>
      </c>
      <c r="L56" s="381">
        <f t="shared" si="1"/>
        <v>2980689.6</v>
      </c>
    </row>
    <row r="57" spans="1:12" ht="25.2" customHeight="1">
      <c r="A57" s="392"/>
      <c r="B57" s="109">
        <f t="shared" si="3"/>
        <v>2052</v>
      </c>
      <c r="C57" s="308" t="s">
        <v>432</v>
      </c>
      <c r="D57" s="283">
        <f t="shared" si="4"/>
        <v>1</v>
      </c>
      <c r="E57" s="32">
        <f t="shared" si="8"/>
        <v>1987126.4000000001</v>
      </c>
      <c r="F57" s="32">
        <f t="shared" si="8"/>
        <v>1987126.4000000001</v>
      </c>
      <c r="G57" s="32">
        <f t="shared" si="8"/>
        <v>1366149.4000000001</v>
      </c>
      <c r="H57" s="32">
        <f t="shared" si="8"/>
        <v>1117758.6000000001</v>
      </c>
      <c r="I57" s="32">
        <f t="shared" si="8"/>
        <v>1490344.8</v>
      </c>
      <c r="J57" s="32">
        <f t="shared" si="8"/>
        <v>968724.12000000011</v>
      </c>
      <c r="K57" s="32">
        <f t="shared" si="8"/>
        <v>832109.18</v>
      </c>
      <c r="L57" s="381">
        <f t="shared" si="1"/>
        <v>2980689.6</v>
      </c>
    </row>
    <row r="58" spans="1:12" ht="25.2" customHeight="1">
      <c r="A58" s="392"/>
      <c r="B58" s="109">
        <f t="shared" si="3"/>
        <v>2053</v>
      </c>
      <c r="C58" s="308" t="s">
        <v>433</v>
      </c>
      <c r="D58" s="283">
        <f t="shared" si="4"/>
        <v>1</v>
      </c>
      <c r="E58" s="32">
        <f t="shared" si="8"/>
        <v>1987126.4000000001</v>
      </c>
      <c r="F58" s="32">
        <f t="shared" si="8"/>
        <v>1987126.4000000001</v>
      </c>
      <c r="G58" s="32">
        <f t="shared" si="8"/>
        <v>1366149.4000000001</v>
      </c>
      <c r="H58" s="32">
        <f t="shared" si="8"/>
        <v>1117758.6000000001</v>
      </c>
      <c r="I58" s="32">
        <f t="shared" si="8"/>
        <v>1490344.8</v>
      </c>
      <c r="J58" s="32">
        <f t="shared" si="8"/>
        <v>968724.12000000011</v>
      </c>
      <c r="K58" s="32">
        <f t="shared" si="8"/>
        <v>832109.18</v>
      </c>
      <c r="L58" s="381">
        <f t="shared" si="1"/>
        <v>2980689.6</v>
      </c>
    </row>
    <row r="59" spans="1:12" ht="25.2" customHeight="1">
      <c r="A59" s="392"/>
      <c r="B59" s="109">
        <f t="shared" si="3"/>
        <v>2054</v>
      </c>
      <c r="C59" s="308" t="s">
        <v>434</v>
      </c>
      <c r="D59" s="283">
        <f t="shared" si="4"/>
        <v>1</v>
      </c>
      <c r="E59" s="32">
        <f t="shared" si="8"/>
        <v>1987126.4000000001</v>
      </c>
      <c r="F59" s="32">
        <f t="shared" si="8"/>
        <v>1987126.4000000001</v>
      </c>
      <c r="G59" s="32">
        <f t="shared" si="8"/>
        <v>1366149.4000000001</v>
      </c>
      <c r="H59" s="32">
        <f t="shared" si="8"/>
        <v>1117758.6000000001</v>
      </c>
      <c r="I59" s="32">
        <f t="shared" si="8"/>
        <v>1490344.8</v>
      </c>
      <c r="J59" s="32">
        <f t="shared" si="8"/>
        <v>968724.12000000011</v>
      </c>
      <c r="K59" s="32">
        <f t="shared" si="8"/>
        <v>832109.18</v>
      </c>
      <c r="L59" s="381">
        <f t="shared" si="1"/>
        <v>2980689.6</v>
      </c>
    </row>
    <row r="60" spans="1:12" ht="25.2" customHeight="1">
      <c r="A60" s="392"/>
      <c r="B60" s="109">
        <f t="shared" si="3"/>
        <v>2055</v>
      </c>
      <c r="C60" s="308" t="s">
        <v>435</v>
      </c>
      <c r="D60" s="283">
        <f t="shared" si="4"/>
        <v>1</v>
      </c>
      <c r="E60" s="32">
        <f t="shared" si="8"/>
        <v>1987126.4000000001</v>
      </c>
      <c r="F60" s="32">
        <f t="shared" si="8"/>
        <v>1987126.4000000001</v>
      </c>
      <c r="G60" s="32">
        <f t="shared" si="8"/>
        <v>1366149.4000000001</v>
      </c>
      <c r="H60" s="32">
        <f t="shared" si="8"/>
        <v>1117758.6000000001</v>
      </c>
      <c r="I60" s="32">
        <f t="shared" si="8"/>
        <v>1490344.8</v>
      </c>
      <c r="J60" s="32">
        <f t="shared" si="8"/>
        <v>968724.12000000011</v>
      </c>
      <c r="K60" s="32">
        <f t="shared" si="8"/>
        <v>832109.18</v>
      </c>
      <c r="L60" s="381">
        <f t="shared" si="1"/>
        <v>2980689.6</v>
      </c>
    </row>
    <row r="61" spans="1:12" ht="25.2" customHeight="1">
      <c r="A61" s="392"/>
      <c r="B61" s="109">
        <f t="shared" si="3"/>
        <v>2056</v>
      </c>
      <c r="C61" s="308" t="s">
        <v>436</v>
      </c>
      <c r="D61" s="283">
        <f t="shared" si="4"/>
        <v>1</v>
      </c>
      <c r="E61" s="32">
        <f t="shared" ref="E61:K66" si="9">E60*$D61</f>
        <v>1987126.4000000001</v>
      </c>
      <c r="F61" s="32">
        <f t="shared" si="9"/>
        <v>1987126.4000000001</v>
      </c>
      <c r="G61" s="32">
        <f t="shared" si="9"/>
        <v>1366149.4000000001</v>
      </c>
      <c r="H61" s="32">
        <f t="shared" si="9"/>
        <v>1117758.6000000001</v>
      </c>
      <c r="I61" s="32">
        <f t="shared" si="9"/>
        <v>1490344.8</v>
      </c>
      <c r="J61" s="32">
        <f t="shared" si="9"/>
        <v>968724.12000000011</v>
      </c>
      <c r="K61" s="32">
        <f t="shared" si="9"/>
        <v>832109.18</v>
      </c>
      <c r="L61" s="381">
        <f t="shared" si="1"/>
        <v>2980689.6</v>
      </c>
    </row>
    <row r="62" spans="1:12" ht="25.2" customHeight="1">
      <c r="A62" s="392"/>
      <c r="B62" s="109">
        <f t="shared" si="3"/>
        <v>2057</v>
      </c>
      <c r="C62" s="308" t="s">
        <v>437</v>
      </c>
      <c r="D62" s="283">
        <f t="shared" si="4"/>
        <v>1</v>
      </c>
      <c r="E62" s="32">
        <f t="shared" si="9"/>
        <v>1987126.4000000001</v>
      </c>
      <c r="F62" s="32">
        <f t="shared" si="9"/>
        <v>1987126.4000000001</v>
      </c>
      <c r="G62" s="32">
        <f t="shared" si="9"/>
        <v>1366149.4000000001</v>
      </c>
      <c r="H62" s="32">
        <f t="shared" si="9"/>
        <v>1117758.6000000001</v>
      </c>
      <c r="I62" s="32">
        <f t="shared" si="9"/>
        <v>1490344.8</v>
      </c>
      <c r="J62" s="32">
        <f t="shared" si="9"/>
        <v>968724.12000000011</v>
      </c>
      <c r="K62" s="32">
        <f t="shared" si="9"/>
        <v>832109.18</v>
      </c>
      <c r="L62" s="381">
        <f t="shared" si="1"/>
        <v>2980689.6</v>
      </c>
    </row>
    <row r="63" spans="1:12" ht="25.2" customHeight="1">
      <c r="A63" s="392"/>
      <c r="B63" s="109">
        <f t="shared" si="3"/>
        <v>2058</v>
      </c>
      <c r="C63" s="308" t="s">
        <v>438</v>
      </c>
      <c r="D63" s="283">
        <f t="shared" si="4"/>
        <v>1</v>
      </c>
      <c r="E63" s="32">
        <f t="shared" si="9"/>
        <v>1987126.4000000001</v>
      </c>
      <c r="F63" s="32">
        <f t="shared" si="9"/>
        <v>1987126.4000000001</v>
      </c>
      <c r="G63" s="32">
        <f t="shared" si="9"/>
        <v>1366149.4000000001</v>
      </c>
      <c r="H63" s="32">
        <f t="shared" si="9"/>
        <v>1117758.6000000001</v>
      </c>
      <c r="I63" s="32">
        <f t="shared" si="9"/>
        <v>1490344.8</v>
      </c>
      <c r="J63" s="32">
        <f t="shared" si="9"/>
        <v>968724.12000000011</v>
      </c>
      <c r="K63" s="32">
        <f t="shared" si="9"/>
        <v>832109.18</v>
      </c>
      <c r="L63" s="381">
        <f t="shared" si="1"/>
        <v>2980689.6</v>
      </c>
    </row>
    <row r="64" spans="1:12" ht="25.2" customHeight="1">
      <c r="A64" s="392"/>
      <c r="B64" s="109">
        <f t="shared" si="3"/>
        <v>2059</v>
      </c>
      <c r="C64" s="308" t="s">
        <v>439</v>
      </c>
      <c r="D64" s="283">
        <f t="shared" si="4"/>
        <v>1</v>
      </c>
      <c r="E64" s="32">
        <f t="shared" si="9"/>
        <v>1987126.4000000001</v>
      </c>
      <c r="F64" s="32">
        <f t="shared" si="9"/>
        <v>1987126.4000000001</v>
      </c>
      <c r="G64" s="32">
        <f t="shared" si="9"/>
        <v>1366149.4000000001</v>
      </c>
      <c r="H64" s="32">
        <f t="shared" si="9"/>
        <v>1117758.6000000001</v>
      </c>
      <c r="I64" s="32">
        <f t="shared" si="9"/>
        <v>1490344.8</v>
      </c>
      <c r="J64" s="32">
        <f t="shared" si="9"/>
        <v>968724.12000000011</v>
      </c>
      <c r="K64" s="32">
        <f t="shared" si="9"/>
        <v>832109.18</v>
      </c>
      <c r="L64" s="381">
        <f t="shared" si="1"/>
        <v>2980689.6</v>
      </c>
    </row>
    <row r="65" spans="1:12" ht="25.2" customHeight="1">
      <c r="A65" s="392"/>
      <c r="B65" s="109">
        <f t="shared" si="3"/>
        <v>2060</v>
      </c>
      <c r="C65" s="308" t="s">
        <v>440</v>
      </c>
      <c r="D65" s="283">
        <f t="shared" si="4"/>
        <v>1</v>
      </c>
      <c r="E65" s="32">
        <f t="shared" si="9"/>
        <v>1987126.4000000001</v>
      </c>
      <c r="F65" s="32">
        <f t="shared" si="9"/>
        <v>1987126.4000000001</v>
      </c>
      <c r="G65" s="32">
        <f t="shared" si="9"/>
        <v>1366149.4000000001</v>
      </c>
      <c r="H65" s="32">
        <f t="shared" si="9"/>
        <v>1117758.6000000001</v>
      </c>
      <c r="I65" s="32">
        <f t="shared" si="9"/>
        <v>1490344.8</v>
      </c>
      <c r="J65" s="32">
        <f t="shared" si="9"/>
        <v>968724.12000000011</v>
      </c>
      <c r="K65" s="32">
        <f t="shared" si="9"/>
        <v>832109.18</v>
      </c>
      <c r="L65" s="381">
        <f t="shared" si="1"/>
        <v>2980689.6</v>
      </c>
    </row>
    <row r="66" spans="1:12" ht="25.2" customHeight="1">
      <c r="A66" s="392"/>
      <c r="B66" s="109">
        <f t="shared" si="3"/>
        <v>2061</v>
      </c>
      <c r="C66" s="308" t="s">
        <v>441</v>
      </c>
      <c r="D66" s="283">
        <f t="shared" si="4"/>
        <v>1</v>
      </c>
      <c r="E66" s="32">
        <f t="shared" si="9"/>
        <v>1987126.4000000001</v>
      </c>
      <c r="F66" s="32">
        <f t="shared" si="9"/>
        <v>1987126.4000000001</v>
      </c>
      <c r="G66" s="32">
        <f t="shared" si="9"/>
        <v>1366149.4000000001</v>
      </c>
      <c r="H66" s="32">
        <f t="shared" si="9"/>
        <v>1117758.6000000001</v>
      </c>
      <c r="I66" s="32">
        <f t="shared" si="9"/>
        <v>1490344.8</v>
      </c>
      <c r="J66" s="32">
        <f t="shared" si="9"/>
        <v>968724.12000000011</v>
      </c>
      <c r="K66" s="32">
        <f t="shared" si="9"/>
        <v>832109.18</v>
      </c>
      <c r="L66" s="381">
        <f t="shared" si="1"/>
        <v>2980689.6</v>
      </c>
    </row>
    <row r="67" spans="1:12" ht="25.2" customHeight="1">
      <c r="A67" s="392"/>
      <c r="B67" s="3"/>
      <c r="C67" s="278"/>
      <c r="D67" s="278"/>
      <c r="E67" s="278"/>
      <c r="F67" s="278"/>
      <c r="G67" s="278"/>
      <c r="H67" s="278"/>
      <c r="I67" s="278"/>
      <c r="J67" s="278"/>
      <c r="K67" s="278"/>
    </row>
    <row r="68" spans="1:12" ht="25.2" customHeight="1">
      <c r="A68" s="392"/>
      <c r="B68" s="393" t="s">
        <v>513</v>
      </c>
      <c r="C68" s="393"/>
      <c r="D68" s="393"/>
      <c r="E68" s="393"/>
      <c r="F68" s="393"/>
      <c r="G68" s="393"/>
      <c r="H68" s="393"/>
      <c r="I68" s="393"/>
      <c r="J68" s="393"/>
      <c r="K68" s="393"/>
      <c r="L68" s="393"/>
    </row>
    <row r="69" spans="1:12" ht="25.2" customHeight="1">
      <c r="A69" s="392"/>
      <c r="B69" s="393" t="s">
        <v>511</v>
      </c>
      <c r="C69" s="393" t="s">
        <v>199</v>
      </c>
      <c r="D69" s="393" t="s">
        <v>103</v>
      </c>
      <c r="E69" s="393" t="s">
        <v>94</v>
      </c>
      <c r="F69" s="393"/>
      <c r="G69" s="393"/>
      <c r="H69" s="393"/>
      <c r="I69" s="393"/>
      <c r="J69" s="393"/>
      <c r="K69" s="393"/>
      <c r="L69" s="393"/>
    </row>
    <row r="70" spans="1:12" ht="25.2" customHeight="1">
      <c r="A70" s="392"/>
      <c r="B70" s="393"/>
      <c r="C70" s="393">
        <v>43830</v>
      </c>
      <c r="D70" s="393"/>
      <c r="E70" s="279" t="s">
        <v>390</v>
      </c>
      <c r="F70" s="279" t="s">
        <v>391</v>
      </c>
      <c r="G70" s="279" t="s">
        <v>395</v>
      </c>
      <c r="H70" s="279" t="s">
        <v>392</v>
      </c>
      <c r="I70" s="279" t="s">
        <v>393</v>
      </c>
      <c r="J70" s="279" t="s">
        <v>385</v>
      </c>
      <c r="K70" s="279" t="s">
        <v>394</v>
      </c>
      <c r="L70" s="279" t="s">
        <v>512</v>
      </c>
    </row>
    <row r="71" spans="1:12" ht="25.2" customHeight="1">
      <c r="A71" s="392"/>
      <c r="B71" s="393"/>
      <c r="C71" s="308" t="s">
        <v>106</v>
      </c>
      <c r="D71" s="280" t="s">
        <v>101</v>
      </c>
      <c r="E71" s="281">
        <v>180000</v>
      </c>
      <c r="F71" s="281">
        <v>180000</v>
      </c>
      <c r="G71" s="281">
        <v>130000</v>
      </c>
      <c r="H71" s="281">
        <v>100000</v>
      </c>
      <c r="I71" s="281">
        <v>120000</v>
      </c>
      <c r="J71" s="281">
        <v>60000</v>
      </c>
      <c r="K71" s="281">
        <v>60000</v>
      </c>
      <c r="L71" s="376">
        <f>(F71/4)*6</f>
        <v>270000</v>
      </c>
    </row>
    <row r="72" spans="1:12" ht="25.2" customHeight="1">
      <c r="A72" s="392"/>
      <c r="B72" s="109">
        <v>2020</v>
      </c>
      <c r="C72" s="308" t="s">
        <v>107</v>
      </c>
      <c r="D72" s="283">
        <f>D25</f>
        <v>1.0470035105943192</v>
      </c>
      <c r="E72" s="32">
        <f>E71*$D72</f>
        <v>188460.63190697745</v>
      </c>
      <c r="F72" s="32">
        <f t="shared" ref="F72:K72" si="10">F71*$D72</f>
        <v>188460.63190697745</v>
      </c>
      <c r="G72" s="32">
        <f t="shared" si="10"/>
        <v>136110.45637726149</v>
      </c>
      <c r="H72" s="32">
        <f t="shared" si="10"/>
        <v>104700.35105943192</v>
      </c>
      <c r="I72" s="32">
        <f t="shared" si="10"/>
        <v>125640.42127131831</v>
      </c>
      <c r="J72" s="32">
        <f t="shared" si="10"/>
        <v>62820.210635659154</v>
      </c>
      <c r="K72" s="32">
        <f t="shared" si="10"/>
        <v>62820.210635659154</v>
      </c>
      <c r="L72" s="381">
        <f t="shared" ref="L72:L113" si="11">(F72/4)*6</f>
        <v>282690.9478604662</v>
      </c>
    </row>
    <row r="73" spans="1:12" ht="25.2" customHeight="1">
      <c r="A73" s="392"/>
      <c r="B73" s="109">
        <f>B72+1</f>
        <v>2021</v>
      </c>
      <c r="C73" s="308" t="s">
        <v>108</v>
      </c>
      <c r="D73" s="283">
        <f>D26</f>
        <v>1.026</v>
      </c>
      <c r="E73" s="32">
        <f>E72*$D$73</f>
        <v>193360.60833655886</v>
      </c>
      <c r="F73" s="32">
        <f t="shared" ref="F73:K73" si="12">F72*$D$73</f>
        <v>193360.60833655886</v>
      </c>
      <c r="G73" s="32">
        <f t="shared" si="12"/>
        <v>139649.32824307028</v>
      </c>
      <c r="H73" s="32">
        <f t="shared" si="12"/>
        <v>107422.56018697715</v>
      </c>
      <c r="I73" s="32">
        <f t="shared" si="12"/>
        <v>128907.07222437259</v>
      </c>
      <c r="J73" s="32">
        <f t="shared" si="12"/>
        <v>64453.536112186295</v>
      </c>
      <c r="K73" s="32">
        <f t="shared" si="12"/>
        <v>64453.536112186295</v>
      </c>
      <c r="L73" s="381">
        <f t="shared" si="11"/>
        <v>290040.91250483831</v>
      </c>
    </row>
    <row r="74" spans="1:12" ht="25.2" customHeight="1">
      <c r="A74" s="392"/>
      <c r="B74" s="109">
        <f t="shared" ref="B74:B113" si="13">B73+1</f>
        <v>2022</v>
      </c>
      <c r="C74" s="308" t="s">
        <v>109</v>
      </c>
      <c r="D74" s="283">
        <f>D27</f>
        <v>1.042</v>
      </c>
      <c r="E74" s="32">
        <f>ROUND(E73*$D$74,-(LEN(ROUND(E72*$D$74,0))-2))</f>
        <v>200000</v>
      </c>
      <c r="F74" s="32">
        <f t="shared" ref="F74:K74" si="14">ROUND(F73*$D$74,-(LEN(ROUND(F72*$D$74,0))-2))</f>
        <v>200000</v>
      </c>
      <c r="G74" s="32">
        <f t="shared" si="14"/>
        <v>150000</v>
      </c>
      <c r="H74" s="32">
        <f t="shared" si="14"/>
        <v>110000</v>
      </c>
      <c r="I74" s="32">
        <f t="shared" si="14"/>
        <v>130000</v>
      </c>
      <c r="J74" s="32">
        <f t="shared" si="14"/>
        <v>67000</v>
      </c>
      <c r="K74" s="32">
        <f t="shared" si="14"/>
        <v>67000</v>
      </c>
      <c r="L74" s="381">
        <f t="shared" si="11"/>
        <v>300000</v>
      </c>
    </row>
    <row r="75" spans="1:12" ht="25.2" customHeight="1">
      <c r="A75" s="392"/>
      <c r="B75" s="109">
        <f t="shared" si="13"/>
        <v>2023</v>
      </c>
      <c r="C75" s="308" t="s">
        <v>110</v>
      </c>
      <c r="D75" s="283">
        <f>D28</f>
        <v>1.127</v>
      </c>
      <c r="E75" s="32">
        <f>E74*$D75</f>
        <v>225400</v>
      </c>
      <c r="F75" s="32">
        <f t="shared" ref="F75:J90" si="15">F74*$D75</f>
        <v>225400</v>
      </c>
      <c r="G75" s="32">
        <f t="shared" si="15"/>
        <v>169050</v>
      </c>
      <c r="H75" s="32">
        <f t="shared" si="15"/>
        <v>123970</v>
      </c>
      <c r="I75" s="32">
        <f t="shared" si="15"/>
        <v>146510</v>
      </c>
      <c r="J75" s="32">
        <f>J74*$D75</f>
        <v>75509</v>
      </c>
      <c r="K75" s="32">
        <f t="shared" ref="K75:K113" si="16">K74*$D75</f>
        <v>75509</v>
      </c>
      <c r="L75" s="381">
        <f t="shared" si="11"/>
        <v>338100</v>
      </c>
    </row>
    <row r="76" spans="1:12" ht="25.2" customHeight="1">
      <c r="A76" s="314"/>
      <c r="B76" s="109">
        <f t="shared" si="13"/>
        <v>2024</v>
      </c>
      <c r="C76" s="308" t="s">
        <v>404</v>
      </c>
      <c r="D76" s="283">
        <f t="shared" ref="D76:D113" si="17">D29</f>
        <v>1.1020000000000001</v>
      </c>
      <c r="E76" s="32">
        <f t="shared" ref="E76:J91" si="18">E75*$D76</f>
        <v>248390.80000000002</v>
      </c>
      <c r="F76" s="32">
        <f t="shared" si="15"/>
        <v>248390.80000000002</v>
      </c>
      <c r="G76" s="32">
        <f t="shared" si="15"/>
        <v>186293.1</v>
      </c>
      <c r="H76" s="32">
        <f t="shared" si="15"/>
        <v>136614.94</v>
      </c>
      <c r="I76" s="32">
        <f t="shared" si="15"/>
        <v>161454.02000000002</v>
      </c>
      <c r="J76" s="32">
        <f t="shared" si="15"/>
        <v>83210.918000000005</v>
      </c>
      <c r="K76" s="32">
        <f t="shared" si="16"/>
        <v>83210.918000000005</v>
      </c>
      <c r="L76" s="381">
        <f t="shared" si="11"/>
        <v>372586.2</v>
      </c>
    </row>
    <row r="77" spans="1:12" ht="25.2" customHeight="1">
      <c r="A77" s="314"/>
      <c r="B77" s="109">
        <f t="shared" si="13"/>
        <v>2025</v>
      </c>
      <c r="C77" s="308" t="s">
        <v>405</v>
      </c>
      <c r="D77" s="283">
        <f t="shared" si="17"/>
        <v>1</v>
      </c>
      <c r="E77" s="32">
        <f t="shared" si="18"/>
        <v>248390.80000000002</v>
      </c>
      <c r="F77" s="32">
        <f t="shared" si="15"/>
        <v>248390.80000000002</v>
      </c>
      <c r="G77" s="32">
        <f t="shared" si="15"/>
        <v>186293.1</v>
      </c>
      <c r="H77" s="32">
        <f t="shared" si="15"/>
        <v>136614.94</v>
      </c>
      <c r="I77" s="32">
        <f t="shared" si="15"/>
        <v>161454.02000000002</v>
      </c>
      <c r="J77" s="32">
        <f t="shared" si="15"/>
        <v>83210.918000000005</v>
      </c>
      <c r="K77" s="32">
        <f t="shared" si="16"/>
        <v>83210.918000000005</v>
      </c>
      <c r="L77" s="381">
        <f t="shared" si="11"/>
        <v>372586.2</v>
      </c>
    </row>
    <row r="78" spans="1:12" ht="25.2" customHeight="1">
      <c r="A78" s="314"/>
      <c r="B78" s="109">
        <f t="shared" si="13"/>
        <v>2026</v>
      </c>
      <c r="C78" s="308" t="s">
        <v>406</v>
      </c>
      <c r="D78" s="283">
        <f t="shared" si="17"/>
        <v>1</v>
      </c>
      <c r="E78" s="32">
        <f t="shared" si="18"/>
        <v>248390.80000000002</v>
      </c>
      <c r="F78" s="32">
        <f t="shared" si="15"/>
        <v>248390.80000000002</v>
      </c>
      <c r="G78" s="32">
        <f t="shared" si="15"/>
        <v>186293.1</v>
      </c>
      <c r="H78" s="32">
        <f t="shared" si="15"/>
        <v>136614.94</v>
      </c>
      <c r="I78" s="32">
        <f t="shared" si="15"/>
        <v>161454.02000000002</v>
      </c>
      <c r="J78" s="32">
        <f t="shared" si="15"/>
        <v>83210.918000000005</v>
      </c>
      <c r="K78" s="32">
        <f t="shared" si="16"/>
        <v>83210.918000000005</v>
      </c>
      <c r="L78" s="381">
        <f t="shared" si="11"/>
        <v>372586.2</v>
      </c>
    </row>
    <row r="79" spans="1:12" ht="25.2" customHeight="1">
      <c r="A79" s="314"/>
      <c r="B79" s="109">
        <f t="shared" si="13"/>
        <v>2027</v>
      </c>
      <c r="C79" s="308" t="s">
        <v>407</v>
      </c>
      <c r="D79" s="283">
        <f t="shared" si="17"/>
        <v>1</v>
      </c>
      <c r="E79" s="32">
        <f t="shared" si="18"/>
        <v>248390.80000000002</v>
      </c>
      <c r="F79" s="32">
        <f t="shared" si="15"/>
        <v>248390.80000000002</v>
      </c>
      <c r="G79" s="32">
        <f t="shared" si="15"/>
        <v>186293.1</v>
      </c>
      <c r="H79" s="32">
        <f t="shared" si="15"/>
        <v>136614.94</v>
      </c>
      <c r="I79" s="32">
        <f t="shared" si="15"/>
        <v>161454.02000000002</v>
      </c>
      <c r="J79" s="32">
        <f t="shared" si="15"/>
        <v>83210.918000000005</v>
      </c>
      <c r="K79" s="32">
        <f t="shared" si="16"/>
        <v>83210.918000000005</v>
      </c>
      <c r="L79" s="381">
        <f t="shared" si="11"/>
        <v>372586.2</v>
      </c>
    </row>
    <row r="80" spans="1:12" ht="25.2" customHeight="1">
      <c r="A80" s="314"/>
      <c r="B80" s="109">
        <f t="shared" si="13"/>
        <v>2028</v>
      </c>
      <c r="C80" s="308" t="s">
        <v>408</v>
      </c>
      <c r="D80" s="283">
        <f t="shared" si="17"/>
        <v>1</v>
      </c>
      <c r="E80" s="32">
        <f t="shared" si="18"/>
        <v>248390.80000000002</v>
      </c>
      <c r="F80" s="32">
        <f t="shared" si="15"/>
        <v>248390.80000000002</v>
      </c>
      <c r="G80" s="32">
        <f t="shared" si="15"/>
        <v>186293.1</v>
      </c>
      <c r="H80" s="32">
        <f t="shared" si="15"/>
        <v>136614.94</v>
      </c>
      <c r="I80" s="32">
        <f t="shared" si="15"/>
        <v>161454.02000000002</v>
      </c>
      <c r="J80" s="32">
        <f t="shared" si="15"/>
        <v>83210.918000000005</v>
      </c>
      <c r="K80" s="32">
        <f t="shared" si="16"/>
        <v>83210.918000000005</v>
      </c>
      <c r="L80" s="381">
        <f t="shared" si="11"/>
        <v>372586.2</v>
      </c>
    </row>
    <row r="81" spans="1:12" ht="25.2" customHeight="1">
      <c r="A81" s="314"/>
      <c r="B81" s="109">
        <f t="shared" si="13"/>
        <v>2029</v>
      </c>
      <c r="C81" s="308" t="s">
        <v>409</v>
      </c>
      <c r="D81" s="283">
        <f t="shared" si="17"/>
        <v>1</v>
      </c>
      <c r="E81" s="32">
        <f t="shared" si="18"/>
        <v>248390.80000000002</v>
      </c>
      <c r="F81" s="32">
        <f t="shared" si="15"/>
        <v>248390.80000000002</v>
      </c>
      <c r="G81" s="32">
        <f t="shared" si="15"/>
        <v>186293.1</v>
      </c>
      <c r="H81" s="32">
        <f t="shared" si="15"/>
        <v>136614.94</v>
      </c>
      <c r="I81" s="32">
        <f t="shared" si="15"/>
        <v>161454.02000000002</v>
      </c>
      <c r="J81" s="32">
        <f t="shared" si="15"/>
        <v>83210.918000000005</v>
      </c>
      <c r="K81" s="32">
        <f t="shared" si="16"/>
        <v>83210.918000000005</v>
      </c>
      <c r="L81" s="381">
        <f t="shared" si="11"/>
        <v>372586.2</v>
      </c>
    </row>
    <row r="82" spans="1:12" ht="25.2" customHeight="1">
      <c r="A82" s="314"/>
      <c r="B82" s="109">
        <f t="shared" si="13"/>
        <v>2030</v>
      </c>
      <c r="C82" s="308" t="s">
        <v>410</v>
      </c>
      <c r="D82" s="283">
        <f t="shared" si="17"/>
        <v>1</v>
      </c>
      <c r="E82" s="32">
        <f t="shared" si="18"/>
        <v>248390.80000000002</v>
      </c>
      <c r="F82" s="32">
        <f t="shared" si="15"/>
        <v>248390.80000000002</v>
      </c>
      <c r="G82" s="32">
        <f t="shared" si="15"/>
        <v>186293.1</v>
      </c>
      <c r="H82" s="32">
        <f t="shared" si="15"/>
        <v>136614.94</v>
      </c>
      <c r="I82" s="32">
        <f t="shared" si="15"/>
        <v>161454.02000000002</v>
      </c>
      <c r="J82" s="32">
        <f t="shared" si="15"/>
        <v>83210.918000000005</v>
      </c>
      <c r="K82" s="32">
        <f t="shared" si="16"/>
        <v>83210.918000000005</v>
      </c>
      <c r="L82" s="381">
        <f t="shared" si="11"/>
        <v>372586.2</v>
      </c>
    </row>
    <row r="83" spans="1:12" ht="25.2" customHeight="1">
      <c r="A83" s="314"/>
      <c r="B83" s="109">
        <f t="shared" si="13"/>
        <v>2031</v>
      </c>
      <c r="C83" s="308" t="s">
        <v>411</v>
      </c>
      <c r="D83" s="283">
        <f t="shared" si="17"/>
        <v>1</v>
      </c>
      <c r="E83" s="32">
        <f t="shared" si="18"/>
        <v>248390.80000000002</v>
      </c>
      <c r="F83" s="32">
        <f t="shared" si="15"/>
        <v>248390.80000000002</v>
      </c>
      <c r="G83" s="32">
        <f t="shared" si="15"/>
        <v>186293.1</v>
      </c>
      <c r="H83" s="32">
        <f t="shared" si="15"/>
        <v>136614.94</v>
      </c>
      <c r="I83" s="32">
        <f t="shared" si="15"/>
        <v>161454.02000000002</v>
      </c>
      <c r="J83" s="32">
        <f t="shared" si="15"/>
        <v>83210.918000000005</v>
      </c>
      <c r="K83" s="32">
        <f t="shared" si="16"/>
        <v>83210.918000000005</v>
      </c>
      <c r="L83" s="381">
        <f t="shared" si="11"/>
        <v>372586.2</v>
      </c>
    </row>
    <row r="84" spans="1:12" ht="25.2" customHeight="1">
      <c r="A84" s="314"/>
      <c r="B84" s="109">
        <f t="shared" si="13"/>
        <v>2032</v>
      </c>
      <c r="C84" s="308" t="s">
        <v>412</v>
      </c>
      <c r="D84" s="283">
        <f t="shared" si="17"/>
        <v>1</v>
      </c>
      <c r="E84" s="32">
        <f t="shared" si="18"/>
        <v>248390.80000000002</v>
      </c>
      <c r="F84" s="32">
        <f t="shared" si="15"/>
        <v>248390.80000000002</v>
      </c>
      <c r="G84" s="32">
        <f t="shared" si="15"/>
        <v>186293.1</v>
      </c>
      <c r="H84" s="32">
        <f t="shared" si="15"/>
        <v>136614.94</v>
      </c>
      <c r="I84" s="32">
        <f t="shared" si="15"/>
        <v>161454.02000000002</v>
      </c>
      <c r="J84" s="32">
        <f t="shared" si="15"/>
        <v>83210.918000000005</v>
      </c>
      <c r="K84" s="32">
        <f t="shared" si="16"/>
        <v>83210.918000000005</v>
      </c>
      <c r="L84" s="381">
        <f t="shared" si="11"/>
        <v>372586.2</v>
      </c>
    </row>
    <row r="85" spans="1:12" ht="25.2" customHeight="1">
      <c r="A85" s="314"/>
      <c r="B85" s="109">
        <f t="shared" si="13"/>
        <v>2033</v>
      </c>
      <c r="C85" s="308" t="s">
        <v>413</v>
      </c>
      <c r="D85" s="283">
        <f>D38</f>
        <v>1</v>
      </c>
      <c r="E85" s="32">
        <f t="shared" si="18"/>
        <v>248390.80000000002</v>
      </c>
      <c r="F85" s="32">
        <f t="shared" si="15"/>
        <v>248390.80000000002</v>
      </c>
      <c r="G85" s="32">
        <f t="shared" si="15"/>
        <v>186293.1</v>
      </c>
      <c r="H85" s="32">
        <f t="shared" si="15"/>
        <v>136614.94</v>
      </c>
      <c r="I85" s="32">
        <f t="shared" si="15"/>
        <v>161454.02000000002</v>
      </c>
      <c r="J85" s="32">
        <f t="shared" si="15"/>
        <v>83210.918000000005</v>
      </c>
      <c r="K85" s="32">
        <f t="shared" si="16"/>
        <v>83210.918000000005</v>
      </c>
      <c r="L85" s="381">
        <f t="shared" si="11"/>
        <v>372586.2</v>
      </c>
    </row>
    <row r="86" spans="1:12" ht="25.2" customHeight="1">
      <c r="A86" s="314"/>
      <c r="B86" s="109">
        <f t="shared" si="13"/>
        <v>2034</v>
      </c>
      <c r="C86" s="308" t="s">
        <v>414</v>
      </c>
      <c r="D86" s="283">
        <f t="shared" si="17"/>
        <v>1</v>
      </c>
      <c r="E86" s="32">
        <f t="shared" si="18"/>
        <v>248390.80000000002</v>
      </c>
      <c r="F86" s="32">
        <f t="shared" si="15"/>
        <v>248390.80000000002</v>
      </c>
      <c r="G86" s="32">
        <f t="shared" si="15"/>
        <v>186293.1</v>
      </c>
      <c r="H86" s="32">
        <f t="shared" si="15"/>
        <v>136614.94</v>
      </c>
      <c r="I86" s="32">
        <f t="shared" si="15"/>
        <v>161454.02000000002</v>
      </c>
      <c r="J86" s="32">
        <f t="shared" si="15"/>
        <v>83210.918000000005</v>
      </c>
      <c r="K86" s="32">
        <f t="shared" si="16"/>
        <v>83210.918000000005</v>
      </c>
      <c r="L86" s="381">
        <f t="shared" si="11"/>
        <v>372586.2</v>
      </c>
    </row>
    <row r="87" spans="1:12" ht="25.2" customHeight="1">
      <c r="A87" s="314"/>
      <c r="B87" s="109">
        <f t="shared" si="13"/>
        <v>2035</v>
      </c>
      <c r="C87" s="308" t="s">
        <v>415</v>
      </c>
      <c r="D87" s="283">
        <f t="shared" si="17"/>
        <v>1</v>
      </c>
      <c r="E87" s="32">
        <f t="shared" si="18"/>
        <v>248390.80000000002</v>
      </c>
      <c r="F87" s="32">
        <f t="shared" si="15"/>
        <v>248390.80000000002</v>
      </c>
      <c r="G87" s="32">
        <f t="shared" si="15"/>
        <v>186293.1</v>
      </c>
      <c r="H87" s="32">
        <f t="shared" si="15"/>
        <v>136614.94</v>
      </c>
      <c r="I87" s="32">
        <f t="shared" si="15"/>
        <v>161454.02000000002</v>
      </c>
      <c r="J87" s="32">
        <f t="shared" si="15"/>
        <v>83210.918000000005</v>
      </c>
      <c r="K87" s="32">
        <f t="shared" si="16"/>
        <v>83210.918000000005</v>
      </c>
      <c r="L87" s="381">
        <f t="shared" si="11"/>
        <v>372586.2</v>
      </c>
    </row>
    <row r="88" spans="1:12" ht="25.2" customHeight="1">
      <c r="A88" s="314"/>
      <c r="B88" s="109">
        <f t="shared" si="13"/>
        <v>2036</v>
      </c>
      <c r="C88" s="308" t="s">
        <v>416</v>
      </c>
      <c r="D88" s="283">
        <f t="shared" si="17"/>
        <v>1</v>
      </c>
      <c r="E88" s="32">
        <f t="shared" si="18"/>
        <v>248390.80000000002</v>
      </c>
      <c r="F88" s="32">
        <f t="shared" si="15"/>
        <v>248390.80000000002</v>
      </c>
      <c r="G88" s="32">
        <f t="shared" si="15"/>
        <v>186293.1</v>
      </c>
      <c r="H88" s="32">
        <f t="shared" si="15"/>
        <v>136614.94</v>
      </c>
      <c r="I88" s="32">
        <f t="shared" si="15"/>
        <v>161454.02000000002</v>
      </c>
      <c r="J88" s="32">
        <f t="shared" si="15"/>
        <v>83210.918000000005</v>
      </c>
      <c r="K88" s="32">
        <f t="shared" si="16"/>
        <v>83210.918000000005</v>
      </c>
      <c r="L88" s="381">
        <f t="shared" si="11"/>
        <v>372586.2</v>
      </c>
    </row>
    <row r="89" spans="1:12" ht="25.2" customHeight="1">
      <c r="A89" s="314"/>
      <c r="B89" s="109">
        <f t="shared" si="13"/>
        <v>2037</v>
      </c>
      <c r="C89" s="308" t="s">
        <v>417</v>
      </c>
      <c r="D89" s="283">
        <f t="shared" si="17"/>
        <v>1</v>
      </c>
      <c r="E89" s="32">
        <f t="shared" si="18"/>
        <v>248390.80000000002</v>
      </c>
      <c r="F89" s="32">
        <f t="shared" si="15"/>
        <v>248390.80000000002</v>
      </c>
      <c r="G89" s="32">
        <f t="shared" si="15"/>
        <v>186293.1</v>
      </c>
      <c r="H89" s="32">
        <f t="shared" si="15"/>
        <v>136614.94</v>
      </c>
      <c r="I89" s="32">
        <f t="shared" si="15"/>
        <v>161454.02000000002</v>
      </c>
      <c r="J89" s="32">
        <f t="shared" si="15"/>
        <v>83210.918000000005</v>
      </c>
      <c r="K89" s="32">
        <f t="shared" si="16"/>
        <v>83210.918000000005</v>
      </c>
      <c r="L89" s="381">
        <f t="shared" si="11"/>
        <v>372586.2</v>
      </c>
    </row>
    <row r="90" spans="1:12" ht="25.2" customHeight="1">
      <c r="A90" s="314"/>
      <c r="B90" s="109">
        <f t="shared" si="13"/>
        <v>2038</v>
      </c>
      <c r="C90" s="308" t="s">
        <v>418</v>
      </c>
      <c r="D90" s="283">
        <f t="shared" si="17"/>
        <v>1</v>
      </c>
      <c r="E90" s="32">
        <f t="shared" si="18"/>
        <v>248390.80000000002</v>
      </c>
      <c r="F90" s="32">
        <f t="shared" si="15"/>
        <v>248390.80000000002</v>
      </c>
      <c r="G90" s="32">
        <f t="shared" si="15"/>
        <v>186293.1</v>
      </c>
      <c r="H90" s="32">
        <f t="shared" si="15"/>
        <v>136614.94</v>
      </c>
      <c r="I90" s="32">
        <f t="shared" si="15"/>
        <v>161454.02000000002</v>
      </c>
      <c r="J90" s="32">
        <f t="shared" si="15"/>
        <v>83210.918000000005</v>
      </c>
      <c r="K90" s="32">
        <f t="shared" si="16"/>
        <v>83210.918000000005</v>
      </c>
      <c r="L90" s="381">
        <f t="shared" si="11"/>
        <v>372586.2</v>
      </c>
    </row>
    <row r="91" spans="1:12" ht="25.2" customHeight="1">
      <c r="A91" s="314"/>
      <c r="B91" s="109">
        <f t="shared" si="13"/>
        <v>2039</v>
      </c>
      <c r="C91" s="308" t="s">
        <v>419</v>
      </c>
      <c r="D91" s="283">
        <f t="shared" si="17"/>
        <v>1</v>
      </c>
      <c r="E91" s="32">
        <f t="shared" si="18"/>
        <v>248390.80000000002</v>
      </c>
      <c r="F91" s="32">
        <f t="shared" si="18"/>
        <v>248390.80000000002</v>
      </c>
      <c r="G91" s="32">
        <f t="shared" si="18"/>
        <v>186293.1</v>
      </c>
      <c r="H91" s="32">
        <f t="shared" si="18"/>
        <v>136614.94</v>
      </c>
      <c r="I91" s="32">
        <f t="shared" si="18"/>
        <v>161454.02000000002</v>
      </c>
      <c r="J91" s="32">
        <f t="shared" si="18"/>
        <v>83210.918000000005</v>
      </c>
      <c r="K91" s="32">
        <f t="shared" si="16"/>
        <v>83210.918000000005</v>
      </c>
      <c r="L91" s="381">
        <f t="shared" si="11"/>
        <v>372586.2</v>
      </c>
    </row>
    <row r="92" spans="1:12" ht="25.2" customHeight="1">
      <c r="A92" s="314"/>
      <c r="B92" s="109">
        <f t="shared" si="13"/>
        <v>2040</v>
      </c>
      <c r="C92" s="308" t="s">
        <v>420</v>
      </c>
      <c r="D92" s="283">
        <f t="shared" si="17"/>
        <v>1</v>
      </c>
      <c r="E92" s="32">
        <f t="shared" ref="E92:J107" si="19">E91*$D92</f>
        <v>248390.80000000002</v>
      </c>
      <c r="F92" s="32">
        <f t="shared" si="19"/>
        <v>248390.80000000002</v>
      </c>
      <c r="G92" s="32">
        <f t="shared" si="19"/>
        <v>186293.1</v>
      </c>
      <c r="H92" s="32">
        <f t="shared" si="19"/>
        <v>136614.94</v>
      </c>
      <c r="I92" s="32">
        <f t="shared" si="19"/>
        <v>161454.02000000002</v>
      </c>
      <c r="J92" s="32">
        <f t="shared" si="19"/>
        <v>83210.918000000005</v>
      </c>
      <c r="K92" s="32">
        <f t="shared" si="16"/>
        <v>83210.918000000005</v>
      </c>
      <c r="L92" s="381">
        <f t="shared" si="11"/>
        <v>372586.2</v>
      </c>
    </row>
    <row r="93" spans="1:12" ht="25.2" customHeight="1">
      <c r="A93" s="314"/>
      <c r="B93" s="109">
        <f t="shared" si="13"/>
        <v>2041</v>
      </c>
      <c r="C93" s="308" t="s">
        <v>421</v>
      </c>
      <c r="D93" s="283">
        <f t="shared" si="17"/>
        <v>1</v>
      </c>
      <c r="E93" s="32">
        <f t="shared" si="19"/>
        <v>248390.80000000002</v>
      </c>
      <c r="F93" s="32">
        <f t="shared" si="19"/>
        <v>248390.80000000002</v>
      </c>
      <c r="G93" s="32">
        <f t="shared" si="19"/>
        <v>186293.1</v>
      </c>
      <c r="H93" s="32">
        <f t="shared" si="19"/>
        <v>136614.94</v>
      </c>
      <c r="I93" s="32">
        <f t="shared" si="19"/>
        <v>161454.02000000002</v>
      </c>
      <c r="J93" s="32">
        <f t="shared" si="19"/>
        <v>83210.918000000005</v>
      </c>
      <c r="K93" s="32">
        <f t="shared" si="16"/>
        <v>83210.918000000005</v>
      </c>
      <c r="L93" s="381">
        <f t="shared" si="11"/>
        <v>372586.2</v>
      </c>
    </row>
    <row r="94" spans="1:12" ht="25.2" customHeight="1">
      <c r="A94" s="314"/>
      <c r="B94" s="109">
        <f t="shared" si="13"/>
        <v>2042</v>
      </c>
      <c r="C94" s="308" t="s">
        <v>422</v>
      </c>
      <c r="D94" s="283">
        <f t="shared" si="17"/>
        <v>1</v>
      </c>
      <c r="E94" s="32">
        <f t="shared" si="19"/>
        <v>248390.80000000002</v>
      </c>
      <c r="F94" s="32">
        <f t="shared" si="19"/>
        <v>248390.80000000002</v>
      </c>
      <c r="G94" s="32">
        <f t="shared" si="19"/>
        <v>186293.1</v>
      </c>
      <c r="H94" s="32">
        <f t="shared" si="19"/>
        <v>136614.94</v>
      </c>
      <c r="I94" s="32">
        <f t="shared" si="19"/>
        <v>161454.02000000002</v>
      </c>
      <c r="J94" s="32">
        <f t="shared" si="19"/>
        <v>83210.918000000005</v>
      </c>
      <c r="K94" s="32">
        <f t="shared" si="16"/>
        <v>83210.918000000005</v>
      </c>
      <c r="L94" s="381">
        <f t="shared" si="11"/>
        <v>372586.2</v>
      </c>
    </row>
    <row r="95" spans="1:12" ht="25.2" customHeight="1">
      <c r="A95" s="314"/>
      <c r="B95" s="109">
        <f t="shared" si="13"/>
        <v>2043</v>
      </c>
      <c r="C95" s="308" t="s">
        <v>423</v>
      </c>
      <c r="D95" s="283">
        <f>D48</f>
        <v>1</v>
      </c>
      <c r="E95" s="32">
        <f t="shared" si="19"/>
        <v>248390.80000000002</v>
      </c>
      <c r="F95" s="32">
        <f t="shared" si="19"/>
        <v>248390.80000000002</v>
      </c>
      <c r="G95" s="32">
        <f t="shared" si="19"/>
        <v>186293.1</v>
      </c>
      <c r="H95" s="32">
        <f t="shared" si="19"/>
        <v>136614.94</v>
      </c>
      <c r="I95" s="32">
        <f t="shared" si="19"/>
        <v>161454.02000000002</v>
      </c>
      <c r="J95" s="32">
        <f t="shared" si="19"/>
        <v>83210.918000000005</v>
      </c>
      <c r="K95" s="32">
        <f t="shared" si="16"/>
        <v>83210.918000000005</v>
      </c>
      <c r="L95" s="381">
        <f t="shared" si="11"/>
        <v>372586.2</v>
      </c>
    </row>
    <row r="96" spans="1:12" ht="25.2" customHeight="1">
      <c r="A96" s="314"/>
      <c r="B96" s="109">
        <f t="shared" si="13"/>
        <v>2044</v>
      </c>
      <c r="C96" s="308" t="s">
        <v>424</v>
      </c>
      <c r="D96" s="283">
        <f t="shared" si="17"/>
        <v>1</v>
      </c>
      <c r="E96" s="32">
        <f t="shared" si="19"/>
        <v>248390.80000000002</v>
      </c>
      <c r="F96" s="32">
        <f t="shared" si="19"/>
        <v>248390.80000000002</v>
      </c>
      <c r="G96" s="32">
        <f t="shared" si="19"/>
        <v>186293.1</v>
      </c>
      <c r="H96" s="32">
        <f t="shared" si="19"/>
        <v>136614.94</v>
      </c>
      <c r="I96" s="32">
        <f t="shared" si="19"/>
        <v>161454.02000000002</v>
      </c>
      <c r="J96" s="32">
        <f t="shared" si="19"/>
        <v>83210.918000000005</v>
      </c>
      <c r="K96" s="32">
        <f t="shared" si="16"/>
        <v>83210.918000000005</v>
      </c>
      <c r="L96" s="381">
        <f t="shared" si="11"/>
        <v>372586.2</v>
      </c>
    </row>
    <row r="97" spans="1:12" ht="25.2" customHeight="1">
      <c r="A97" s="314"/>
      <c r="B97" s="109">
        <f t="shared" si="13"/>
        <v>2045</v>
      </c>
      <c r="C97" s="308" t="s">
        <v>425</v>
      </c>
      <c r="D97" s="283">
        <f t="shared" si="17"/>
        <v>1</v>
      </c>
      <c r="E97" s="32">
        <f t="shared" si="19"/>
        <v>248390.80000000002</v>
      </c>
      <c r="F97" s="32">
        <f t="shared" si="19"/>
        <v>248390.80000000002</v>
      </c>
      <c r="G97" s="32">
        <f t="shared" si="19"/>
        <v>186293.1</v>
      </c>
      <c r="H97" s="32">
        <f t="shared" si="19"/>
        <v>136614.94</v>
      </c>
      <c r="I97" s="32">
        <f t="shared" si="19"/>
        <v>161454.02000000002</v>
      </c>
      <c r="J97" s="32">
        <f t="shared" si="19"/>
        <v>83210.918000000005</v>
      </c>
      <c r="K97" s="32">
        <f t="shared" si="16"/>
        <v>83210.918000000005</v>
      </c>
      <c r="L97" s="381">
        <f t="shared" si="11"/>
        <v>372586.2</v>
      </c>
    </row>
    <row r="98" spans="1:12" ht="25.2" customHeight="1">
      <c r="A98" s="314"/>
      <c r="B98" s="109">
        <f t="shared" si="13"/>
        <v>2046</v>
      </c>
      <c r="C98" s="308" t="s">
        <v>426</v>
      </c>
      <c r="D98" s="283">
        <f t="shared" si="17"/>
        <v>1</v>
      </c>
      <c r="E98" s="32">
        <f t="shared" si="19"/>
        <v>248390.80000000002</v>
      </c>
      <c r="F98" s="32">
        <f t="shared" si="19"/>
        <v>248390.80000000002</v>
      </c>
      <c r="G98" s="32">
        <f t="shared" si="19"/>
        <v>186293.1</v>
      </c>
      <c r="H98" s="32">
        <f t="shared" si="19"/>
        <v>136614.94</v>
      </c>
      <c r="I98" s="32">
        <f t="shared" si="19"/>
        <v>161454.02000000002</v>
      </c>
      <c r="J98" s="32">
        <f t="shared" si="19"/>
        <v>83210.918000000005</v>
      </c>
      <c r="K98" s="32">
        <f t="shared" si="16"/>
        <v>83210.918000000005</v>
      </c>
      <c r="L98" s="381">
        <f t="shared" si="11"/>
        <v>372586.2</v>
      </c>
    </row>
    <row r="99" spans="1:12" ht="25.2" customHeight="1">
      <c r="A99" s="314"/>
      <c r="B99" s="109">
        <f t="shared" si="13"/>
        <v>2047</v>
      </c>
      <c r="C99" s="308" t="s">
        <v>427</v>
      </c>
      <c r="D99" s="283">
        <f t="shared" si="17"/>
        <v>1</v>
      </c>
      <c r="E99" s="32">
        <f t="shared" si="19"/>
        <v>248390.80000000002</v>
      </c>
      <c r="F99" s="32">
        <f t="shared" si="19"/>
        <v>248390.80000000002</v>
      </c>
      <c r="G99" s="32">
        <f t="shared" si="19"/>
        <v>186293.1</v>
      </c>
      <c r="H99" s="32">
        <f t="shared" si="19"/>
        <v>136614.94</v>
      </c>
      <c r="I99" s="32">
        <f t="shared" si="19"/>
        <v>161454.02000000002</v>
      </c>
      <c r="J99" s="32">
        <f t="shared" si="19"/>
        <v>83210.918000000005</v>
      </c>
      <c r="K99" s="32">
        <f t="shared" si="16"/>
        <v>83210.918000000005</v>
      </c>
      <c r="L99" s="381">
        <f t="shared" si="11"/>
        <v>372586.2</v>
      </c>
    </row>
    <row r="100" spans="1:12" ht="25.2" customHeight="1">
      <c r="A100" s="314"/>
      <c r="B100" s="109">
        <f t="shared" si="13"/>
        <v>2048</v>
      </c>
      <c r="C100" s="308" t="s">
        <v>428</v>
      </c>
      <c r="D100" s="283">
        <f t="shared" si="17"/>
        <v>1</v>
      </c>
      <c r="E100" s="32">
        <f t="shared" si="19"/>
        <v>248390.80000000002</v>
      </c>
      <c r="F100" s="32">
        <f t="shared" si="19"/>
        <v>248390.80000000002</v>
      </c>
      <c r="G100" s="32">
        <f t="shared" si="19"/>
        <v>186293.1</v>
      </c>
      <c r="H100" s="32">
        <f t="shared" si="19"/>
        <v>136614.94</v>
      </c>
      <c r="I100" s="32">
        <f t="shared" si="19"/>
        <v>161454.02000000002</v>
      </c>
      <c r="J100" s="32">
        <f t="shared" si="19"/>
        <v>83210.918000000005</v>
      </c>
      <c r="K100" s="32">
        <f t="shared" si="16"/>
        <v>83210.918000000005</v>
      </c>
      <c r="L100" s="381">
        <f t="shared" si="11"/>
        <v>372586.2</v>
      </c>
    </row>
    <row r="101" spans="1:12" ht="25.2" customHeight="1">
      <c r="A101" s="314"/>
      <c r="B101" s="109">
        <f t="shared" si="13"/>
        <v>2049</v>
      </c>
      <c r="C101" s="308" t="s">
        <v>429</v>
      </c>
      <c r="D101" s="283">
        <f t="shared" si="17"/>
        <v>1</v>
      </c>
      <c r="E101" s="32">
        <f t="shared" si="19"/>
        <v>248390.80000000002</v>
      </c>
      <c r="F101" s="32">
        <f t="shared" si="19"/>
        <v>248390.80000000002</v>
      </c>
      <c r="G101" s="32">
        <f t="shared" si="19"/>
        <v>186293.1</v>
      </c>
      <c r="H101" s="32">
        <f t="shared" si="19"/>
        <v>136614.94</v>
      </c>
      <c r="I101" s="32">
        <f t="shared" si="19"/>
        <v>161454.02000000002</v>
      </c>
      <c r="J101" s="32">
        <f t="shared" si="19"/>
        <v>83210.918000000005</v>
      </c>
      <c r="K101" s="32">
        <f t="shared" si="16"/>
        <v>83210.918000000005</v>
      </c>
      <c r="L101" s="381">
        <f t="shared" si="11"/>
        <v>372586.2</v>
      </c>
    </row>
    <row r="102" spans="1:12" ht="25.2" customHeight="1">
      <c r="A102" s="314"/>
      <c r="B102" s="109">
        <f t="shared" si="13"/>
        <v>2050</v>
      </c>
      <c r="C102" s="308" t="s">
        <v>430</v>
      </c>
      <c r="D102" s="283">
        <f t="shared" si="17"/>
        <v>1</v>
      </c>
      <c r="E102" s="32">
        <f t="shared" si="19"/>
        <v>248390.80000000002</v>
      </c>
      <c r="F102" s="32">
        <f t="shared" si="19"/>
        <v>248390.80000000002</v>
      </c>
      <c r="G102" s="32">
        <f t="shared" si="19"/>
        <v>186293.1</v>
      </c>
      <c r="H102" s="32">
        <f t="shared" si="19"/>
        <v>136614.94</v>
      </c>
      <c r="I102" s="32">
        <f t="shared" si="19"/>
        <v>161454.02000000002</v>
      </c>
      <c r="J102" s="32">
        <f t="shared" si="19"/>
        <v>83210.918000000005</v>
      </c>
      <c r="K102" s="32">
        <f t="shared" si="16"/>
        <v>83210.918000000005</v>
      </c>
      <c r="L102" s="381">
        <f t="shared" si="11"/>
        <v>372586.2</v>
      </c>
    </row>
    <row r="103" spans="1:12" ht="25.2" customHeight="1">
      <c r="A103" s="314"/>
      <c r="B103" s="109">
        <f t="shared" si="13"/>
        <v>2051</v>
      </c>
      <c r="C103" s="308" t="s">
        <v>431</v>
      </c>
      <c r="D103" s="283">
        <f t="shared" si="17"/>
        <v>1</v>
      </c>
      <c r="E103" s="32">
        <f t="shared" si="19"/>
        <v>248390.80000000002</v>
      </c>
      <c r="F103" s="32">
        <f t="shared" si="19"/>
        <v>248390.80000000002</v>
      </c>
      <c r="G103" s="32">
        <f t="shared" si="19"/>
        <v>186293.1</v>
      </c>
      <c r="H103" s="32">
        <f t="shared" si="19"/>
        <v>136614.94</v>
      </c>
      <c r="I103" s="32">
        <f t="shared" si="19"/>
        <v>161454.02000000002</v>
      </c>
      <c r="J103" s="32">
        <f t="shared" si="19"/>
        <v>83210.918000000005</v>
      </c>
      <c r="K103" s="32">
        <f t="shared" si="16"/>
        <v>83210.918000000005</v>
      </c>
      <c r="L103" s="381">
        <f t="shared" si="11"/>
        <v>372586.2</v>
      </c>
    </row>
    <row r="104" spans="1:12" ht="25.2" customHeight="1">
      <c r="A104" s="314"/>
      <c r="B104" s="109">
        <f t="shared" si="13"/>
        <v>2052</v>
      </c>
      <c r="C104" s="308" t="s">
        <v>432</v>
      </c>
      <c r="D104" s="283">
        <f t="shared" si="17"/>
        <v>1</v>
      </c>
      <c r="E104" s="32">
        <f t="shared" si="19"/>
        <v>248390.80000000002</v>
      </c>
      <c r="F104" s="32">
        <f t="shared" si="19"/>
        <v>248390.80000000002</v>
      </c>
      <c r="G104" s="32">
        <f t="shared" si="19"/>
        <v>186293.1</v>
      </c>
      <c r="H104" s="32">
        <f t="shared" si="19"/>
        <v>136614.94</v>
      </c>
      <c r="I104" s="32">
        <f t="shared" si="19"/>
        <v>161454.02000000002</v>
      </c>
      <c r="J104" s="32">
        <f t="shared" si="19"/>
        <v>83210.918000000005</v>
      </c>
      <c r="K104" s="32">
        <f t="shared" si="16"/>
        <v>83210.918000000005</v>
      </c>
      <c r="L104" s="381">
        <f t="shared" si="11"/>
        <v>372586.2</v>
      </c>
    </row>
    <row r="105" spans="1:12" ht="25.2" customHeight="1">
      <c r="A105" s="314"/>
      <c r="B105" s="109">
        <f t="shared" si="13"/>
        <v>2053</v>
      </c>
      <c r="C105" s="308" t="s">
        <v>433</v>
      </c>
      <c r="D105" s="283">
        <f t="shared" si="17"/>
        <v>1</v>
      </c>
      <c r="E105" s="32">
        <f t="shared" si="19"/>
        <v>248390.80000000002</v>
      </c>
      <c r="F105" s="32">
        <f t="shared" si="19"/>
        <v>248390.80000000002</v>
      </c>
      <c r="G105" s="32">
        <f t="shared" si="19"/>
        <v>186293.1</v>
      </c>
      <c r="H105" s="32">
        <f t="shared" si="19"/>
        <v>136614.94</v>
      </c>
      <c r="I105" s="32">
        <f t="shared" si="19"/>
        <v>161454.02000000002</v>
      </c>
      <c r="J105" s="32">
        <f t="shared" si="19"/>
        <v>83210.918000000005</v>
      </c>
      <c r="K105" s="32">
        <f t="shared" si="16"/>
        <v>83210.918000000005</v>
      </c>
      <c r="L105" s="381">
        <f t="shared" si="11"/>
        <v>372586.2</v>
      </c>
    </row>
    <row r="106" spans="1:12" ht="25.2" customHeight="1">
      <c r="A106" s="314"/>
      <c r="B106" s="109">
        <f t="shared" si="13"/>
        <v>2054</v>
      </c>
      <c r="C106" s="308" t="s">
        <v>434</v>
      </c>
      <c r="D106" s="283">
        <f t="shared" si="17"/>
        <v>1</v>
      </c>
      <c r="E106" s="32">
        <f t="shared" si="19"/>
        <v>248390.80000000002</v>
      </c>
      <c r="F106" s="32">
        <f t="shared" si="19"/>
        <v>248390.80000000002</v>
      </c>
      <c r="G106" s="32">
        <f t="shared" si="19"/>
        <v>186293.1</v>
      </c>
      <c r="H106" s="32">
        <f t="shared" si="19"/>
        <v>136614.94</v>
      </c>
      <c r="I106" s="32">
        <f t="shared" si="19"/>
        <v>161454.02000000002</v>
      </c>
      <c r="J106" s="32">
        <f t="shared" si="19"/>
        <v>83210.918000000005</v>
      </c>
      <c r="K106" s="32">
        <f t="shared" si="16"/>
        <v>83210.918000000005</v>
      </c>
      <c r="L106" s="381">
        <f t="shared" si="11"/>
        <v>372586.2</v>
      </c>
    </row>
    <row r="107" spans="1:12" ht="25.2" customHeight="1">
      <c r="A107" s="314"/>
      <c r="B107" s="109">
        <f t="shared" si="13"/>
        <v>2055</v>
      </c>
      <c r="C107" s="308" t="s">
        <v>435</v>
      </c>
      <c r="D107" s="283">
        <f t="shared" si="17"/>
        <v>1</v>
      </c>
      <c r="E107" s="32">
        <f t="shared" si="19"/>
        <v>248390.80000000002</v>
      </c>
      <c r="F107" s="32">
        <f t="shared" si="19"/>
        <v>248390.80000000002</v>
      </c>
      <c r="G107" s="32">
        <f t="shared" si="19"/>
        <v>186293.1</v>
      </c>
      <c r="H107" s="32">
        <f t="shared" si="19"/>
        <v>136614.94</v>
      </c>
      <c r="I107" s="32">
        <f t="shared" si="19"/>
        <v>161454.02000000002</v>
      </c>
      <c r="J107" s="32">
        <f t="shared" si="19"/>
        <v>83210.918000000005</v>
      </c>
      <c r="K107" s="32">
        <f t="shared" si="16"/>
        <v>83210.918000000005</v>
      </c>
      <c r="L107" s="381">
        <f t="shared" si="11"/>
        <v>372586.2</v>
      </c>
    </row>
    <row r="108" spans="1:12" ht="25.2" customHeight="1">
      <c r="A108" s="314"/>
      <c r="B108" s="109">
        <f t="shared" si="13"/>
        <v>2056</v>
      </c>
      <c r="C108" s="308" t="s">
        <v>436</v>
      </c>
      <c r="D108" s="283">
        <f t="shared" si="17"/>
        <v>1</v>
      </c>
      <c r="E108" s="32">
        <f t="shared" ref="E108:J113" si="20">E107*$D108</f>
        <v>248390.80000000002</v>
      </c>
      <c r="F108" s="32">
        <f t="shared" si="20"/>
        <v>248390.80000000002</v>
      </c>
      <c r="G108" s="32">
        <f t="shared" si="20"/>
        <v>186293.1</v>
      </c>
      <c r="H108" s="32">
        <f t="shared" si="20"/>
        <v>136614.94</v>
      </c>
      <c r="I108" s="32">
        <f t="shared" si="20"/>
        <v>161454.02000000002</v>
      </c>
      <c r="J108" s="32">
        <f t="shared" si="20"/>
        <v>83210.918000000005</v>
      </c>
      <c r="K108" s="32">
        <f t="shared" si="16"/>
        <v>83210.918000000005</v>
      </c>
      <c r="L108" s="381">
        <f t="shared" si="11"/>
        <v>372586.2</v>
      </c>
    </row>
    <row r="109" spans="1:12" ht="25.2" customHeight="1">
      <c r="A109" s="314"/>
      <c r="B109" s="109">
        <f t="shared" si="13"/>
        <v>2057</v>
      </c>
      <c r="C109" s="308" t="s">
        <v>437</v>
      </c>
      <c r="D109" s="283">
        <f t="shared" si="17"/>
        <v>1</v>
      </c>
      <c r="E109" s="32">
        <f t="shared" si="20"/>
        <v>248390.80000000002</v>
      </c>
      <c r="F109" s="32">
        <f t="shared" si="20"/>
        <v>248390.80000000002</v>
      </c>
      <c r="G109" s="32">
        <f t="shared" si="20"/>
        <v>186293.1</v>
      </c>
      <c r="H109" s="32">
        <f t="shared" si="20"/>
        <v>136614.94</v>
      </c>
      <c r="I109" s="32">
        <f t="shared" si="20"/>
        <v>161454.02000000002</v>
      </c>
      <c r="J109" s="32">
        <f t="shared" si="20"/>
        <v>83210.918000000005</v>
      </c>
      <c r="K109" s="32">
        <f t="shared" si="16"/>
        <v>83210.918000000005</v>
      </c>
      <c r="L109" s="381">
        <f t="shared" si="11"/>
        <v>372586.2</v>
      </c>
    </row>
    <row r="110" spans="1:12" ht="25.2" customHeight="1">
      <c r="A110" s="314"/>
      <c r="B110" s="109">
        <f t="shared" si="13"/>
        <v>2058</v>
      </c>
      <c r="C110" s="308" t="s">
        <v>438</v>
      </c>
      <c r="D110" s="283">
        <f t="shared" si="17"/>
        <v>1</v>
      </c>
      <c r="E110" s="32">
        <f t="shared" si="20"/>
        <v>248390.80000000002</v>
      </c>
      <c r="F110" s="32">
        <f t="shared" si="20"/>
        <v>248390.80000000002</v>
      </c>
      <c r="G110" s="32">
        <f t="shared" si="20"/>
        <v>186293.1</v>
      </c>
      <c r="H110" s="32">
        <f t="shared" si="20"/>
        <v>136614.94</v>
      </c>
      <c r="I110" s="32">
        <f t="shared" si="20"/>
        <v>161454.02000000002</v>
      </c>
      <c r="J110" s="32">
        <f t="shared" si="20"/>
        <v>83210.918000000005</v>
      </c>
      <c r="K110" s="32">
        <f t="shared" si="16"/>
        <v>83210.918000000005</v>
      </c>
      <c r="L110" s="381">
        <f t="shared" si="11"/>
        <v>372586.2</v>
      </c>
    </row>
    <row r="111" spans="1:12" ht="25.2" customHeight="1">
      <c r="A111" s="314"/>
      <c r="B111" s="109">
        <f t="shared" si="13"/>
        <v>2059</v>
      </c>
      <c r="C111" s="308" t="s">
        <v>439</v>
      </c>
      <c r="D111" s="283">
        <f t="shared" si="17"/>
        <v>1</v>
      </c>
      <c r="E111" s="32">
        <f t="shared" si="20"/>
        <v>248390.80000000002</v>
      </c>
      <c r="F111" s="32">
        <f t="shared" si="20"/>
        <v>248390.80000000002</v>
      </c>
      <c r="G111" s="32">
        <f t="shared" si="20"/>
        <v>186293.1</v>
      </c>
      <c r="H111" s="32">
        <f t="shared" si="20"/>
        <v>136614.94</v>
      </c>
      <c r="I111" s="32">
        <f t="shared" si="20"/>
        <v>161454.02000000002</v>
      </c>
      <c r="J111" s="32">
        <f t="shared" si="20"/>
        <v>83210.918000000005</v>
      </c>
      <c r="K111" s="32">
        <f t="shared" si="16"/>
        <v>83210.918000000005</v>
      </c>
      <c r="L111" s="381">
        <f t="shared" si="11"/>
        <v>372586.2</v>
      </c>
    </row>
    <row r="112" spans="1:12" ht="25.2" customHeight="1">
      <c r="A112" s="314"/>
      <c r="B112" s="109">
        <f t="shared" si="13"/>
        <v>2060</v>
      </c>
      <c r="C112" s="308" t="s">
        <v>440</v>
      </c>
      <c r="D112" s="283">
        <f t="shared" si="17"/>
        <v>1</v>
      </c>
      <c r="E112" s="32">
        <f t="shared" si="20"/>
        <v>248390.80000000002</v>
      </c>
      <c r="F112" s="32">
        <f t="shared" si="20"/>
        <v>248390.80000000002</v>
      </c>
      <c r="G112" s="32">
        <f t="shared" si="20"/>
        <v>186293.1</v>
      </c>
      <c r="H112" s="32">
        <f t="shared" si="20"/>
        <v>136614.94</v>
      </c>
      <c r="I112" s="32">
        <f t="shared" si="20"/>
        <v>161454.02000000002</v>
      </c>
      <c r="J112" s="32">
        <f t="shared" si="20"/>
        <v>83210.918000000005</v>
      </c>
      <c r="K112" s="32">
        <f t="shared" si="16"/>
        <v>83210.918000000005</v>
      </c>
      <c r="L112" s="381">
        <f t="shared" si="11"/>
        <v>372586.2</v>
      </c>
    </row>
    <row r="113" spans="1:12" ht="25.2" customHeight="1">
      <c r="A113" s="314"/>
      <c r="B113" s="109">
        <f t="shared" si="13"/>
        <v>2061</v>
      </c>
      <c r="C113" s="308" t="s">
        <v>441</v>
      </c>
      <c r="D113" s="283">
        <f t="shared" si="17"/>
        <v>1</v>
      </c>
      <c r="E113" s="32">
        <f t="shared" si="20"/>
        <v>248390.80000000002</v>
      </c>
      <c r="F113" s="32">
        <f t="shared" si="20"/>
        <v>248390.80000000002</v>
      </c>
      <c r="G113" s="32">
        <f t="shared" si="20"/>
        <v>186293.1</v>
      </c>
      <c r="H113" s="32">
        <f t="shared" si="20"/>
        <v>136614.94</v>
      </c>
      <c r="I113" s="32">
        <f t="shared" si="20"/>
        <v>161454.02000000002</v>
      </c>
      <c r="J113" s="32">
        <f t="shared" si="20"/>
        <v>83210.918000000005</v>
      </c>
      <c r="K113" s="32">
        <f t="shared" si="16"/>
        <v>83210.918000000005</v>
      </c>
      <c r="L113" s="381">
        <f t="shared" si="11"/>
        <v>372586.2</v>
      </c>
    </row>
    <row r="114" spans="1:12" ht="25.2" customHeight="1">
      <c r="A114" s="317"/>
      <c r="B114" s="1"/>
      <c r="C114" s="1"/>
      <c r="D114" s="1"/>
      <c r="E114" s="1"/>
      <c r="F114" s="1"/>
      <c r="G114" s="1"/>
      <c r="H114" s="1"/>
      <c r="I114" s="1"/>
      <c r="J114" s="1"/>
      <c r="K114" s="1"/>
    </row>
    <row r="115" spans="1:12" ht="25.2" customHeight="1">
      <c r="A115" s="282"/>
      <c r="B115" s="394" t="s">
        <v>514</v>
      </c>
      <c r="C115" s="394"/>
      <c r="D115" s="394"/>
      <c r="E115" s="394"/>
      <c r="F115" s="394"/>
      <c r="G115" s="394"/>
      <c r="H115" s="394"/>
      <c r="I115" s="394"/>
      <c r="J115" s="394"/>
      <c r="K115" s="394"/>
    </row>
    <row r="116" spans="1:12" ht="25.2" customHeight="1">
      <c r="B116" s="395" t="s">
        <v>402</v>
      </c>
      <c r="C116" s="395"/>
      <c r="D116" s="395"/>
      <c r="E116" s="395"/>
      <c r="F116" s="395"/>
      <c r="G116" s="395"/>
      <c r="H116" s="395"/>
      <c r="I116" s="395"/>
      <c r="J116" s="395"/>
      <c r="K116" s="395"/>
    </row>
    <row r="117" spans="1:12" ht="25.2" customHeight="1">
      <c r="B117" s="394" t="s">
        <v>396</v>
      </c>
      <c r="C117" s="394"/>
      <c r="D117" s="394"/>
      <c r="E117" s="394"/>
      <c r="F117" s="394"/>
      <c r="G117" s="394"/>
      <c r="H117" s="394"/>
      <c r="I117" s="394"/>
      <c r="J117" s="394"/>
      <c r="K117" s="394"/>
    </row>
    <row r="118" spans="1:12" ht="25.2" customHeight="1">
      <c r="B118" s="28"/>
      <c r="C118" s="28"/>
      <c r="D118" s="28"/>
      <c r="E118" s="28"/>
      <c r="F118" s="28"/>
      <c r="G118" s="28"/>
      <c r="H118" s="28"/>
      <c r="I118" s="28"/>
      <c r="J118" s="28"/>
      <c r="K118" s="28"/>
    </row>
    <row r="119" spans="1:12" ht="25.2" customHeight="1">
      <c r="B119" s="111" t="s">
        <v>111</v>
      </c>
      <c r="C119" s="111"/>
      <c r="D119" s="111"/>
      <c r="E119" s="111"/>
      <c r="F119" s="112"/>
      <c r="G119" s="112"/>
    </row>
    <row r="120" spans="1:12" ht="43.5" customHeight="1">
      <c r="A120" s="404" t="s">
        <v>403</v>
      </c>
      <c r="B120" s="312" t="s">
        <v>511</v>
      </c>
      <c r="C120" s="313" t="s">
        <v>199</v>
      </c>
      <c r="D120" s="44" t="s">
        <v>103</v>
      </c>
      <c r="E120" s="315" t="s">
        <v>443</v>
      </c>
      <c r="F120" s="64"/>
      <c r="G120" s="64"/>
    </row>
    <row r="121" spans="1:12" ht="25.2" customHeight="1">
      <c r="A121" s="404"/>
      <c r="B121" s="284">
        <v>2021</v>
      </c>
      <c r="C121" s="308">
        <v>44196</v>
      </c>
      <c r="D121" s="283">
        <f>$I$1717</f>
        <v>1.026</v>
      </c>
      <c r="E121" s="316">
        <f>63535</f>
        <v>63535</v>
      </c>
      <c r="F121" s="64"/>
      <c r="G121" s="64"/>
    </row>
    <row r="122" spans="1:12" ht="25.2" customHeight="1">
      <c r="A122" s="404"/>
      <c r="B122" s="285">
        <f t="shared" ref="B122:B161" si="21">B121+1</f>
        <v>2022</v>
      </c>
      <c r="C122" s="308">
        <v>44561</v>
      </c>
      <c r="D122" s="283">
        <f>$I$1718</f>
        <v>1.042</v>
      </c>
      <c r="E122" s="316">
        <f>E121</f>
        <v>63535</v>
      </c>
      <c r="F122" s="64"/>
      <c r="G122" s="64"/>
    </row>
    <row r="123" spans="1:12" ht="25.2" customHeight="1">
      <c r="A123" s="404"/>
      <c r="B123" s="285">
        <f t="shared" si="21"/>
        <v>2023</v>
      </c>
      <c r="C123" s="308">
        <v>44926</v>
      </c>
      <c r="D123" s="283">
        <f>$I$1719</f>
        <v>1.127</v>
      </c>
      <c r="E123" s="316">
        <f>E122*D123</f>
        <v>71603.945000000007</v>
      </c>
      <c r="F123" s="64"/>
      <c r="G123" s="64"/>
    </row>
    <row r="124" spans="1:12" ht="25.2" customHeight="1">
      <c r="A124" s="404"/>
      <c r="B124" s="285">
        <f t="shared" si="21"/>
        <v>2024</v>
      </c>
      <c r="C124" s="308">
        <v>45291</v>
      </c>
      <c r="D124" s="283">
        <f>$I$1720</f>
        <v>1.1020000000000001</v>
      </c>
      <c r="E124" s="316">
        <f>E123*D124</f>
        <v>78907.547390000007</v>
      </c>
      <c r="F124" s="64"/>
      <c r="G124" s="64"/>
    </row>
    <row r="125" spans="1:12" ht="25.2" customHeight="1">
      <c r="A125" s="404"/>
      <c r="B125" s="285">
        <f t="shared" si="21"/>
        <v>2025</v>
      </c>
      <c r="C125" s="308">
        <v>45657</v>
      </c>
      <c r="D125" s="283">
        <f>$I$1721</f>
        <v>1</v>
      </c>
      <c r="E125" s="316">
        <f t="shared" ref="E125:E161" si="22">E124*D125</f>
        <v>78907.547390000007</v>
      </c>
      <c r="F125" s="64"/>
      <c r="G125" s="64"/>
    </row>
    <row r="126" spans="1:12" ht="25.2" customHeight="1">
      <c r="A126" s="404"/>
      <c r="B126" s="285">
        <f t="shared" si="21"/>
        <v>2026</v>
      </c>
      <c r="C126" s="308">
        <v>46022</v>
      </c>
      <c r="D126" s="283">
        <f>$I$1722</f>
        <v>1</v>
      </c>
      <c r="E126" s="316">
        <f t="shared" si="22"/>
        <v>78907.547390000007</v>
      </c>
      <c r="F126" s="64"/>
      <c r="G126" s="64"/>
    </row>
    <row r="127" spans="1:12" ht="25.2" customHeight="1">
      <c r="A127" s="404"/>
      <c r="B127" s="285">
        <f t="shared" si="21"/>
        <v>2027</v>
      </c>
      <c r="C127" s="308">
        <v>46387</v>
      </c>
      <c r="D127" s="283">
        <f>$I$1723</f>
        <v>1</v>
      </c>
      <c r="E127" s="316">
        <f t="shared" si="22"/>
        <v>78907.547390000007</v>
      </c>
      <c r="F127" s="64"/>
      <c r="G127" s="64"/>
    </row>
    <row r="128" spans="1:12" ht="25.2" customHeight="1">
      <c r="A128" s="404"/>
      <c r="B128" s="285">
        <f t="shared" si="21"/>
        <v>2028</v>
      </c>
      <c r="C128" s="308">
        <v>46752</v>
      </c>
      <c r="D128" s="283">
        <f>$I$1724</f>
        <v>1</v>
      </c>
      <c r="E128" s="316">
        <f t="shared" si="22"/>
        <v>78907.547390000007</v>
      </c>
      <c r="F128" s="64"/>
      <c r="G128" s="64"/>
    </row>
    <row r="129" spans="1:7" ht="25.2" customHeight="1">
      <c r="A129" s="404"/>
      <c r="B129" s="285">
        <f t="shared" si="21"/>
        <v>2029</v>
      </c>
      <c r="C129" s="308">
        <v>47118</v>
      </c>
      <c r="D129" s="283">
        <f>$I$1725</f>
        <v>1</v>
      </c>
      <c r="E129" s="316">
        <f t="shared" si="22"/>
        <v>78907.547390000007</v>
      </c>
      <c r="F129" s="64"/>
      <c r="G129" s="64"/>
    </row>
    <row r="130" spans="1:7" ht="25.2" customHeight="1">
      <c r="A130" s="404"/>
      <c r="B130" s="285">
        <f t="shared" si="21"/>
        <v>2030</v>
      </c>
      <c r="C130" s="308">
        <v>47483</v>
      </c>
      <c r="D130" s="283">
        <f>$I$1726</f>
        <v>1</v>
      </c>
      <c r="E130" s="316">
        <f t="shared" si="22"/>
        <v>78907.547390000007</v>
      </c>
      <c r="F130" s="64"/>
      <c r="G130" s="64"/>
    </row>
    <row r="131" spans="1:7" ht="25.2" customHeight="1">
      <c r="A131" s="404"/>
      <c r="B131" s="285">
        <f t="shared" si="21"/>
        <v>2031</v>
      </c>
      <c r="C131" s="308">
        <v>47848</v>
      </c>
      <c r="D131" s="283">
        <f>$I$1727</f>
        <v>1</v>
      </c>
      <c r="E131" s="316">
        <f t="shared" si="22"/>
        <v>78907.547390000007</v>
      </c>
      <c r="F131" s="64"/>
      <c r="G131" s="64"/>
    </row>
    <row r="132" spans="1:7" ht="25.2" customHeight="1">
      <c r="A132" s="404"/>
      <c r="B132" s="285">
        <f t="shared" si="21"/>
        <v>2032</v>
      </c>
      <c r="C132" s="308">
        <v>48213</v>
      </c>
      <c r="D132" s="283">
        <f>$I$1728</f>
        <v>1</v>
      </c>
      <c r="E132" s="316">
        <f t="shared" si="22"/>
        <v>78907.547390000007</v>
      </c>
      <c r="F132" s="64"/>
      <c r="G132" s="64"/>
    </row>
    <row r="133" spans="1:7" ht="25.2" customHeight="1">
      <c r="A133" s="404"/>
      <c r="B133" s="285">
        <f t="shared" si="21"/>
        <v>2033</v>
      </c>
      <c r="C133" s="308">
        <v>48579</v>
      </c>
      <c r="D133" s="283">
        <f>$I$1729</f>
        <v>1</v>
      </c>
      <c r="E133" s="316">
        <f t="shared" si="22"/>
        <v>78907.547390000007</v>
      </c>
      <c r="F133" s="64"/>
      <c r="G133" s="64"/>
    </row>
    <row r="134" spans="1:7" ht="25.2" customHeight="1">
      <c r="A134" s="404"/>
      <c r="B134" s="285">
        <f t="shared" si="21"/>
        <v>2034</v>
      </c>
      <c r="C134" s="308">
        <v>48944</v>
      </c>
      <c r="D134" s="283">
        <f>$I$1730</f>
        <v>1</v>
      </c>
      <c r="E134" s="316">
        <f t="shared" si="22"/>
        <v>78907.547390000007</v>
      </c>
      <c r="F134" s="64"/>
      <c r="G134" s="64"/>
    </row>
    <row r="135" spans="1:7" ht="25.2" customHeight="1">
      <c r="A135" s="404"/>
      <c r="B135" s="285">
        <f t="shared" si="21"/>
        <v>2035</v>
      </c>
      <c r="C135" s="308">
        <v>49309</v>
      </c>
      <c r="D135" s="283">
        <f>$I$1731</f>
        <v>1</v>
      </c>
      <c r="E135" s="316">
        <f t="shared" si="22"/>
        <v>78907.547390000007</v>
      </c>
      <c r="F135" s="64"/>
      <c r="G135" s="64"/>
    </row>
    <row r="136" spans="1:7" ht="25.2" customHeight="1">
      <c r="A136" s="404"/>
      <c r="B136" s="285">
        <f t="shared" si="21"/>
        <v>2036</v>
      </c>
      <c r="C136" s="308">
        <v>49674</v>
      </c>
      <c r="D136" s="283">
        <f>$I$1732</f>
        <v>1</v>
      </c>
      <c r="E136" s="316">
        <f t="shared" si="22"/>
        <v>78907.547390000007</v>
      </c>
      <c r="F136" s="64"/>
      <c r="G136" s="64"/>
    </row>
    <row r="137" spans="1:7" ht="25.2" customHeight="1">
      <c r="A137" s="404"/>
      <c r="B137" s="285">
        <f t="shared" si="21"/>
        <v>2037</v>
      </c>
      <c r="C137" s="308">
        <v>50040</v>
      </c>
      <c r="D137" s="283">
        <f>$I$1733</f>
        <v>1</v>
      </c>
      <c r="E137" s="316">
        <f t="shared" si="22"/>
        <v>78907.547390000007</v>
      </c>
      <c r="F137" s="64"/>
      <c r="G137" s="64"/>
    </row>
    <row r="138" spans="1:7" ht="25.2" customHeight="1">
      <c r="A138" s="404"/>
      <c r="B138" s="285">
        <f t="shared" si="21"/>
        <v>2038</v>
      </c>
      <c r="C138" s="308">
        <v>50405</v>
      </c>
      <c r="D138" s="283">
        <f>$I$1734</f>
        <v>1</v>
      </c>
      <c r="E138" s="316">
        <f t="shared" si="22"/>
        <v>78907.547390000007</v>
      </c>
      <c r="F138" s="64"/>
      <c r="G138" s="64"/>
    </row>
    <row r="139" spans="1:7" ht="25.2" customHeight="1">
      <c r="A139" s="404"/>
      <c r="B139" s="285">
        <f t="shared" si="21"/>
        <v>2039</v>
      </c>
      <c r="C139" s="308">
        <v>50770</v>
      </c>
      <c r="D139" s="283">
        <f>$I$1735</f>
        <v>1</v>
      </c>
      <c r="E139" s="316">
        <f t="shared" si="22"/>
        <v>78907.547390000007</v>
      </c>
      <c r="F139" s="64"/>
      <c r="G139" s="64"/>
    </row>
    <row r="140" spans="1:7" ht="25.2" customHeight="1">
      <c r="A140" s="404"/>
      <c r="B140" s="285">
        <f t="shared" si="21"/>
        <v>2040</v>
      </c>
      <c r="C140" s="308">
        <v>51135</v>
      </c>
      <c r="D140" s="283">
        <f>$I$1736</f>
        <v>1</v>
      </c>
      <c r="E140" s="316">
        <f t="shared" si="22"/>
        <v>78907.547390000007</v>
      </c>
      <c r="F140" s="64"/>
      <c r="G140" s="64"/>
    </row>
    <row r="141" spans="1:7" ht="25.2" customHeight="1">
      <c r="A141" s="404"/>
      <c r="B141" s="285">
        <f t="shared" si="21"/>
        <v>2041</v>
      </c>
      <c r="C141" s="308">
        <v>51501</v>
      </c>
      <c r="D141" s="283">
        <f>$I$1737</f>
        <v>1</v>
      </c>
      <c r="E141" s="316">
        <f t="shared" si="22"/>
        <v>78907.547390000007</v>
      </c>
      <c r="F141" s="64"/>
      <c r="G141" s="64"/>
    </row>
    <row r="142" spans="1:7" ht="25.2" customHeight="1">
      <c r="A142" s="404"/>
      <c r="B142" s="285">
        <f t="shared" si="21"/>
        <v>2042</v>
      </c>
      <c r="C142" s="308">
        <v>51866</v>
      </c>
      <c r="D142" s="283">
        <f>$I$1738</f>
        <v>1</v>
      </c>
      <c r="E142" s="316">
        <f t="shared" si="22"/>
        <v>78907.547390000007</v>
      </c>
      <c r="F142" s="64"/>
      <c r="G142" s="64"/>
    </row>
    <row r="143" spans="1:7" ht="25.2" customHeight="1">
      <c r="A143" s="404"/>
      <c r="B143" s="285">
        <f t="shared" si="21"/>
        <v>2043</v>
      </c>
      <c r="C143" s="308">
        <v>52231</v>
      </c>
      <c r="D143" s="283">
        <f>$I$1739</f>
        <v>1</v>
      </c>
      <c r="E143" s="316">
        <f t="shared" si="22"/>
        <v>78907.547390000007</v>
      </c>
      <c r="F143" s="64"/>
      <c r="G143" s="64"/>
    </row>
    <row r="144" spans="1:7" ht="25.2" customHeight="1">
      <c r="A144" s="404"/>
      <c r="B144" s="285">
        <f t="shared" si="21"/>
        <v>2044</v>
      </c>
      <c r="C144" s="308">
        <v>52596</v>
      </c>
      <c r="D144" s="283">
        <f>$I$1740</f>
        <v>1</v>
      </c>
      <c r="E144" s="316">
        <f t="shared" si="22"/>
        <v>78907.547390000007</v>
      </c>
      <c r="F144" s="64"/>
      <c r="G144" s="64"/>
    </row>
    <row r="145" spans="1:8" ht="25.2" customHeight="1">
      <c r="A145" s="404"/>
      <c r="B145" s="285">
        <f t="shared" si="21"/>
        <v>2045</v>
      </c>
      <c r="C145" s="308">
        <v>52962</v>
      </c>
      <c r="D145" s="283">
        <f>$I$1741</f>
        <v>1</v>
      </c>
      <c r="E145" s="316">
        <f t="shared" si="22"/>
        <v>78907.547390000007</v>
      </c>
      <c r="F145" s="64"/>
      <c r="G145" s="64"/>
    </row>
    <row r="146" spans="1:8" ht="25.2" customHeight="1">
      <c r="A146" s="404"/>
      <c r="B146" s="285">
        <f t="shared" si="21"/>
        <v>2046</v>
      </c>
      <c r="C146" s="308">
        <v>53327</v>
      </c>
      <c r="D146" s="283">
        <f>$I$1742</f>
        <v>1</v>
      </c>
      <c r="E146" s="316">
        <f t="shared" si="22"/>
        <v>78907.547390000007</v>
      </c>
      <c r="F146" s="64"/>
      <c r="G146" s="64"/>
    </row>
    <row r="147" spans="1:8" ht="25.2" customHeight="1">
      <c r="A147" s="404"/>
      <c r="B147" s="285">
        <f t="shared" si="21"/>
        <v>2047</v>
      </c>
      <c r="C147" s="308">
        <v>53692</v>
      </c>
      <c r="D147" s="283">
        <f>$I$1743</f>
        <v>1</v>
      </c>
      <c r="E147" s="316">
        <f t="shared" si="22"/>
        <v>78907.547390000007</v>
      </c>
      <c r="F147" s="64"/>
      <c r="G147" s="64"/>
    </row>
    <row r="148" spans="1:8" ht="25.2" customHeight="1">
      <c r="A148" s="404"/>
      <c r="B148" s="285">
        <f t="shared" si="21"/>
        <v>2048</v>
      </c>
      <c r="C148" s="308">
        <v>54057</v>
      </c>
      <c r="D148" s="283">
        <f>$I$1744</f>
        <v>1</v>
      </c>
      <c r="E148" s="316">
        <f t="shared" si="22"/>
        <v>78907.547390000007</v>
      </c>
      <c r="F148" s="64"/>
      <c r="G148" s="64"/>
    </row>
    <row r="149" spans="1:8" ht="25.2" customHeight="1">
      <c r="A149" s="404"/>
      <c r="B149" s="285">
        <f t="shared" si="21"/>
        <v>2049</v>
      </c>
      <c r="C149" s="308">
        <v>54423</v>
      </c>
      <c r="D149" s="283">
        <f>$I$1745</f>
        <v>1</v>
      </c>
      <c r="E149" s="316">
        <f t="shared" si="22"/>
        <v>78907.547390000007</v>
      </c>
      <c r="F149" s="64"/>
      <c r="G149" s="64"/>
    </row>
    <row r="150" spans="1:8" ht="25.2" customHeight="1">
      <c r="A150" s="404"/>
      <c r="B150" s="285">
        <f t="shared" si="21"/>
        <v>2050</v>
      </c>
      <c r="C150" s="308">
        <v>54788</v>
      </c>
      <c r="D150" s="283">
        <f>$I$1746</f>
        <v>1</v>
      </c>
      <c r="E150" s="316">
        <f t="shared" si="22"/>
        <v>78907.547390000007</v>
      </c>
      <c r="F150" s="64"/>
      <c r="G150" s="64"/>
    </row>
    <row r="151" spans="1:8" ht="25.2" customHeight="1">
      <c r="A151" s="404"/>
      <c r="B151" s="285">
        <f t="shared" si="21"/>
        <v>2051</v>
      </c>
      <c r="C151" s="308">
        <v>55153</v>
      </c>
      <c r="D151" s="283">
        <f>$I$1747</f>
        <v>1</v>
      </c>
      <c r="E151" s="316">
        <f t="shared" si="22"/>
        <v>78907.547390000007</v>
      </c>
      <c r="F151" s="64"/>
      <c r="G151" s="64"/>
      <c r="H151" s="64"/>
    </row>
    <row r="152" spans="1:8" ht="25.2" customHeight="1">
      <c r="A152" s="404"/>
      <c r="B152" s="285">
        <f t="shared" si="21"/>
        <v>2052</v>
      </c>
      <c r="C152" s="308">
        <v>55518</v>
      </c>
      <c r="D152" s="283">
        <f>$I$1748</f>
        <v>1</v>
      </c>
      <c r="E152" s="316">
        <f t="shared" si="22"/>
        <v>78907.547390000007</v>
      </c>
      <c r="F152" s="64"/>
      <c r="G152" s="64"/>
      <c r="H152" s="64"/>
    </row>
    <row r="153" spans="1:8" ht="25.2" customHeight="1">
      <c r="A153" s="404"/>
      <c r="B153" s="285">
        <f t="shared" si="21"/>
        <v>2053</v>
      </c>
      <c r="C153" s="308">
        <v>55884</v>
      </c>
      <c r="D153" s="283">
        <f>$I$1749</f>
        <v>1</v>
      </c>
      <c r="E153" s="316">
        <f t="shared" si="22"/>
        <v>78907.547390000007</v>
      </c>
      <c r="F153" s="64"/>
      <c r="G153" s="64"/>
      <c r="H153" s="64"/>
    </row>
    <row r="154" spans="1:8" ht="25.2" customHeight="1">
      <c r="A154" s="404"/>
      <c r="B154" s="285">
        <f t="shared" si="21"/>
        <v>2054</v>
      </c>
      <c r="C154" s="308">
        <v>56249</v>
      </c>
      <c r="D154" s="283">
        <f>$I$1750</f>
        <v>1</v>
      </c>
      <c r="E154" s="316">
        <f t="shared" si="22"/>
        <v>78907.547390000007</v>
      </c>
      <c r="F154" s="64"/>
      <c r="G154" s="64"/>
      <c r="H154" s="64"/>
    </row>
    <row r="155" spans="1:8" ht="25.2" customHeight="1">
      <c r="A155" s="404"/>
      <c r="B155" s="285">
        <f t="shared" si="21"/>
        <v>2055</v>
      </c>
      <c r="C155" s="308">
        <v>56614</v>
      </c>
      <c r="D155" s="283">
        <f>$I$1751</f>
        <v>1</v>
      </c>
      <c r="E155" s="316">
        <f t="shared" si="22"/>
        <v>78907.547390000007</v>
      </c>
      <c r="F155" s="64"/>
      <c r="G155" s="64"/>
      <c r="H155" s="64"/>
    </row>
    <row r="156" spans="1:8" ht="25.2" customHeight="1">
      <c r="A156" s="404"/>
      <c r="B156" s="285">
        <f t="shared" si="21"/>
        <v>2056</v>
      </c>
      <c r="C156" s="308">
        <v>56979</v>
      </c>
      <c r="D156" s="283">
        <f>$I$1752</f>
        <v>1</v>
      </c>
      <c r="E156" s="316">
        <f t="shared" si="22"/>
        <v>78907.547390000007</v>
      </c>
      <c r="F156" s="64"/>
      <c r="G156" s="64"/>
      <c r="H156" s="64"/>
    </row>
    <row r="157" spans="1:8" ht="25.2" customHeight="1">
      <c r="A157" s="404"/>
      <c r="B157" s="285">
        <f t="shared" si="21"/>
        <v>2057</v>
      </c>
      <c r="C157" s="308">
        <v>57345</v>
      </c>
      <c r="D157" s="283">
        <f>$I$1753</f>
        <v>1</v>
      </c>
      <c r="E157" s="316">
        <f t="shared" si="22"/>
        <v>78907.547390000007</v>
      </c>
      <c r="F157" s="64"/>
      <c r="G157" s="64"/>
      <c r="H157" s="64"/>
    </row>
    <row r="158" spans="1:8" ht="25.2" customHeight="1">
      <c r="A158" s="404"/>
      <c r="B158" s="285">
        <f t="shared" si="21"/>
        <v>2058</v>
      </c>
      <c r="C158" s="308">
        <v>57710</v>
      </c>
      <c r="D158" s="283">
        <f>$I$1754</f>
        <v>1</v>
      </c>
      <c r="E158" s="316">
        <f t="shared" si="22"/>
        <v>78907.547390000007</v>
      </c>
      <c r="F158" s="64"/>
      <c r="G158" s="64"/>
      <c r="H158" s="64"/>
    </row>
    <row r="159" spans="1:8" ht="25.2" customHeight="1">
      <c r="A159" s="404"/>
      <c r="B159" s="285">
        <f t="shared" si="21"/>
        <v>2059</v>
      </c>
      <c r="C159" s="308">
        <v>58075</v>
      </c>
      <c r="D159" s="283">
        <f>$I$1755</f>
        <v>1</v>
      </c>
      <c r="E159" s="316">
        <f t="shared" si="22"/>
        <v>78907.547390000007</v>
      </c>
      <c r="F159" s="64"/>
      <c r="G159" s="64"/>
      <c r="H159" s="64"/>
    </row>
    <row r="160" spans="1:8" ht="25.2" customHeight="1">
      <c r="A160" s="404"/>
      <c r="B160" s="285">
        <f t="shared" si="21"/>
        <v>2060</v>
      </c>
      <c r="C160" s="308">
        <v>58440</v>
      </c>
      <c r="D160" s="283">
        <f>$I$1756</f>
        <v>1</v>
      </c>
      <c r="E160" s="316">
        <f t="shared" si="22"/>
        <v>78907.547390000007</v>
      </c>
      <c r="F160" s="64"/>
      <c r="G160" s="64"/>
      <c r="H160" s="64"/>
    </row>
    <row r="161" spans="1:12" ht="25.2" customHeight="1">
      <c r="A161" s="404"/>
      <c r="B161" s="285">
        <f t="shared" si="21"/>
        <v>2061</v>
      </c>
      <c r="C161" s="308">
        <v>58806</v>
      </c>
      <c r="D161" s="283">
        <f>$I$1757</f>
        <v>1</v>
      </c>
      <c r="E161" s="316">
        <f t="shared" si="22"/>
        <v>78907.547390000007</v>
      </c>
      <c r="F161" s="64"/>
      <c r="G161" s="64"/>
      <c r="H161" s="64"/>
    </row>
    <row r="162" spans="1:12" ht="39.6" customHeight="1">
      <c r="A162" s="282"/>
      <c r="B162" s="405" t="s">
        <v>444</v>
      </c>
      <c r="C162" s="405"/>
      <c r="D162" s="405"/>
      <c r="E162" s="405"/>
      <c r="F162" s="405"/>
      <c r="G162" s="405"/>
      <c r="H162" s="64"/>
    </row>
    <row r="163" spans="1:12" ht="25.2" customHeight="1">
      <c r="B163" s="64"/>
      <c r="C163" s="64"/>
      <c r="D163" s="64"/>
      <c r="E163" s="64"/>
      <c r="F163" s="64"/>
      <c r="G163" s="64"/>
      <c r="H163" s="64"/>
    </row>
    <row r="164" spans="1:12" ht="25.2" customHeight="1">
      <c r="A164" s="303" t="s">
        <v>384</v>
      </c>
      <c r="B164" s="113" t="s">
        <v>112</v>
      </c>
      <c r="C164" s="114"/>
      <c r="D164" s="114"/>
      <c r="E164" s="114"/>
      <c r="F164" s="114"/>
      <c r="G164" s="114"/>
      <c r="H164" s="114"/>
    </row>
    <row r="165" spans="1:12" ht="25.2" customHeight="1">
      <c r="B165" s="43"/>
      <c r="C165" s="43"/>
      <c r="D165" s="43"/>
      <c r="E165" s="43"/>
      <c r="F165" s="43"/>
      <c r="G165" s="43"/>
      <c r="H165" s="43"/>
    </row>
    <row r="166" spans="1:12" ht="25.2" hidden="1" customHeight="1">
      <c r="B166" s="116" t="s">
        <v>113</v>
      </c>
      <c r="C166" s="117"/>
      <c r="D166" s="1"/>
      <c r="E166" s="1"/>
      <c r="F166" s="1"/>
      <c r="G166" s="1"/>
      <c r="H166" s="1"/>
    </row>
    <row r="167" spans="1:12" ht="25.2" hidden="1" customHeight="1">
      <c r="B167" s="395" t="s">
        <v>114</v>
      </c>
      <c r="C167" s="395"/>
      <c r="D167" s="395"/>
      <c r="E167" s="395"/>
      <c r="F167" s="395"/>
      <c r="G167" s="395"/>
      <c r="H167" s="395"/>
      <c r="I167" s="2"/>
      <c r="J167" s="2"/>
      <c r="K167" s="2"/>
      <c r="L167" s="2"/>
    </row>
    <row r="168" spans="1:12" ht="25.2" hidden="1" customHeight="1">
      <c r="B168" s="406" t="s">
        <v>115</v>
      </c>
      <c r="C168" s="406"/>
      <c r="D168" s="406"/>
      <c r="E168" s="2"/>
      <c r="F168" s="406" t="s">
        <v>115</v>
      </c>
      <c r="G168" s="406"/>
      <c r="H168" s="406"/>
      <c r="I168" s="2"/>
      <c r="J168" s="407" t="s">
        <v>116</v>
      </c>
      <c r="K168" s="407"/>
      <c r="L168" s="407"/>
    </row>
    <row r="169" spans="1:12" ht="25.2" hidden="1" customHeight="1">
      <c r="B169" s="414" t="s">
        <v>117</v>
      </c>
      <c r="C169" s="414"/>
      <c r="D169" s="414"/>
      <c r="E169" s="2"/>
      <c r="F169" s="414" t="s">
        <v>117</v>
      </c>
      <c r="G169" s="414"/>
      <c r="H169" s="414"/>
      <c r="I169" s="2"/>
      <c r="J169" s="58"/>
      <c r="K169" s="58"/>
      <c r="L169" s="58"/>
    </row>
    <row r="170" spans="1:12" ht="25.2" hidden="1" customHeight="1">
      <c r="B170" s="414" t="s">
        <v>118</v>
      </c>
      <c r="C170" s="414"/>
      <c r="D170" s="414"/>
      <c r="E170" s="2"/>
      <c r="F170" s="414" t="s">
        <v>119</v>
      </c>
      <c r="G170" s="414"/>
      <c r="H170" s="414"/>
      <c r="I170" s="2"/>
      <c r="J170" s="399" t="s">
        <v>120</v>
      </c>
      <c r="K170" s="400"/>
      <c r="L170" s="401"/>
    </row>
    <row r="171" spans="1:12" ht="25.2" hidden="1" customHeight="1">
      <c r="B171" s="61" t="s">
        <v>121</v>
      </c>
      <c r="C171" s="118" t="s">
        <v>47</v>
      </c>
      <c r="D171" s="118" t="s">
        <v>48</v>
      </c>
      <c r="E171" s="2"/>
      <c r="F171" s="61" t="s">
        <v>121</v>
      </c>
      <c r="G171" s="118" t="s">
        <v>47</v>
      </c>
      <c r="H171" s="118" t="s">
        <v>48</v>
      </c>
      <c r="I171" s="2"/>
      <c r="J171" s="61" t="s">
        <v>121</v>
      </c>
      <c r="K171" s="118" t="s">
        <v>47</v>
      </c>
      <c r="L171" s="118" t="s">
        <v>48</v>
      </c>
    </row>
    <row r="172" spans="1:12" ht="25.2" hidden="1" customHeight="1">
      <c r="B172" s="20" t="s">
        <v>25</v>
      </c>
      <c r="C172" s="119">
        <v>0.26400914009688037</v>
      </c>
      <c r="D172" s="119">
        <v>0.61594160249321572</v>
      </c>
      <c r="E172" s="2"/>
      <c r="F172" s="20" t="s">
        <v>25</v>
      </c>
      <c r="G172" s="119">
        <f t="shared" ref="G172:H185" si="23">C172*K172</f>
        <v>0.29371016835777941</v>
      </c>
      <c r="H172" s="119">
        <f t="shared" si="23"/>
        <v>0.69293430280486767</v>
      </c>
      <c r="I172" s="2"/>
      <c r="J172" s="20">
        <v>5</v>
      </c>
      <c r="K172" s="119">
        <v>1.1125</v>
      </c>
      <c r="L172" s="119">
        <v>1.125</v>
      </c>
    </row>
    <row r="173" spans="1:12" ht="25.2" hidden="1" customHeight="1">
      <c r="B173" s="20" t="s">
        <v>26</v>
      </c>
      <c r="C173" s="119">
        <v>0.16720877498333173</v>
      </c>
      <c r="D173" s="119">
        <v>0.34304510120585624</v>
      </c>
      <c r="E173" s="2"/>
      <c r="F173" s="20" t="s">
        <v>26</v>
      </c>
      <c r="G173" s="119">
        <f t="shared" si="23"/>
        <v>0.18601976216895655</v>
      </c>
      <c r="H173" s="119">
        <f t="shared" si="23"/>
        <v>0.38592573885658826</v>
      </c>
      <c r="I173" s="2"/>
      <c r="J173" s="20">
        <v>15</v>
      </c>
      <c r="K173" s="119">
        <v>1.1125</v>
      </c>
      <c r="L173" s="119">
        <v>1.125</v>
      </c>
    </row>
    <row r="174" spans="1:12" ht="25.2" hidden="1" customHeight="1">
      <c r="B174" s="20" t="s">
        <v>27</v>
      </c>
      <c r="C174" s="119">
        <v>0.12739908075262904</v>
      </c>
      <c r="D174" s="119">
        <v>0.2609047051180175</v>
      </c>
      <c r="E174" s="2"/>
      <c r="F174" s="20" t="s">
        <v>27</v>
      </c>
      <c r="G174" s="119">
        <f t="shared" si="23"/>
        <v>0.14173147733729982</v>
      </c>
      <c r="H174" s="119">
        <f t="shared" si="23"/>
        <v>0.29351779325776967</v>
      </c>
      <c r="I174" s="2"/>
      <c r="J174" s="20">
        <v>25</v>
      </c>
      <c r="K174" s="119">
        <v>1.1125</v>
      </c>
      <c r="L174" s="119">
        <v>1.125</v>
      </c>
    </row>
    <row r="175" spans="1:12" ht="25.2" hidden="1" customHeight="1">
      <c r="B175" s="20" t="s">
        <v>28</v>
      </c>
      <c r="C175" s="119">
        <v>0.10346657798333291</v>
      </c>
      <c r="D175" s="119">
        <v>0.21920689638791566</v>
      </c>
      <c r="E175" s="2"/>
      <c r="F175" s="20" t="s">
        <v>28</v>
      </c>
      <c r="G175" s="119">
        <f t="shared" si="23"/>
        <v>0.11510656800645787</v>
      </c>
      <c r="H175" s="119">
        <f t="shared" si="23"/>
        <v>0.24660775843640512</v>
      </c>
      <c r="I175" s="2"/>
      <c r="J175" s="20">
        <v>35</v>
      </c>
      <c r="K175" s="119">
        <v>1.1125</v>
      </c>
      <c r="L175" s="119">
        <v>1.125</v>
      </c>
    </row>
    <row r="176" spans="1:12" ht="25.2" hidden="1" customHeight="1">
      <c r="B176" s="20" t="s">
        <v>29</v>
      </c>
      <c r="C176" s="119">
        <v>8.7650488681870142E-2</v>
      </c>
      <c r="D176" s="119">
        <v>0.19631735867348152</v>
      </c>
      <c r="E176" s="2"/>
      <c r="F176" s="20" t="s">
        <v>29</v>
      </c>
      <c r="G176" s="119">
        <f t="shared" si="23"/>
        <v>9.7511168658580533E-2</v>
      </c>
      <c r="H176" s="119">
        <f t="shared" si="23"/>
        <v>0.2208570285076667</v>
      </c>
      <c r="I176" s="2"/>
      <c r="J176" s="20">
        <v>45</v>
      </c>
      <c r="K176" s="119">
        <v>1.1125</v>
      </c>
      <c r="L176" s="119">
        <v>1.125</v>
      </c>
    </row>
    <row r="177" spans="2:16" ht="25.2" hidden="1" customHeight="1">
      <c r="B177" s="20" t="s">
        <v>30</v>
      </c>
      <c r="C177" s="119">
        <v>7.7088849874525425E-2</v>
      </c>
      <c r="D177" s="119">
        <v>0.18414085886746334</v>
      </c>
      <c r="E177" s="2"/>
      <c r="F177" s="20" t="s">
        <v>30</v>
      </c>
      <c r="G177" s="119">
        <f t="shared" si="23"/>
        <v>8.7206761420556889E-2</v>
      </c>
      <c r="H177" s="119">
        <f t="shared" si="23"/>
        <v>0.21099473411896841</v>
      </c>
      <c r="I177" s="2"/>
      <c r="J177" s="20">
        <v>55</v>
      </c>
      <c r="K177" s="119">
        <v>1.1312500000000001</v>
      </c>
      <c r="L177" s="119">
        <v>1.1458333333333333</v>
      </c>
    </row>
    <row r="178" spans="2:16" ht="25.2" hidden="1" customHeight="1">
      <c r="B178" s="20" t="s">
        <v>31</v>
      </c>
      <c r="C178" s="119">
        <v>7.0394126103341545E-2</v>
      </c>
      <c r="D178" s="119">
        <v>0.17843021537746723</v>
      </c>
      <c r="E178" s="2"/>
      <c r="F178" s="20" t="s">
        <v>31</v>
      </c>
      <c r="G178" s="119">
        <f t="shared" si="23"/>
        <v>8.0953245018842782E-2</v>
      </c>
      <c r="H178" s="119">
        <f t="shared" si="23"/>
        <v>0.2081685846070451</v>
      </c>
      <c r="I178" s="2"/>
      <c r="J178" s="20">
        <v>65</v>
      </c>
      <c r="K178" s="119">
        <v>1.1500000000000001</v>
      </c>
      <c r="L178" s="119">
        <v>1.1666666666666667</v>
      </c>
    </row>
    <row r="179" spans="2:16" ht="25.2" hidden="1" customHeight="1">
      <c r="B179" s="20" t="s">
        <v>32</v>
      </c>
      <c r="C179" s="119">
        <v>6.6778955230642451E-2</v>
      </c>
      <c r="D179" s="119">
        <v>0.17687373640190496</v>
      </c>
      <c r="E179" s="2"/>
      <c r="F179" s="20" t="s">
        <v>32</v>
      </c>
      <c r="G179" s="119">
        <f t="shared" si="23"/>
        <v>7.8047903925813372E-2</v>
      </c>
      <c r="H179" s="119">
        <f t="shared" si="23"/>
        <v>0.21003756197726214</v>
      </c>
      <c r="I179" s="2"/>
      <c r="J179" s="20">
        <v>75</v>
      </c>
      <c r="K179" s="119">
        <v>1.1687500000000002</v>
      </c>
      <c r="L179" s="119">
        <v>1.1875</v>
      </c>
    </row>
    <row r="180" spans="2:16" ht="25.2" hidden="1" customHeight="1">
      <c r="B180" s="20" t="s">
        <v>33</v>
      </c>
      <c r="C180" s="119">
        <v>6.5747674086994862E-2</v>
      </c>
      <c r="D180" s="119">
        <v>0.1786110300548317</v>
      </c>
      <c r="E180" s="2"/>
      <c r="F180" s="20" t="s">
        <v>33</v>
      </c>
      <c r="G180" s="119">
        <f t="shared" si="23"/>
        <v>7.8075362978306403E-2</v>
      </c>
      <c r="H180" s="119">
        <f t="shared" si="23"/>
        <v>0.21582166131625496</v>
      </c>
      <c r="I180" s="2"/>
      <c r="J180" s="20">
        <v>85</v>
      </c>
      <c r="K180" s="119">
        <v>1.1875</v>
      </c>
      <c r="L180" s="119">
        <v>1.2083333333333333</v>
      </c>
    </row>
    <row r="181" spans="2:16" ht="25.2" hidden="1" customHeight="1">
      <c r="B181" s="20" t="s">
        <v>34</v>
      </c>
      <c r="C181" s="119">
        <v>6.696429019663587E-2</v>
      </c>
      <c r="D181" s="119">
        <v>0.1852363782790602</v>
      </c>
      <c r="E181" s="2"/>
      <c r="F181" s="20" t="s">
        <v>34</v>
      </c>
      <c r="G181" s="119">
        <f t="shared" si="23"/>
        <v>8.077567504969202E-2</v>
      </c>
      <c r="H181" s="119">
        <f t="shared" si="23"/>
        <v>0.22768638163467816</v>
      </c>
      <c r="I181" s="2"/>
      <c r="J181" s="20">
        <v>95</v>
      </c>
      <c r="K181" s="119">
        <v>1.20625</v>
      </c>
      <c r="L181" s="119">
        <v>1.2291666666666667</v>
      </c>
    </row>
    <row r="182" spans="2:16" ht="25.2" hidden="1" customHeight="1">
      <c r="B182" s="20" t="s">
        <v>35</v>
      </c>
      <c r="C182" s="119">
        <v>7.0188056580033409E-2</v>
      </c>
      <c r="D182" s="119">
        <v>0.21322220085792618</v>
      </c>
      <c r="E182" s="2"/>
      <c r="F182" s="20" t="s">
        <v>35</v>
      </c>
      <c r="G182" s="119">
        <f t="shared" si="23"/>
        <v>8.5980369310540927E-2</v>
      </c>
      <c r="H182" s="119">
        <f t="shared" si="23"/>
        <v>0.26652775107240773</v>
      </c>
      <c r="I182" s="2"/>
      <c r="J182" s="20">
        <v>105</v>
      </c>
      <c r="K182" s="119">
        <v>1.2250000000000001</v>
      </c>
      <c r="L182" s="119">
        <v>1.25</v>
      </c>
    </row>
    <row r="183" spans="2:16" ht="25.2" hidden="1" customHeight="1">
      <c r="B183" s="20" t="s">
        <v>36</v>
      </c>
      <c r="C183" s="119">
        <v>7.5238875190980228E-2</v>
      </c>
      <c r="D183" s="119">
        <v>0.24120802343679215</v>
      </c>
      <c r="E183" s="2"/>
      <c r="F183" s="20" t="s">
        <v>36</v>
      </c>
      <c r="G183" s="119">
        <f t="shared" si="23"/>
        <v>9.2167622108950784E-2</v>
      </c>
      <c r="H183" s="119">
        <f t="shared" si="23"/>
        <v>0.30151002929599019</v>
      </c>
      <c r="I183" s="2"/>
      <c r="J183" s="20">
        <v>115</v>
      </c>
      <c r="K183" s="119">
        <v>1.2250000000000001</v>
      </c>
      <c r="L183" s="119">
        <v>1.25</v>
      </c>
      <c r="M183" s="2"/>
      <c r="N183" s="2"/>
      <c r="O183" s="2"/>
      <c r="P183" s="2"/>
    </row>
    <row r="184" spans="2:16" ht="25.2" hidden="1" customHeight="1">
      <c r="B184" s="20" t="s">
        <v>37</v>
      </c>
      <c r="C184" s="119">
        <v>8.1977303869154236E-2</v>
      </c>
      <c r="D184" s="119">
        <v>0.2691938460156581</v>
      </c>
      <c r="E184" s="2"/>
      <c r="F184" s="20" t="s">
        <v>37</v>
      </c>
      <c r="G184" s="119">
        <f t="shared" si="23"/>
        <v>0.10042219723971395</v>
      </c>
      <c r="H184" s="119">
        <f t="shared" si="23"/>
        <v>0.3364923075195726</v>
      </c>
      <c r="I184" s="2"/>
      <c r="J184" s="20">
        <v>125</v>
      </c>
      <c r="K184" s="119">
        <v>1.2250000000000001</v>
      </c>
      <c r="L184" s="119">
        <v>1.25</v>
      </c>
      <c r="M184" s="2"/>
      <c r="N184" s="2"/>
      <c r="O184" s="2"/>
      <c r="P184" s="2"/>
    </row>
    <row r="185" spans="2:16" ht="25.2" hidden="1" customHeight="1">
      <c r="B185" s="20" t="s">
        <v>38</v>
      </c>
      <c r="C185" s="119">
        <v>9.0292310210704496E-2</v>
      </c>
      <c r="D185" s="119">
        <v>0.29717966859452405</v>
      </c>
      <c r="E185" s="2"/>
      <c r="F185" s="20" t="s">
        <v>38</v>
      </c>
      <c r="G185" s="119">
        <f t="shared" si="23"/>
        <v>0.11060808000811302</v>
      </c>
      <c r="H185" s="119">
        <f t="shared" si="23"/>
        <v>0.37147458574315506</v>
      </c>
      <c r="I185" s="2"/>
      <c r="J185" s="20">
        <v>135</v>
      </c>
      <c r="K185" s="119">
        <v>1.2250000000000001</v>
      </c>
      <c r="L185" s="119">
        <v>1.25</v>
      </c>
      <c r="M185" s="2"/>
      <c r="N185" s="2"/>
      <c r="O185" s="2"/>
      <c r="P185" s="2"/>
    </row>
    <row r="186" spans="2:16" ht="25.2" hidden="1" customHeight="1">
      <c r="B186" s="120" t="s">
        <v>122</v>
      </c>
      <c r="C186" s="2"/>
      <c r="D186" s="2"/>
      <c r="E186" s="2"/>
      <c r="F186" s="2"/>
      <c r="G186" s="2"/>
      <c r="H186" s="2"/>
      <c r="I186" s="2"/>
      <c r="J186" s="21" t="s">
        <v>123</v>
      </c>
      <c r="K186" s="2"/>
      <c r="L186" s="2"/>
      <c r="M186" s="2"/>
      <c r="N186" s="2"/>
      <c r="O186" s="2"/>
      <c r="P186" s="2"/>
    </row>
    <row r="187" spans="2:16" ht="25.2" hidden="1" customHeight="1">
      <c r="B187" s="120" t="s">
        <v>124</v>
      </c>
      <c r="C187" s="2"/>
      <c r="D187" s="2"/>
      <c r="E187" s="2"/>
      <c r="F187" s="2"/>
      <c r="G187" s="2"/>
      <c r="H187" s="2"/>
      <c r="I187" s="2"/>
      <c r="J187" s="21"/>
      <c r="K187" s="2"/>
      <c r="L187" s="2"/>
      <c r="M187" s="2"/>
      <c r="N187" s="2"/>
      <c r="O187" s="2"/>
      <c r="P187" s="2"/>
    </row>
    <row r="188" spans="2:16" ht="25.2" hidden="1" customHeight="1">
      <c r="B188" s="120" t="s">
        <v>125</v>
      </c>
      <c r="C188" s="2"/>
      <c r="D188" s="2"/>
      <c r="E188" s="2"/>
      <c r="F188" s="2"/>
      <c r="G188" s="2"/>
      <c r="H188" s="2"/>
      <c r="I188" s="2"/>
      <c r="J188" s="21"/>
      <c r="K188" s="2"/>
      <c r="L188" s="2"/>
      <c r="M188" s="2"/>
      <c r="N188" s="2"/>
      <c r="O188" s="2"/>
      <c r="P188" s="2"/>
    </row>
    <row r="189" spans="2:16" ht="25.2" hidden="1" customHeight="1">
      <c r="B189" s="79" t="s">
        <v>399</v>
      </c>
      <c r="C189" s="64"/>
      <c r="D189" s="64"/>
      <c r="E189" s="64"/>
      <c r="F189" s="64"/>
      <c r="G189" s="64"/>
      <c r="H189" s="64"/>
      <c r="I189" s="64"/>
      <c r="J189" s="64"/>
      <c r="K189" s="64"/>
      <c r="L189" s="64"/>
      <c r="M189" s="64"/>
      <c r="N189" s="64"/>
      <c r="O189" s="64"/>
      <c r="P189" s="64"/>
    </row>
    <row r="190" spans="2:16" ht="25.2" hidden="1" customHeight="1">
      <c r="B190" s="2"/>
      <c r="C190" s="2"/>
      <c r="D190" s="2"/>
      <c r="E190" s="2"/>
      <c r="F190" s="2"/>
      <c r="G190" s="2"/>
      <c r="H190" s="2"/>
      <c r="I190" s="2"/>
      <c r="J190" s="2"/>
      <c r="K190" s="2"/>
      <c r="L190" s="2"/>
      <c r="M190" s="2"/>
      <c r="N190" s="2"/>
      <c r="O190" s="2"/>
      <c r="P190" s="2"/>
    </row>
    <row r="191" spans="2:16" ht="25.2" hidden="1" customHeight="1">
      <c r="B191" s="2"/>
      <c r="C191" s="2"/>
      <c r="D191" s="2"/>
      <c r="E191" s="2"/>
      <c r="F191" s="2"/>
      <c r="G191" s="2"/>
      <c r="H191" s="2"/>
      <c r="I191" s="2"/>
      <c r="J191" s="2"/>
      <c r="K191" s="2"/>
      <c r="L191" s="2"/>
      <c r="M191" s="2"/>
      <c r="N191" s="2"/>
      <c r="O191" s="2"/>
      <c r="P191" s="2"/>
    </row>
    <row r="192" spans="2:16" ht="25.2" hidden="1" customHeight="1">
      <c r="B192" s="399" t="s">
        <v>126</v>
      </c>
      <c r="C192" s="400"/>
      <c r="D192" s="401"/>
      <c r="E192" s="402" t="s">
        <v>127</v>
      </c>
      <c r="F192" s="403"/>
      <c r="G192" s="403"/>
      <c r="H192" s="2"/>
      <c r="I192" s="121"/>
      <c r="J192" s="64"/>
      <c r="K192" s="64"/>
      <c r="L192" s="64"/>
      <c r="M192" s="64"/>
      <c r="N192" s="64"/>
      <c r="O192" s="64"/>
      <c r="P192" s="64"/>
    </row>
    <row r="193" spans="2:44" ht="25.2" hidden="1" customHeight="1">
      <c r="B193" s="332" t="s">
        <v>128</v>
      </c>
      <c r="C193" s="118" t="s">
        <v>47</v>
      </c>
      <c r="D193" s="118" t="s">
        <v>48</v>
      </c>
      <c r="E193" s="402"/>
      <c r="F193" s="403"/>
      <c r="G193" s="403"/>
      <c r="H193" s="64"/>
      <c r="I193" s="64"/>
      <c r="J193" s="64"/>
      <c r="K193" s="64"/>
      <c r="L193" s="64"/>
      <c r="M193" s="64"/>
      <c r="N193" s="64"/>
      <c r="O193" s="64"/>
      <c r="P193" s="64"/>
    </row>
    <row r="194" spans="2:44" ht="25.2" hidden="1" customHeight="1">
      <c r="B194" s="132" t="s">
        <v>129</v>
      </c>
      <c r="C194" s="124">
        <v>1</v>
      </c>
      <c r="D194" s="124">
        <v>1</v>
      </c>
      <c r="E194" s="402"/>
      <c r="F194" s="403"/>
      <c r="G194" s="403"/>
      <c r="H194" s="64"/>
      <c r="I194" s="64"/>
      <c r="J194" s="64"/>
      <c r="K194" s="64"/>
      <c r="L194" s="64"/>
      <c r="M194" s="64"/>
      <c r="N194" s="64"/>
      <c r="O194" s="64"/>
      <c r="P194" s="64"/>
    </row>
    <row r="195" spans="2:44" ht="25.2" hidden="1" customHeight="1">
      <c r="B195" s="132" t="s">
        <v>130</v>
      </c>
      <c r="C195" s="63">
        <v>1.0316643084185093</v>
      </c>
      <c r="D195" s="63">
        <v>1.1996070463245994</v>
      </c>
      <c r="E195" s="402"/>
      <c r="F195" s="403"/>
      <c r="G195" s="403"/>
      <c r="H195" s="64"/>
      <c r="I195" s="64"/>
      <c r="J195" s="64"/>
      <c r="K195" s="64"/>
      <c r="L195" s="64"/>
      <c r="M195" s="64"/>
      <c r="N195" s="64"/>
      <c r="O195" s="64"/>
      <c r="P195" s="64"/>
    </row>
    <row r="196" spans="2:44" ht="39.75" hidden="1" customHeight="1">
      <c r="B196" s="408" t="s">
        <v>131</v>
      </c>
      <c r="C196" s="408"/>
      <c r="D196" s="408"/>
      <c r="E196" s="403" t="s">
        <v>132</v>
      </c>
      <c r="F196" s="403"/>
      <c r="G196" s="39"/>
      <c r="H196" s="39"/>
      <c r="I196" s="64"/>
      <c r="J196" s="64"/>
      <c r="K196" s="64"/>
      <c r="L196" s="64"/>
      <c r="M196" s="64"/>
      <c r="N196" s="64"/>
      <c r="O196" s="64"/>
      <c r="P196" s="64"/>
    </row>
    <row r="197" spans="2:44" ht="25.2" hidden="1" customHeight="1">
      <c r="B197" s="409" t="s">
        <v>400</v>
      </c>
      <c r="C197" s="409"/>
      <c r="D197" s="409"/>
      <c r="E197" s="28"/>
      <c r="F197" s="39"/>
      <c r="G197" s="39"/>
      <c r="H197" s="39"/>
      <c r="I197" s="64"/>
      <c r="J197" s="64"/>
      <c r="K197" s="64"/>
      <c r="L197" s="64"/>
      <c r="M197" s="64"/>
      <c r="N197" s="64"/>
      <c r="O197" s="64"/>
      <c r="P197" s="64"/>
    </row>
    <row r="198" spans="2:44" ht="25.2" hidden="1" customHeight="1">
      <c r="B198" s="333" t="s">
        <v>133</v>
      </c>
      <c r="C198" s="1"/>
      <c r="D198" s="1"/>
      <c r="E198" s="1"/>
      <c r="F198" s="1"/>
      <c r="G198" s="1"/>
      <c r="H198" s="1"/>
      <c r="I198" s="1"/>
      <c r="J198" s="1"/>
      <c r="K198" s="1"/>
      <c r="L198" s="1"/>
      <c r="M198" s="1"/>
      <c r="N198" s="1"/>
      <c r="O198" s="1"/>
      <c r="P198" s="1"/>
    </row>
    <row r="199" spans="2:44" ht="25.2" hidden="1" customHeight="1">
      <c r="B199" s="1" t="s">
        <v>134</v>
      </c>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64"/>
      <c r="AE199" s="64"/>
      <c r="AF199" s="64"/>
      <c r="AG199" s="64"/>
      <c r="AH199" s="64"/>
      <c r="AI199" s="64"/>
      <c r="AJ199" s="64"/>
      <c r="AK199" s="64"/>
      <c r="AL199" s="64"/>
      <c r="AM199" s="64"/>
      <c r="AN199" s="64"/>
      <c r="AO199" s="64"/>
      <c r="AP199" s="64"/>
      <c r="AQ199" s="64"/>
      <c r="AR199" s="64"/>
    </row>
    <row r="200" spans="2:44" ht="25.2" hidden="1" customHeight="1">
      <c r="B200" s="125" t="s">
        <v>135</v>
      </c>
      <c r="C200" s="125"/>
      <c r="D200" s="108">
        <v>2019</v>
      </c>
      <c r="E200" s="334">
        <v>43466</v>
      </c>
      <c r="F200" s="334">
        <v>43497</v>
      </c>
      <c r="G200" s="334">
        <v>43525</v>
      </c>
      <c r="H200" s="334">
        <v>43556</v>
      </c>
      <c r="I200" s="334">
        <v>43586</v>
      </c>
      <c r="J200" s="334">
        <v>43617</v>
      </c>
      <c r="K200" s="334">
        <v>43647</v>
      </c>
      <c r="L200" s="334">
        <v>43678</v>
      </c>
      <c r="M200" s="334">
        <v>43709</v>
      </c>
      <c r="N200" s="334">
        <v>43739</v>
      </c>
      <c r="O200" s="334">
        <v>43770</v>
      </c>
      <c r="P200" s="334">
        <v>43800</v>
      </c>
      <c r="Q200" s="2"/>
      <c r="R200" s="2"/>
      <c r="S200" s="2"/>
      <c r="T200" s="2"/>
      <c r="U200" s="2"/>
      <c r="V200" s="2"/>
      <c r="W200" s="2"/>
      <c r="X200" s="2"/>
      <c r="Y200" s="2"/>
      <c r="Z200" s="2"/>
      <c r="AA200" s="2"/>
      <c r="AB200" s="2"/>
      <c r="AC200" s="2"/>
      <c r="AD200" s="64"/>
      <c r="AE200" s="64"/>
      <c r="AF200" s="64"/>
      <c r="AG200" s="64"/>
      <c r="AH200" s="64"/>
      <c r="AI200" s="64"/>
      <c r="AJ200" s="64"/>
      <c r="AK200" s="64"/>
      <c r="AL200" s="64"/>
      <c r="AM200" s="64"/>
      <c r="AN200" s="64"/>
      <c r="AO200" s="64"/>
      <c r="AP200" s="64"/>
      <c r="AQ200" s="64"/>
      <c r="AR200" s="64"/>
    </row>
    <row r="201" spans="2:44" ht="25.2" hidden="1" customHeight="1">
      <c r="B201" s="132" t="s">
        <v>136</v>
      </c>
      <c r="C201" s="110" t="s">
        <v>137</v>
      </c>
      <c r="D201" s="134">
        <f>AVERAGE(E201:P201)</f>
        <v>4.9800000000000004</v>
      </c>
      <c r="E201" s="216">
        <v>4.7300000000000004</v>
      </c>
      <c r="F201" s="85">
        <v>4.71</v>
      </c>
      <c r="G201" s="85">
        <v>4.79</v>
      </c>
      <c r="H201" s="85">
        <v>5.1100000000000003</v>
      </c>
      <c r="I201" s="85">
        <v>5.23</v>
      </c>
      <c r="J201" s="85">
        <v>5.21</v>
      </c>
      <c r="K201" s="85">
        <v>5.13</v>
      </c>
      <c r="L201" s="85">
        <v>5.08</v>
      </c>
      <c r="M201" s="85">
        <v>4.99</v>
      </c>
      <c r="N201" s="85">
        <v>4.92</v>
      </c>
      <c r="O201" s="85">
        <v>4.91</v>
      </c>
      <c r="P201" s="85">
        <v>4.95</v>
      </c>
      <c r="Q201" s="2"/>
      <c r="R201" s="2"/>
      <c r="S201" s="2"/>
      <c r="T201" s="2"/>
      <c r="U201" s="2"/>
      <c r="V201" s="2"/>
      <c r="W201" s="2"/>
      <c r="X201" s="2"/>
      <c r="Y201" s="2"/>
      <c r="Z201" s="2"/>
      <c r="AA201" s="2"/>
      <c r="AB201" s="2"/>
      <c r="AC201" s="2"/>
      <c r="AD201" s="64"/>
      <c r="AE201" s="64"/>
      <c r="AF201" s="64"/>
      <c r="AG201" s="64"/>
      <c r="AH201" s="64"/>
      <c r="AI201" s="64"/>
      <c r="AJ201" s="64"/>
      <c r="AK201" s="64"/>
      <c r="AL201" s="64"/>
      <c r="AM201" s="64"/>
      <c r="AN201" s="64"/>
      <c r="AO201" s="64"/>
      <c r="AP201" s="64"/>
      <c r="AQ201" s="64"/>
      <c r="AR201" s="64"/>
    </row>
    <row r="202" spans="2:44" ht="25.2" hidden="1" customHeight="1">
      <c r="B202" s="132" t="s">
        <v>138</v>
      </c>
      <c r="C202" s="110" t="s">
        <v>137</v>
      </c>
      <c r="D202" s="134">
        <f>AVERAGE(E202:P202)</f>
        <v>5.0600000000000014</v>
      </c>
      <c r="E202" s="216">
        <v>5.04</v>
      </c>
      <c r="F202" s="85">
        <v>4.99</v>
      </c>
      <c r="G202" s="85">
        <v>5.08</v>
      </c>
      <c r="H202" s="85">
        <v>5.15</v>
      </c>
      <c r="I202" s="85">
        <v>5.2</v>
      </c>
      <c r="J202" s="85">
        <v>5.14</v>
      </c>
      <c r="K202" s="85">
        <v>5.07</v>
      </c>
      <c r="L202" s="85">
        <v>5.03</v>
      </c>
      <c r="M202" s="85">
        <v>4.99</v>
      </c>
      <c r="N202" s="85">
        <v>4.96</v>
      </c>
      <c r="O202" s="85">
        <v>4.9800000000000004</v>
      </c>
      <c r="P202" s="85">
        <v>5.09</v>
      </c>
      <c r="Q202" s="2"/>
      <c r="R202" s="2"/>
      <c r="S202" s="2"/>
      <c r="T202" s="2"/>
      <c r="U202" s="2"/>
      <c r="V202" s="2"/>
      <c r="W202" s="2"/>
      <c r="X202" s="2"/>
      <c r="Y202" s="2"/>
      <c r="Z202" s="2"/>
      <c r="AA202" s="2"/>
      <c r="AB202" s="2"/>
      <c r="AC202" s="2"/>
      <c r="AD202" s="64"/>
      <c r="AE202" s="64"/>
      <c r="AF202" s="64"/>
      <c r="AG202" s="64"/>
      <c r="AH202" s="64"/>
      <c r="AI202" s="64"/>
      <c r="AJ202" s="64"/>
      <c r="AK202" s="64"/>
      <c r="AL202" s="64"/>
      <c r="AM202" s="64"/>
      <c r="AN202" s="64"/>
      <c r="AO202" s="64"/>
      <c r="AP202" s="64"/>
      <c r="AQ202" s="64"/>
      <c r="AR202" s="64"/>
    </row>
    <row r="203" spans="2:44" ht="25.2" hidden="1" customHeight="1">
      <c r="B203" s="120" t="s">
        <v>139</v>
      </c>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64"/>
      <c r="AE203" s="64"/>
      <c r="AF203" s="64"/>
      <c r="AG203" s="64"/>
      <c r="AH203" s="64"/>
      <c r="AI203" s="64"/>
      <c r="AJ203" s="64"/>
      <c r="AK203" s="64"/>
      <c r="AL203" s="64"/>
      <c r="AM203" s="64"/>
      <c r="AN203" s="64"/>
      <c r="AO203" s="64"/>
      <c r="AP203" s="64"/>
      <c r="AQ203" s="64"/>
      <c r="AR203" s="64"/>
    </row>
    <row r="204" spans="2:44" ht="25.2" hidden="1" customHeight="1">
      <c r="B204" s="335"/>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64"/>
      <c r="AE204" s="64"/>
      <c r="AF204" s="64"/>
      <c r="AG204" s="64"/>
      <c r="AH204" s="64"/>
      <c r="AI204" s="64"/>
      <c r="AJ204" s="64"/>
      <c r="AK204" s="64"/>
      <c r="AL204" s="64"/>
      <c r="AM204" s="64"/>
      <c r="AN204" s="64"/>
      <c r="AO204" s="64"/>
      <c r="AP204" s="64"/>
      <c r="AQ204" s="64"/>
      <c r="AR204" s="64"/>
    </row>
    <row r="205" spans="2:44" ht="25.2" hidden="1" customHeight="1">
      <c r="B205" s="1" t="s">
        <v>140</v>
      </c>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64"/>
      <c r="AE205" s="64"/>
      <c r="AF205" s="64"/>
      <c r="AG205" s="64"/>
      <c r="AH205" s="64"/>
      <c r="AI205" s="64"/>
      <c r="AJ205" s="64"/>
      <c r="AK205" s="64"/>
      <c r="AL205" s="64"/>
      <c r="AM205" s="64"/>
      <c r="AN205" s="64"/>
      <c r="AO205" s="64"/>
      <c r="AP205" s="64"/>
      <c r="AQ205" s="64"/>
      <c r="AR205" s="64"/>
    </row>
    <row r="206" spans="2:44" ht="25.2" hidden="1" customHeight="1">
      <c r="B206" s="125" t="s">
        <v>135</v>
      </c>
      <c r="C206" s="108">
        <v>2019</v>
      </c>
      <c r="D206" s="410" t="s">
        <v>141</v>
      </c>
      <c r="E206" s="411"/>
      <c r="F206" s="411"/>
      <c r="G206" s="411"/>
      <c r="H206" s="1"/>
      <c r="I206" s="1"/>
      <c r="J206" s="1"/>
      <c r="K206" s="1"/>
      <c r="L206" s="1"/>
      <c r="M206" s="1"/>
      <c r="N206" s="1"/>
      <c r="O206" s="1"/>
      <c r="P206" s="1"/>
      <c r="Q206" s="1"/>
      <c r="R206" s="1"/>
      <c r="S206" s="1"/>
      <c r="T206" s="1"/>
      <c r="U206" s="1"/>
      <c r="V206" s="1"/>
      <c r="W206" s="1"/>
      <c r="X206" s="1"/>
      <c r="Y206" s="1"/>
      <c r="Z206" s="1"/>
      <c r="AA206" s="1"/>
      <c r="AB206" s="1"/>
      <c r="AC206" s="1"/>
      <c r="AD206" s="64"/>
      <c r="AE206" s="64"/>
      <c r="AF206" s="64"/>
      <c r="AG206" s="64"/>
      <c r="AH206" s="64"/>
      <c r="AI206" s="64"/>
      <c r="AJ206" s="64"/>
      <c r="AK206" s="64"/>
      <c r="AL206" s="64"/>
      <c r="AM206" s="64"/>
      <c r="AN206" s="64"/>
      <c r="AO206" s="64"/>
      <c r="AP206" s="64"/>
      <c r="AQ206" s="64"/>
      <c r="AR206" s="64"/>
    </row>
    <row r="207" spans="2:44" ht="25.2" hidden="1" customHeight="1">
      <c r="B207" s="132" t="str">
        <f>B201</f>
        <v>Benzyna Pb 95</v>
      </c>
      <c r="C207" s="336">
        <f>100%-43.2%</f>
        <v>0.56799999999999995</v>
      </c>
      <c r="D207" s="410"/>
      <c r="E207" s="411"/>
      <c r="F207" s="411"/>
      <c r="G207" s="411"/>
      <c r="H207" s="1"/>
      <c r="I207" s="1"/>
      <c r="J207" s="1"/>
      <c r="K207" s="1"/>
      <c r="L207" s="1"/>
      <c r="M207" s="1"/>
      <c r="N207" s="1"/>
      <c r="O207" s="1"/>
      <c r="P207" s="1"/>
      <c r="Q207" s="1"/>
      <c r="R207" s="1"/>
      <c r="S207" s="1"/>
      <c r="T207" s="1"/>
      <c r="U207" s="1"/>
      <c r="V207" s="1"/>
      <c r="W207" s="1"/>
      <c r="X207" s="1"/>
      <c r="Y207" s="1"/>
      <c r="Z207" s="1"/>
      <c r="AA207" s="1"/>
      <c r="AB207" s="1"/>
      <c r="AC207" s="1"/>
      <c r="AD207" s="64"/>
      <c r="AE207" s="64"/>
      <c r="AF207" s="64"/>
      <c r="AG207" s="64"/>
      <c r="AH207" s="64"/>
      <c r="AI207" s="64"/>
      <c r="AJ207" s="64"/>
      <c r="AK207" s="64"/>
      <c r="AL207" s="64"/>
      <c r="AM207" s="64"/>
      <c r="AN207" s="64"/>
      <c r="AO207" s="64"/>
      <c r="AP207" s="64"/>
      <c r="AQ207" s="64"/>
      <c r="AR207" s="64"/>
    </row>
    <row r="208" spans="2:44" ht="25.2" hidden="1" customHeight="1">
      <c r="B208" s="132" t="str">
        <f>B202</f>
        <v>Olej napędowy ON</v>
      </c>
      <c r="C208" s="336">
        <f>100%-48.9%</f>
        <v>0.51100000000000001</v>
      </c>
      <c r="D208" s="410"/>
      <c r="E208" s="411"/>
      <c r="F208" s="411"/>
      <c r="G208" s="411"/>
      <c r="H208" s="1"/>
      <c r="I208" s="1"/>
      <c r="J208" s="1"/>
      <c r="K208" s="1"/>
      <c r="L208" s="1"/>
      <c r="M208" s="1"/>
      <c r="N208" s="1"/>
      <c r="O208" s="1"/>
      <c r="P208" s="1"/>
      <c r="Q208" s="1"/>
      <c r="R208" s="1"/>
      <c r="S208" s="1"/>
      <c r="T208" s="1"/>
      <c r="U208" s="1"/>
      <c r="V208" s="1"/>
      <c r="W208" s="1"/>
      <c r="X208" s="1"/>
      <c r="Y208" s="1"/>
      <c r="Z208" s="1"/>
      <c r="AA208" s="1"/>
      <c r="AB208" s="1"/>
      <c r="AC208" s="1"/>
      <c r="AD208" s="64"/>
      <c r="AE208" s="64"/>
      <c r="AF208" s="64"/>
      <c r="AG208" s="64"/>
      <c r="AH208" s="64"/>
      <c r="AI208" s="64"/>
      <c r="AJ208" s="64"/>
      <c r="AK208" s="64"/>
      <c r="AL208" s="64"/>
      <c r="AM208" s="64"/>
      <c r="AN208" s="64"/>
      <c r="AO208" s="64"/>
      <c r="AP208" s="64"/>
      <c r="AQ208" s="64"/>
      <c r="AR208" s="64"/>
    </row>
    <row r="209" spans="2:45" ht="25.2" hidden="1" customHeight="1">
      <c r="B209" s="120" t="s">
        <v>142</v>
      </c>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64"/>
      <c r="AE209" s="64"/>
      <c r="AF209" s="64"/>
      <c r="AG209" s="64"/>
      <c r="AH209" s="64"/>
      <c r="AI209" s="64"/>
      <c r="AJ209" s="64"/>
      <c r="AK209" s="64"/>
      <c r="AL209" s="64"/>
      <c r="AM209" s="64"/>
      <c r="AN209" s="64"/>
      <c r="AO209" s="64"/>
      <c r="AP209" s="64"/>
      <c r="AQ209" s="64"/>
      <c r="AR209" s="64"/>
    </row>
    <row r="210" spans="2:45" ht="25.2" hidden="1" customHeight="1">
      <c r="B210" s="120"/>
      <c r="C210" s="2"/>
      <c r="D210" s="2"/>
      <c r="E210" s="39"/>
      <c r="F210" s="39"/>
      <c r="G210" s="39"/>
      <c r="H210" s="39"/>
      <c r="I210" s="64"/>
      <c r="J210" s="64"/>
      <c r="K210" s="64"/>
      <c r="L210" s="64"/>
      <c r="M210" s="64"/>
      <c r="N210" s="64"/>
      <c r="O210" s="64"/>
      <c r="P210" s="64"/>
      <c r="Q210" s="64"/>
      <c r="R210" s="64"/>
      <c r="S210" s="64"/>
      <c r="T210" s="64"/>
      <c r="U210" s="64"/>
      <c r="V210" s="64"/>
      <c r="W210" s="64"/>
      <c r="X210" s="64"/>
      <c r="Y210" s="64"/>
      <c r="Z210" s="64"/>
      <c r="AA210" s="64"/>
      <c r="AB210" s="64"/>
      <c r="AC210" s="64"/>
      <c r="AD210" s="64"/>
      <c r="AE210" s="64"/>
      <c r="AF210" s="64"/>
      <c r="AG210" s="64"/>
      <c r="AH210" s="64"/>
      <c r="AI210" s="64"/>
      <c r="AJ210" s="64"/>
      <c r="AK210" s="64"/>
      <c r="AL210" s="64"/>
      <c r="AM210" s="64"/>
      <c r="AN210" s="64"/>
      <c r="AO210" s="64"/>
      <c r="AP210" s="64"/>
      <c r="AQ210" s="64"/>
      <c r="AR210" s="64"/>
    </row>
    <row r="211" spans="2:45" ht="25.2" hidden="1" customHeight="1">
      <c r="B211" s="125" t="s">
        <v>102</v>
      </c>
      <c r="C211" s="83">
        <v>2019</v>
      </c>
      <c r="D211" s="83">
        <f t="shared" ref="D211:AR211" si="24">C211+1</f>
        <v>2020</v>
      </c>
      <c r="E211" s="83">
        <f t="shared" si="24"/>
        <v>2021</v>
      </c>
      <c r="F211" s="83">
        <f t="shared" si="24"/>
        <v>2022</v>
      </c>
      <c r="G211" s="83">
        <f t="shared" si="24"/>
        <v>2023</v>
      </c>
      <c r="H211" s="83">
        <f t="shared" si="24"/>
        <v>2024</v>
      </c>
      <c r="I211" s="83">
        <f t="shared" si="24"/>
        <v>2025</v>
      </c>
      <c r="J211" s="83">
        <f t="shared" si="24"/>
        <v>2026</v>
      </c>
      <c r="K211" s="83">
        <f t="shared" si="24"/>
        <v>2027</v>
      </c>
      <c r="L211" s="83">
        <f t="shared" si="24"/>
        <v>2028</v>
      </c>
      <c r="M211" s="83">
        <f t="shared" si="24"/>
        <v>2029</v>
      </c>
      <c r="N211" s="83">
        <f t="shared" si="24"/>
        <v>2030</v>
      </c>
      <c r="O211" s="83">
        <f t="shared" si="24"/>
        <v>2031</v>
      </c>
      <c r="P211" s="83">
        <f t="shared" si="24"/>
        <v>2032</v>
      </c>
      <c r="Q211" s="83">
        <f t="shared" si="24"/>
        <v>2033</v>
      </c>
      <c r="R211" s="83">
        <f t="shared" si="24"/>
        <v>2034</v>
      </c>
      <c r="S211" s="83">
        <f t="shared" si="24"/>
        <v>2035</v>
      </c>
      <c r="T211" s="83">
        <f t="shared" si="24"/>
        <v>2036</v>
      </c>
      <c r="U211" s="83">
        <f t="shared" si="24"/>
        <v>2037</v>
      </c>
      <c r="V211" s="83">
        <f t="shared" si="24"/>
        <v>2038</v>
      </c>
      <c r="W211" s="83">
        <f t="shared" si="24"/>
        <v>2039</v>
      </c>
      <c r="X211" s="83">
        <f t="shared" si="24"/>
        <v>2040</v>
      </c>
      <c r="Y211" s="83">
        <f t="shared" si="24"/>
        <v>2041</v>
      </c>
      <c r="Z211" s="83">
        <f t="shared" si="24"/>
        <v>2042</v>
      </c>
      <c r="AA211" s="83">
        <f t="shared" si="24"/>
        <v>2043</v>
      </c>
      <c r="AB211" s="83">
        <f t="shared" si="24"/>
        <v>2044</v>
      </c>
      <c r="AC211" s="83">
        <f t="shared" si="24"/>
        <v>2045</v>
      </c>
      <c r="AD211" s="83">
        <f t="shared" si="24"/>
        <v>2046</v>
      </c>
      <c r="AE211" s="83">
        <f t="shared" si="24"/>
        <v>2047</v>
      </c>
      <c r="AF211" s="83">
        <f t="shared" si="24"/>
        <v>2048</v>
      </c>
      <c r="AG211" s="83">
        <f t="shared" si="24"/>
        <v>2049</v>
      </c>
      <c r="AH211" s="83">
        <f t="shared" si="24"/>
        <v>2050</v>
      </c>
      <c r="AI211" s="83">
        <f t="shared" si="24"/>
        <v>2051</v>
      </c>
      <c r="AJ211" s="83">
        <f t="shared" si="24"/>
        <v>2052</v>
      </c>
      <c r="AK211" s="83">
        <f t="shared" si="24"/>
        <v>2053</v>
      </c>
      <c r="AL211" s="83">
        <f t="shared" si="24"/>
        <v>2054</v>
      </c>
      <c r="AM211" s="83">
        <f t="shared" si="24"/>
        <v>2055</v>
      </c>
      <c r="AN211" s="83">
        <f t="shared" si="24"/>
        <v>2056</v>
      </c>
      <c r="AO211" s="83">
        <f t="shared" si="24"/>
        <v>2057</v>
      </c>
      <c r="AP211" s="83">
        <f t="shared" si="24"/>
        <v>2058</v>
      </c>
      <c r="AQ211" s="83">
        <f t="shared" si="24"/>
        <v>2059</v>
      </c>
      <c r="AR211" s="83">
        <f t="shared" si="24"/>
        <v>2060</v>
      </c>
    </row>
    <row r="212" spans="2:45" ht="25.2" hidden="1" customHeight="1">
      <c r="B212" s="126" t="s">
        <v>143</v>
      </c>
      <c r="C212" s="59">
        <f t="shared" ref="C212:H212" si="25">IF(U1662=0,1,U1662/100)</f>
        <v>1.0229999999999999</v>
      </c>
      <c r="D212" s="59">
        <f t="shared" si="25"/>
        <v>1.034</v>
      </c>
      <c r="E212" s="59">
        <f t="shared" si="25"/>
        <v>1.0509999999999999</v>
      </c>
      <c r="F212" s="59">
        <f t="shared" si="25"/>
        <v>1.1440000000000001</v>
      </c>
      <c r="G212" s="59">
        <f t="shared" si="25"/>
        <v>1.1140000000000001</v>
      </c>
      <c r="H212" s="337">
        <f t="shared" si="25"/>
        <v>1</v>
      </c>
      <c r="I212" s="337">
        <f t="shared" ref="I212:AR212" si="26">IF(AA1662=0,1,AA1662/100)</f>
        <v>1</v>
      </c>
      <c r="J212" s="337">
        <f t="shared" si="26"/>
        <v>1</v>
      </c>
      <c r="K212" s="337">
        <f t="shared" si="26"/>
        <v>1</v>
      </c>
      <c r="L212" s="337">
        <f t="shared" si="26"/>
        <v>1</v>
      </c>
      <c r="M212" s="337">
        <f t="shared" si="26"/>
        <v>1</v>
      </c>
      <c r="N212" s="337">
        <f t="shared" si="26"/>
        <v>1</v>
      </c>
      <c r="O212" s="337">
        <f t="shared" si="26"/>
        <v>1</v>
      </c>
      <c r="P212" s="337">
        <f t="shared" si="26"/>
        <v>1</v>
      </c>
      <c r="Q212" s="337">
        <f t="shared" si="26"/>
        <v>1</v>
      </c>
      <c r="R212" s="337">
        <f t="shared" si="26"/>
        <v>1</v>
      </c>
      <c r="S212" s="337">
        <f t="shared" si="26"/>
        <v>1</v>
      </c>
      <c r="T212" s="337">
        <f t="shared" si="26"/>
        <v>1</v>
      </c>
      <c r="U212" s="337">
        <f t="shared" si="26"/>
        <v>1</v>
      </c>
      <c r="V212" s="337">
        <f t="shared" si="26"/>
        <v>1</v>
      </c>
      <c r="W212" s="337">
        <f t="shared" si="26"/>
        <v>1</v>
      </c>
      <c r="X212" s="337">
        <f t="shared" si="26"/>
        <v>1</v>
      </c>
      <c r="Y212" s="337">
        <f t="shared" si="26"/>
        <v>1</v>
      </c>
      <c r="Z212" s="337">
        <f t="shared" si="26"/>
        <v>1</v>
      </c>
      <c r="AA212" s="337">
        <f t="shared" si="26"/>
        <v>1</v>
      </c>
      <c r="AB212" s="337">
        <f t="shared" si="26"/>
        <v>1</v>
      </c>
      <c r="AC212" s="337">
        <f t="shared" si="26"/>
        <v>1</v>
      </c>
      <c r="AD212" s="337">
        <f t="shared" si="26"/>
        <v>1</v>
      </c>
      <c r="AE212" s="337">
        <f t="shared" si="26"/>
        <v>1</v>
      </c>
      <c r="AF212" s="337">
        <f t="shared" si="26"/>
        <v>1</v>
      </c>
      <c r="AG212" s="337">
        <f t="shared" si="26"/>
        <v>1</v>
      </c>
      <c r="AH212" s="337">
        <f t="shared" si="26"/>
        <v>1</v>
      </c>
      <c r="AI212" s="337">
        <f t="shared" si="26"/>
        <v>1</v>
      </c>
      <c r="AJ212" s="337">
        <f t="shared" si="26"/>
        <v>1</v>
      </c>
      <c r="AK212" s="337">
        <f t="shared" si="26"/>
        <v>1</v>
      </c>
      <c r="AL212" s="337">
        <f t="shared" si="26"/>
        <v>1</v>
      </c>
      <c r="AM212" s="337">
        <f t="shared" si="26"/>
        <v>1</v>
      </c>
      <c r="AN212" s="337">
        <f t="shared" si="26"/>
        <v>1</v>
      </c>
      <c r="AO212" s="337">
        <f t="shared" si="26"/>
        <v>1</v>
      </c>
      <c r="AP212" s="337">
        <f t="shared" si="26"/>
        <v>1</v>
      </c>
      <c r="AQ212" s="337">
        <f t="shared" si="26"/>
        <v>1</v>
      </c>
      <c r="AR212" s="337">
        <f t="shared" si="26"/>
        <v>1</v>
      </c>
    </row>
    <row r="213" spans="2:45" ht="25.2" hidden="1" customHeight="1">
      <c r="B213" s="126" t="s">
        <v>144</v>
      </c>
      <c r="C213" s="338">
        <v>1</v>
      </c>
      <c r="D213" s="59">
        <f t="shared" ref="D213:AR213" si="27">C213*D212</f>
        <v>1.034</v>
      </c>
      <c r="E213" s="59">
        <f t="shared" si="27"/>
        <v>1.0867339999999999</v>
      </c>
      <c r="F213" s="59">
        <f t="shared" si="27"/>
        <v>1.243223696</v>
      </c>
      <c r="G213" s="59">
        <f t="shared" si="27"/>
        <v>1.3849511973440001</v>
      </c>
      <c r="H213" s="59">
        <f t="shared" si="27"/>
        <v>1.3849511973440001</v>
      </c>
      <c r="I213" s="59">
        <f t="shared" si="27"/>
        <v>1.3849511973440001</v>
      </c>
      <c r="J213" s="59">
        <f t="shared" si="27"/>
        <v>1.3849511973440001</v>
      </c>
      <c r="K213" s="59">
        <f t="shared" si="27"/>
        <v>1.3849511973440001</v>
      </c>
      <c r="L213" s="59">
        <f t="shared" si="27"/>
        <v>1.3849511973440001</v>
      </c>
      <c r="M213" s="59">
        <f t="shared" si="27"/>
        <v>1.3849511973440001</v>
      </c>
      <c r="N213" s="59">
        <f t="shared" si="27"/>
        <v>1.3849511973440001</v>
      </c>
      <c r="O213" s="59">
        <f t="shared" si="27"/>
        <v>1.3849511973440001</v>
      </c>
      <c r="P213" s="59">
        <f t="shared" si="27"/>
        <v>1.3849511973440001</v>
      </c>
      <c r="Q213" s="59">
        <f t="shared" si="27"/>
        <v>1.3849511973440001</v>
      </c>
      <c r="R213" s="59">
        <f t="shared" si="27"/>
        <v>1.3849511973440001</v>
      </c>
      <c r="S213" s="59">
        <f t="shared" si="27"/>
        <v>1.3849511973440001</v>
      </c>
      <c r="T213" s="59">
        <f t="shared" si="27"/>
        <v>1.3849511973440001</v>
      </c>
      <c r="U213" s="59">
        <f t="shared" si="27"/>
        <v>1.3849511973440001</v>
      </c>
      <c r="V213" s="59">
        <f t="shared" si="27"/>
        <v>1.3849511973440001</v>
      </c>
      <c r="W213" s="59">
        <f t="shared" si="27"/>
        <v>1.3849511973440001</v>
      </c>
      <c r="X213" s="59">
        <f t="shared" si="27"/>
        <v>1.3849511973440001</v>
      </c>
      <c r="Y213" s="59">
        <f t="shared" si="27"/>
        <v>1.3849511973440001</v>
      </c>
      <c r="Z213" s="59">
        <f t="shared" si="27"/>
        <v>1.3849511973440001</v>
      </c>
      <c r="AA213" s="59">
        <f t="shared" si="27"/>
        <v>1.3849511973440001</v>
      </c>
      <c r="AB213" s="59">
        <f t="shared" si="27"/>
        <v>1.3849511973440001</v>
      </c>
      <c r="AC213" s="59">
        <f t="shared" si="27"/>
        <v>1.3849511973440001</v>
      </c>
      <c r="AD213" s="59">
        <f t="shared" si="27"/>
        <v>1.3849511973440001</v>
      </c>
      <c r="AE213" s="59">
        <f t="shared" si="27"/>
        <v>1.3849511973440001</v>
      </c>
      <c r="AF213" s="59">
        <f t="shared" si="27"/>
        <v>1.3849511973440001</v>
      </c>
      <c r="AG213" s="59">
        <f t="shared" si="27"/>
        <v>1.3849511973440001</v>
      </c>
      <c r="AH213" s="59">
        <f t="shared" si="27"/>
        <v>1.3849511973440001</v>
      </c>
      <c r="AI213" s="59">
        <f t="shared" si="27"/>
        <v>1.3849511973440001</v>
      </c>
      <c r="AJ213" s="59">
        <f t="shared" si="27"/>
        <v>1.3849511973440001</v>
      </c>
      <c r="AK213" s="59">
        <f t="shared" si="27"/>
        <v>1.3849511973440001</v>
      </c>
      <c r="AL213" s="59">
        <f t="shared" si="27"/>
        <v>1.3849511973440001</v>
      </c>
      <c r="AM213" s="59">
        <f t="shared" si="27"/>
        <v>1.3849511973440001</v>
      </c>
      <c r="AN213" s="59">
        <f t="shared" si="27"/>
        <v>1.3849511973440001</v>
      </c>
      <c r="AO213" s="59">
        <f t="shared" si="27"/>
        <v>1.3849511973440001</v>
      </c>
      <c r="AP213" s="59">
        <f t="shared" si="27"/>
        <v>1.3849511973440001</v>
      </c>
      <c r="AQ213" s="59">
        <f t="shared" si="27"/>
        <v>1.3849511973440001</v>
      </c>
      <c r="AR213" s="59">
        <f t="shared" si="27"/>
        <v>1.3849511973440001</v>
      </c>
    </row>
    <row r="214" spans="2:45" ht="25.2" hidden="1" customHeight="1">
      <c r="B214" s="120" t="str">
        <f>B1663</f>
        <v>Źródło: GUS, https://stat.gov.pl/wskazniki-makroekonomiczne/ - Roczne wskaźniki makroekonomiczne, arkusz "WSKAŹNIKI CEN" (aktualizacja 19.04.2024)</v>
      </c>
      <c r="C214" s="1"/>
      <c r="D214" s="64"/>
      <c r="E214" s="64"/>
      <c r="F214" s="64"/>
      <c r="G214" s="64"/>
      <c r="H214" s="64"/>
      <c r="I214" s="64"/>
      <c r="J214" s="64"/>
      <c r="K214" s="64"/>
      <c r="L214" s="64"/>
      <c r="M214" s="64"/>
      <c r="N214" s="64"/>
      <c r="O214" s="64"/>
      <c r="P214" s="64"/>
      <c r="Q214" s="64"/>
      <c r="R214" s="64"/>
      <c r="S214" s="64"/>
      <c r="T214" s="64"/>
      <c r="U214" s="64"/>
      <c r="V214" s="64"/>
      <c r="W214" s="64"/>
      <c r="X214" s="64"/>
      <c r="Y214" s="64"/>
      <c r="Z214" s="64"/>
      <c r="AA214" s="64"/>
      <c r="AB214" s="64"/>
      <c r="AC214" s="64"/>
      <c r="AD214" s="64"/>
      <c r="AE214" s="64"/>
      <c r="AF214" s="64"/>
      <c r="AG214" s="64"/>
      <c r="AH214" s="64"/>
      <c r="AI214" s="64"/>
      <c r="AJ214" s="64"/>
      <c r="AK214" s="64"/>
      <c r="AL214" s="64"/>
      <c r="AM214" s="64"/>
      <c r="AN214" s="64"/>
      <c r="AO214" s="64"/>
      <c r="AP214" s="64"/>
      <c r="AQ214" s="64"/>
      <c r="AR214" s="64"/>
    </row>
    <row r="215" spans="2:45" hidden="1"/>
    <row r="216" spans="2:45" ht="25.2" hidden="1" customHeight="1">
      <c r="B216" s="412" t="s">
        <v>446</v>
      </c>
      <c r="C216" s="412"/>
      <c r="D216" s="412"/>
      <c r="E216" s="412"/>
      <c r="F216" s="412"/>
      <c r="G216" s="412"/>
      <c r="H216" s="64"/>
      <c r="I216" s="64"/>
      <c r="J216" s="64"/>
      <c r="K216" s="64"/>
      <c r="L216" s="64"/>
      <c r="M216" s="64"/>
      <c r="N216" s="64"/>
      <c r="O216" s="64"/>
      <c r="P216" s="64"/>
      <c r="Q216" s="64"/>
      <c r="R216" s="64"/>
      <c r="S216" s="64"/>
      <c r="T216" s="64"/>
      <c r="U216" s="64"/>
      <c r="V216" s="64"/>
      <c r="W216" s="64"/>
      <c r="X216" s="64"/>
      <c r="Y216" s="64"/>
      <c r="Z216" s="64"/>
      <c r="AA216" s="64"/>
      <c r="AB216" s="64"/>
      <c r="AC216" s="64"/>
      <c r="AD216" s="64"/>
      <c r="AE216" s="64"/>
      <c r="AF216" s="64"/>
      <c r="AG216" s="64"/>
      <c r="AH216" s="64"/>
      <c r="AI216" s="64"/>
      <c r="AJ216" s="64"/>
      <c r="AK216" s="64"/>
      <c r="AL216" s="64"/>
      <c r="AM216" s="64"/>
      <c r="AN216" s="64"/>
      <c r="AO216" s="64"/>
      <c r="AP216" s="64"/>
      <c r="AQ216" s="64"/>
      <c r="AR216" s="64"/>
      <c r="AS216" s="64"/>
    </row>
    <row r="217" spans="2:45" s="2" customFormat="1" ht="25.2" hidden="1" customHeight="1">
      <c r="B217" s="127" t="s">
        <v>47</v>
      </c>
      <c r="C217" s="108">
        <v>2019</v>
      </c>
      <c r="D217" s="83">
        <f t="shared" ref="D217:AS217" si="28">C217+1</f>
        <v>2020</v>
      </c>
      <c r="E217" s="83">
        <f t="shared" si="28"/>
        <v>2021</v>
      </c>
      <c r="F217" s="83">
        <f t="shared" si="28"/>
        <v>2022</v>
      </c>
      <c r="G217" s="83">
        <f t="shared" si="28"/>
        <v>2023</v>
      </c>
      <c r="H217" s="83">
        <f t="shared" si="28"/>
        <v>2024</v>
      </c>
      <c r="I217" s="83">
        <f t="shared" si="28"/>
        <v>2025</v>
      </c>
      <c r="J217" s="83">
        <f t="shared" si="28"/>
        <v>2026</v>
      </c>
      <c r="K217" s="83">
        <f t="shared" si="28"/>
        <v>2027</v>
      </c>
      <c r="L217" s="83">
        <f t="shared" si="28"/>
        <v>2028</v>
      </c>
      <c r="M217" s="83">
        <f t="shared" si="28"/>
        <v>2029</v>
      </c>
      <c r="N217" s="83">
        <f t="shared" si="28"/>
        <v>2030</v>
      </c>
      <c r="O217" s="83">
        <f t="shared" si="28"/>
        <v>2031</v>
      </c>
      <c r="P217" s="83">
        <f t="shared" si="28"/>
        <v>2032</v>
      </c>
      <c r="Q217" s="83">
        <f t="shared" si="28"/>
        <v>2033</v>
      </c>
      <c r="R217" s="83">
        <f t="shared" si="28"/>
        <v>2034</v>
      </c>
      <c r="S217" s="83">
        <f t="shared" si="28"/>
        <v>2035</v>
      </c>
      <c r="T217" s="83">
        <f t="shared" si="28"/>
        <v>2036</v>
      </c>
      <c r="U217" s="83">
        <f t="shared" si="28"/>
        <v>2037</v>
      </c>
      <c r="V217" s="83">
        <f t="shared" si="28"/>
        <v>2038</v>
      </c>
      <c r="W217" s="83">
        <f t="shared" si="28"/>
        <v>2039</v>
      </c>
      <c r="X217" s="83">
        <f t="shared" si="28"/>
        <v>2040</v>
      </c>
      <c r="Y217" s="83">
        <f t="shared" si="28"/>
        <v>2041</v>
      </c>
      <c r="Z217" s="83">
        <f t="shared" si="28"/>
        <v>2042</v>
      </c>
      <c r="AA217" s="83">
        <f t="shared" si="28"/>
        <v>2043</v>
      </c>
      <c r="AB217" s="83">
        <f t="shared" si="28"/>
        <v>2044</v>
      </c>
      <c r="AC217" s="83">
        <f t="shared" si="28"/>
        <v>2045</v>
      </c>
      <c r="AD217" s="83">
        <f t="shared" si="28"/>
        <v>2046</v>
      </c>
      <c r="AE217" s="83">
        <f t="shared" si="28"/>
        <v>2047</v>
      </c>
      <c r="AF217" s="83">
        <f t="shared" si="28"/>
        <v>2048</v>
      </c>
      <c r="AG217" s="83">
        <f t="shared" si="28"/>
        <v>2049</v>
      </c>
      <c r="AH217" s="83">
        <f t="shared" si="28"/>
        <v>2050</v>
      </c>
      <c r="AI217" s="83">
        <f t="shared" si="28"/>
        <v>2051</v>
      </c>
      <c r="AJ217" s="83">
        <f t="shared" si="28"/>
        <v>2052</v>
      </c>
      <c r="AK217" s="83">
        <f t="shared" si="28"/>
        <v>2053</v>
      </c>
      <c r="AL217" s="83">
        <f t="shared" si="28"/>
        <v>2054</v>
      </c>
      <c r="AM217" s="83">
        <f t="shared" si="28"/>
        <v>2055</v>
      </c>
      <c r="AN217" s="83">
        <f t="shared" si="28"/>
        <v>2056</v>
      </c>
      <c r="AO217" s="83">
        <f t="shared" si="28"/>
        <v>2057</v>
      </c>
      <c r="AP217" s="83">
        <f t="shared" si="28"/>
        <v>2058</v>
      </c>
      <c r="AQ217" s="83">
        <f t="shared" si="28"/>
        <v>2059</v>
      </c>
      <c r="AR217" s="83">
        <f t="shared" si="28"/>
        <v>2060</v>
      </c>
      <c r="AS217" s="83">
        <f t="shared" si="28"/>
        <v>2061</v>
      </c>
    </row>
    <row r="218" spans="2:45" ht="25.2" hidden="1" customHeight="1">
      <c r="B218" s="128" t="s">
        <v>145</v>
      </c>
      <c r="C218" s="36">
        <f t="shared" ref="C218:AI218" si="29">SUM(C219:C220)</f>
        <v>1</v>
      </c>
      <c r="D218" s="318">
        <f t="shared" si="29"/>
        <v>0.99290909090909096</v>
      </c>
      <c r="E218" s="318">
        <f t="shared" si="29"/>
        <v>0.98581818181818193</v>
      </c>
      <c r="F218" s="318">
        <f t="shared" si="29"/>
        <v>0.97872727272727278</v>
      </c>
      <c r="G218" s="318">
        <f t="shared" si="29"/>
        <v>0.97163636363636363</v>
      </c>
      <c r="H218" s="318">
        <f t="shared" si="29"/>
        <v>0.96454545454545459</v>
      </c>
      <c r="I218" s="318">
        <f t="shared" si="29"/>
        <v>0.95745454545454556</v>
      </c>
      <c r="J218" s="318">
        <f t="shared" si="29"/>
        <v>0.95036363636363641</v>
      </c>
      <c r="K218" s="318">
        <f t="shared" si="29"/>
        <v>0.94327272727272726</v>
      </c>
      <c r="L218" s="318">
        <f t="shared" si="29"/>
        <v>0.93618181818181823</v>
      </c>
      <c r="M218" s="37">
        <f t="shared" si="29"/>
        <v>0.92909090909090919</v>
      </c>
      <c r="N218" s="36">
        <f t="shared" si="29"/>
        <v>0.92199999999999993</v>
      </c>
      <c r="O218" s="318">
        <f t="shared" si="29"/>
        <v>0.90934999999999988</v>
      </c>
      <c r="P218" s="318">
        <f t="shared" si="29"/>
        <v>0.89669999999999983</v>
      </c>
      <c r="Q218" s="318">
        <f t="shared" si="29"/>
        <v>0.88404999999999978</v>
      </c>
      <c r="R218" s="318">
        <f t="shared" si="29"/>
        <v>0.87139999999999973</v>
      </c>
      <c r="S218" s="318">
        <f t="shared" si="29"/>
        <v>0.85874999999999968</v>
      </c>
      <c r="T218" s="318">
        <f t="shared" si="29"/>
        <v>0.84609999999999963</v>
      </c>
      <c r="U218" s="318">
        <f t="shared" si="29"/>
        <v>0.83344999999999958</v>
      </c>
      <c r="V218" s="318">
        <f t="shared" si="29"/>
        <v>0.82079999999999953</v>
      </c>
      <c r="W218" s="318">
        <f t="shared" si="29"/>
        <v>0.80814999999999948</v>
      </c>
      <c r="X218" s="318">
        <f t="shared" si="29"/>
        <v>0.79549999999999943</v>
      </c>
      <c r="Y218" s="318">
        <f t="shared" si="29"/>
        <v>0.78284999999999938</v>
      </c>
      <c r="Z218" s="318">
        <f t="shared" si="29"/>
        <v>0.77019999999999933</v>
      </c>
      <c r="AA218" s="318">
        <f t="shared" si="29"/>
        <v>0.75754999999999928</v>
      </c>
      <c r="AB218" s="318">
        <f t="shared" si="29"/>
        <v>0.74489999999999923</v>
      </c>
      <c r="AC218" s="318">
        <f t="shared" si="29"/>
        <v>0.73224999999999918</v>
      </c>
      <c r="AD218" s="318">
        <f t="shared" si="29"/>
        <v>0.71959999999999913</v>
      </c>
      <c r="AE218" s="318">
        <f t="shared" si="29"/>
        <v>0.70694999999999908</v>
      </c>
      <c r="AF218" s="318">
        <f t="shared" si="29"/>
        <v>0.69429999999999903</v>
      </c>
      <c r="AG218" s="37">
        <f t="shared" si="29"/>
        <v>0.68164999999999898</v>
      </c>
      <c r="AH218" s="36">
        <f t="shared" si="29"/>
        <v>0.66900000000000004</v>
      </c>
      <c r="AI218" s="318">
        <f t="shared" si="29"/>
        <v>0.66900000000000004</v>
      </c>
      <c r="AJ218" s="37">
        <f t="shared" ref="AJ218:AS218" si="30">AI218</f>
        <v>0.66900000000000004</v>
      </c>
      <c r="AK218" s="37">
        <f t="shared" si="30"/>
        <v>0.66900000000000004</v>
      </c>
      <c r="AL218" s="37">
        <f t="shared" si="30"/>
        <v>0.66900000000000004</v>
      </c>
      <c r="AM218" s="37">
        <f t="shared" si="30"/>
        <v>0.66900000000000004</v>
      </c>
      <c r="AN218" s="37">
        <f t="shared" si="30"/>
        <v>0.66900000000000004</v>
      </c>
      <c r="AO218" s="37">
        <f t="shared" si="30"/>
        <v>0.66900000000000004</v>
      </c>
      <c r="AP218" s="37">
        <f t="shared" si="30"/>
        <v>0.66900000000000004</v>
      </c>
      <c r="AQ218" s="37">
        <f t="shared" si="30"/>
        <v>0.66900000000000004</v>
      </c>
      <c r="AR218" s="37">
        <f t="shared" si="30"/>
        <v>0.66900000000000004</v>
      </c>
      <c r="AS218" s="37">
        <f t="shared" si="30"/>
        <v>0.66900000000000004</v>
      </c>
    </row>
    <row r="219" spans="2:45" ht="25.2" hidden="1" customHeight="1">
      <c r="B219" s="129" t="s">
        <v>146</v>
      </c>
      <c r="C219" s="130">
        <v>0.67903598504544949</v>
      </c>
      <c r="D219" s="319">
        <f>C219+($N219-$C219)/($N$217-$C$217)</f>
        <v>0.67621453185949953</v>
      </c>
      <c r="E219" s="319">
        <f t="shared" ref="D219:M221" si="31">D219+($N219-$C219)/($N$217-$C$217)</f>
        <v>0.67339307867354958</v>
      </c>
      <c r="F219" s="319">
        <f t="shared" si="31"/>
        <v>0.67057162548759963</v>
      </c>
      <c r="G219" s="319">
        <f t="shared" si="31"/>
        <v>0.66775017230164968</v>
      </c>
      <c r="H219" s="319">
        <f t="shared" si="31"/>
        <v>0.66492871911569973</v>
      </c>
      <c r="I219" s="319">
        <f t="shared" si="31"/>
        <v>0.66210726592974978</v>
      </c>
      <c r="J219" s="319">
        <f t="shared" si="31"/>
        <v>0.65928581274379983</v>
      </c>
      <c r="K219" s="319">
        <f t="shared" si="31"/>
        <v>0.65646435955784987</v>
      </c>
      <c r="L219" s="319">
        <f t="shared" si="31"/>
        <v>0.65364290637189992</v>
      </c>
      <c r="M219" s="320">
        <f t="shared" si="31"/>
        <v>0.65082145318594997</v>
      </c>
      <c r="N219" s="321">
        <v>0.64799999999999991</v>
      </c>
      <c r="O219" s="319">
        <f t="shared" ref="O219:AD221" si="32">N219+($AH219-$N219)/($AH$217-$N$217)</f>
        <v>0.64039999999999986</v>
      </c>
      <c r="P219" s="319">
        <f t="shared" si="32"/>
        <v>0.63279999999999981</v>
      </c>
      <c r="Q219" s="319">
        <f t="shared" si="32"/>
        <v>0.62519999999999976</v>
      </c>
      <c r="R219" s="319">
        <f t="shared" si="32"/>
        <v>0.6175999999999997</v>
      </c>
      <c r="S219" s="319">
        <f t="shared" si="32"/>
        <v>0.60999999999999965</v>
      </c>
      <c r="T219" s="319">
        <f t="shared" si="32"/>
        <v>0.6023999999999996</v>
      </c>
      <c r="U219" s="319">
        <f t="shared" si="32"/>
        <v>0.59479999999999955</v>
      </c>
      <c r="V219" s="319">
        <f t="shared" si="32"/>
        <v>0.5871999999999995</v>
      </c>
      <c r="W219" s="319">
        <f t="shared" si="32"/>
        <v>0.57959999999999945</v>
      </c>
      <c r="X219" s="319">
        <f t="shared" si="32"/>
        <v>0.5719999999999994</v>
      </c>
      <c r="Y219" s="319">
        <f t="shared" si="32"/>
        <v>0.56439999999999935</v>
      </c>
      <c r="Z219" s="319">
        <f t="shared" si="32"/>
        <v>0.5567999999999993</v>
      </c>
      <c r="AA219" s="319">
        <f t="shared" si="32"/>
        <v>0.54919999999999924</v>
      </c>
      <c r="AB219" s="319">
        <f t="shared" si="32"/>
        <v>0.54159999999999919</v>
      </c>
      <c r="AC219" s="319">
        <f t="shared" si="32"/>
        <v>0.53399999999999914</v>
      </c>
      <c r="AD219" s="319">
        <f t="shared" si="32"/>
        <v>0.52639999999999909</v>
      </c>
      <c r="AE219" s="319">
        <f t="shared" ref="AE219:AG221" si="33">AD219+($AH219-$N219)/($AH$217-$N$217)</f>
        <v>0.51879999999999904</v>
      </c>
      <c r="AF219" s="319">
        <f t="shared" si="33"/>
        <v>0.51119999999999899</v>
      </c>
      <c r="AG219" s="320">
        <f t="shared" si="33"/>
        <v>0.50359999999999894</v>
      </c>
      <c r="AH219" s="321">
        <v>0.496</v>
      </c>
      <c r="AI219" s="319">
        <f t="shared" ref="AI219:AS219" si="34">$AH$219</f>
        <v>0.496</v>
      </c>
      <c r="AJ219" s="319">
        <f t="shared" si="34"/>
        <v>0.496</v>
      </c>
      <c r="AK219" s="319">
        <f t="shared" si="34"/>
        <v>0.496</v>
      </c>
      <c r="AL219" s="319">
        <f t="shared" si="34"/>
        <v>0.496</v>
      </c>
      <c r="AM219" s="319">
        <f t="shared" si="34"/>
        <v>0.496</v>
      </c>
      <c r="AN219" s="319">
        <f t="shared" si="34"/>
        <v>0.496</v>
      </c>
      <c r="AO219" s="319">
        <f t="shared" si="34"/>
        <v>0.496</v>
      </c>
      <c r="AP219" s="319">
        <f t="shared" si="34"/>
        <v>0.496</v>
      </c>
      <c r="AQ219" s="319">
        <f t="shared" si="34"/>
        <v>0.496</v>
      </c>
      <c r="AR219" s="319">
        <f t="shared" si="34"/>
        <v>0.496</v>
      </c>
      <c r="AS219" s="319">
        <f t="shared" si="34"/>
        <v>0.496</v>
      </c>
    </row>
    <row r="220" spans="2:45" ht="25.2" hidden="1" customHeight="1">
      <c r="B220" s="129" t="s">
        <v>147</v>
      </c>
      <c r="C220" s="130">
        <v>0.32096401495455057</v>
      </c>
      <c r="D220" s="319">
        <f>C220+($N220-$C220)/($N$217-$C$217)</f>
        <v>0.31669455904959143</v>
      </c>
      <c r="E220" s="319">
        <f t="shared" si="31"/>
        <v>0.31242510314463229</v>
      </c>
      <c r="F220" s="319">
        <f t="shared" si="31"/>
        <v>0.30815564723967315</v>
      </c>
      <c r="G220" s="319">
        <f t="shared" si="31"/>
        <v>0.30388619133471401</v>
      </c>
      <c r="H220" s="319">
        <f t="shared" si="31"/>
        <v>0.29961673542975487</v>
      </c>
      <c r="I220" s="319">
        <f t="shared" si="31"/>
        <v>0.29534727952479572</v>
      </c>
      <c r="J220" s="319">
        <f t="shared" si="31"/>
        <v>0.29107782361983658</v>
      </c>
      <c r="K220" s="319">
        <f t="shared" si="31"/>
        <v>0.28680836771487744</v>
      </c>
      <c r="L220" s="319">
        <f t="shared" si="31"/>
        <v>0.2825389118099183</v>
      </c>
      <c r="M220" s="320">
        <f t="shared" si="31"/>
        <v>0.27826945590495916</v>
      </c>
      <c r="N220" s="321">
        <v>0.27400000000000002</v>
      </c>
      <c r="O220" s="319">
        <f t="shared" si="32"/>
        <v>0.26895000000000002</v>
      </c>
      <c r="P220" s="319">
        <f t="shared" si="32"/>
        <v>0.26390000000000002</v>
      </c>
      <c r="Q220" s="319">
        <f t="shared" si="32"/>
        <v>0.25885000000000002</v>
      </c>
      <c r="R220" s="319">
        <f t="shared" si="32"/>
        <v>0.25380000000000003</v>
      </c>
      <c r="S220" s="319">
        <f t="shared" si="32"/>
        <v>0.24875000000000003</v>
      </c>
      <c r="T220" s="319">
        <f t="shared" si="32"/>
        <v>0.24370000000000003</v>
      </c>
      <c r="U220" s="319">
        <f t="shared" si="32"/>
        <v>0.23865000000000003</v>
      </c>
      <c r="V220" s="319">
        <f t="shared" si="32"/>
        <v>0.23360000000000003</v>
      </c>
      <c r="W220" s="319">
        <f t="shared" si="32"/>
        <v>0.22855000000000003</v>
      </c>
      <c r="X220" s="319">
        <f t="shared" si="32"/>
        <v>0.22350000000000003</v>
      </c>
      <c r="Y220" s="319">
        <f t="shared" si="32"/>
        <v>0.21845000000000003</v>
      </c>
      <c r="Z220" s="319">
        <f t="shared" si="32"/>
        <v>0.21340000000000003</v>
      </c>
      <c r="AA220" s="319">
        <f t="shared" si="32"/>
        <v>0.20835000000000004</v>
      </c>
      <c r="AB220" s="319">
        <f t="shared" si="32"/>
        <v>0.20330000000000004</v>
      </c>
      <c r="AC220" s="319">
        <f t="shared" si="32"/>
        <v>0.19825000000000004</v>
      </c>
      <c r="AD220" s="319">
        <f t="shared" si="32"/>
        <v>0.19320000000000004</v>
      </c>
      <c r="AE220" s="319">
        <f t="shared" si="33"/>
        <v>0.18815000000000004</v>
      </c>
      <c r="AF220" s="319">
        <f t="shared" si="33"/>
        <v>0.18310000000000004</v>
      </c>
      <c r="AG220" s="320">
        <f t="shared" si="33"/>
        <v>0.17805000000000004</v>
      </c>
      <c r="AH220" s="321">
        <v>0.17299999999999999</v>
      </c>
      <c r="AI220" s="319">
        <f t="shared" ref="AI220:AS220" si="35">$AH$220</f>
        <v>0.17299999999999999</v>
      </c>
      <c r="AJ220" s="319">
        <f t="shared" si="35"/>
        <v>0.17299999999999999</v>
      </c>
      <c r="AK220" s="319">
        <f t="shared" si="35"/>
        <v>0.17299999999999999</v>
      </c>
      <c r="AL220" s="319">
        <f t="shared" si="35"/>
        <v>0.17299999999999999</v>
      </c>
      <c r="AM220" s="319">
        <f t="shared" si="35"/>
        <v>0.17299999999999999</v>
      </c>
      <c r="AN220" s="319">
        <f t="shared" si="35"/>
        <v>0.17299999999999999</v>
      </c>
      <c r="AO220" s="319">
        <f t="shared" si="35"/>
        <v>0.17299999999999999</v>
      </c>
      <c r="AP220" s="319">
        <f t="shared" si="35"/>
        <v>0.17299999999999999</v>
      </c>
      <c r="AQ220" s="319">
        <f t="shared" si="35"/>
        <v>0.17299999999999999</v>
      </c>
      <c r="AR220" s="319">
        <f t="shared" si="35"/>
        <v>0.17299999999999999</v>
      </c>
      <c r="AS220" s="319">
        <f t="shared" si="35"/>
        <v>0.17299999999999999</v>
      </c>
    </row>
    <row r="221" spans="2:45" ht="25.2" hidden="1" customHeight="1">
      <c r="B221" s="128" t="s">
        <v>148</v>
      </c>
      <c r="C221" s="130">
        <v>0</v>
      </c>
      <c r="D221" s="322">
        <f t="shared" si="31"/>
        <v>7.0909090909090913E-3</v>
      </c>
      <c r="E221" s="322">
        <f t="shared" si="31"/>
        <v>1.4181818181818183E-2</v>
      </c>
      <c r="F221" s="322">
        <f t="shared" si="31"/>
        <v>2.1272727272727273E-2</v>
      </c>
      <c r="G221" s="322">
        <f t="shared" si="31"/>
        <v>2.8363636363636365E-2</v>
      </c>
      <c r="H221" s="322">
        <f t="shared" si="31"/>
        <v>3.5454545454545454E-2</v>
      </c>
      <c r="I221" s="322">
        <f t="shared" si="31"/>
        <v>4.2545454545454546E-2</v>
      </c>
      <c r="J221" s="322">
        <f t="shared" si="31"/>
        <v>4.9636363636363638E-2</v>
      </c>
      <c r="K221" s="322">
        <f t="shared" si="31"/>
        <v>5.672727272727273E-2</v>
      </c>
      <c r="L221" s="322">
        <f t="shared" si="31"/>
        <v>6.3818181818181816E-2</v>
      </c>
      <c r="M221" s="131">
        <f t="shared" si="31"/>
        <v>7.0909090909090908E-2</v>
      </c>
      <c r="N221" s="321">
        <v>7.8E-2</v>
      </c>
      <c r="O221" s="322">
        <f t="shared" si="32"/>
        <v>9.0649999999999994E-2</v>
      </c>
      <c r="P221" s="322">
        <f t="shared" si="32"/>
        <v>0.10329999999999999</v>
      </c>
      <c r="Q221" s="322">
        <f t="shared" si="32"/>
        <v>0.11594999999999998</v>
      </c>
      <c r="R221" s="322">
        <f t="shared" si="32"/>
        <v>0.12859999999999999</v>
      </c>
      <c r="S221" s="322">
        <f t="shared" si="32"/>
        <v>0.14124999999999999</v>
      </c>
      <c r="T221" s="322">
        <f t="shared" si="32"/>
        <v>0.15389999999999998</v>
      </c>
      <c r="U221" s="322">
        <f t="shared" si="32"/>
        <v>0.16654999999999998</v>
      </c>
      <c r="V221" s="322">
        <f t="shared" si="32"/>
        <v>0.17919999999999997</v>
      </c>
      <c r="W221" s="322">
        <f t="shared" si="32"/>
        <v>0.19184999999999997</v>
      </c>
      <c r="X221" s="322">
        <f t="shared" si="32"/>
        <v>0.20449999999999996</v>
      </c>
      <c r="Y221" s="322">
        <f t="shared" si="32"/>
        <v>0.21714999999999995</v>
      </c>
      <c r="Z221" s="322">
        <f t="shared" si="32"/>
        <v>0.22979999999999995</v>
      </c>
      <c r="AA221" s="322">
        <f t="shared" si="32"/>
        <v>0.24244999999999994</v>
      </c>
      <c r="AB221" s="322">
        <f t="shared" si="32"/>
        <v>0.25509999999999994</v>
      </c>
      <c r="AC221" s="322">
        <f t="shared" si="32"/>
        <v>0.26774999999999993</v>
      </c>
      <c r="AD221" s="322">
        <f t="shared" si="32"/>
        <v>0.28039999999999993</v>
      </c>
      <c r="AE221" s="322">
        <f t="shared" si="33"/>
        <v>0.29304999999999992</v>
      </c>
      <c r="AF221" s="322">
        <f t="shared" si="33"/>
        <v>0.30569999999999992</v>
      </c>
      <c r="AG221" s="131">
        <f t="shared" si="33"/>
        <v>0.31834999999999991</v>
      </c>
      <c r="AH221" s="36">
        <v>0.33100000000000002</v>
      </c>
      <c r="AI221" s="322">
        <f t="shared" ref="AI221:AS221" si="36">$AH$221</f>
        <v>0.33100000000000002</v>
      </c>
      <c r="AJ221" s="322">
        <f t="shared" si="36"/>
        <v>0.33100000000000002</v>
      </c>
      <c r="AK221" s="322">
        <f t="shared" si="36"/>
        <v>0.33100000000000002</v>
      </c>
      <c r="AL221" s="322">
        <f t="shared" si="36"/>
        <v>0.33100000000000002</v>
      </c>
      <c r="AM221" s="322">
        <f t="shared" si="36"/>
        <v>0.33100000000000002</v>
      </c>
      <c r="AN221" s="322">
        <f t="shared" si="36"/>
        <v>0.33100000000000002</v>
      </c>
      <c r="AO221" s="322">
        <f t="shared" si="36"/>
        <v>0.33100000000000002</v>
      </c>
      <c r="AP221" s="322">
        <f t="shared" si="36"/>
        <v>0.33100000000000002</v>
      </c>
      <c r="AQ221" s="322">
        <f t="shared" si="36"/>
        <v>0.33100000000000002</v>
      </c>
      <c r="AR221" s="322">
        <f t="shared" si="36"/>
        <v>0.33100000000000002</v>
      </c>
      <c r="AS221" s="322">
        <f t="shared" si="36"/>
        <v>0.33100000000000002</v>
      </c>
    </row>
    <row r="222" spans="2:45" s="2" customFormat="1" ht="25.2" hidden="1" customHeight="1">
      <c r="B222" s="127" t="s">
        <v>48</v>
      </c>
      <c r="C222" s="108">
        <v>2019</v>
      </c>
      <c r="D222" s="83">
        <f t="shared" ref="D222:AS222" si="37">C222+1</f>
        <v>2020</v>
      </c>
      <c r="E222" s="83">
        <f t="shared" si="37"/>
        <v>2021</v>
      </c>
      <c r="F222" s="83">
        <f t="shared" si="37"/>
        <v>2022</v>
      </c>
      <c r="G222" s="83">
        <f t="shared" si="37"/>
        <v>2023</v>
      </c>
      <c r="H222" s="83">
        <f t="shared" si="37"/>
        <v>2024</v>
      </c>
      <c r="I222" s="83">
        <f t="shared" si="37"/>
        <v>2025</v>
      </c>
      <c r="J222" s="83">
        <f t="shared" si="37"/>
        <v>2026</v>
      </c>
      <c r="K222" s="83">
        <f t="shared" si="37"/>
        <v>2027</v>
      </c>
      <c r="L222" s="83">
        <f t="shared" si="37"/>
        <v>2028</v>
      </c>
      <c r="M222" s="83">
        <f t="shared" si="37"/>
        <v>2029</v>
      </c>
      <c r="N222" s="83">
        <f t="shared" si="37"/>
        <v>2030</v>
      </c>
      <c r="O222" s="83">
        <f t="shared" si="37"/>
        <v>2031</v>
      </c>
      <c r="P222" s="83">
        <f t="shared" si="37"/>
        <v>2032</v>
      </c>
      <c r="Q222" s="83">
        <f t="shared" si="37"/>
        <v>2033</v>
      </c>
      <c r="R222" s="83">
        <f t="shared" si="37"/>
        <v>2034</v>
      </c>
      <c r="S222" s="83">
        <f t="shared" si="37"/>
        <v>2035</v>
      </c>
      <c r="T222" s="83">
        <f t="shared" si="37"/>
        <v>2036</v>
      </c>
      <c r="U222" s="83">
        <f t="shared" si="37"/>
        <v>2037</v>
      </c>
      <c r="V222" s="83">
        <f t="shared" si="37"/>
        <v>2038</v>
      </c>
      <c r="W222" s="83">
        <f t="shared" si="37"/>
        <v>2039</v>
      </c>
      <c r="X222" s="83">
        <f t="shared" si="37"/>
        <v>2040</v>
      </c>
      <c r="Y222" s="83">
        <f t="shared" si="37"/>
        <v>2041</v>
      </c>
      <c r="Z222" s="83">
        <f t="shared" si="37"/>
        <v>2042</v>
      </c>
      <c r="AA222" s="83">
        <f t="shared" si="37"/>
        <v>2043</v>
      </c>
      <c r="AB222" s="83">
        <f t="shared" si="37"/>
        <v>2044</v>
      </c>
      <c r="AC222" s="83">
        <f t="shared" si="37"/>
        <v>2045</v>
      </c>
      <c r="AD222" s="83">
        <f t="shared" si="37"/>
        <v>2046</v>
      </c>
      <c r="AE222" s="83">
        <f t="shared" si="37"/>
        <v>2047</v>
      </c>
      <c r="AF222" s="83">
        <f t="shared" si="37"/>
        <v>2048</v>
      </c>
      <c r="AG222" s="83">
        <f t="shared" si="37"/>
        <v>2049</v>
      </c>
      <c r="AH222" s="83">
        <f t="shared" si="37"/>
        <v>2050</v>
      </c>
      <c r="AI222" s="83">
        <f t="shared" si="37"/>
        <v>2051</v>
      </c>
      <c r="AJ222" s="83">
        <f t="shared" si="37"/>
        <v>2052</v>
      </c>
      <c r="AK222" s="83">
        <f t="shared" si="37"/>
        <v>2053</v>
      </c>
      <c r="AL222" s="83">
        <f t="shared" si="37"/>
        <v>2054</v>
      </c>
      <c r="AM222" s="83">
        <f t="shared" si="37"/>
        <v>2055</v>
      </c>
      <c r="AN222" s="83">
        <f t="shared" si="37"/>
        <v>2056</v>
      </c>
      <c r="AO222" s="83">
        <f t="shared" si="37"/>
        <v>2057</v>
      </c>
      <c r="AP222" s="83">
        <f t="shared" si="37"/>
        <v>2058</v>
      </c>
      <c r="AQ222" s="83">
        <f t="shared" si="37"/>
        <v>2059</v>
      </c>
      <c r="AR222" s="83">
        <f t="shared" si="37"/>
        <v>2060</v>
      </c>
      <c r="AS222" s="83">
        <f t="shared" si="37"/>
        <v>2061</v>
      </c>
    </row>
    <row r="223" spans="2:45" ht="25.2" hidden="1" customHeight="1">
      <c r="B223" s="128" t="s">
        <v>149</v>
      </c>
      <c r="C223" s="130">
        <v>1</v>
      </c>
      <c r="D223" s="131">
        <f>$C$223</f>
        <v>1</v>
      </c>
      <c r="E223" s="131">
        <f t="shared" ref="E223:AS223" si="38">$C$223</f>
        <v>1</v>
      </c>
      <c r="F223" s="131">
        <f t="shared" si="38"/>
        <v>1</v>
      </c>
      <c r="G223" s="131">
        <f t="shared" si="38"/>
        <v>1</v>
      </c>
      <c r="H223" s="131">
        <f t="shared" si="38"/>
        <v>1</v>
      </c>
      <c r="I223" s="131">
        <f t="shared" si="38"/>
        <v>1</v>
      </c>
      <c r="J223" s="131">
        <f t="shared" si="38"/>
        <v>1</v>
      </c>
      <c r="K223" s="131">
        <f t="shared" si="38"/>
        <v>1</v>
      </c>
      <c r="L223" s="131">
        <f t="shared" si="38"/>
        <v>1</v>
      </c>
      <c r="M223" s="131">
        <f t="shared" si="38"/>
        <v>1</v>
      </c>
      <c r="N223" s="131">
        <f t="shared" si="38"/>
        <v>1</v>
      </c>
      <c r="O223" s="131">
        <f t="shared" si="38"/>
        <v>1</v>
      </c>
      <c r="P223" s="131">
        <f t="shared" si="38"/>
        <v>1</v>
      </c>
      <c r="Q223" s="131">
        <f t="shared" si="38"/>
        <v>1</v>
      </c>
      <c r="R223" s="131">
        <f t="shared" si="38"/>
        <v>1</v>
      </c>
      <c r="S223" s="131">
        <f t="shared" si="38"/>
        <v>1</v>
      </c>
      <c r="T223" s="131">
        <f t="shared" si="38"/>
        <v>1</v>
      </c>
      <c r="U223" s="131">
        <f t="shared" si="38"/>
        <v>1</v>
      </c>
      <c r="V223" s="131">
        <f t="shared" si="38"/>
        <v>1</v>
      </c>
      <c r="W223" s="131">
        <f t="shared" si="38"/>
        <v>1</v>
      </c>
      <c r="X223" s="131">
        <f t="shared" si="38"/>
        <v>1</v>
      </c>
      <c r="Y223" s="131">
        <f t="shared" si="38"/>
        <v>1</v>
      </c>
      <c r="Z223" s="131">
        <f t="shared" si="38"/>
        <v>1</v>
      </c>
      <c r="AA223" s="131">
        <f t="shared" si="38"/>
        <v>1</v>
      </c>
      <c r="AB223" s="131">
        <f t="shared" si="38"/>
        <v>1</v>
      </c>
      <c r="AC223" s="131">
        <f t="shared" si="38"/>
        <v>1</v>
      </c>
      <c r="AD223" s="131">
        <f t="shared" si="38"/>
        <v>1</v>
      </c>
      <c r="AE223" s="131">
        <f t="shared" si="38"/>
        <v>1</v>
      </c>
      <c r="AF223" s="131">
        <f t="shared" si="38"/>
        <v>1</v>
      </c>
      <c r="AG223" s="131">
        <f t="shared" si="38"/>
        <v>1</v>
      </c>
      <c r="AH223" s="131">
        <f t="shared" si="38"/>
        <v>1</v>
      </c>
      <c r="AI223" s="131">
        <f t="shared" si="38"/>
        <v>1</v>
      </c>
      <c r="AJ223" s="131">
        <f t="shared" si="38"/>
        <v>1</v>
      </c>
      <c r="AK223" s="131">
        <f t="shared" si="38"/>
        <v>1</v>
      </c>
      <c r="AL223" s="131">
        <f t="shared" si="38"/>
        <v>1</v>
      </c>
      <c r="AM223" s="131">
        <f t="shared" si="38"/>
        <v>1</v>
      </c>
      <c r="AN223" s="131">
        <f t="shared" si="38"/>
        <v>1</v>
      </c>
      <c r="AO223" s="131">
        <f t="shared" si="38"/>
        <v>1</v>
      </c>
      <c r="AP223" s="131">
        <f t="shared" si="38"/>
        <v>1</v>
      </c>
      <c r="AQ223" s="131">
        <f t="shared" si="38"/>
        <v>1</v>
      </c>
      <c r="AR223" s="131">
        <f t="shared" si="38"/>
        <v>1</v>
      </c>
      <c r="AS223" s="131">
        <f t="shared" si="38"/>
        <v>1</v>
      </c>
    </row>
    <row r="224" spans="2:45" ht="25.2" hidden="1" customHeight="1">
      <c r="B224" s="128" t="s">
        <v>148</v>
      </c>
      <c r="C224" s="130">
        <v>0</v>
      </c>
      <c r="D224" s="131">
        <f t="shared" ref="D224:AS224" si="39">$C$224</f>
        <v>0</v>
      </c>
      <c r="E224" s="131">
        <f t="shared" si="39"/>
        <v>0</v>
      </c>
      <c r="F224" s="131">
        <f t="shared" si="39"/>
        <v>0</v>
      </c>
      <c r="G224" s="131">
        <f t="shared" si="39"/>
        <v>0</v>
      </c>
      <c r="H224" s="131">
        <f t="shared" si="39"/>
        <v>0</v>
      </c>
      <c r="I224" s="131">
        <f t="shared" si="39"/>
        <v>0</v>
      </c>
      <c r="J224" s="131">
        <f t="shared" si="39"/>
        <v>0</v>
      </c>
      <c r="K224" s="131">
        <f t="shared" si="39"/>
        <v>0</v>
      </c>
      <c r="L224" s="131">
        <f t="shared" si="39"/>
        <v>0</v>
      </c>
      <c r="M224" s="131">
        <f t="shared" si="39"/>
        <v>0</v>
      </c>
      <c r="N224" s="131">
        <f t="shared" si="39"/>
        <v>0</v>
      </c>
      <c r="O224" s="131">
        <f t="shared" si="39"/>
        <v>0</v>
      </c>
      <c r="P224" s="131">
        <f t="shared" si="39"/>
        <v>0</v>
      </c>
      <c r="Q224" s="131">
        <f t="shared" si="39"/>
        <v>0</v>
      </c>
      <c r="R224" s="131">
        <f t="shared" si="39"/>
        <v>0</v>
      </c>
      <c r="S224" s="131">
        <f t="shared" si="39"/>
        <v>0</v>
      </c>
      <c r="T224" s="131">
        <f t="shared" si="39"/>
        <v>0</v>
      </c>
      <c r="U224" s="131">
        <f t="shared" si="39"/>
        <v>0</v>
      </c>
      <c r="V224" s="131">
        <f t="shared" si="39"/>
        <v>0</v>
      </c>
      <c r="W224" s="131">
        <f t="shared" si="39"/>
        <v>0</v>
      </c>
      <c r="X224" s="131">
        <f t="shared" si="39"/>
        <v>0</v>
      </c>
      <c r="Y224" s="131">
        <f t="shared" si="39"/>
        <v>0</v>
      </c>
      <c r="Z224" s="131">
        <f t="shared" si="39"/>
        <v>0</v>
      </c>
      <c r="AA224" s="131">
        <f t="shared" si="39"/>
        <v>0</v>
      </c>
      <c r="AB224" s="131">
        <f t="shared" si="39"/>
        <v>0</v>
      </c>
      <c r="AC224" s="131">
        <f t="shared" si="39"/>
        <v>0</v>
      </c>
      <c r="AD224" s="131">
        <f t="shared" si="39"/>
        <v>0</v>
      </c>
      <c r="AE224" s="131">
        <f t="shared" si="39"/>
        <v>0</v>
      </c>
      <c r="AF224" s="131">
        <f t="shared" si="39"/>
        <v>0</v>
      </c>
      <c r="AG224" s="131">
        <f t="shared" si="39"/>
        <v>0</v>
      </c>
      <c r="AH224" s="131">
        <f t="shared" si="39"/>
        <v>0</v>
      </c>
      <c r="AI224" s="131">
        <f t="shared" si="39"/>
        <v>0</v>
      </c>
      <c r="AJ224" s="131">
        <f t="shared" si="39"/>
        <v>0</v>
      </c>
      <c r="AK224" s="131">
        <f t="shared" si="39"/>
        <v>0</v>
      </c>
      <c r="AL224" s="131">
        <f t="shared" si="39"/>
        <v>0</v>
      </c>
      <c r="AM224" s="131">
        <f t="shared" si="39"/>
        <v>0</v>
      </c>
      <c r="AN224" s="131">
        <f t="shared" si="39"/>
        <v>0</v>
      </c>
      <c r="AO224" s="131">
        <f t="shared" si="39"/>
        <v>0</v>
      </c>
      <c r="AP224" s="131">
        <f t="shared" si="39"/>
        <v>0</v>
      </c>
      <c r="AQ224" s="131">
        <f t="shared" si="39"/>
        <v>0</v>
      </c>
      <c r="AR224" s="131">
        <f t="shared" si="39"/>
        <v>0</v>
      </c>
      <c r="AS224" s="131">
        <f t="shared" si="39"/>
        <v>0</v>
      </c>
    </row>
    <row r="225" spans="2:45" ht="25.2" hidden="1" customHeight="1">
      <c r="B225" s="64"/>
      <c r="C225" s="64"/>
      <c r="D225" s="64"/>
      <c r="E225" s="64"/>
      <c r="F225" s="64"/>
      <c r="G225" s="64"/>
      <c r="H225" s="64"/>
      <c r="I225" s="64"/>
      <c r="J225" s="64"/>
      <c r="K225" s="64"/>
      <c r="L225" s="64"/>
      <c r="M225" s="64"/>
      <c r="N225" s="64"/>
      <c r="O225" s="64"/>
      <c r="P225" s="64"/>
      <c r="Q225" s="64"/>
      <c r="R225" s="64"/>
      <c r="S225" s="64"/>
      <c r="T225" s="64"/>
      <c r="U225" s="64"/>
      <c r="V225" s="64"/>
      <c r="W225" s="64"/>
      <c r="X225" s="64"/>
      <c r="Y225" s="64"/>
      <c r="Z225" s="64"/>
      <c r="AA225" s="64"/>
      <c r="AB225" s="64"/>
      <c r="AC225" s="64"/>
      <c r="AD225" s="64"/>
      <c r="AE225" s="64"/>
      <c r="AF225" s="64"/>
      <c r="AG225" s="64"/>
      <c r="AH225" s="64"/>
      <c r="AI225" s="64"/>
      <c r="AJ225" s="64"/>
      <c r="AK225" s="64"/>
      <c r="AL225" s="64"/>
      <c r="AM225" s="64"/>
      <c r="AN225" s="64"/>
      <c r="AO225" s="64"/>
      <c r="AP225" s="64"/>
      <c r="AQ225" s="64"/>
      <c r="AR225" s="64"/>
      <c r="AS225" s="64"/>
    </row>
    <row r="226" spans="2:45" ht="25.2" hidden="1" customHeight="1">
      <c r="B226" s="2" t="s">
        <v>150</v>
      </c>
      <c r="C226" s="2"/>
      <c r="D226" s="64"/>
      <c r="E226" s="64"/>
      <c r="F226" s="64"/>
      <c r="G226" s="64"/>
      <c r="H226" s="64"/>
      <c r="I226" s="64"/>
      <c r="J226" s="64"/>
      <c r="K226" s="64"/>
      <c r="L226" s="64"/>
      <c r="M226" s="64"/>
      <c r="N226" s="64"/>
      <c r="O226" s="64"/>
      <c r="P226" s="64"/>
      <c r="Q226" s="64"/>
      <c r="R226" s="64"/>
      <c r="S226" s="64"/>
      <c r="T226" s="64"/>
      <c r="U226" s="64"/>
      <c r="V226" s="64"/>
      <c r="W226" s="64"/>
      <c r="X226" s="64"/>
      <c r="Y226" s="64"/>
      <c r="Z226" s="64"/>
      <c r="AA226" s="64"/>
      <c r="AB226" s="64"/>
      <c r="AC226" s="64"/>
      <c r="AD226" s="64"/>
      <c r="AE226" s="64"/>
      <c r="AF226" s="64"/>
      <c r="AG226" s="64"/>
      <c r="AH226" s="64"/>
      <c r="AI226" s="64"/>
      <c r="AJ226" s="64"/>
      <c r="AK226" s="64"/>
      <c r="AL226" s="64"/>
      <c r="AM226" s="64"/>
      <c r="AN226" s="64"/>
      <c r="AO226" s="64"/>
      <c r="AP226" s="64"/>
      <c r="AQ226" s="64"/>
      <c r="AR226" s="64"/>
      <c r="AS226" s="64"/>
    </row>
    <row r="227" spans="2:45" ht="25.2" hidden="1" customHeight="1">
      <c r="B227" s="125" t="s">
        <v>135</v>
      </c>
      <c r="C227" s="125"/>
      <c r="D227" s="108" t="s">
        <v>151</v>
      </c>
      <c r="E227" s="83">
        <v>2019</v>
      </c>
      <c r="F227" s="64"/>
      <c r="G227" s="64"/>
      <c r="H227" s="64"/>
      <c r="I227" s="64"/>
      <c r="J227" s="64"/>
      <c r="K227" s="64"/>
      <c r="L227" s="64"/>
      <c r="M227" s="64"/>
      <c r="N227" s="64"/>
      <c r="O227" s="64"/>
      <c r="P227" s="64"/>
      <c r="Q227" s="64"/>
      <c r="R227" s="64"/>
      <c r="S227" s="64"/>
      <c r="T227" s="64"/>
      <c r="U227" s="64"/>
      <c r="V227" s="64"/>
      <c r="W227" s="64"/>
      <c r="X227" s="64"/>
      <c r="Y227" s="64"/>
      <c r="Z227" s="64"/>
      <c r="AA227" s="64"/>
      <c r="AB227" s="64"/>
      <c r="AC227" s="64"/>
      <c r="AD227" s="64"/>
      <c r="AE227" s="64"/>
      <c r="AF227" s="64"/>
      <c r="AG227" s="64"/>
      <c r="AH227" s="64"/>
      <c r="AI227" s="64"/>
      <c r="AJ227" s="64"/>
      <c r="AK227" s="64"/>
      <c r="AL227" s="64"/>
      <c r="AM227" s="64"/>
      <c r="AN227" s="64"/>
      <c r="AO227" s="64"/>
      <c r="AP227" s="64"/>
      <c r="AQ227" s="64"/>
      <c r="AR227" s="64"/>
      <c r="AS227" s="64"/>
    </row>
    <row r="228" spans="2:45" ht="25.2" hidden="1" customHeight="1">
      <c r="B228" s="132" t="s">
        <v>152</v>
      </c>
      <c r="C228" s="32" t="s">
        <v>137</v>
      </c>
      <c r="D228" s="32"/>
      <c r="E228" s="103">
        <f>D201*(100%-C207)</f>
        <v>2.1513600000000004</v>
      </c>
      <c r="F228" s="413" t="s">
        <v>153</v>
      </c>
      <c r="G228" s="413"/>
      <c r="H228" s="64"/>
      <c r="I228" s="64"/>
      <c r="J228" s="64"/>
      <c r="K228" s="64"/>
      <c r="L228" s="64"/>
      <c r="M228" s="64"/>
      <c r="N228" s="64"/>
      <c r="O228" s="64"/>
      <c r="P228" s="64"/>
      <c r="Q228" s="64"/>
      <c r="R228" s="64"/>
      <c r="S228" s="64"/>
      <c r="T228" s="64"/>
      <c r="U228" s="64"/>
      <c r="V228" s="64"/>
      <c r="W228" s="64"/>
      <c r="X228" s="64"/>
      <c r="Y228" s="64"/>
      <c r="Z228" s="64"/>
      <c r="AA228" s="64"/>
      <c r="AB228" s="64"/>
      <c r="AC228" s="64"/>
      <c r="AD228" s="64"/>
      <c r="AE228" s="64"/>
      <c r="AF228" s="64"/>
      <c r="AG228" s="64"/>
      <c r="AH228" s="64"/>
      <c r="AI228" s="64"/>
      <c r="AJ228" s="64"/>
      <c r="AK228" s="64"/>
      <c r="AL228" s="64"/>
      <c r="AM228" s="64"/>
      <c r="AN228" s="64"/>
      <c r="AO228" s="64"/>
      <c r="AP228" s="64"/>
      <c r="AQ228" s="64"/>
      <c r="AR228" s="64"/>
      <c r="AS228" s="64"/>
    </row>
    <row r="229" spans="2:45" ht="25.2" hidden="1" customHeight="1">
      <c r="B229" s="132" t="s">
        <v>138</v>
      </c>
      <c r="C229" s="32" t="s">
        <v>137</v>
      </c>
      <c r="D229" s="32"/>
      <c r="E229" s="103">
        <f>D202*(100%-C208)</f>
        <v>2.4743400000000007</v>
      </c>
      <c r="F229" s="413"/>
      <c r="G229" s="413"/>
      <c r="H229" s="64"/>
      <c r="I229" s="64"/>
      <c r="J229" s="64"/>
      <c r="K229" s="64"/>
      <c r="L229" s="64"/>
      <c r="M229" s="64"/>
      <c r="N229" s="64"/>
      <c r="O229" s="64"/>
      <c r="P229" s="64"/>
      <c r="Q229" s="64"/>
      <c r="R229" s="64"/>
      <c r="S229" s="64"/>
      <c r="T229" s="64"/>
      <c r="U229" s="64"/>
      <c r="V229" s="64"/>
      <c r="W229" s="64"/>
      <c r="X229" s="64"/>
      <c r="Y229" s="64"/>
      <c r="Z229" s="64"/>
      <c r="AA229" s="64"/>
      <c r="AB229" s="64"/>
      <c r="AC229" s="64"/>
      <c r="AD229" s="64"/>
      <c r="AE229" s="64"/>
      <c r="AF229" s="64"/>
      <c r="AG229" s="64"/>
      <c r="AH229" s="64"/>
      <c r="AI229" s="64"/>
      <c r="AJ229" s="64"/>
      <c r="AK229" s="64"/>
      <c r="AL229" s="64"/>
      <c r="AM229" s="64"/>
      <c r="AN229" s="64"/>
      <c r="AO229" s="64"/>
      <c r="AP229" s="64"/>
      <c r="AQ229" s="64"/>
      <c r="AR229" s="64"/>
      <c r="AS229" s="64"/>
    </row>
    <row r="230" spans="2:45" hidden="1"/>
    <row r="231" spans="2:45" ht="25.2" hidden="1" customHeight="1">
      <c r="B231" s="419" t="s">
        <v>154</v>
      </c>
      <c r="C231" s="419"/>
      <c r="D231" s="419"/>
      <c r="E231" s="419"/>
      <c r="F231" s="2"/>
      <c r="G231" s="2"/>
      <c r="H231" s="64"/>
      <c r="I231" s="64"/>
      <c r="J231" s="64"/>
      <c r="K231" s="64"/>
      <c r="L231" s="64"/>
    </row>
    <row r="232" spans="2:45" ht="25.2" hidden="1" customHeight="1">
      <c r="B232" s="395" t="s">
        <v>155</v>
      </c>
      <c r="C232" s="395"/>
      <c r="D232" s="395"/>
      <c r="E232" s="395"/>
      <c r="F232" s="395"/>
      <c r="G232" s="395"/>
      <c r="H232" s="64"/>
      <c r="I232" s="64"/>
      <c r="J232" s="64"/>
      <c r="K232" s="64"/>
      <c r="L232" s="64"/>
    </row>
    <row r="233" spans="2:45" ht="25.2" hidden="1" customHeight="1">
      <c r="B233" s="64"/>
      <c r="C233" s="64"/>
      <c r="D233" s="2"/>
      <c r="E233" s="64"/>
      <c r="F233" s="64"/>
      <c r="G233" s="2"/>
      <c r="H233" s="2"/>
      <c r="I233" s="2"/>
      <c r="J233" s="64"/>
      <c r="K233" s="64"/>
      <c r="L233" s="64"/>
    </row>
    <row r="234" spans="2:45" ht="25.2" hidden="1" customHeight="1">
      <c r="B234" s="125"/>
      <c r="C234" s="133"/>
      <c r="D234" s="133" t="s">
        <v>100</v>
      </c>
      <c r="E234" s="83">
        <v>2019</v>
      </c>
      <c r="F234" s="64"/>
      <c r="G234" s="2"/>
      <c r="H234" s="2"/>
      <c r="I234" s="2"/>
      <c r="J234" s="64"/>
      <c r="K234" s="64"/>
      <c r="L234" s="64"/>
    </row>
    <row r="235" spans="2:45" ht="25.2" hidden="1" customHeight="1">
      <c r="B235" s="126" t="s">
        <v>156</v>
      </c>
      <c r="C235" s="32" t="s">
        <v>137</v>
      </c>
      <c r="D235" s="123"/>
      <c r="E235" s="134">
        <f>E228*$C$219+E229*$C$220</f>
        <v>2.2550249575500212</v>
      </c>
      <c r="F235" s="64"/>
      <c r="G235" s="2"/>
      <c r="H235" s="2"/>
      <c r="I235" s="2"/>
      <c r="J235" s="64"/>
      <c r="K235" s="64"/>
      <c r="L235" s="64"/>
    </row>
    <row r="236" spans="2:45" ht="25.2" hidden="1" customHeight="1">
      <c r="B236" s="126" t="s">
        <v>157</v>
      </c>
      <c r="C236" s="32" t="s">
        <v>137</v>
      </c>
      <c r="D236" s="123"/>
      <c r="E236" s="134">
        <f>E229*$C$223</f>
        <v>2.4743400000000007</v>
      </c>
      <c r="F236" s="64"/>
      <c r="G236" s="2"/>
      <c r="H236" s="2"/>
      <c r="I236" s="2"/>
      <c r="J236" s="64"/>
      <c r="K236" s="64"/>
      <c r="L236" s="64"/>
    </row>
    <row r="237" spans="2:45" ht="25.2" hidden="1" customHeight="1">
      <c r="B237" s="135" t="s">
        <v>158</v>
      </c>
      <c r="C237" s="2"/>
      <c r="D237" s="64"/>
      <c r="E237" s="64"/>
      <c r="F237" s="64"/>
      <c r="G237" s="136"/>
      <c r="H237" s="137"/>
      <c r="I237" s="138"/>
      <c r="J237" s="64"/>
      <c r="K237" s="64"/>
      <c r="L237" s="64"/>
    </row>
    <row r="238" spans="2:45" ht="25.2" hidden="1" customHeight="1">
      <c r="B238" s="2" t="s">
        <v>159</v>
      </c>
      <c r="C238" s="2"/>
      <c r="D238" s="64"/>
      <c r="E238" s="64"/>
      <c r="F238" s="64"/>
      <c r="G238" s="136"/>
      <c r="H238" s="137"/>
      <c r="I238" s="138"/>
      <c r="J238" s="64"/>
      <c r="K238" s="64"/>
      <c r="L238" s="64"/>
    </row>
    <row r="239" spans="2:45" ht="25.2" hidden="1" customHeight="1">
      <c r="B239" s="125"/>
      <c r="C239" s="125"/>
      <c r="D239" s="83">
        <v>2019</v>
      </c>
      <c r="E239" s="64"/>
      <c r="F239" s="403" t="str">
        <f>B167</f>
        <v xml:space="preserve">Przyjęto uproszczenie, że udziały pojazdów spalinowych używających benzyny i oleju napędowego będą stałe w całym okresie projekcji. Według przeprowadzonych obliczeń, wpływ zmian prognozowanej struktury floty pojazdów spalinowych na zużycie paliwa [ltr/ poj-km] jest tylko nieznaczny. </v>
      </c>
      <c r="G239" s="403"/>
      <c r="H239" s="403"/>
      <c r="I239" s="403"/>
      <c r="J239" s="64"/>
      <c r="K239" s="64"/>
      <c r="L239" s="64"/>
    </row>
    <row r="240" spans="2:45" ht="25.2" hidden="1" customHeight="1">
      <c r="B240" s="126" t="s">
        <v>160</v>
      </c>
      <c r="C240" s="339" t="s">
        <v>161</v>
      </c>
      <c r="D240" s="134">
        <v>0.811009645589712</v>
      </c>
      <c r="E240" s="64"/>
      <c r="F240" s="403"/>
      <c r="G240" s="403"/>
      <c r="H240" s="403"/>
      <c r="I240" s="403"/>
      <c r="J240" s="64"/>
      <c r="K240" s="64"/>
      <c r="L240" s="64"/>
    </row>
    <row r="241" spans="2:12" ht="25.2" hidden="1" customHeight="1">
      <c r="B241" s="126" t="s">
        <v>162</v>
      </c>
      <c r="C241" s="339" t="s">
        <v>161</v>
      </c>
      <c r="D241" s="134">
        <v>1.4541305064433745</v>
      </c>
      <c r="E241" s="64"/>
      <c r="F241" s="64"/>
      <c r="G241" s="64"/>
      <c r="H241" s="64"/>
      <c r="I241" s="64"/>
      <c r="J241" s="64"/>
      <c r="K241" s="64"/>
      <c r="L241" s="64"/>
    </row>
    <row r="242" spans="2:12" ht="25.2" hidden="1" customHeight="1">
      <c r="B242" s="136"/>
      <c r="C242" s="137"/>
      <c r="D242" s="138"/>
      <c r="E242" s="64"/>
      <c r="F242" s="64"/>
      <c r="G242" s="64"/>
      <c r="H242" s="64"/>
      <c r="I242" s="64"/>
      <c r="J242" s="64"/>
      <c r="K242" s="64"/>
      <c r="L242" s="64"/>
    </row>
    <row r="243" spans="2:12" ht="25.2" hidden="1" customHeight="1">
      <c r="B243" s="333" t="s">
        <v>447</v>
      </c>
      <c r="C243" s="137"/>
      <c r="D243" s="138"/>
      <c r="E243" s="64"/>
      <c r="F243" s="64"/>
      <c r="G243" s="64"/>
      <c r="H243" s="64"/>
      <c r="I243" s="64"/>
      <c r="J243" s="64"/>
      <c r="K243" s="64"/>
      <c r="L243" s="64"/>
    </row>
    <row r="244" spans="2:12" ht="25.2" hidden="1" customHeight="1">
      <c r="B244" s="415" t="s">
        <v>163</v>
      </c>
      <c r="C244" s="415"/>
      <c r="D244" s="415"/>
      <c r="E244" s="136"/>
      <c r="F244" s="415" t="s">
        <v>164</v>
      </c>
      <c r="G244" s="415"/>
      <c r="H244" s="415"/>
      <c r="I244" s="136"/>
      <c r="J244" s="399" t="s">
        <v>120</v>
      </c>
      <c r="K244" s="400"/>
      <c r="L244" s="401"/>
    </row>
    <row r="245" spans="2:12" ht="25.2" hidden="1" customHeight="1">
      <c r="B245" s="94" t="s">
        <v>8</v>
      </c>
      <c r="C245" s="94" t="s">
        <v>47</v>
      </c>
      <c r="D245" s="94" t="s">
        <v>48</v>
      </c>
      <c r="E245" s="39"/>
      <c r="F245" s="94" t="s">
        <v>8</v>
      </c>
      <c r="G245" s="94" t="s">
        <v>47</v>
      </c>
      <c r="H245" s="94" t="s">
        <v>48</v>
      </c>
      <c r="I245" s="64"/>
      <c r="J245" s="61" t="s">
        <v>121</v>
      </c>
      <c r="K245" s="118" t="s">
        <v>47</v>
      </c>
      <c r="L245" s="118" t="s">
        <v>48</v>
      </c>
    </row>
    <row r="246" spans="2:12" ht="25.2" hidden="1" customHeight="1">
      <c r="B246" s="8" t="s">
        <v>25</v>
      </c>
      <c r="C246" s="18">
        <f t="shared" ref="C246:C259" si="40">$D$240+$C172*$E$235</f>
        <v>1.4063568455294972</v>
      </c>
      <c r="D246" s="18">
        <f>$D$241+$D172*$E$236</f>
        <v>2.9781794511564383</v>
      </c>
      <c r="E246" s="13"/>
      <c r="F246" s="8" t="s">
        <v>25</v>
      </c>
      <c r="G246" s="18">
        <f t="shared" ref="G246:H259" si="41">C246*K246</f>
        <v>1.5645719906515658</v>
      </c>
      <c r="H246" s="18">
        <f t="shared" si="41"/>
        <v>3.3504518825509932</v>
      </c>
      <c r="I246" s="15"/>
      <c r="J246" s="340">
        <f t="shared" ref="J246:L259" si="42">J172</f>
        <v>5</v>
      </c>
      <c r="K246" s="139">
        <f t="shared" si="42"/>
        <v>1.1125</v>
      </c>
      <c r="L246" s="139">
        <f t="shared" si="42"/>
        <v>1.125</v>
      </c>
    </row>
    <row r="247" spans="2:12" ht="25.2" hidden="1" customHeight="1">
      <c r="B247" s="12" t="s">
        <v>26</v>
      </c>
      <c r="C247" s="18">
        <f t="shared" si="40"/>
        <v>1.1880696062984906</v>
      </c>
      <c r="D247" s="18">
        <f t="shared" ref="D247:D259" si="43">$D$241+$D173*$E$236</f>
        <v>2.3029407221610732</v>
      </c>
      <c r="E247" s="13"/>
      <c r="F247" s="12" t="s">
        <v>26</v>
      </c>
      <c r="G247" s="18">
        <f t="shared" si="41"/>
        <v>1.3217274370070708</v>
      </c>
      <c r="H247" s="18">
        <f t="shared" si="41"/>
        <v>2.5908083124312071</v>
      </c>
      <c r="I247" s="16"/>
      <c r="J247" s="340">
        <f t="shared" si="42"/>
        <v>15</v>
      </c>
      <c r="K247" s="139">
        <f t="shared" si="42"/>
        <v>1.1125</v>
      </c>
      <c r="L247" s="139">
        <f t="shared" si="42"/>
        <v>1.125</v>
      </c>
    </row>
    <row r="248" spans="2:12" ht="25.2" hidden="1" customHeight="1">
      <c r="B248" s="8" t="s">
        <v>27</v>
      </c>
      <c r="C248" s="18">
        <f t="shared" si="40"/>
        <v>1.098297752255821</v>
      </c>
      <c r="D248" s="18">
        <f t="shared" si="43"/>
        <v>2.0996974545050899</v>
      </c>
      <c r="E248" s="13"/>
      <c r="F248" s="8" t="s">
        <v>27</v>
      </c>
      <c r="G248" s="18">
        <f t="shared" si="41"/>
        <v>1.221856249384601</v>
      </c>
      <c r="H248" s="18">
        <f t="shared" si="41"/>
        <v>2.3621596363182262</v>
      </c>
      <c r="I248" s="15"/>
      <c r="J248" s="340">
        <f t="shared" si="42"/>
        <v>25</v>
      </c>
      <c r="K248" s="139">
        <f t="shared" si="42"/>
        <v>1.1125</v>
      </c>
      <c r="L248" s="139">
        <f t="shared" si="42"/>
        <v>1.125</v>
      </c>
    </row>
    <row r="249" spans="2:12" ht="25.2" hidden="1" customHeight="1">
      <c r="B249" s="8" t="s">
        <v>28</v>
      </c>
      <c r="C249" s="18">
        <f t="shared" si="40"/>
        <v>1.0443293612144233</v>
      </c>
      <c r="D249" s="18">
        <f t="shared" si="43"/>
        <v>1.9965228984518499</v>
      </c>
      <c r="E249" s="13"/>
      <c r="F249" s="8" t="s">
        <v>28</v>
      </c>
      <c r="G249" s="18">
        <f t="shared" si="41"/>
        <v>1.1618164143510461</v>
      </c>
      <c r="H249" s="18">
        <f t="shared" si="41"/>
        <v>2.2460882607583312</v>
      </c>
      <c r="I249" s="15"/>
      <c r="J249" s="340">
        <f t="shared" si="42"/>
        <v>35</v>
      </c>
      <c r="K249" s="139">
        <f t="shared" si="42"/>
        <v>1.1125</v>
      </c>
      <c r="L249" s="139">
        <f t="shared" si="42"/>
        <v>1.125</v>
      </c>
    </row>
    <row r="250" spans="2:12" ht="25.2" hidden="1" customHeight="1">
      <c r="B250" s="8" t="s">
        <v>29</v>
      </c>
      <c r="C250" s="18">
        <f t="shared" si="40"/>
        <v>1.0086636851087849</v>
      </c>
      <c r="D250" s="18">
        <f t="shared" si="43"/>
        <v>1.939886399703517</v>
      </c>
      <c r="E250" s="13"/>
      <c r="F250" s="8" t="s">
        <v>29</v>
      </c>
      <c r="G250" s="18">
        <f t="shared" si="41"/>
        <v>1.1221383496835233</v>
      </c>
      <c r="H250" s="18">
        <f t="shared" si="41"/>
        <v>2.1823721996664567</v>
      </c>
      <c r="I250" s="16"/>
      <c r="J250" s="340">
        <f t="shared" si="42"/>
        <v>45</v>
      </c>
      <c r="K250" s="139">
        <f t="shared" si="42"/>
        <v>1.1125</v>
      </c>
      <c r="L250" s="139">
        <f t="shared" si="42"/>
        <v>1.125</v>
      </c>
    </row>
    <row r="251" spans="2:12" ht="25.2" hidden="1" customHeight="1">
      <c r="B251" s="8" t="s">
        <v>30</v>
      </c>
      <c r="C251" s="18">
        <f t="shared" si="40"/>
        <v>0.98484692600559365</v>
      </c>
      <c r="D251" s="18">
        <f t="shared" si="43"/>
        <v>1.9097575991734939</v>
      </c>
      <c r="E251" s="13"/>
      <c r="F251" s="8" t="s">
        <v>30</v>
      </c>
      <c r="G251" s="18">
        <f t="shared" si="41"/>
        <v>1.1141080850438279</v>
      </c>
      <c r="H251" s="18">
        <f t="shared" si="41"/>
        <v>2.1882639157196282</v>
      </c>
      <c r="I251" s="15"/>
      <c r="J251" s="340">
        <f t="shared" si="42"/>
        <v>55</v>
      </c>
      <c r="K251" s="139">
        <f t="shared" si="42"/>
        <v>1.1312500000000001</v>
      </c>
      <c r="L251" s="139">
        <f t="shared" si="42"/>
        <v>1.1458333333333333</v>
      </c>
    </row>
    <row r="252" spans="2:12" ht="25.2" hidden="1" customHeight="1">
      <c r="B252" s="8" t="s">
        <v>31</v>
      </c>
      <c r="C252" s="18">
        <f t="shared" si="40"/>
        <v>0.96975015681767063</v>
      </c>
      <c r="D252" s="18">
        <f t="shared" si="43"/>
        <v>1.8956275255604569</v>
      </c>
      <c r="E252" s="13"/>
      <c r="F252" s="8" t="s">
        <v>31</v>
      </c>
      <c r="G252" s="18">
        <f t="shared" si="41"/>
        <v>1.1152126803403213</v>
      </c>
      <c r="H252" s="18">
        <f t="shared" si="41"/>
        <v>2.2115654464871999</v>
      </c>
      <c r="I252" s="15"/>
      <c r="J252" s="340">
        <f t="shared" si="42"/>
        <v>65</v>
      </c>
      <c r="K252" s="139">
        <f t="shared" si="42"/>
        <v>1.1500000000000001</v>
      </c>
      <c r="L252" s="139">
        <f t="shared" si="42"/>
        <v>1.1666666666666667</v>
      </c>
    </row>
    <row r="253" spans="2:12" ht="25.2" hidden="1" customHeight="1">
      <c r="B253" s="8" t="s">
        <v>32</v>
      </c>
      <c r="C253" s="18">
        <f t="shared" si="40"/>
        <v>0.96159785627392624</v>
      </c>
      <c r="D253" s="18">
        <f t="shared" si="43"/>
        <v>1.8917762673720642</v>
      </c>
      <c r="E253" s="13"/>
      <c r="F253" s="8" t="s">
        <v>32</v>
      </c>
      <c r="G253" s="18">
        <f t="shared" si="41"/>
        <v>1.1238674945201514</v>
      </c>
      <c r="H253" s="18">
        <f t="shared" si="41"/>
        <v>2.2464843175043261</v>
      </c>
      <c r="I253" s="16"/>
      <c r="J253" s="340">
        <f t="shared" si="42"/>
        <v>75</v>
      </c>
      <c r="K253" s="139">
        <f t="shared" si="42"/>
        <v>1.1687500000000002</v>
      </c>
      <c r="L253" s="139">
        <f t="shared" si="42"/>
        <v>1.1875</v>
      </c>
    </row>
    <row r="254" spans="2:12" ht="25.2" hidden="1" customHeight="1">
      <c r="B254" s="8" t="s">
        <v>33</v>
      </c>
      <c r="C254" s="18">
        <f t="shared" si="40"/>
        <v>0.9592722915567502</v>
      </c>
      <c r="D254" s="18">
        <f t="shared" si="43"/>
        <v>1.8960749225492468</v>
      </c>
      <c r="E254" s="13"/>
      <c r="F254" s="8" t="s">
        <v>33</v>
      </c>
      <c r="G254" s="18">
        <f t="shared" si="41"/>
        <v>1.1391358462236409</v>
      </c>
      <c r="H254" s="18">
        <f t="shared" si="41"/>
        <v>2.2910905314136731</v>
      </c>
      <c r="I254" s="15"/>
      <c r="J254" s="340">
        <f t="shared" si="42"/>
        <v>85</v>
      </c>
      <c r="K254" s="139">
        <f t="shared" si="42"/>
        <v>1.1875</v>
      </c>
      <c r="L254" s="139">
        <f t="shared" si="42"/>
        <v>1.2083333333333333</v>
      </c>
    </row>
    <row r="255" spans="2:12" ht="25.2" hidden="1" customHeight="1">
      <c r="B255" s="8" t="s">
        <v>34</v>
      </c>
      <c r="C255" s="18">
        <f t="shared" si="40"/>
        <v>0.96201579124774805</v>
      </c>
      <c r="D255" s="18">
        <f t="shared" si="43"/>
        <v>1.9124682866743843</v>
      </c>
      <c r="E255" s="13"/>
      <c r="F255" s="8" t="s">
        <v>34</v>
      </c>
      <c r="G255" s="18">
        <f t="shared" si="41"/>
        <v>1.1604315481925962</v>
      </c>
      <c r="H255" s="18">
        <f t="shared" si="41"/>
        <v>2.3507422690372644</v>
      </c>
      <c r="I255" s="15"/>
      <c r="J255" s="340">
        <f t="shared" si="42"/>
        <v>95</v>
      </c>
      <c r="K255" s="139">
        <f t="shared" si="42"/>
        <v>1.20625</v>
      </c>
      <c r="L255" s="139">
        <f t="shared" si="42"/>
        <v>1.2291666666666667</v>
      </c>
    </row>
    <row r="256" spans="2:12" ht="25.2" hidden="1" customHeight="1">
      <c r="B256" s="8" t="s">
        <v>35</v>
      </c>
      <c r="C256" s="18">
        <f t="shared" si="40"/>
        <v>0.96928546489962031</v>
      </c>
      <c r="D256" s="18">
        <f t="shared" si="43"/>
        <v>1.9817147269141757</v>
      </c>
      <c r="E256" s="13"/>
      <c r="F256" s="8" t="s">
        <v>35</v>
      </c>
      <c r="G256" s="18">
        <f t="shared" si="41"/>
        <v>1.1873746945020349</v>
      </c>
      <c r="H256" s="18">
        <f t="shared" si="41"/>
        <v>2.4771434086427195</v>
      </c>
      <c r="I256" s="15"/>
      <c r="J256" s="340">
        <f t="shared" si="42"/>
        <v>105</v>
      </c>
      <c r="K256" s="139">
        <f t="shared" si="42"/>
        <v>1.2250000000000001</v>
      </c>
      <c r="L256" s="139">
        <f t="shared" si="42"/>
        <v>1.25</v>
      </c>
    </row>
    <row r="257" spans="2:12" ht="25.2" hidden="1" customHeight="1">
      <c r="B257" s="8" t="s">
        <v>36</v>
      </c>
      <c r="C257" s="18">
        <f t="shared" si="40"/>
        <v>0.98067518692336353</v>
      </c>
      <c r="D257" s="18">
        <f t="shared" si="43"/>
        <v>2.0509611671539671</v>
      </c>
      <c r="E257" s="13"/>
      <c r="F257" s="8" t="s">
        <v>36</v>
      </c>
      <c r="G257" s="18">
        <f t="shared" si="41"/>
        <v>1.2013271039811204</v>
      </c>
      <c r="H257" s="18">
        <f t="shared" si="41"/>
        <v>2.5637014589424592</v>
      </c>
      <c r="I257" s="15"/>
      <c r="J257" s="340">
        <f t="shared" si="42"/>
        <v>115</v>
      </c>
      <c r="K257" s="139">
        <f t="shared" si="42"/>
        <v>1.2250000000000001</v>
      </c>
      <c r="L257" s="139">
        <f t="shared" si="42"/>
        <v>1.25</v>
      </c>
    </row>
    <row r="258" spans="2:12" ht="25.2" hidden="1" customHeight="1">
      <c r="B258" s="8" t="s">
        <v>37</v>
      </c>
      <c r="C258" s="18">
        <f t="shared" si="40"/>
        <v>0.99587051176731678</v>
      </c>
      <c r="D258" s="18">
        <f t="shared" si="43"/>
        <v>2.1202076073937581</v>
      </c>
      <c r="E258" s="13"/>
      <c r="F258" s="8" t="s">
        <v>37</v>
      </c>
      <c r="G258" s="18">
        <f t="shared" si="41"/>
        <v>1.2199413769149632</v>
      </c>
      <c r="H258" s="18">
        <f t="shared" si="41"/>
        <v>2.6502595092421979</v>
      </c>
      <c r="I258" s="15"/>
      <c r="J258" s="340">
        <f t="shared" si="42"/>
        <v>125</v>
      </c>
      <c r="K258" s="139">
        <f t="shared" si="42"/>
        <v>1.2250000000000001</v>
      </c>
      <c r="L258" s="139">
        <f t="shared" si="42"/>
        <v>1.25</v>
      </c>
    </row>
    <row r="259" spans="2:12" ht="25.2" hidden="1" customHeight="1">
      <c r="B259" s="8" t="s">
        <v>38</v>
      </c>
      <c r="C259" s="18">
        <f t="shared" si="40"/>
        <v>1.0146210585896993</v>
      </c>
      <c r="D259" s="18">
        <f t="shared" si="43"/>
        <v>2.1894540476335491</v>
      </c>
      <c r="E259" s="13"/>
      <c r="F259" s="8" t="s">
        <v>38</v>
      </c>
      <c r="G259" s="18">
        <f t="shared" si="41"/>
        <v>1.2429107967723818</v>
      </c>
      <c r="H259" s="18">
        <f t="shared" si="41"/>
        <v>2.7368175595419366</v>
      </c>
      <c r="I259" s="15"/>
      <c r="J259" s="340">
        <f t="shared" si="42"/>
        <v>135</v>
      </c>
      <c r="K259" s="139">
        <f t="shared" si="42"/>
        <v>1.2250000000000001</v>
      </c>
      <c r="L259" s="139">
        <f t="shared" si="42"/>
        <v>1.25</v>
      </c>
    </row>
    <row r="260" spans="2:12" ht="25.2" hidden="1" customHeight="1">
      <c r="B260" s="79"/>
      <c r="C260" s="64"/>
      <c r="D260" s="64"/>
      <c r="E260" s="64"/>
      <c r="F260" s="79"/>
      <c r="G260" s="64"/>
      <c r="H260" s="64"/>
      <c r="I260" s="66"/>
      <c r="J260" s="66"/>
      <c r="K260" s="64"/>
      <c r="L260" s="64"/>
    </row>
    <row r="261" spans="2:12" ht="25.2" hidden="1" customHeight="1">
      <c r="B261" s="66"/>
      <c r="C261" s="64"/>
      <c r="D261" s="64"/>
      <c r="E261" s="64"/>
      <c r="F261" s="64"/>
      <c r="G261" s="64"/>
      <c r="H261" s="64"/>
      <c r="I261" s="66"/>
      <c r="J261" s="64"/>
      <c r="K261" s="64"/>
      <c r="L261" s="64"/>
    </row>
    <row r="262" spans="2:12" ht="25.2" hidden="1" customHeight="1">
      <c r="B262" s="415" t="s">
        <v>165</v>
      </c>
      <c r="C262" s="415"/>
      <c r="D262" s="415"/>
      <c r="E262" s="48"/>
      <c r="F262" s="415" t="s">
        <v>166</v>
      </c>
      <c r="G262" s="415"/>
      <c r="H262" s="415"/>
      <c r="I262" s="48"/>
      <c r="J262" s="412" t="s">
        <v>167</v>
      </c>
      <c r="K262" s="412"/>
      <c r="L262" s="412"/>
    </row>
    <row r="263" spans="2:12" ht="25.2" hidden="1" customHeight="1">
      <c r="B263" s="51" t="s">
        <v>8</v>
      </c>
      <c r="C263" s="51" t="s">
        <v>47</v>
      </c>
      <c r="D263" s="51" t="s">
        <v>48</v>
      </c>
      <c r="E263" s="52"/>
      <c r="F263" s="51" t="s">
        <v>8</v>
      </c>
      <c r="G263" s="51" t="s">
        <v>47</v>
      </c>
      <c r="H263" s="51" t="s">
        <v>48</v>
      </c>
      <c r="I263" s="52"/>
      <c r="J263" s="51" t="s">
        <v>8</v>
      </c>
      <c r="K263" s="51" t="s">
        <v>47</v>
      </c>
      <c r="L263" s="51" t="s">
        <v>48</v>
      </c>
    </row>
    <row r="264" spans="2:12" ht="25.2" hidden="1" customHeight="1">
      <c r="B264" s="4" t="s">
        <v>9</v>
      </c>
      <c r="C264" s="7">
        <f>AVERAGE(C246:C248)</f>
        <v>1.2309080680279363</v>
      </c>
      <c r="D264" s="7">
        <f>AVERAGE(D246:D248)</f>
        <v>2.4602725426075338</v>
      </c>
      <c r="E264" s="69"/>
      <c r="F264" s="4" t="s">
        <v>9</v>
      </c>
      <c r="G264" s="7">
        <f>AVERAGE(G246:G248)</f>
        <v>1.3693852256810792</v>
      </c>
      <c r="H264" s="7">
        <f>AVERAGE(H246:H248)</f>
        <v>2.767806610433476</v>
      </c>
      <c r="I264" s="22"/>
      <c r="J264" s="4" t="s">
        <v>9</v>
      </c>
      <c r="K264" s="7">
        <f t="shared" ref="K264:L269" si="44">AVERAGE(C264,G264)</f>
        <v>1.3001466468545078</v>
      </c>
      <c r="L264" s="7">
        <f t="shared" si="44"/>
        <v>2.6140395765205051</v>
      </c>
    </row>
    <row r="265" spans="2:12" ht="25.2" hidden="1" customHeight="1">
      <c r="B265" s="4" t="s">
        <v>10</v>
      </c>
      <c r="C265" s="7">
        <f>AVERAGE(C249:C250)</f>
        <v>1.0264965231616041</v>
      </c>
      <c r="D265" s="7">
        <f>AVERAGE(D249:D250)</f>
        <v>1.9682046490776834</v>
      </c>
      <c r="E265" s="69"/>
      <c r="F265" s="4" t="s">
        <v>10</v>
      </c>
      <c r="G265" s="7">
        <f>AVERAGE(G249:G250)</f>
        <v>1.1419773820172847</v>
      </c>
      <c r="H265" s="7">
        <f>AVERAGE(H249:H250)</f>
        <v>2.2142302302123937</v>
      </c>
      <c r="I265" s="22"/>
      <c r="J265" s="4" t="s">
        <v>10</v>
      </c>
      <c r="K265" s="7">
        <f t="shared" si="44"/>
        <v>1.0842369525894444</v>
      </c>
      <c r="L265" s="7">
        <f t="shared" si="44"/>
        <v>2.0912174396450385</v>
      </c>
    </row>
    <row r="266" spans="2:12" ht="25.2" hidden="1" customHeight="1">
      <c r="B266" s="4" t="s">
        <v>1</v>
      </c>
      <c r="C266" s="7">
        <f>AVERAGE(C251:C252)</f>
        <v>0.97729854141163219</v>
      </c>
      <c r="D266" s="7">
        <f>AVERAGE(D251:D252)</f>
        <v>1.9026925623669753</v>
      </c>
      <c r="E266" s="69"/>
      <c r="F266" s="4" t="s">
        <v>1</v>
      </c>
      <c r="G266" s="7">
        <f>AVERAGE(G251:G252)</f>
        <v>1.1146603826920747</v>
      </c>
      <c r="H266" s="7">
        <f>AVERAGE(H251:H252)</f>
        <v>2.1999146811034143</v>
      </c>
      <c r="I266" s="22"/>
      <c r="J266" s="4" t="s">
        <v>1</v>
      </c>
      <c r="K266" s="7">
        <f t="shared" si="44"/>
        <v>1.0459794620518534</v>
      </c>
      <c r="L266" s="7">
        <f t="shared" si="44"/>
        <v>2.0513036217351948</v>
      </c>
    </row>
    <row r="267" spans="2:12" ht="25.2" hidden="1" customHeight="1">
      <c r="B267" s="4" t="s">
        <v>2</v>
      </c>
      <c r="C267" s="7">
        <f>AVERAGE(C253:C254)</f>
        <v>0.96043507391533822</v>
      </c>
      <c r="D267" s="7">
        <f>AVERAGE(D253:D254)</f>
        <v>1.8939255949606555</v>
      </c>
      <c r="E267" s="69" t="s">
        <v>79</v>
      </c>
      <c r="F267" s="4" t="s">
        <v>2</v>
      </c>
      <c r="G267" s="7">
        <f>AVERAGE(G253:G254)</f>
        <v>1.1315016703718963</v>
      </c>
      <c r="H267" s="7">
        <f>AVERAGE(H253:H254)</f>
        <v>2.2687874244589996</v>
      </c>
      <c r="I267" s="22"/>
      <c r="J267" s="4" t="s">
        <v>2</v>
      </c>
      <c r="K267" s="7">
        <f t="shared" si="44"/>
        <v>1.0459683721436173</v>
      </c>
      <c r="L267" s="7">
        <f t="shared" si="44"/>
        <v>2.0813565097098277</v>
      </c>
    </row>
    <row r="268" spans="2:12" ht="25.2" hidden="1" customHeight="1">
      <c r="B268" s="4" t="s">
        <v>3</v>
      </c>
      <c r="C268" s="7">
        <f>AVERAGE(C255:C256)</f>
        <v>0.96565062807368418</v>
      </c>
      <c r="D268" s="7">
        <f>AVERAGE(D255:D256)</f>
        <v>1.94709150679428</v>
      </c>
      <c r="E268" s="69"/>
      <c r="F268" s="4" t="s">
        <v>3</v>
      </c>
      <c r="G268" s="7">
        <f>AVERAGE(G255:G256)</f>
        <v>1.1739031213473154</v>
      </c>
      <c r="H268" s="7">
        <f>AVERAGE(H255:H256)</f>
        <v>2.4139428388399917</v>
      </c>
      <c r="I268" s="22"/>
      <c r="J268" s="4" t="s">
        <v>3</v>
      </c>
      <c r="K268" s="7">
        <f t="shared" si="44"/>
        <v>1.0697768747104999</v>
      </c>
      <c r="L268" s="7">
        <f t="shared" si="44"/>
        <v>2.1805171728171358</v>
      </c>
    </row>
    <row r="269" spans="2:12" ht="25.2" hidden="1" customHeight="1">
      <c r="B269" s="4" t="s">
        <v>39</v>
      </c>
      <c r="C269" s="7">
        <f>AVERAGE(C257:C259)</f>
        <v>0.99705558576012654</v>
      </c>
      <c r="D269" s="7">
        <f>AVERAGE(D257:D259)</f>
        <v>2.1202076073937581</v>
      </c>
      <c r="E269" s="69"/>
      <c r="F269" s="4" t="s">
        <v>39</v>
      </c>
      <c r="G269" s="7">
        <f>AVERAGE(G257:G259)</f>
        <v>1.2213930925561549</v>
      </c>
      <c r="H269" s="7">
        <f>AVERAGE(H257:H259)</f>
        <v>2.6502595092421979</v>
      </c>
      <c r="I269" s="22"/>
      <c r="J269" s="4" t="s">
        <v>39</v>
      </c>
      <c r="K269" s="7">
        <f t="shared" si="44"/>
        <v>1.1092243391581407</v>
      </c>
      <c r="L269" s="7">
        <f t="shared" si="44"/>
        <v>2.385233558317978</v>
      </c>
    </row>
    <row r="270" spans="2:12" ht="25.2" hidden="1" customHeight="1">
      <c r="B270" s="79"/>
      <c r="C270" s="48"/>
      <c r="D270" s="48"/>
      <c r="E270" s="48"/>
      <c r="F270" s="79"/>
      <c r="G270" s="48"/>
      <c r="H270" s="48"/>
      <c r="I270" s="79"/>
      <c r="J270" s="79"/>
      <c r="K270" s="14"/>
      <c r="L270" s="14"/>
    </row>
    <row r="271" spans="2:12" ht="25.2" hidden="1" customHeight="1">
      <c r="B271" s="416" t="s">
        <v>401</v>
      </c>
      <c r="C271" s="416"/>
      <c r="D271" s="416"/>
      <c r="E271" s="416"/>
      <c r="F271" s="416"/>
      <c r="G271" s="416"/>
      <c r="H271" s="416"/>
      <c r="I271" s="416"/>
      <c r="J271" s="416"/>
      <c r="K271" s="416"/>
      <c r="L271" s="416"/>
    </row>
    <row r="272" spans="2:12" ht="25.2" hidden="1" customHeight="1">
      <c r="B272" s="416"/>
      <c r="C272" s="416"/>
      <c r="D272" s="416"/>
      <c r="E272" s="416"/>
      <c r="F272" s="416"/>
      <c r="G272" s="416"/>
      <c r="H272" s="416"/>
      <c r="I272" s="416"/>
      <c r="J272" s="416"/>
      <c r="K272" s="416"/>
      <c r="L272" s="416"/>
    </row>
    <row r="273" spans="2:12" ht="25.2" hidden="1" customHeight="1">
      <c r="B273" s="341"/>
      <c r="C273" s="48"/>
      <c r="D273" s="48"/>
      <c r="E273" s="48"/>
      <c r="F273" s="79"/>
      <c r="G273" s="48"/>
      <c r="H273" s="48"/>
      <c r="I273" s="79"/>
      <c r="J273" s="79"/>
      <c r="K273" s="14"/>
      <c r="L273" s="14"/>
    </row>
    <row r="274" spans="2:12" ht="25.2" hidden="1" customHeight="1">
      <c r="B274" s="116" t="s">
        <v>168</v>
      </c>
      <c r="C274" s="140"/>
      <c r="D274" s="140"/>
      <c r="E274" s="48"/>
      <c r="F274" s="79"/>
      <c r="G274" s="48"/>
      <c r="H274" s="48"/>
      <c r="I274" s="79"/>
      <c r="J274" s="79"/>
      <c r="K274" s="14"/>
      <c r="L274" s="14"/>
    </row>
    <row r="275" spans="2:12" ht="25.2" hidden="1" customHeight="1">
      <c r="B275" s="135"/>
      <c r="C275" s="48"/>
      <c r="D275" s="48"/>
      <c r="E275" s="48"/>
      <c r="F275" s="79"/>
      <c r="G275" s="48"/>
      <c r="H275" s="48"/>
      <c r="I275" s="79"/>
      <c r="J275" s="79"/>
      <c r="K275" s="14"/>
      <c r="L275" s="14"/>
    </row>
    <row r="276" spans="2:12" ht="25.2" hidden="1" customHeight="1">
      <c r="B276" s="135" t="s">
        <v>169</v>
      </c>
      <c r="C276" s="2"/>
      <c r="D276" s="48"/>
      <c r="E276" s="48"/>
      <c r="F276" s="79"/>
      <c r="G276" s="48"/>
      <c r="H276" s="48"/>
      <c r="I276" s="79"/>
      <c r="J276" s="79"/>
      <c r="K276" s="14"/>
      <c r="L276" s="14"/>
    </row>
    <row r="277" spans="2:12" ht="25.2" hidden="1" customHeight="1">
      <c r="B277" s="141" t="s">
        <v>170</v>
      </c>
      <c r="C277" s="2"/>
      <c r="D277" s="48"/>
      <c r="E277" s="48"/>
      <c r="F277" s="79"/>
      <c r="G277" s="48"/>
      <c r="H277" s="48"/>
      <c r="I277" s="79"/>
      <c r="J277" s="79"/>
      <c r="K277" s="14"/>
      <c r="L277" s="14"/>
    </row>
    <row r="278" spans="2:12" ht="25.2" hidden="1" customHeight="1">
      <c r="B278" s="142" t="s">
        <v>171</v>
      </c>
      <c r="C278" s="108"/>
      <c r="D278" s="268" t="s">
        <v>172</v>
      </c>
      <c r="E278" s="268" t="s">
        <v>173</v>
      </c>
      <c r="F278" s="79"/>
      <c r="G278" s="2" t="s">
        <v>174</v>
      </c>
      <c r="H278" s="123">
        <f>H279/(H280*H281)</f>
        <v>0.27777777777777779</v>
      </c>
      <c r="I278" s="48"/>
      <c r="J278" s="79"/>
      <c r="K278" s="14"/>
      <c r="L278" s="14"/>
    </row>
    <row r="279" spans="2:12" ht="25.2" hidden="1" customHeight="1">
      <c r="B279" s="143" t="s">
        <v>175</v>
      </c>
      <c r="C279" s="20" t="s">
        <v>176</v>
      </c>
      <c r="D279" s="32">
        <v>1.81</v>
      </c>
      <c r="E279" s="342">
        <f t="shared" ref="E279:E284" si="45">D279*$H$278</f>
        <v>0.50277777777777777</v>
      </c>
      <c r="F279" s="79"/>
      <c r="G279" s="2"/>
      <c r="H279" s="145">
        <f>10^6</f>
        <v>1000000</v>
      </c>
      <c r="I279" s="2" t="s">
        <v>177</v>
      </c>
    </row>
    <row r="280" spans="2:12" ht="25.2" hidden="1" customHeight="1">
      <c r="B280" s="143" t="str">
        <f>B279</f>
        <v>Samochód osobowy, hybrydowy benzyna +elektryczny</v>
      </c>
      <c r="C280" s="20" t="s">
        <v>178</v>
      </c>
      <c r="D280" s="32">
        <v>2.37</v>
      </c>
      <c r="E280" s="342">
        <f t="shared" si="45"/>
        <v>0.65833333333333344</v>
      </c>
      <c r="F280" s="79"/>
      <c r="G280" s="2"/>
      <c r="H280" s="145">
        <f>10^3</f>
        <v>1000</v>
      </c>
      <c r="I280" s="2" t="s">
        <v>179</v>
      </c>
    </row>
    <row r="281" spans="2:12" ht="25.2" hidden="1" customHeight="1">
      <c r="B281" s="143" t="s">
        <v>180</v>
      </c>
      <c r="C281" s="20" t="s">
        <v>176</v>
      </c>
      <c r="D281" s="32">
        <v>0.84</v>
      </c>
      <c r="E281" s="342">
        <f t="shared" si="45"/>
        <v>0.23333333333333334</v>
      </c>
      <c r="F281" s="79"/>
      <c r="G281" s="2"/>
      <c r="H281" s="145">
        <f>(60*60)</f>
        <v>3600</v>
      </c>
      <c r="I281" s="2" t="s">
        <v>181</v>
      </c>
    </row>
    <row r="282" spans="2:12" ht="25.2" hidden="1" customHeight="1">
      <c r="B282" s="143" t="s">
        <v>180</v>
      </c>
      <c r="C282" s="20" t="s">
        <v>178</v>
      </c>
      <c r="D282" s="32">
        <v>0.73</v>
      </c>
      <c r="E282" s="342">
        <f t="shared" si="45"/>
        <v>0.20277777777777778</v>
      </c>
      <c r="F282" s="79"/>
      <c r="G282" s="48"/>
      <c r="H282" s="48"/>
      <c r="I282" s="79"/>
    </row>
    <row r="283" spans="2:12" ht="25.2" hidden="1" customHeight="1">
      <c r="B283" s="143" t="s">
        <v>182</v>
      </c>
      <c r="C283" s="20" t="s">
        <v>176</v>
      </c>
      <c r="D283" s="32">
        <v>11.42</v>
      </c>
      <c r="E283" s="342">
        <f t="shared" si="45"/>
        <v>3.1722222222222225</v>
      </c>
      <c r="F283" s="79"/>
      <c r="G283" s="48"/>
      <c r="H283" s="48"/>
      <c r="I283" s="79"/>
    </row>
    <row r="284" spans="2:12" ht="25.2" hidden="1" customHeight="1">
      <c r="B284" s="143" t="s">
        <v>183</v>
      </c>
      <c r="C284" s="20" t="s">
        <v>176</v>
      </c>
      <c r="D284" s="32">
        <v>7.83</v>
      </c>
      <c r="E284" s="342">
        <f t="shared" si="45"/>
        <v>2.1750000000000003</v>
      </c>
      <c r="F284" s="79"/>
      <c r="G284" s="48"/>
      <c r="H284" s="48"/>
      <c r="I284" s="79"/>
    </row>
    <row r="285" spans="2:12" ht="25.2" hidden="1" customHeight="1">
      <c r="B285" s="120" t="s">
        <v>184</v>
      </c>
      <c r="C285" s="48"/>
      <c r="D285" s="48"/>
      <c r="E285" s="48"/>
      <c r="F285" s="79"/>
      <c r="G285" s="48"/>
      <c r="H285" s="48"/>
      <c r="I285" s="79"/>
    </row>
    <row r="286" spans="2:12" ht="25.2" hidden="1" customHeight="1">
      <c r="B286" s="120" t="s">
        <v>185</v>
      </c>
      <c r="C286" s="48"/>
      <c r="D286" s="48"/>
      <c r="E286" s="48"/>
      <c r="F286" s="79"/>
      <c r="G286" s="48"/>
      <c r="H286" s="48"/>
      <c r="I286" s="79"/>
    </row>
    <row r="287" spans="2:12" ht="25.2" hidden="1" customHeight="1">
      <c r="B287" s="135"/>
      <c r="C287" s="48"/>
      <c r="D287" s="48"/>
      <c r="E287" s="48"/>
      <c r="F287" s="79"/>
      <c r="G287" s="48"/>
      <c r="H287" s="48"/>
      <c r="I287" s="79"/>
    </row>
    <row r="288" spans="2:12" ht="25.2" hidden="1" customHeight="1">
      <c r="B288" s="135" t="s">
        <v>186</v>
      </c>
      <c r="C288" s="2"/>
      <c r="D288" s="48"/>
      <c r="E288" s="48"/>
      <c r="F288" s="79"/>
      <c r="G288" s="48"/>
      <c r="H288" s="48"/>
      <c r="I288" s="79"/>
    </row>
    <row r="289" spans="2:45" ht="25.2" hidden="1" customHeight="1">
      <c r="B289" s="2" t="s">
        <v>187</v>
      </c>
      <c r="C289" s="2"/>
      <c r="D289" s="48"/>
      <c r="E289" s="48"/>
      <c r="F289" s="79"/>
      <c r="G289" s="48"/>
      <c r="H289" s="48"/>
      <c r="I289" s="79"/>
    </row>
    <row r="290" spans="2:45" ht="25.2" hidden="1" customHeight="1">
      <c r="B290" s="125"/>
      <c r="C290" s="125"/>
      <c r="D290" s="108"/>
      <c r="E290" s="108">
        <v>2019</v>
      </c>
      <c r="F290" s="79"/>
      <c r="G290" s="48"/>
      <c r="H290" s="48"/>
      <c r="I290" s="79"/>
    </row>
    <row r="291" spans="2:45" ht="43.5" hidden="1" customHeight="1">
      <c r="B291" s="126" t="s">
        <v>188</v>
      </c>
      <c r="C291" s="32" t="s">
        <v>189</v>
      </c>
      <c r="D291" s="146"/>
      <c r="E291" s="134">
        <v>0.2044</v>
      </c>
      <c r="F291" s="79"/>
      <c r="G291" s="48"/>
      <c r="H291" s="48"/>
      <c r="I291" s="79"/>
    </row>
    <row r="292" spans="2:45" ht="25.2" hidden="1" customHeight="1">
      <c r="B292" s="120" t="s">
        <v>190</v>
      </c>
      <c r="C292" s="147"/>
      <c r="D292" s="148"/>
      <c r="E292" s="148"/>
      <c r="F292" s="79"/>
      <c r="G292" s="48"/>
      <c r="H292" s="48"/>
      <c r="I292" s="79"/>
    </row>
    <row r="293" spans="2:45" ht="25.2" hidden="1" customHeight="1">
      <c r="B293" s="2" t="s">
        <v>191</v>
      </c>
      <c r="C293" s="147"/>
      <c r="D293" s="148"/>
      <c r="E293" s="148"/>
      <c r="F293" s="79"/>
      <c r="G293" s="48"/>
      <c r="H293" s="48"/>
      <c r="I293" s="79"/>
    </row>
    <row r="294" spans="2:45" ht="25.2" hidden="1" customHeight="1">
      <c r="B294" s="2" t="s">
        <v>192</v>
      </c>
      <c r="C294" s="147"/>
      <c r="D294" s="148"/>
      <c r="E294" s="148"/>
      <c r="F294" s="79"/>
      <c r="G294" s="48"/>
      <c r="H294" s="48"/>
      <c r="I294" s="79"/>
    </row>
    <row r="295" spans="2:45" hidden="1"/>
    <row r="296" spans="2:45" ht="25.2" hidden="1" customHeight="1">
      <c r="B296" s="135" t="s">
        <v>193</v>
      </c>
      <c r="C296" s="2"/>
      <c r="D296" s="148"/>
      <c r="E296" s="148"/>
      <c r="F296" s="79"/>
      <c r="G296" s="48"/>
      <c r="H296" s="48"/>
      <c r="I296" s="79"/>
      <c r="J296" s="79"/>
      <c r="K296" s="14"/>
      <c r="L296" s="14"/>
      <c r="M296" s="64"/>
      <c r="N296" s="64"/>
      <c r="O296" s="64"/>
      <c r="P296" s="14"/>
      <c r="Q296" s="14"/>
      <c r="R296" s="64"/>
      <c r="S296" s="64"/>
      <c r="T296" s="64"/>
      <c r="U296" s="64"/>
      <c r="V296" s="64"/>
      <c r="W296" s="64"/>
      <c r="X296" s="64"/>
      <c r="Y296" s="64"/>
      <c r="Z296" s="64"/>
      <c r="AA296" s="64"/>
      <c r="AB296" s="64"/>
      <c r="AC296" s="64"/>
      <c r="AD296" s="64"/>
      <c r="AE296" s="64"/>
      <c r="AF296" s="64"/>
      <c r="AG296" s="64"/>
      <c r="AH296" s="64"/>
      <c r="AI296" s="64"/>
      <c r="AJ296" s="64"/>
      <c r="AK296" s="64"/>
      <c r="AL296" s="64"/>
      <c r="AM296" s="64"/>
      <c r="AN296" s="64"/>
      <c r="AO296" s="64"/>
      <c r="AP296" s="64"/>
      <c r="AQ296" s="64"/>
      <c r="AR296" s="64"/>
      <c r="AS296" s="64"/>
    </row>
    <row r="297" spans="2:45" ht="25.2" hidden="1" customHeight="1">
      <c r="B297" s="2" t="s">
        <v>159</v>
      </c>
      <c r="C297" s="2"/>
      <c r="D297" s="148"/>
      <c r="E297" s="148"/>
      <c r="F297" s="79"/>
      <c r="G297" s="48"/>
      <c r="H297" s="48"/>
      <c r="I297" s="79"/>
      <c r="J297" s="79"/>
      <c r="K297" s="14"/>
      <c r="L297" s="14"/>
      <c r="M297" s="64"/>
      <c r="N297" s="64"/>
      <c r="O297" s="64"/>
      <c r="P297" s="14"/>
      <c r="Q297" s="14"/>
      <c r="R297" s="64"/>
      <c r="S297" s="64"/>
      <c r="T297" s="64"/>
      <c r="U297" s="64"/>
      <c r="V297" s="64"/>
      <c r="W297" s="64"/>
      <c r="X297" s="64"/>
      <c r="Y297" s="64"/>
      <c r="Z297" s="64"/>
      <c r="AA297" s="64"/>
      <c r="AB297" s="64"/>
      <c r="AC297" s="64"/>
      <c r="AD297" s="64"/>
      <c r="AE297" s="64"/>
      <c r="AF297" s="64"/>
      <c r="AG297" s="64"/>
      <c r="AH297" s="64"/>
      <c r="AI297" s="64"/>
      <c r="AJ297" s="64"/>
      <c r="AK297" s="64"/>
      <c r="AL297" s="64"/>
      <c r="AM297" s="64"/>
      <c r="AN297" s="64"/>
      <c r="AO297" s="64"/>
      <c r="AP297" s="64"/>
      <c r="AQ297" s="64"/>
      <c r="AR297" s="64"/>
      <c r="AS297" s="64"/>
    </row>
    <row r="298" spans="2:45" ht="25.2" hidden="1" customHeight="1">
      <c r="B298" s="2" t="s">
        <v>194</v>
      </c>
      <c r="C298" s="2"/>
      <c r="D298" s="148"/>
      <c r="E298" s="148"/>
      <c r="F298" s="79"/>
      <c r="G298" s="48"/>
      <c r="H298" s="48"/>
      <c r="I298" s="79"/>
      <c r="J298" s="79"/>
      <c r="K298" s="14"/>
      <c r="L298" s="14"/>
      <c r="M298" s="64"/>
      <c r="N298" s="64"/>
      <c r="O298" s="64"/>
      <c r="P298" s="14"/>
      <c r="Q298" s="14"/>
      <c r="R298" s="64"/>
      <c r="S298" s="64"/>
      <c r="T298" s="64"/>
      <c r="U298" s="64"/>
      <c r="V298" s="64"/>
      <c r="W298" s="64"/>
      <c r="X298" s="64"/>
      <c r="Y298" s="64"/>
      <c r="Z298" s="64"/>
      <c r="AA298" s="64"/>
      <c r="AB298" s="64"/>
      <c r="AC298" s="64"/>
      <c r="AD298" s="64"/>
      <c r="AE298" s="64"/>
      <c r="AF298" s="64"/>
      <c r="AG298" s="64"/>
      <c r="AH298" s="64"/>
      <c r="AI298" s="64"/>
      <c r="AJ298" s="64"/>
      <c r="AK298" s="64"/>
      <c r="AL298" s="64"/>
      <c r="AM298" s="64"/>
      <c r="AN298" s="64"/>
      <c r="AO298" s="64"/>
      <c r="AP298" s="64"/>
      <c r="AQ298" s="64"/>
      <c r="AR298" s="64"/>
      <c r="AS298" s="64"/>
    </row>
    <row r="299" spans="2:45" ht="25.2" hidden="1" customHeight="1">
      <c r="B299" s="125"/>
      <c r="C299" s="125"/>
      <c r="D299" s="125"/>
      <c r="E299" s="108">
        <v>2019</v>
      </c>
      <c r="F299" s="79"/>
      <c r="G299" s="48"/>
      <c r="H299" s="48"/>
      <c r="I299" s="79"/>
      <c r="J299" s="79"/>
      <c r="K299" s="14"/>
      <c r="L299" s="14"/>
      <c r="M299" s="64"/>
      <c r="N299" s="64"/>
      <c r="O299" s="64"/>
      <c r="P299" s="14"/>
      <c r="Q299" s="14"/>
      <c r="R299" s="64"/>
      <c r="S299" s="64"/>
      <c r="T299" s="64"/>
      <c r="U299" s="64"/>
      <c r="V299" s="64"/>
      <c r="W299" s="64"/>
      <c r="X299" s="64"/>
      <c r="Y299" s="64"/>
      <c r="Z299" s="64"/>
      <c r="AA299" s="64"/>
      <c r="AB299" s="64"/>
      <c r="AC299" s="64"/>
      <c r="AD299" s="64"/>
      <c r="AE299" s="64"/>
      <c r="AF299" s="64"/>
      <c r="AG299" s="64"/>
      <c r="AH299" s="64"/>
      <c r="AI299" s="64"/>
      <c r="AJ299" s="64"/>
      <c r="AK299" s="64"/>
      <c r="AL299" s="64"/>
      <c r="AM299" s="64"/>
      <c r="AN299" s="64"/>
      <c r="AO299" s="64"/>
      <c r="AP299" s="64"/>
      <c r="AQ299" s="64"/>
      <c r="AR299" s="64"/>
      <c r="AS299" s="64"/>
    </row>
    <row r="300" spans="2:45" ht="27.75" hidden="1" customHeight="1">
      <c r="B300" s="126" t="s">
        <v>195</v>
      </c>
      <c r="C300" s="339" t="s">
        <v>161</v>
      </c>
      <c r="D300" s="149"/>
      <c r="E300" s="134">
        <f>D240</f>
        <v>0.811009645589712</v>
      </c>
      <c r="F300" s="79"/>
      <c r="G300" s="48"/>
      <c r="H300" s="48"/>
      <c r="I300" s="79"/>
      <c r="J300" s="79"/>
      <c r="K300" s="14"/>
      <c r="L300" s="14"/>
      <c r="M300" s="64"/>
      <c r="N300" s="64"/>
      <c r="O300" s="64"/>
      <c r="P300" s="14"/>
      <c r="Q300" s="14"/>
      <c r="R300" s="64"/>
      <c r="S300" s="64"/>
      <c r="T300" s="64"/>
      <c r="U300" s="64"/>
      <c r="V300" s="64"/>
      <c r="W300" s="64"/>
      <c r="X300" s="64"/>
      <c r="Y300" s="64"/>
      <c r="Z300" s="64"/>
      <c r="AA300" s="64"/>
      <c r="AB300" s="64"/>
      <c r="AC300" s="64"/>
      <c r="AD300" s="64"/>
      <c r="AE300" s="64"/>
      <c r="AF300" s="64"/>
      <c r="AG300" s="64"/>
      <c r="AH300" s="64"/>
      <c r="AI300" s="64"/>
      <c r="AJ300" s="64"/>
      <c r="AK300" s="64"/>
      <c r="AL300" s="64"/>
      <c r="AM300" s="64"/>
      <c r="AN300" s="64"/>
      <c r="AO300" s="64"/>
      <c r="AP300" s="64"/>
      <c r="AQ300" s="64"/>
      <c r="AR300" s="64"/>
      <c r="AS300" s="64"/>
    </row>
    <row r="301" spans="2:45" ht="25.2" hidden="1" customHeight="1">
      <c r="B301" s="64"/>
      <c r="C301" s="64"/>
      <c r="D301" s="64"/>
      <c r="E301" s="64"/>
      <c r="F301" s="64"/>
      <c r="G301" s="64"/>
      <c r="H301" s="64"/>
      <c r="I301" s="64"/>
      <c r="J301" s="14"/>
      <c r="K301" s="14"/>
      <c r="L301" s="14"/>
      <c r="M301" s="14"/>
      <c r="N301" s="64"/>
      <c r="O301" s="64"/>
      <c r="P301" s="64"/>
      <c r="Q301" s="64"/>
      <c r="R301" s="64"/>
      <c r="S301" s="64"/>
      <c r="T301" s="64"/>
      <c r="U301" s="64"/>
      <c r="V301" s="64"/>
      <c r="W301" s="64"/>
      <c r="X301" s="64"/>
      <c r="Y301" s="64"/>
      <c r="Z301" s="64"/>
      <c r="AA301" s="64"/>
      <c r="AB301" s="64"/>
      <c r="AC301" s="64"/>
      <c r="AD301" s="64"/>
      <c r="AE301" s="64"/>
      <c r="AF301" s="64"/>
      <c r="AG301" s="64"/>
      <c r="AH301" s="64"/>
      <c r="AI301" s="64"/>
      <c r="AJ301" s="64"/>
      <c r="AK301" s="64"/>
      <c r="AL301" s="64"/>
      <c r="AM301" s="64"/>
      <c r="AN301" s="64"/>
      <c r="AO301" s="64"/>
      <c r="AP301" s="64"/>
      <c r="AQ301" s="64"/>
      <c r="AR301" s="64"/>
      <c r="AS301" s="64"/>
    </row>
    <row r="302" spans="2:45" ht="25.2" hidden="1" customHeight="1">
      <c r="B302" s="135" t="s">
        <v>196</v>
      </c>
      <c r="C302" s="2"/>
      <c r="D302" s="64"/>
      <c r="E302" s="64"/>
      <c r="F302" s="64"/>
      <c r="G302" s="64"/>
      <c r="H302" s="64"/>
      <c r="I302" s="64"/>
      <c r="J302" s="14"/>
      <c r="K302" s="14"/>
      <c r="L302" s="14"/>
      <c r="M302" s="14"/>
      <c r="N302" s="64"/>
      <c r="O302" s="64"/>
      <c r="P302" s="64"/>
      <c r="Q302" s="64"/>
      <c r="R302" s="64"/>
      <c r="S302" s="64"/>
      <c r="T302" s="64"/>
      <c r="U302" s="64"/>
      <c r="V302" s="64"/>
      <c r="W302" s="64"/>
      <c r="X302" s="64"/>
      <c r="Y302" s="64"/>
      <c r="Z302" s="64"/>
      <c r="AA302" s="64"/>
      <c r="AB302" s="64"/>
      <c r="AC302" s="64"/>
      <c r="AD302" s="64"/>
      <c r="AE302" s="64"/>
      <c r="AF302" s="64"/>
      <c r="AG302" s="64"/>
      <c r="AH302" s="64"/>
      <c r="AI302" s="64"/>
      <c r="AJ302" s="64"/>
      <c r="AK302" s="64"/>
      <c r="AL302" s="64"/>
      <c r="AM302" s="64"/>
      <c r="AN302" s="64"/>
      <c r="AO302" s="64"/>
      <c r="AP302" s="64"/>
      <c r="AQ302" s="64"/>
      <c r="AR302" s="64"/>
      <c r="AS302" s="64"/>
    </row>
    <row r="303" spans="2:45" ht="25.2" hidden="1" customHeight="1">
      <c r="B303" s="2" t="s">
        <v>197</v>
      </c>
      <c r="C303" s="2"/>
      <c r="D303" s="64"/>
      <c r="E303" s="64"/>
      <c r="F303" s="64"/>
      <c r="G303" s="64"/>
      <c r="H303" s="64"/>
      <c r="I303" s="64"/>
      <c r="J303" s="14"/>
      <c r="K303" s="14"/>
      <c r="L303" s="14"/>
      <c r="M303" s="14"/>
      <c r="N303" s="64"/>
      <c r="O303" s="64"/>
      <c r="P303" s="64"/>
      <c r="Q303" s="64"/>
      <c r="R303" s="64"/>
      <c r="S303" s="64"/>
      <c r="T303" s="64"/>
      <c r="U303" s="64"/>
      <c r="V303" s="64"/>
      <c r="W303" s="64"/>
      <c r="X303" s="64"/>
      <c r="Y303" s="64"/>
      <c r="Z303" s="64"/>
      <c r="AA303" s="64"/>
      <c r="AB303" s="64"/>
      <c r="AC303" s="64"/>
      <c r="AD303" s="64"/>
      <c r="AE303" s="64"/>
      <c r="AF303" s="64"/>
      <c r="AG303" s="64"/>
      <c r="AH303" s="64"/>
      <c r="AI303" s="64"/>
      <c r="AJ303" s="64"/>
      <c r="AK303" s="64"/>
      <c r="AL303" s="64"/>
      <c r="AM303" s="64"/>
      <c r="AN303" s="64"/>
      <c r="AO303" s="64"/>
      <c r="AP303" s="64"/>
      <c r="AQ303" s="64"/>
      <c r="AR303" s="64"/>
      <c r="AS303" s="64"/>
    </row>
    <row r="304" spans="2:45" ht="25.2" hidden="1" customHeight="1">
      <c r="B304" s="2" t="s">
        <v>198</v>
      </c>
      <c r="C304" s="2"/>
      <c r="D304" s="64"/>
      <c r="E304" s="64"/>
      <c r="F304" s="64"/>
      <c r="G304" s="64"/>
      <c r="H304" s="64"/>
      <c r="I304" s="64"/>
      <c r="J304" s="14"/>
      <c r="K304" s="14"/>
      <c r="L304" s="14"/>
      <c r="M304" s="14"/>
      <c r="N304" s="64"/>
      <c r="O304" s="64"/>
      <c r="P304" s="64"/>
      <c r="Q304" s="64"/>
      <c r="R304" s="64"/>
      <c r="S304" s="64"/>
      <c r="T304" s="64"/>
      <c r="U304" s="64"/>
      <c r="V304" s="64"/>
      <c r="W304" s="64"/>
      <c r="X304" s="64"/>
      <c r="Y304" s="64"/>
      <c r="Z304" s="64"/>
      <c r="AA304" s="64"/>
      <c r="AB304" s="64"/>
      <c r="AC304" s="64"/>
      <c r="AD304" s="64"/>
      <c r="AE304" s="64"/>
      <c r="AF304" s="64"/>
      <c r="AG304" s="64"/>
      <c r="AH304" s="64"/>
      <c r="AI304" s="64"/>
      <c r="AJ304" s="64"/>
      <c r="AK304" s="64"/>
      <c r="AL304" s="64"/>
      <c r="AM304" s="64"/>
      <c r="AN304" s="64"/>
      <c r="AO304" s="64"/>
      <c r="AP304" s="64"/>
      <c r="AQ304" s="64"/>
      <c r="AR304" s="64"/>
      <c r="AS304" s="64"/>
    </row>
    <row r="305" spans="1:45" ht="25.2" hidden="1" customHeight="1">
      <c r="B305" s="417" t="s">
        <v>448</v>
      </c>
      <c r="C305" s="343" t="s">
        <v>105</v>
      </c>
      <c r="D305" s="330">
        <v>2020</v>
      </c>
      <c r="E305" s="330">
        <f t="shared" ref="E305:AS305" si="46">D305+1</f>
        <v>2021</v>
      </c>
      <c r="F305" s="330">
        <f t="shared" si="46"/>
        <v>2022</v>
      </c>
      <c r="G305" s="330">
        <f t="shared" si="46"/>
        <v>2023</v>
      </c>
      <c r="H305" s="330">
        <f t="shared" si="46"/>
        <v>2024</v>
      </c>
      <c r="I305" s="330">
        <f t="shared" si="46"/>
        <v>2025</v>
      </c>
      <c r="J305" s="330">
        <f t="shared" si="46"/>
        <v>2026</v>
      </c>
      <c r="K305" s="330">
        <f t="shared" si="46"/>
        <v>2027</v>
      </c>
      <c r="L305" s="330">
        <f t="shared" si="46"/>
        <v>2028</v>
      </c>
      <c r="M305" s="330">
        <f t="shared" si="46"/>
        <v>2029</v>
      </c>
      <c r="N305" s="330">
        <f t="shared" si="46"/>
        <v>2030</v>
      </c>
      <c r="O305" s="330">
        <f t="shared" si="46"/>
        <v>2031</v>
      </c>
      <c r="P305" s="330">
        <f t="shared" si="46"/>
        <v>2032</v>
      </c>
      <c r="Q305" s="330">
        <f t="shared" si="46"/>
        <v>2033</v>
      </c>
      <c r="R305" s="330">
        <f t="shared" si="46"/>
        <v>2034</v>
      </c>
      <c r="S305" s="330">
        <f t="shared" si="46"/>
        <v>2035</v>
      </c>
      <c r="T305" s="330">
        <f t="shared" si="46"/>
        <v>2036</v>
      </c>
      <c r="U305" s="330">
        <f t="shared" si="46"/>
        <v>2037</v>
      </c>
      <c r="V305" s="330">
        <f t="shared" si="46"/>
        <v>2038</v>
      </c>
      <c r="W305" s="330">
        <f t="shared" si="46"/>
        <v>2039</v>
      </c>
      <c r="X305" s="330">
        <f t="shared" si="46"/>
        <v>2040</v>
      </c>
      <c r="Y305" s="330">
        <f t="shared" si="46"/>
        <v>2041</v>
      </c>
      <c r="Z305" s="330">
        <f t="shared" si="46"/>
        <v>2042</v>
      </c>
      <c r="AA305" s="330">
        <f t="shared" si="46"/>
        <v>2043</v>
      </c>
      <c r="AB305" s="330">
        <f t="shared" si="46"/>
        <v>2044</v>
      </c>
      <c r="AC305" s="330">
        <f t="shared" si="46"/>
        <v>2045</v>
      </c>
      <c r="AD305" s="330">
        <f t="shared" si="46"/>
        <v>2046</v>
      </c>
      <c r="AE305" s="330">
        <f t="shared" si="46"/>
        <v>2047</v>
      </c>
      <c r="AF305" s="330">
        <f t="shared" si="46"/>
        <v>2048</v>
      </c>
      <c r="AG305" s="330">
        <f t="shared" si="46"/>
        <v>2049</v>
      </c>
      <c r="AH305" s="330">
        <f t="shared" si="46"/>
        <v>2050</v>
      </c>
      <c r="AI305" s="330">
        <f t="shared" si="46"/>
        <v>2051</v>
      </c>
      <c r="AJ305" s="330">
        <f t="shared" si="46"/>
        <v>2052</v>
      </c>
      <c r="AK305" s="330">
        <f t="shared" si="46"/>
        <v>2053</v>
      </c>
      <c r="AL305" s="330">
        <f t="shared" si="46"/>
        <v>2054</v>
      </c>
      <c r="AM305" s="330">
        <f t="shared" si="46"/>
        <v>2055</v>
      </c>
      <c r="AN305" s="330">
        <f t="shared" si="46"/>
        <v>2056</v>
      </c>
      <c r="AO305" s="330">
        <f t="shared" si="46"/>
        <v>2057</v>
      </c>
      <c r="AP305" s="330">
        <f t="shared" si="46"/>
        <v>2058</v>
      </c>
      <c r="AQ305" s="330">
        <f t="shared" si="46"/>
        <v>2059</v>
      </c>
      <c r="AR305" s="330">
        <f t="shared" si="46"/>
        <v>2060</v>
      </c>
      <c r="AS305" s="330">
        <f t="shared" si="46"/>
        <v>2061</v>
      </c>
    </row>
    <row r="306" spans="1:45" ht="25.2" hidden="1" customHeight="1">
      <c r="B306" s="418"/>
      <c r="C306" s="344" t="s">
        <v>199</v>
      </c>
      <c r="D306" s="169">
        <v>43830</v>
      </c>
      <c r="E306" s="169">
        <f t="shared" ref="E306:AS306" si="47">DATE(YEAR(D306+1),12,31)</f>
        <v>44196</v>
      </c>
      <c r="F306" s="169">
        <f t="shared" si="47"/>
        <v>44561</v>
      </c>
      <c r="G306" s="169">
        <f t="shared" si="47"/>
        <v>44926</v>
      </c>
      <c r="H306" s="169">
        <f t="shared" si="47"/>
        <v>45291</v>
      </c>
      <c r="I306" s="169">
        <f t="shared" si="47"/>
        <v>45657</v>
      </c>
      <c r="J306" s="169">
        <f t="shared" si="47"/>
        <v>46022</v>
      </c>
      <c r="K306" s="169">
        <f t="shared" si="47"/>
        <v>46387</v>
      </c>
      <c r="L306" s="169">
        <f t="shared" si="47"/>
        <v>46752</v>
      </c>
      <c r="M306" s="169">
        <f t="shared" si="47"/>
        <v>47118</v>
      </c>
      <c r="N306" s="169">
        <f t="shared" si="47"/>
        <v>47483</v>
      </c>
      <c r="O306" s="169">
        <f t="shared" si="47"/>
        <v>47848</v>
      </c>
      <c r="P306" s="169">
        <f t="shared" si="47"/>
        <v>48213</v>
      </c>
      <c r="Q306" s="169">
        <f t="shared" si="47"/>
        <v>48579</v>
      </c>
      <c r="R306" s="169">
        <f t="shared" si="47"/>
        <v>48944</v>
      </c>
      <c r="S306" s="169">
        <f t="shared" si="47"/>
        <v>49309</v>
      </c>
      <c r="T306" s="169">
        <f t="shared" si="47"/>
        <v>49674</v>
      </c>
      <c r="U306" s="169">
        <f t="shared" si="47"/>
        <v>50040</v>
      </c>
      <c r="V306" s="169">
        <f t="shared" si="47"/>
        <v>50405</v>
      </c>
      <c r="W306" s="169">
        <f t="shared" si="47"/>
        <v>50770</v>
      </c>
      <c r="X306" s="169">
        <f t="shared" si="47"/>
        <v>51135</v>
      </c>
      <c r="Y306" s="169">
        <f t="shared" si="47"/>
        <v>51501</v>
      </c>
      <c r="Z306" s="169">
        <f t="shared" si="47"/>
        <v>51866</v>
      </c>
      <c r="AA306" s="169">
        <f t="shared" si="47"/>
        <v>52231</v>
      </c>
      <c r="AB306" s="169">
        <f t="shared" si="47"/>
        <v>52596</v>
      </c>
      <c r="AC306" s="169">
        <f t="shared" si="47"/>
        <v>52962</v>
      </c>
      <c r="AD306" s="169">
        <f t="shared" si="47"/>
        <v>53327</v>
      </c>
      <c r="AE306" s="169">
        <f t="shared" si="47"/>
        <v>53692</v>
      </c>
      <c r="AF306" s="169">
        <f t="shared" si="47"/>
        <v>54057</v>
      </c>
      <c r="AG306" s="169">
        <f t="shared" si="47"/>
        <v>54423</v>
      </c>
      <c r="AH306" s="169">
        <f t="shared" si="47"/>
        <v>54788</v>
      </c>
      <c r="AI306" s="169">
        <f t="shared" si="47"/>
        <v>55153</v>
      </c>
      <c r="AJ306" s="169">
        <f t="shared" si="47"/>
        <v>55518</v>
      </c>
      <c r="AK306" s="169">
        <f t="shared" si="47"/>
        <v>55884</v>
      </c>
      <c r="AL306" s="169">
        <f t="shared" si="47"/>
        <v>56249</v>
      </c>
      <c r="AM306" s="169">
        <f t="shared" si="47"/>
        <v>56614</v>
      </c>
      <c r="AN306" s="169">
        <f t="shared" si="47"/>
        <v>56979</v>
      </c>
      <c r="AO306" s="169">
        <f t="shared" si="47"/>
        <v>57345</v>
      </c>
      <c r="AP306" s="169">
        <f t="shared" si="47"/>
        <v>57710</v>
      </c>
      <c r="AQ306" s="169">
        <f t="shared" si="47"/>
        <v>58075</v>
      </c>
      <c r="AR306" s="169">
        <f t="shared" si="47"/>
        <v>58440</v>
      </c>
      <c r="AS306" s="169">
        <f t="shared" si="47"/>
        <v>58806</v>
      </c>
    </row>
    <row r="307" spans="1:45" ht="33.6" hidden="1" customHeight="1">
      <c r="B307" s="150" t="s">
        <v>449</v>
      </c>
      <c r="C307" s="151" t="s">
        <v>200</v>
      </c>
      <c r="D307" s="152">
        <f>($E$300+(E$291*$E281))*$G$313*$C$313</f>
        <v>0.85870297892304537</v>
      </c>
      <c r="E307" s="152">
        <f t="shared" ref="E307:AS307" si="48">$D307*D213</f>
        <v>0.88789888020642893</v>
      </c>
      <c r="F307" s="152">
        <f t="shared" si="48"/>
        <v>0.93318172309695668</v>
      </c>
      <c r="G307" s="152">
        <f t="shared" si="48"/>
        <v>1.0675598912229185</v>
      </c>
      <c r="H307" s="152">
        <f t="shared" si="48"/>
        <v>1.1892617188223313</v>
      </c>
      <c r="I307" s="152">
        <f t="shared" si="48"/>
        <v>1.1892617188223313</v>
      </c>
      <c r="J307" s="152">
        <f t="shared" si="48"/>
        <v>1.1892617188223313</v>
      </c>
      <c r="K307" s="152">
        <f t="shared" si="48"/>
        <v>1.1892617188223313</v>
      </c>
      <c r="L307" s="152">
        <f t="shared" si="48"/>
        <v>1.1892617188223313</v>
      </c>
      <c r="M307" s="152">
        <f t="shared" si="48"/>
        <v>1.1892617188223313</v>
      </c>
      <c r="N307" s="152">
        <f t="shared" si="48"/>
        <v>1.1892617188223313</v>
      </c>
      <c r="O307" s="152">
        <f t="shared" si="48"/>
        <v>1.1892617188223313</v>
      </c>
      <c r="P307" s="152">
        <f t="shared" si="48"/>
        <v>1.1892617188223313</v>
      </c>
      <c r="Q307" s="152">
        <f t="shared" si="48"/>
        <v>1.1892617188223313</v>
      </c>
      <c r="R307" s="152">
        <f t="shared" si="48"/>
        <v>1.1892617188223313</v>
      </c>
      <c r="S307" s="152">
        <f t="shared" si="48"/>
        <v>1.1892617188223313</v>
      </c>
      <c r="T307" s="152">
        <f t="shared" si="48"/>
        <v>1.1892617188223313</v>
      </c>
      <c r="U307" s="152">
        <f t="shared" si="48"/>
        <v>1.1892617188223313</v>
      </c>
      <c r="V307" s="152">
        <f t="shared" si="48"/>
        <v>1.1892617188223313</v>
      </c>
      <c r="W307" s="152">
        <f t="shared" si="48"/>
        <v>1.1892617188223313</v>
      </c>
      <c r="X307" s="152">
        <f t="shared" si="48"/>
        <v>1.1892617188223313</v>
      </c>
      <c r="Y307" s="152">
        <f t="shared" si="48"/>
        <v>1.1892617188223313</v>
      </c>
      <c r="Z307" s="152">
        <f t="shared" si="48"/>
        <v>1.1892617188223313</v>
      </c>
      <c r="AA307" s="152">
        <f t="shared" si="48"/>
        <v>1.1892617188223313</v>
      </c>
      <c r="AB307" s="152">
        <f t="shared" si="48"/>
        <v>1.1892617188223313</v>
      </c>
      <c r="AC307" s="152">
        <f t="shared" si="48"/>
        <v>1.1892617188223313</v>
      </c>
      <c r="AD307" s="152">
        <f t="shared" si="48"/>
        <v>1.1892617188223313</v>
      </c>
      <c r="AE307" s="152">
        <f t="shared" si="48"/>
        <v>1.1892617188223313</v>
      </c>
      <c r="AF307" s="152">
        <f t="shared" si="48"/>
        <v>1.1892617188223313</v>
      </c>
      <c r="AG307" s="152">
        <f t="shared" si="48"/>
        <v>1.1892617188223313</v>
      </c>
      <c r="AH307" s="152">
        <f t="shared" si="48"/>
        <v>1.1892617188223313</v>
      </c>
      <c r="AI307" s="152">
        <f t="shared" si="48"/>
        <v>1.1892617188223313</v>
      </c>
      <c r="AJ307" s="152">
        <f t="shared" si="48"/>
        <v>1.1892617188223313</v>
      </c>
      <c r="AK307" s="152">
        <f t="shared" si="48"/>
        <v>1.1892617188223313</v>
      </c>
      <c r="AL307" s="152">
        <f t="shared" si="48"/>
        <v>1.1892617188223313</v>
      </c>
      <c r="AM307" s="152">
        <f t="shared" si="48"/>
        <v>1.1892617188223313</v>
      </c>
      <c r="AN307" s="152">
        <f t="shared" si="48"/>
        <v>1.1892617188223313</v>
      </c>
      <c r="AO307" s="152">
        <f t="shared" si="48"/>
        <v>1.1892617188223313</v>
      </c>
      <c r="AP307" s="152">
        <f t="shared" si="48"/>
        <v>1.1892617188223313</v>
      </c>
      <c r="AQ307" s="152">
        <f t="shared" si="48"/>
        <v>1.1892617188223313</v>
      </c>
      <c r="AR307" s="152">
        <f t="shared" si="48"/>
        <v>1.1892617188223313</v>
      </c>
      <c r="AS307" s="152">
        <f t="shared" si="48"/>
        <v>1.1892617188223313</v>
      </c>
    </row>
    <row r="308" spans="1:45" ht="33.6" hidden="1" customHeight="1">
      <c r="B308" s="150" t="s">
        <v>450</v>
      </c>
      <c r="C308" s="151" t="s">
        <v>200</v>
      </c>
      <c r="D308" s="152">
        <f>($E$300+(E$291*$E281))*$G$314*$C$313</f>
        <v>1.0036091066163095</v>
      </c>
      <c r="E308" s="152">
        <f>$D308*D213</f>
        <v>1.0377318162412641</v>
      </c>
      <c r="F308" s="152">
        <f>$D308*E213</f>
        <v>1.0906561388695684</v>
      </c>
      <c r="G308" s="152">
        <f t="shared" ref="G308:AS308" si="49">$D308*F213</f>
        <v>1.2477106228667865</v>
      </c>
      <c r="H308" s="152">
        <f t="shared" si="49"/>
        <v>1.3899496338736002</v>
      </c>
      <c r="I308" s="152">
        <f t="shared" si="49"/>
        <v>1.3899496338736002</v>
      </c>
      <c r="J308" s="152">
        <f t="shared" si="49"/>
        <v>1.3899496338736002</v>
      </c>
      <c r="K308" s="152">
        <f t="shared" si="49"/>
        <v>1.3899496338736002</v>
      </c>
      <c r="L308" s="152">
        <f t="shared" si="49"/>
        <v>1.3899496338736002</v>
      </c>
      <c r="M308" s="152">
        <f t="shared" si="49"/>
        <v>1.3899496338736002</v>
      </c>
      <c r="N308" s="152">
        <f t="shared" si="49"/>
        <v>1.3899496338736002</v>
      </c>
      <c r="O308" s="152">
        <f t="shared" si="49"/>
        <v>1.3899496338736002</v>
      </c>
      <c r="P308" s="152">
        <f t="shared" si="49"/>
        <v>1.3899496338736002</v>
      </c>
      <c r="Q308" s="152">
        <f t="shared" si="49"/>
        <v>1.3899496338736002</v>
      </c>
      <c r="R308" s="152">
        <f t="shared" si="49"/>
        <v>1.3899496338736002</v>
      </c>
      <c r="S308" s="152">
        <f t="shared" si="49"/>
        <v>1.3899496338736002</v>
      </c>
      <c r="T308" s="152">
        <f t="shared" si="49"/>
        <v>1.3899496338736002</v>
      </c>
      <c r="U308" s="152">
        <f t="shared" si="49"/>
        <v>1.3899496338736002</v>
      </c>
      <c r="V308" s="152">
        <f t="shared" si="49"/>
        <v>1.3899496338736002</v>
      </c>
      <c r="W308" s="152">
        <f t="shared" si="49"/>
        <v>1.3899496338736002</v>
      </c>
      <c r="X308" s="152">
        <f t="shared" si="49"/>
        <v>1.3899496338736002</v>
      </c>
      <c r="Y308" s="152">
        <f t="shared" si="49"/>
        <v>1.3899496338736002</v>
      </c>
      <c r="Z308" s="152">
        <f t="shared" si="49"/>
        <v>1.3899496338736002</v>
      </c>
      <c r="AA308" s="152">
        <f t="shared" si="49"/>
        <v>1.3899496338736002</v>
      </c>
      <c r="AB308" s="152">
        <f t="shared" si="49"/>
        <v>1.3899496338736002</v>
      </c>
      <c r="AC308" s="152">
        <f t="shared" si="49"/>
        <v>1.3899496338736002</v>
      </c>
      <c r="AD308" s="152">
        <f t="shared" si="49"/>
        <v>1.3899496338736002</v>
      </c>
      <c r="AE308" s="152">
        <f t="shared" si="49"/>
        <v>1.3899496338736002</v>
      </c>
      <c r="AF308" s="152">
        <f t="shared" si="49"/>
        <v>1.3899496338736002</v>
      </c>
      <c r="AG308" s="152">
        <f t="shared" si="49"/>
        <v>1.3899496338736002</v>
      </c>
      <c r="AH308" s="152">
        <f t="shared" si="49"/>
        <v>1.3899496338736002</v>
      </c>
      <c r="AI308" s="152">
        <f t="shared" si="49"/>
        <v>1.3899496338736002</v>
      </c>
      <c r="AJ308" s="152">
        <f t="shared" si="49"/>
        <v>1.3899496338736002</v>
      </c>
      <c r="AK308" s="152">
        <f t="shared" si="49"/>
        <v>1.3899496338736002</v>
      </c>
      <c r="AL308" s="152">
        <f t="shared" si="49"/>
        <v>1.3899496338736002</v>
      </c>
      <c r="AM308" s="152">
        <f t="shared" si="49"/>
        <v>1.3899496338736002</v>
      </c>
      <c r="AN308" s="152">
        <f t="shared" si="49"/>
        <v>1.3899496338736002</v>
      </c>
      <c r="AO308" s="152">
        <f t="shared" si="49"/>
        <v>1.3899496338736002</v>
      </c>
      <c r="AP308" s="152">
        <f t="shared" si="49"/>
        <v>1.3899496338736002</v>
      </c>
      <c r="AQ308" s="152">
        <f t="shared" si="49"/>
        <v>1.3899496338736002</v>
      </c>
      <c r="AR308" s="152">
        <f t="shared" si="49"/>
        <v>1.3899496338736002</v>
      </c>
      <c r="AS308" s="152">
        <f t="shared" si="49"/>
        <v>1.3899496338736002</v>
      </c>
    </row>
    <row r="309" spans="1:45" ht="26.1" hidden="1" customHeight="1">
      <c r="B309" s="136"/>
      <c r="C309" s="6"/>
      <c r="D309" s="345"/>
      <c r="E309" s="345"/>
      <c r="F309" s="345"/>
      <c r="G309" s="345"/>
      <c r="H309" s="345"/>
      <c r="I309" s="345"/>
      <c r="J309" s="345"/>
      <c r="K309" s="345"/>
      <c r="L309" s="345"/>
      <c r="M309" s="345"/>
      <c r="N309" s="345"/>
      <c r="O309" s="345"/>
      <c r="P309" s="345"/>
      <c r="Q309" s="345"/>
      <c r="R309" s="345"/>
      <c r="S309" s="345"/>
      <c r="T309" s="345"/>
      <c r="U309" s="345"/>
      <c r="V309" s="345"/>
      <c r="W309" s="345"/>
      <c r="X309" s="345"/>
      <c r="Y309" s="345"/>
      <c r="Z309" s="345"/>
      <c r="AA309" s="345"/>
      <c r="AB309" s="345"/>
      <c r="AC309" s="345"/>
      <c r="AD309" s="345"/>
      <c r="AE309" s="345"/>
      <c r="AF309" s="345"/>
      <c r="AG309" s="345"/>
      <c r="AH309" s="345"/>
      <c r="AI309" s="345"/>
      <c r="AJ309" s="345"/>
      <c r="AK309" s="345"/>
      <c r="AL309" s="345"/>
      <c r="AM309" s="345"/>
      <c r="AN309" s="345"/>
      <c r="AO309" s="345"/>
      <c r="AP309" s="345"/>
      <c r="AQ309" s="345"/>
      <c r="AR309" s="345"/>
      <c r="AS309" s="345"/>
    </row>
    <row r="310" spans="1:45" ht="25.2" hidden="1" customHeight="1">
      <c r="B310" s="135" t="s">
        <v>201</v>
      </c>
      <c r="C310" s="48"/>
      <c r="D310" s="48"/>
      <c r="E310" s="48"/>
      <c r="F310" s="79"/>
      <c r="G310" s="48"/>
      <c r="H310" s="48"/>
      <c r="I310" s="79"/>
      <c r="J310" s="79"/>
      <c r="K310" s="14"/>
      <c r="L310" s="14"/>
      <c r="M310" s="64"/>
      <c r="N310" s="64"/>
      <c r="O310" s="64"/>
      <c r="P310" s="14"/>
      <c r="Q310" s="14"/>
      <c r="R310" s="64"/>
      <c r="S310" s="64"/>
      <c r="T310" s="64"/>
      <c r="U310" s="64"/>
      <c r="V310" s="64"/>
      <c r="W310" s="64"/>
      <c r="X310" s="64"/>
      <c r="Y310" s="64"/>
      <c r="Z310" s="64"/>
      <c r="AA310" s="64"/>
      <c r="AB310" s="64"/>
      <c r="AC310" s="64"/>
      <c r="AD310" s="64"/>
      <c r="AE310" s="64"/>
      <c r="AF310" s="64"/>
      <c r="AG310" s="64"/>
      <c r="AH310" s="64"/>
      <c r="AI310" s="64"/>
      <c r="AJ310" s="64"/>
      <c r="AK310" s="64"/>
      <c r="AL310" s="64"/>
      <c r="AM310" s="64"/>
      <c r="AN310" s="64"/>
      <c r="AO310" s="64"/>
      <c r="AP310" s="64"/>
      <c r="AQ310" s="64"/>
      <c r="AR310" s="64"/>
      <c r="AS310" s="64"/>
    </row>
    <row r="311" spans="1:45" ht="25.2" hidden="1" customHeight="1">
      <c r="B311" s="399" t="s">
        <v>126</v>
      </c>
      <c r="C311" s="400"/>
      <c r="D311" s="401"/>
      <c r="E311" s="2"/>
      <c r="F311" s="399" t="s">
        <v>202</v>
      </c>
      <c r="G311" s="400"/>
      <c r="H311" s="401"/>
      <c r="I311" s="402" t="str">
        <f>E196</f>
        <v>* mnożniki należy stosować do łącznych VOC (nie tylko do kosztów zużycia paliwa lub energii elektrycznej)</v>
      </c>
      <c r="J311" s="79"/>
      <c r="K311" s="14"/>
      <c r="L311" s="14"/>
      <c r="M311" s="64"/>
      <c r="N311" s="64"/>
      <c r="O311" s="64"/>
      <c r="P311" s="14"/>
      <c r="Q311" s="14"/>
      <c r="R311" s="64"/>
      <c r="S311" s="64"/>
      <c r="T311" s="64"/>
      <c r="U311" s="64"/>
      <c r="V311" s="64"/>
      <c r="W311" s="64"/>
      <c r="X311" s="64"/>
      <c r="Y311" s="64"/>
    </row>
    <row r="312" spans="1:45" ht="25.2" hidden="1" customHeight="1">
      <c r="B312" s="122" t="s">
        <v>128</v>
      </c>
      <c r="C312" s="118" t="s">
        <v>47</v>
      </c>
      <c r="D312" s="153" t="s">
        <v>203</v>
      </c>
      <c r="E312" s="2"/>
      <c r="F312" s="61" t="s">
        <v>204</v>
      </c>
      <c r="G312" s="118" t="s">
        <v>47</v>
      </c>
      <c r="H312" s="153" t="s">
        <v>203</v>
      </c>
      <c r="I312" s="402"/>
      <c r="J312" s="79"/>
      <c r="K312" s="14"/>
      <c r="L312" s="14"/>
      <c r="M312" s="64"/>
      <c r="N312" s="64"/>
      <c r="O312" s="64"/>
      <c r="P312" s="14"/>
      <c r="Q312" s="14"/>
      <c r="R312" s="64"/>
      <c r="S312" s="64"/>
      <c r="T312" s="64"/>
      <c r="U312" s="64"/>
      <c r="V312" s="64"/>
      <c r="W312" s="64"/>
      <c r="X312" s="64"/>
      <c r="Y312" s="64"/>
    </row>
    <row r="313" spans="1:45" ht="25.2" hidden="1" customHeight="1">
      <c r="B313" s="123" t="s">
        <v>129</v>
      </c>
      <c r="C313" s="124">
        <f>C194</f>
        <v>1</v>
      </c>
      <c r="D313" s="124">
        <f>D194</f>
        <v>1</v>
      </c>
      <c r="E313" s="2"/>
      <c r="F313" s="154" t="s">
        <v>205</v>
      </c>
      <c r="G313" s="346">
        <v>1</v>
      </c>
      <c r="H313" s="346">
        <v>1</v>
      </c>
      <c r="I313" s="402"/>
      <c r="J313" s="79"/>
      <c r="K313" s="14"/>
      <c r="L313" s="14"/>
      <c r="M313" s="64"/>
      <c r="N313" s="64"/>
      <c r="O313" s="64"/>
      <c r="P313" s="14"/>
      <c r="Q313" s="14"/>
      <c r="R313" s="64"/>
      <c r="S313" s="64"/>
      <c r="T313" s="64"/>
      <c r="U313" s="64"/>
      <c r="V313" s="64"/>
      <c r="W313" s="64"/>
      <c r="X313" s="64"/>
      <c r="Y313" s="64"/>
    </row>
    <row r="314" spans="1:45" ht="25.2" hidden="1" customHeight="1">
      <c r="B314" s="123" t="s">
        <v>130</v>
      </c>
      <c r="C314" s="63">
        <f>C195</f>
        <v>1.0316643084185093</v>
      </c>
      <c r="D314" s="63">
        <f>D195</f>
        <v>1.1996070463245994</v>
      </c>
      <c r="E314" s="2"/>
      <c r="F314" s="154" t="s">
        <v>206</v>
      </c>
      <c r="G314" s="119">
        <f>AVERAGE(K250,K256)</f>
        <v>1.1687500000000002</v>
      </c>
      <c r="H314" s="119">
        <f>AVERAGE(L250,L256)</f>
        <v>1.1875</v>
      </c>
      <c r="I314" s="402"/>
      <c r="J314" s="79"/>
      <c r="K314" s="14"/>
      <c r="L314" s="14"/>
      <c r="M314" s="64"/>
      <c r="N314" s="64"/>
      <c r="O314" s="64"/>
      <c r="P314" s="14"/>
      <c r="Q314" s="14"/>
      <c r="R314" s="64"/>
      <c r="S314" s="64"/>
      <c r="T314" s="64"/>
      <c r="U314" s="64"/>
      <c r="V314" s="64"/>
      <c r="W314" s="64"/>
      <c r="X314" s="64"/>
      <c r="Y314" s="64"/>
    </row>
    <row r="315" spans="1:45" ht="25.2" hidden="1" customHeight="1">
      <c r="B315" s="120"/>
      <c r="C315" s="2"/>
      <c r="D315" s="2"/>
      <c r="E315" s="2"/>
      <c r="F315" s="21" t="s">
        <v>123</v>
      </c>
      <c r="G315" s="2"/>
      <c r="H315" s="2"/>
      <c r="I315" s="79"/>
      <c r="J315" s="79"/>
      <c r="K315" s="14"/>
      <c r="L315" s="14"/>
      <c r="M315" s="64"/>
      <c r="N315" s="64"/>
      <c r="O315" s="64"/>
      <c r="P315" s="14"/>
      <c r="Q315" s="14"/>
      <c r="R315" s="64"/>
      <c r="S315" s="64"/>
      <c r="T315" s="64"/>
      <c r="U315" s="64"/>
      <c r="V315" s="64"/>
      <c r="W315" s="64"/>
      <c r="X315" s="64"/>
      <c r="Y315" s="64"/>
    </row>
    <row r="316" spans="1:45" ht="25.2" hidden="1" customHeight="1">
      <c r="B316" s="64"/>
      <c r="C316" s="64"/>
      <c r="D316" s="64"/>
      <c r="E316" s="64"/>
      <c r="F316" s="64"/>
      <c r="G316" s="64"/>
      <c r="H316" s="64"/>
      <c r="I316" s="64"/>
      <c r="J316" s="14"/>
      <c r="K316" s="14"/>
      <c r="L316" s="14"/>
      <c r="M316" s="14"/>
      <c r="N316" s="64"/>
      <c r="O316" s="64"/>
      <c r="P316" s="64"/>
      <c r="Q316" s="64"/>
      <c r="R316" s="64"/>
      <c r="S316" s="64"/>
      <c r="T316" s="64"/>
      <c r="U316" s="64"/>
      <c r="V316" s="64"/>
      <c r="W316" s="64"/>
      <c r="X316" s="64"/>
      <c r="Y316" s="64"/>
    </row>
    <row r="317" spans="1:45" ht="25.2" hidden="1" customHeight="1">
      <c r="B317" s="64"/>
      <c r="C317" s="64"/>
      <c r="D317" s="64"/>
      <c r="E317" s="64"/>
      <c r="F317" s="64"/>
      <c r="G317" s="64"/>
      <c r="H317" s="64"/>
      <c r="I317" s="64"/>
      <c r="J317" s="14"/>
      <c r="K317" s="14"/>
      <c r="L317" s="14"/>
      <c r="M317" s="14"/>
      <c r="N317" s="64"/>
      <c r="O317" s="64"/>
      <c r="P317" s="64"/>
      <c r="Q317" s="64"/>
      <c r="R317" s="64"/>
      <c r="S317" s="64"/>
      <c r="T317" s="64"/>
      <c r="U317" s="64"/>
      <c r="V317" s="64"/>
      <c r="W317" s="64"/>
      <c r="X317" s="64"/>
      <c r="Y317" s="64"/>
    </row>
    <row r="318" spans="1:45" ht="25.2" customHeight="1">
      <c r="A318" s="303" t="s">
        <v>384</v>
      </c>
      <c r="B318" s="202" t="s">
        <v>378</v>
      </c>
      <c r="C318" s="112"/>
      <c r="D318" s="112"/>
      <c r="E318" s="112"/>
      <c r="F318" s="112"/>
      <c r="G318" s="112"/>
      <c r="H318" s="112"/>
      <c r="I318" s="112"/>
      <c r="J318" s="155"/>
      <c r="K318" s="14"/>
      <c r="L318" s="14"/>
      <c r="M318" s="14"/>
      <c r="N318" s="64"/>
      <c r="O318" s="64"/>
      <c r="P318" s="64"/>
      <c r="Q318" s="64"/>
      <c r="R318" s="64"/>
      <c r="S318" s="64"/>
      <c r="T318" s="64"/>
      <c r="U318" s="64"/>
      <c r="V318" s="64"/>
      <c r="W318" s="64"/>
      <c r="X318" s="64"/>
      <c r="Y318" s="64"/>
    </row>
    <row r="319" spans="1:45" ht="25.2" customHeight="1">
      <c r="B319" s="333"/>
      <c r="C319" s="64"/>
      <c r="D319" s="64"/>
      <c r="E319" s="64"/>
      <c r="F319" s="64"/>
      <c r="G319" s="64"/>
      <c r="H319" s="64"/>
      <c r="I319" s="64"/>
      <c r="J319" s="14"/>
      <c r="K319" s="14"/>
      <c r="L319" s="14"/>
      <c r="M319" s="14"/>
      <c r="N319" s="64"/>
      <c r="O319" s="64"/>
      <c r="P319" s="64"/>
      <c r="Q319" s="64"/>
      <c r="R319" s="64"/>
      <c r="S319" s="64"/>
      <c r="T319" s="64"/>
      <c r="U319" s="64"/>
      <c r="V319" s="64"/>
      <c r="W319" s="64"/>
      <c r="X319" s="64"/>
      <c r="Y319" s="64"/>
    </row>
    <row r="320" spans="1:45" ht="25.2" customHeight="1">
      <c r="B320" s="156" t="s">
        <v>360</v>
      </c>
      <c r="C320" s="64"/>
      <c r="D320" s="64"/>
      <c r="E320" s="64"/>
      <c r="F320" s="64"/>
      <c r="G320" s="64"/>
      <c r="H320" s="64"/>
      <c r="I320" s="64"/>
      <c r="J320" s="14"/>
      <c r="K320" s="14"/>
      <c r="L320" s="14"/>
      <c r="M320" s="14"/>
      <c r="N320" s="64"/>
      <c r="O320" s="64"/>
      <c r="P320" s="64"/>
      <c r="Q320" s="64"/>
      <c r="R320" s="64"/>
      <c r="S320" s="64"/>
      <c r="T320" s="64"/>
      <c r="U320" s="64"/>
      <c r="V320" s="64"/>
      <c r="W320" s="64"/>
      <c r="X320" s="64"/>
      <c r="Y320" s="64"/>
    </row>
    <row r="321" spans="1:25" ht="25.2" customHeight="1">
      <c r="A321" s="424" t="s">
        <v>207</v>
      </c>
      <c r="B321" s="420" t="s">
        <v>361</v>
      </c>
      <c r="C321" s="420"/>
      <c r="D321" s="420"/>
      <c r="E321" s="420"/>
      <c r="F321" s="420"/>
      <c r="G321" s="420"/>
      <c r="H321" s="420"/>
      <c r="I321" s="420"/>
      <c r="J321" s="288"/>
      <c r="K321" s="64"/>
      <c r="L321" s="423" t="s">
        <v>362</v>
      </c>
      <c r="M321" s="423"/>
      <c r="N321" s="423"/>
      <c r="O321" s="423"/>
      <c r="P321" s="423"/>
      <c r="Q321" s="423"/>
      <c r="R321" s="423"/>
      <c r="S321" s="423"/>
      <c r="T321" s="423"/>
      <c r="U321" s="423"/>
      <c r="V321" s="423"/>
      <c r="W321" s="423"/>
      <c r="X321" s="423"/>
      <c r="Y321" s="423"/>
    </row>
    <row r="322" spans="1:25" ht="25.2" customHeight="1">
      <c r="A322" s="425"/>
      <c r="B322" s="420" t="s">
        <v>451</v>
      </c>
      <c r="C322" s="421" t="s">
        <v>199</v>
      </c>
      <c r="D322" s="420" t="s">
        <v>8</v>
      </c>
      <c r="E322" s="420"/>
      <c r="F322" s="420"/>
      <c r="G322" s="420"/>
      <c r="H322" s="420"/>
      <c r="I322" s="420"/>
      <c r="K322" s="422" t="s">
        <v>451</v>
      </c>
      <c r="L322" s="423" t="s">
        <v>8</v>
      </c>
      <c r="M322" s="423"/>
      <c r="N322" s="423"/>
      <c r="O322" s="423"/>
      <c r="P322" s="423"/>
      <c r="Q322" s="423"/>
      <c r="R322" s="423"/>
      <c r="S322" s="423"/>
      <c r="T322" s="423"/>
      <c r="U322" s="423"/>
      <c r="V322" s="423"/>
      <c r="W322" s="423"/>
      <c r="X322" s="423"/>
      <c r="Y322" s="423"/>
    </row>
    <row r="323" spans="1:25" ht="25.2" customHeight="1">
      <c r="A323" s="425"/>
      <c r="B323" s="420"/>
      <c r="C323" s="421">
        <v>43830</v>
      </c>
      <c r="D323" s="286" t="s">
        <v>9</v>
      </c>
      <c r="E323" s="286" t="s">
        <v>10</v>
      </c>
      <c r="F323" s="286" t="s">
        <v>1</v>
      </c>
      <c r="G323" s="286" t="s">
        <v>2</v>
      </c>
      <c r="H323" s="286" t="s">
        <v>3</v>
      </c>
      <c r="I323" s="286" t="s">
        <v>452</v>
      </c>
      <c r="K323" s="423"/>
      <c r="L323" s="279" t="s">
        <v>25</v>
      </c>
      <c r="M323" s="279" t="s">
        <v>26</v>
      </c>
      <c r="N323" s="279" t="s">
        <v>27</v>
      </c>
      <c r="O323" s="279" t="s">
        <v>28</v>
      </c>
      <c r="P323" s="279" t="s">
        <v>29</v>
      </c>
      <c r="Q323" s="279" t="s">
        <v>30</v>
      </c>
      <c r="R323" s="279" t="s">
        <v>31</v>
      </c>
      <c r="S323" s="279" t="s">
        <v>32</v>
      </c>
      <c r="T323" s="279" t="s">
        <v>33</v>
      </c>
      <c r="U323" s="279" t="s">
        <v>34</v>
      </c>
      <c r="V323" s="279" t="s">
        <v>35</v>
      </c>
      <c r="W323" s="279" t="s">
        <v>36</v>
      </c>
      <c r="X323" s="279" t="s">
        <v>37</v>
      </c>
      <c r="Y323" s="279" t="s">
        <v>38</v>
      </c>
    </row>
    <row r="324" spans="1:25" ht="25.2" customHeight="1">
      <c r="A324" s="425"/>
      <c r="B324" s="287">
        <v>2020</v>
      </c>
      <c r="C324" s="309">
        <v>43830</v>
      </c>
      <c r="D324" s="157">
        <f>AVERAGE(L324:N324)</f>
        <v>1.2282687955779199</v>
      </c>
      <c r="E324" s="157">
        <f t="shared" ref="E324:E365" si="50">AVERAGE(O324:P324)</f>
        <v>1.0253067143933672</v>
      </c>
      <c r="F324" s="157">
        <f t="shared" ref="F324:F365" si="51">AVERAGE(Q324:R324)</f>
        <v>0.97645759105944041</v>
      </c>
      <c r="G324" s="157">
        <f t="shared" ref="G324:G365" si="52">AVERAGE(S324:T324)</f>
        <v>0.95971370087812025</v>
      </c>
      <c r="H324" s="157">
        <f t="shared" ref="H324:H365" si="53">AVERAGE(U324:V324)</f>
        <v>0.96489227201607064</v>
      </c>
      <c r="I324" s="157">
        <f t="shared" ref="I324:I365" si="54">AVERAGE(W324:Y324)</f>
        <v>0.99607454000255446</v>
      </c>
      <c r="K324" s="109">
        <v>2020</v>
      </c>
      <c r="L324" s="26">
        <f>($C246*$C$194*C$213)*D$218+D$307*D$221</f>
        <v>1.4024734817481062</v>
      </c>
      <c r="M324" s="26">
        <f>($C247*$C$194*C$213)*D$218+D$307*D$221</f>
        <v>1.1857340974861921</v>
      </c>
      <c r="N324" s="26">
        <f>($C248*$C$194*C$213)*D$218+D$307*D$221</f>
        <v>1.0965988074994615</v>
      </c>
      <c r="O324" s="26">
        <f>($C249*$C$194*C$213)*D$218+D$307*D$221</f>
        <v>1.0430131014127209</v>
      </c>
      <c r="P324" s="26">
        <f>($C250*$C$194*C$213)*D$218+D$307*D$221</f>
        <v>1.0076003273740133</v>
      </c>
      <c r="Q324" s="26">
        <f>($C251*$C$194*C$213)*D$218+D$307*D$221</f>
        <v>0.98395245074446291</v>
      </c>
      <c r="R324" s="26">
        <f>($C252*$C$194*C$213)*D$218+D$307*D$221</f>
        <v>0.96896273137441791</v>
      </c>
      <c r="S324" s="26">
        <f>($C253*$C$194*C$213)*D$218+D$307*D$221</f>
        <v>0.96086823805271093</v>
      </c>
      <c r="T324" s="26">
        <f>($C254*$C$194*C$213)*D$218+D$307*D$221</f>
        <v>0.95855916370352945</v>
      </c>
      <c r="U324" s="26">
        <f>($C255*$C$194*C$213)*D$218+D$307*D$221</f>
        <v>0.96128320948762747</v>
      </c>
      <c r="V324" s="26">
        <f>($C256*$C$194*C$213)*D$218+D$307*D$221</f>
        <v>0.9685013345445137</v>
      </c>
      <c r="W324" s="26">
        <f>($C257*$C$194*C$213)*D$218+D$307*D$221</f>
        <v>0.97981029308481593</v>
      </c>
      <c r="X324" s="26">
        <f>($C258*$C$194*C$213)*D$218+D$307*D$221</f>
        <v>0.99489786926169388</v>
      </c>
      <c r="Y324" s="26">
        <f>($C259*$C$194*C$213)*D$218+D$307*D$221</f>
        <v>1.013515457661154</v>
      </c>
    </row>
    <row r="325" spans="1:25" ht="25.2" customHeight="1">
      <c r="A325" s="425"/>
      <c r="B325" s="287">
        <f>B324+1</f>
        <v>2021</v>
      </c>
      <c r="C325" s="309">
        <f>DATE(YEAR(C324+1),12,31)</f>
        <v>44196</v>
      </c>
      <c r="D325" s="157">
        <f t="shared" ref="D325:D365" si="55">AVERAGE(L325:N325)</f>
        <v>1.2673009269142523</v>
      </c>
      <c r="E325" s="157">
        <f t="shared" si="50"/>
        <v>1.0589368804163846</v>
      </c>
      <c r="F325" s="157">
        <f t="shared" si="51"/>
        <v>1.0087876064912951</v>
      </c>
      <c r="G325" s="157">
        <f t="shared" si="52"/>
        <v>0.99159806698749287</v>
      </c>
      <c r="H325" s="157">
        <f t="shared" si="53"/>
        <v>0.99691446910104453</v>
      </c>
      <c r="I325" s="157">
        <f t="shared" si="54"/>
        <v>1.0289266730493121</v>
      </c>
      <c r="K325" s="109">
        <f>K324+1</f>
        <v>2021</v>
      </c>
      <c r="L325" s="26">
        <f>($C246*$C$194*D$213)*E$218+E$307*E$221</f>
        <v>1.4461421819775833</v>
      </c>
      <c r="M325" s="26">
        <f>($C247*$C$194*D$213)*E$218+E$307*E$221</f>
        <v>1.2236341406888058</v>
      </c>
      <c r="N325" s="26">
        <f>($C248*$C$194*D$213)*E$218+E$307*E$221</f>
        <v>1.1321264580763672</v>
      </c>
      <c r="O325" s="26">
        <f>($C249*$C$194*D$213)*E$218+E$307*E$221</f>
        <v>1.0771145342257931</v>
      </c>
      <c r="P325" s="26">
        <f>($C250*$C$194*D$213)*E$218+E$307*E$221</f>
        <v>1.0407592266069761</v>
      </c>
      <c r="Q325" s="26">
        <f>($C251*$C$194*D$213)*E$218+E$307*E$221</f>
        <v>1.0164819466497654</v>
      </c>
      <c r="R325" s="26">
        <f>($C252*$C$194*D$213)*E$218+E$307*E$221</f>
        <v>1.0010932663328247</v>
      </c>
      <c r="S325" s="26">
        <f>($C253*$C$194*D$213)*E$218+E$307*E$221</f>
        <v>0.99278333290576659</v>
      </c>
      <c r="T325" s="26">
        <f>($C254*$C$194*D$213)*E$218+E$307*E$221</f>
        <v>0.99041280106921914</v>
      </c>
      <c r="U325" s="26">
        <f>($C255*$C$194*D$213)*E$218+E$307*E$221</f>
        <v>0.99320934907024216</v>
      </c>
      <c r="V325" s="26">
        <f>($C256*$C$194*D$213)*E$218+E$307*E$221</f>
        <v>1.000619589131847</v>
      </c>
      <c r="W325" s="26">
        <f>($C257*$C$194*D$213)*E$218+E$307*E$221</f>
        <v>1.0122295428206414</v>
      </c>
      <c r="X325" s="26">
        <f>($C258*$C$194*D$213)*E$218+E$307*E$221</f>
        <v>1.0277186844657773</v>
      </c>
      <c r="Y325" s="26">
        <f>($C259*$C$194*D$213)*E$218+E$307*E$221</f>
        <v>1.0468317918615173</v>
      </c>
    </row>
    <row r="326" spans="1:25" ht="25.2" customHeight="1">
      <c r="A326" s="425"/>
      <c r="B326" s="287">
        <f t="shared" ref="B326:B365" si="56">B325+1</f>
        <v>2022</v>
      </c>
      <c r="C326" s="309">
        <f t="shared" ref="C326:C365" si="57">DATE(YEAR(C325+1),12,31)</f>
        <v>44561</v>
      </c>
      <c r="D326" s="157">
        <f t="shared" si="55"/>
        <v>1.3290650870801823</v>
      </c>
      <c r="E326" s="157">
        <f t="shared" si="50"/>
        <v>1.1116496556756785</v>
      </c>
      <c r="F326" s="157">
        <f t="shared" si="51"/>
        <v>1.0593218850823121</v>
      </c>
      <c r="G326" s="157">
        <f t="shared" si="52"/>
        <v>1.0413856277976268</v>
      </c>
      <c r="H326" s="157">
        <f t="shared" si="53"/>
        <v>1.046932975713283</v>
      </c>
      <c r="I326" s="157">
        <f t="shared" si="54"/>
        <v>1.0803357975945176</v>
      </c>
      <c r="K326" s="109">
        <f t="shared" ref="K326:K365" si="58">K325+1</f>
        <v>2022</v>
      </c>
      <c r="L326" s="26">
        <f>($C246*$C$194*E$213)*F$218+F$307*F$221</f>
        <v>1.5156752498028334</v>
      </c>
      <c r="M326" s="26">
        <f>($C247*$C$194*E$213)*F$218+F$307*F$221</f>
        <v>1.2835014050303102</v>
      </c>
      <c r="N326" s="26">
        <f>($C248*$C$194*E$213)*F$218+F$307*F$221</f>
        <v>1.1880186064074041</v>
      </c>
      <c r="O326" s="26">
        <f>($C249*$C$194*E$213)*F$218+F$307*F$221</f>
        <v>1.130616951191965</v>
      </c>
      <c r="P326" s="26">
        <f>($C250*$C$194*E$213)*F$218+F$307*F$221</f>
        <v>1.0926823601593922</v>
      </c>
      <c r="Q326" s="26">
        <f>($C251*$C$194*E$213)*F$218+F$307*F$221</f>
        <v>1.0673504692504736</v>
      </c>
      <c r="R326" s="26">
        <f>($C252*$C$194*E$213)*F$218+F$307*F$221</f>
        <v>1.0512933009141507</v>
      </c>
      <c r="S326" s="26">
        <f>($C253*$C$194*E$213)*F$218+F$307*F$221</f>
        <v>1.0426223819559464</v>
      </c>
      <c r="T326" s="26">
        <f>($C254*$C$194*E$213)*F$218+F$307*F$221</f>
        <v>1.0401488736393072</v>
      </c>
      <c r="U326" s="26">
        <f>($C255*$C$194*E$213)*F$218+F$307*F$221</f>
        <v>1.0430669043663214</v>
      </c>
      <c r="V326" s="26">
        <f>($C256*$C$194*E$213)*F$218+F$307*F$221</f>
        <v>1.0507990470602446</v>
      </c>
      <c r="W326" s="26">
        <f>($C257*$C$194*E$213)*F$218+F$307*F$221</f>
        <v>1.0629133399637536</v>
      </c>
      <c r="X326" s="26">
        <f>($C258*$C$194*E$213)*F$218+F$307*F$221</f>
        <v>1.079075333692826</v>
      </c>
      <c r="Y326" s="26">
        <f>($C259*$C$194*E$213)*F$218+F$307*F$221</f>
        <v>1.0990187191269729</v>
      </c>
    </row>
    <row r="327" spans="1:25" ht="25.2" customHeight="1">
      <c r="A327" s="425"/>
      <c r="B327" s="287">
        <f t="shared" si="56"/>
        <v>2023</v>
      </c>
      <c r="C327" s="309">
        <f t="shared" si="57"/>
        <v>44926</v>
      </c>
      <c r="D327" s="157">
        <f t="shared" si="55"/>
        <v>1.5171692535696686</v>
      </c>
      <c r="E327" s="157">
        <f t="shared" si="50"/>
        <v>1.2702480076385956</v>
      </c>
      <c r="F327" s="157">
        <f t="shared" si="51"/>
        <v>1.2108187471291609</v>
      </c>
      <c r="G327" s="157">
        <f t="shared" si="52"/>
        <v>1.1904483301469599</v>
      </c>
      <c r="H327" s="157">
        <f t="shared" si="53"/>
        <v>1.1967485179951654</v>
      </c>
      <c r="I327" s="157">
        <f t="shared" si="54"/>
        <v>1.2346844931154541</v>
      </c>
      <c r="K327" s="109">
        <f t="shared" si="58"/>
        <v>2023</v>
      </c>
      <c r="L327" s="26">
        <f>($C246*$C$194*F$213)*G$218+G$307*G$221</f>
        <v>1.7291045959012279</v>
      </c>
      <c r="M327" s="26">
        <f>($C247*$C$194*F$213)*G$218+G$307*G$221</f>
        <v>1.4654220474570085</v>
      </c>
      <c r="N327" s="26">
        <f>($C248*$C$194*F$213)*G$218+G$307*G$221</f>
        <v>1.3569811173507689</v>
      </c>
      <c r="O327" s="26">
        <f>($C249*$C$194*F$213)*G$218+G$307*G$221</f>
        <v>1.2917893867880392</v>
      </c>
      <c r="P327" s="26">
        <f>($C250*$C$194*F$213)*G$218+G$307*G$221</f>
        <v>1.2487066284891519</v>
      </c>
      <c r="Q327" s="26">
        <f>($C251*$C$194*F$213)*G$218+G$307*G$221</f>
        <v>1.2199369039824182</v>
      </c>
      <c r="R327" s="26">
        <f>($C252*$C$194*F$213)*G$218+G$307*G$221</f>
        <v>1.2017005902759035</v>
      </c>
      <c r="S327" s="26">
        <f>($C253*$C$194*F$213)*G$218+G$307*G$221</f>
        <v>1.1918529262959543</v>
      </c>
      <c r="T327" s="26">
        <f>($C254*$C$194*F$213)*G$218+G$307*G$221</f>
        <v>1.1890437339979658</v>
      </c>
      <c r="U327" s="26">
        <f>($C255*$C$194*F$213)*G$218+G$307*G$221</f>
        <v>1.1923577755916324</v>
      </c>
      <c r="V327" s="26">
        <f>($C256*$C$194*F$213)*G$218+G$307*G$221</f>
        <v>1.2011392603986983</v>
      </c>
      <c r="W327" s="26">
        <f>($C257*$C$194*F$213)*G$218+G$307*G$221</f>
        <v>1.2148976044039272</v>
      </c>
      <c r="X327" s="26">
        <f>($C258*$C$194*F$213)*G$218+G$307*G$221</f>
        <v>1.2332529695338657</v>
      </c>
      <c r="Y327" s="26">
        <f>($C259*$C$194*F$213)*G$218+G$307*G$221</f>
        <v>1.2559029054085697</v>
      </c>
    </row>
    <row r="328" spans="1:25" ht="25.2" customHeight="1">
      <c r="A328" s="425"/>
      <c r="B328" s="287">
        <f t="shared" si="56"/>
        <v>2024</v>
      </c>
      <c r="C328" s="309">
        <f t="shared" si="57"/>
        <v>45291</v>
      </c>
      <c r="D328" s="157">
        <f t="shared" si="55"/>
        <v>1.6864712849368437</v>
      </c>
      <c r="E328" s="157">
        <f t="shared" si="50"/>
        <v>1.4134084534312152</v>
      </c>
      <c r="F328" s="157">
        <f t="shared" si="51"/>
        <v>1.3476874091047106</v>
      </c>
      <c r="G328" s="157">
        <f t="shared" si="52"/>
        <v>1.3251603733320867</v>
      </c>
      <c r="H328" s="157">
        <f t="shared" si="53"/>
        <v>1.3321275629166096</v>
      </c>
      <c r="I328" s="157">
        <f t="shared" si="54"/>
        <v>1.3740798248340174</v>
      </c>
      <c r="K328" s="109">
        <f t="shared" si="58"/>
        <v>2024</v>
      </c>
      <c r="L328" s="26">
        <f>($C246*$C$194*G$213)*H$218+H$307*H$221</f>
        <v>1.9208442505152079</v>
      </c>
      <c r="M328" s="26">
        <f>($C247*$C$194*G$213)*H$218+H$307*H$221</f>
        <v>1.6292455951411073</v>
      </c>
      <c r="N328" s="26">
        <f>($C248*$C$194*G$213)*H$218+H$307*H$221</f>
        <v>1.5093240091542153</v>
      </c>
      <c r="O328" s="26">
        <f>($C249*$C$194*G$213)*H$218+H$307*H$221</f>
        <v>1.4372304212934921</v>
      </c>
      <c r="P328" s="26">
        <f>($C250*$C$194*G$213)*H$218+H$307*H$221</f>
        <v>1.3895864855689384</v>
      </c>
      <c r="Q328" s="26">
        <f>($C251*$C$194*G$213)*H$218+H$307*H$221</f>
        <v>1.3577709064525165</v>
      </c>
      <c r="R328" s="26">
        <f>($C252*$C$194*G$213)*H$218+H$307*H$221</f>
        <v>1.3376039117569045</v>
      </c>
      <c r="S328" s="26">
        <f>($C253*$C$194*G$213)*H$218+H$307*H$221</f>
        <v>1.3267136742646171</v>
      </c>
      <c r="T328" s="26">
        <f>($C254*$C$194*G$213)*H$218+H$307*H$221</f>
        <v>1.3236070723995563</v>
      </c>
      <c r="U328" s="26">
        <f>($C255*$C$194*G$213)*H$218+H$307*H$221</f>
        <v>1.3272719720232473</v>
      </c>
      <c r="V328" s="26">
        <f>($C256*$C$194*G$213)*H$218+H$307*H$221</f>
        <v>1.3369831538099717</v>
      </c>
      <c r="W328" s="26">
        <f>($C257*$C$194*G$213)*H$218+H$307*H$221</f>
        <v>1.352198095548703</v>
      </c>
      <c r="X328" s="26">
        <f>($C258*$C$194*G$213)*H$218+H$307*H$221</f>
        <v>1.3724967456579762</v>
      </c>
      <c r="Y328" s="26">
        <f>($C259*$C$194*G$213)*H$218+H$307*H$221</f>
        <v>1.3975446332953732</v>
      </c>
    </row>
    <row r="329" spans="1:25" ht="25.2" customHeight="1">
      <c r="A329" s="425"/>
      <c r="B329" s="287">
        <f t="shared" si="56"/>
        <v>2025</v>
      </c>
      <c r="C329" s="309">
        <f t="shared" si="57"/>
        <v>45657</v>
      </c>
      <c r="D329" s="157">
        <f t="shared" si="55"/>
        <v>1.6828160213970762</v>
      </c>
      <c r="E329" s="157">
        <f t="shared" si="50"/>
        <v>1.4117606263530349</v>
      </c>
      <c r="F329" s="157">
        <f t="shared" si="51"/>
        <v>1.3465227339075356</v>
      </c>
      <c r="G329" s="157">
        <f t="shared" si="52"/>
        <v>1.3241613068804599</v>
      </c>
      <c r="H329" s="157">
        <f t="shared" si="53"/>
        <v>1.3310772767866044</v>
      </c>
      <c r="I329" s="157">
        <f t="shared" si="54"/>
        <v>1.3727211243374189</v>
      </c>
      <c r="K329" s="109">
        <f t="shared" si="58"/>
        <v>2025</v>
      </c>
      <c r="L329" s="26">
        <f>($C246*$C$194*H$213)*I$218+I$307*I$221</f>
        <v>1.9154659811964478</v>
      </c>
      <c r="M329" s="26">
        <f>($C247*$C$194*H$213)*I$218+I$307*I$221</f>
        <v>1.6260110294151069</v>
      </c>
      <c r="N329" s="26">
        <f>($C248*$C$194*H$213)*I$218+I$307*I$221</f>
        <v>1.5069710535796736</v>
      </c>
      <c r="O329" s="26">
        <f>($C249*$C$194*H$213)*I$218+I$307*I$221</f>
        <v>1.4354074657051086</v>
      </c>
      <c r="P329" s="26">
        <f>($C250*$C$194*H$213)*I$218+I$307*I$221</f>
        <v>1.3881137870009614</v>
      </c>
      <c r="Q329" s="26">
        <f>($C251*$C$194*H$213)*I$218+I$307*I$221</f>
        <v>1.3565321018686189</v>
      </c>
      <c r="R329" s="26">
        <f>($C252*$C$194*H$213)*I$218+I$307*I$221</f>
        <v>1.3365133659464523</v>
      </c>
      <c r="S329" s="26">
        <f>($C253*$C$194*H$213)*I$218+I$307*I$221</f>
        <v>1.3257031886355408</v>
      </c>
      <c r="T329" s="26">
        <f>($C254*$C$194*H$213)*I$218+I$307*I$221</f>
        <v>1.3226194251253789</v>
      </c>
      <c r="U329" s="26">
        <f>($C255*$C$194*H$213)*I$218+I$307*I$221</f>
        <v>1.3262573820374159</v>
      </c>
      <c r="V329" s="26">
        <f>($C256*$C$194*H$213)*I$218+I$307*I$221</f>
        <v>1.335897171535793</v>
      </c>
      <c r="W329" s="26">
        <f>($C257*$C$194*H$213)*I$218+I$307*I$221</f>
        <v>1.3510002597914308</v>
      </c>
      <c r="X329" s="26">
        <f>($C258*$C$194*H$213)*I$218+I$307*I$221</f>
        <v>1.3711496832552259</v>
      </c>
      <c r="Y329" s="26">
        <f>($C259*$C$194*H$213)*I$218+I$307*I$221</f>
        <v>1.3960134299655997</v>
      </c>
    </row>
    <row r="330" spans="1:25" ht="25.2" customHeight="1">
      <c r="A330" s="425"/>
      <c r="B330" s="287">
        <f t="shared" si="56"/>
        <v>2026</v>
      </c>
      <c r="C330" s="309">
        <f t="shared" si="57"/>
        <v>46022</v>
      </c>
      <c r="D330" s="157">
        <f t="shared" si="55"/>
        <v>1.6791607578573087</v>
      </c>
      <c r="E330" s="157">
        <f t="shared" si="50"/>
        <v>1.4101127992748546</v>
      </c>
      <c r="F330" s="157">
        <f t="shared" si="51"/>
        <v>1.3453580587103606</v>
      </c>
      <c r="G330" s="157">
        <f t="shared" si="52"/>
        <v>1.3231622404288328</v>
      </c>
      <c r="H330" s="157">
        <f t="shared" si="53"/>
        <v>1.3300269906565991</v>
      </c>
      <c r="I330" s="157">
        <f t="shared" si="54"/>
        <v>1.3713624238408204</v>
      </c>
      <c r="K330" s="109">
        <f t="shared" si="58"/>
        <v>2026</v>
      </c>
      <c r="L330" s="26">
        <f>($C246*$C$194*I$213)*J$218+J$307*J$221</f>
        <v>1.9100877118776878</v>
      </c>
      <c r="M330" s="26">
        <f>($C247*$C$194*I$213)*J$218+J$307*J$221</f>
        <v>1.6227764636891064</v>
      </c>
      <c r="N330" s="26">
        <f>($C248*$C$194*I$213)*J$218+J$307*J$221</f>
        <v>1.5046180980051318</v>
      </c>
      <c r="O330" s="26">
        <f>($C249*$C$194*I$213)*J$218+J$307*J$221</f>
        <v>1.4335845101167248</v>
      </c>
      <c r="P330" s="26">
        <f>($C250*$C$194*I$213)*J$218+J$307*J$221</f>
        <v>1.3866410884329845</v>
      </c>
      <c r="Q330" s="26">
        <f>($C251*$C$194*I$213)*J$218+J$307*J$221</f>
        <v>1.3552932972847211</v>
      </c>
      <c r="R330" s="26">
        <f>($C252*$C$194*I$213)*J$218+J$307*J$221</f>
        <v>1.3354228201360001</v>
      </c>
      <c r="S330" s="26">
        <f>($C253*$C$194*I$213)*J$218+J$307*J$221</f>
        <v>1.3246927030064646</v>
      </c>
      <c r="T330" s="26">
        <f>($C254*$C$194*I$213)*J$218+J$307*J$221</f>
        <v>1.3216317778512012</v>
      </c>
      <c r="U330" s="26">
        <f>($C255*$C$194*I$213)*J$218+J$307*J$221</f>
        <v>1.3252427920515844</v>
      </c>
      <c r="V330" s="26">
        <f>($C256*$C$194*I$213)*J$218+J$307*J$221</f>
        <v>1.3348111892616141</v>
      </c>
      <c r="W330" s="26">
        <f>($C257*$C$194*I$213)*J$218+J$307*J$221</f>
        <v>1.3498024240341586</v>
      </c>
      <c r="X330" s="26">
        <f>($C258*$C$194*I$213)*J$218+J$307*J$221</f>
        <v>1.3698026208524756</v>
      </c>
      <c r="Y330" s="26">
        <f>($C259*$C$194*I$213)*J$218+J$307*J$221</f>
        <v>1.3944822266358261</v>
      </c>
    </row>
    <row r="331" spans="1:25" ht="25.2" customHeight="1">
      <c r="A331" s="425"/>
      <c r="B331" s="287">
        <f t="shared" si="56"/>
        <v>2027</v>
      </c>
      <c r="C331" s="309">
        <f t="shared" si="57"/>
        <v>46387</v>
      </c>
      <c r="D331" s="157">
        <f t="shared" si="55"/>
        <v>1.6755054943175411</v>
      </c>
      <c r="E331" s="157">
        <f t="shared" si="50"/>
        <v>1.4084649721966744</v>
      </c>
      <c r="F331" s="157">
        <f t="shared" si="51"/>
        <v>1.3441933835131858</v>
      </c>
      <c r="G331" s="157">
        <f t="shared" si="52"/>
        <v>1.3221631739772062</v>
      </c>
      <c r="H331" s="157">
        <f t="shared" si="53"/>
        <v>1.3289767045265943</v>
      </c>
      <c r="I331" s="157">
        <f t="shared" si="54"/>
        <v>1.3700037233442217</v>
      </c>
      <c r="K331" s="109">
        <f t="shared" si="58"/>
        <v>2027</v>
      </c>
      <c r="L331" s="26">
        <f>($C246*$C$194*J$213)*K$218+K$307*K$221</f>
        <v>1.9047094425589277</v>
      </c>
      <c r="M331" s="26">
        <f>($C247*$C$194*J$213)*K$218+K$307*K$221</f>
        <v>1.619541897963106</v>
      </c>
      <c r="N331" s="26">
        <f>($C248*$C$194*J$213)*K$218+K$307*K$221</f>
        <v>1.5022651424305902</v>
      </c>
      <c r="O331" s="26">
        <f>($C249*$C$194*J$213)*K$218+K$307*K$221</f>
        <v>1.4317615545283413</v>
      </c>
      <c r="P331" s="26">
        <f>($C250*$C$194*J$213)*K$218+K$307*K$221</f>
        <v>1.3851683898650076</v>
      </c>
      <c r="Q331" s="26">
        <f>($C251*$C$194*J$213)*K$218+K$307*K$221</f>
        <v>1.3540544927008233</v>
      </c>
      <c r="R331" s="26">
        <f>($C252*$C$194*J$213)*K$218+K$307*K$221</f>
        <v>1.3343322743255481</v>
      </c>
      <c r="S331" s="26">
        <f>($C253*$C$194*J$213)*K$218+K$307*K$221</f>
        <v>1.3236822173773883</v>
      </c>
      <c r="T331" s="26">
        <f>($C254*$C$194*J$213)*K$218+K$307*K$221</f>
        <v>1.3206441305770238</v>
      </c>
      <c r="U331" s="26">
        <f>($C255*$C$194*J$213)*K$218+K$307*K$221</f>
        <v>1.324228202065753</v>
      </c>
      <c r="V331" s="26">
        <f>($C256*$C$194*J$213)*K$218+K$307*K$221</f>
        <v>1.3337252069874355</v>
      </c>
      <c r="W331" s="26">
        <f>($C257*$C$194*J$213)*K$218+K$307*K$221</f>
        <v>1.3486045882768867</v>
      </c>
      <c r="X331" s="26">
        <f>($C258*$C$194*J$213)*K$218+K$307*K$221</f>
        <v>1.3684555584497253</v>
      </c>
      <c r="Y331" s="26">
        <f>($C259*$C$194*J$213)*K$218+K$307*K$221</f>
        <v>1.3929510233060527</v>
      </c>
    </row>
    <row r="332" spans="1:25" ht="25.2" customHeight="1">
      <c r="A332" s="425"/>
      <c r="B332" s="287">
        <f t="shared" si="56"/>
        <v>2028</v>
      </c>
      <c r="C332" s="309">
        <f t="shared" si="57"/>
        <v>46752</v>
      </c>
      <c r="D332" s="157">
        <f t="shared" si="55"/>
        <v>1.6718502307777741</v>
      </c>
      <c r="E332" s="157">
        <f t="shared" si="50"/>
        <v>1.4068171451184941</v>
      </c>
      <c r="F332" s="157">
        <f t="shared" si="51"/>
        <v>1.3430287083160111</v>
      </c>
      <c r="G332" s="157">
        <f t="shared" si="52"/>
        <v>1.3211641075255793</v>
      </c>
      <c r="H332" s="157">
        <f t="shared" si="53"/>
        <v>1.3279264183965891</v>
      </c>
      <c r="I332" s="157">
        <f t="shared" si="54"/>
        <v>1.368645022847623</v>
      </c>
      <c r="K332" s="109">
        <f t="shared" si="58"/>
        <v>2028</v>
      </c>
      <c r="L332" s="26">
        <f>($C246*$C$194*K$213)*L$218+L$307*L$221</f>
        <v>1.8993311732401676</v>
      </c>
      <c r="M332" s="26">
        <f>($C247*$C$194*K$213)*L$218+L$307*L$221</f>
        <v>1.6163073322371055</v>
      </c>
      <c r="N332" s="26">
        <f>($C248*$C$194*K$213)*L$218+L$307*L$221</f>
        <v>1.4999121868560485</v>
      </c>
      <c r="O332" s="26">
        <f>($C249*$C$194*K$213)*L$218+L$307*L$221</f>
        <v>1.4299385989399576</v>
      </c>
      <c r="P332" s="26">
        <f>($C250*$C$194*K$213)*L$218+L$307*L$221</f>
        <v>1.3836956912970306</v>
      </c>
      <c r="Q332" s="26">
        <f>($C251*$C$194*K$213)*L$218+L$307*L$221</f>
        <v>1.3528156881169258</v>
      </c>
      <c r="R332" s="26">
        <f>($C252*$C$194*K$213)*L$218+L$307*L$221</f>
        <v>1.3332417285150961</v>
      </c>
      <c r="S332" s="26">
        <f>($C253*$C$194*K$213)*L$218+L$307*L$221</f>
        <v>1.3226717317483123</v>
      </c>
      <c r="T332" s="26">
        <f>($C254*$C$194*K$213)*L$218+L$307*L$221</f>
        <v>1.3196564833028464</v>
      </c>
      <c r="U332" s="26">
        <f>($C255*$C$194*K$213)*L$218+L$307*L$221</f>
        <v>1.3232136120799216</v>
      </c>
      <c r="V332" s="26">
        <f>($C256*$C$194*K$213)*L$218+L$307*L$221</f>
        <v>1.3326392247132568</v>
      </c>
      <c r="W332" s="26">
        <f>($C257*$C$194*K$213)*L$218+L$307*L$221</f>
        <v>1.3474067525196145</v>
      </c>
      <c r="X332" s="26">
        <f>($C258*$C$194*K$213)*L$218+L$307*L$221</f>
        <v>1.367108496046975</v>
      </c>
      <c r="Y332" s="26">
        <f>($C259*$C$194*K$213)*L$218+L$307*L$221</f>
        <v>1.3914198199762791</v>
      </c>
    </row>
    <row r="333" spans="1:25" ht="25.2" customHeight="1">
      <c r="A333" s="425"/>
      <c r="B333" s="287">
        <f t="shared" si="56"/>
        <v>2029</v>
      </c>
      <c r="C333" s="309">
        <f t="shared" si="57"/>
        <v>47118</v>
      </c>
      <c r="D333" s="157">
        <f t="shared" si="55"/>
        <v>1.6681949672380065</v>
      </c>
      <c r="E333" s="157">
        <f t="shared" si="50"/>
        <v>1.405169318040314</v>
      </c>
      <c r="F333" s="157">
        <f t="shared" si="51"/>
        <v>1.3418640331188363</v>
      </c>
      <c r="G333" s="157">
        <f t="shared" si="52"/>
        <v>1.3201650410739525</v>
      </c>
      <c r="H333" s="157">
        <f t="shared" si="53"/>
        <v>1.3268761322665843</v>
      </c>
      <c r="I333" s="157">
        <f t="shared" si="54"/>
        <v>1.3672863223510243</v>
      </c>
      <c r="K333" s="109">
        <f t="shared" si="58"/>
        <v>2029</v>
      </c>
      <c r="L333" s="26">
        <f>($C246*$C$194*L$213)*M$218+M$307*M$221</f>
        <v>1.8939529039214076</v>
      </c>
      <c r="M333" s="26">
        <f>($C247*$C$194*L$213)*M$218+M$307*M$221</f>
        <v>1.6130727665111053</v>
      </c>
      <c r="N333" s="26">
        <f>($C248*$C$194*L$213)*M$218+M$307*M$221</f>
        <v>1.4975592312815069</v>
      </c>
      <c r="O333" s="26">
        <f>($C249*$C$194*L$213)*M$218+M$307*M$221</f>
        <v>1.428115643351574</v>
      </c>
      <c r="P333" s="26">
        <f>($C250*$C$194*L$213)*M$218+M$307*M$221</f>
        <v>1.3822229927290537</v>
      </c>
      <c r="Q333" s="26">
        <f>($C251*$C$194*L$213)*M$218+M$307*M$221</f>
        <v>1.3515768835330282</v>
      </c>
      <c r="R333" s="26">
        <f>($C252*$C$194*L$213)*M$218+M$307*M$221</f>
        <v>1.3321511827046442</v>
      </c>
      <c r="S333" s="26">
        <f>($C253*$C$194*L$213)*M$218+M$307*M$221</f>
        <v>1.3216612461192361</v>
      </c>
      <c r="T333" s="26">
        <f>($C254*$C$194*L$213)*M$218+M$307*M$221</f>
        <v>1.3186688360286689</v>
      </c>
      <c r="U333" s="26">
        <f>($C255*$C$194*L$213)*M$218+M$307*M$221</f>
        <v>1.3221990220940902</v>
      </c>
      <c r="V333" s="26">
        <f>($C256*$C$194*L$213)*M$218+M$307*M$221</f>
        <v>1.3315532424390781</v>
      </c>
      <c r="W333" s="26">
        <f>($C257*$C$194*L$213)*M$218+M$307*M$221</f>
        <v>1.3462089167623426</v>
      </c>
      <c r="X333" s="26">
        <f>($C258*$C$194*L$213)*M$218+M$307*M$221</f>
        <v>1.365761433644225</v>
      </c>
      <c r="Y333" s="26">
        <f>($C259*$C$194*L$213)*M$218+M$307*M$221</f>
        <v>1.3898886166465056</v>
      </c>
    </row>
    <row r="334" spans="1:25" ht="25.2" customHeight="1">
      <c r="A334" s="425"/>
      <c r="B334" s="287">
        <f t="shared" si="56"/>
        <v>2030</v>
      </c>
      <c r="C334" s="309">
        <f t="shared" si="57"/>
        <v>47483</v>
      </c>
      <c r="D334" s="157">
        <f t="shared" si="55"/>
        <v>1.664539703698239</v>
      </c>
      <c r="E334" s="157">
        <f t="shared" si="50"/>
        <v>1.4035214909621332</v>
      </c>
      <c r="F334" s="157">
        <f t="shared" si="51"/>
        <v>1.3406993579216611</v>
      </c>
      <c r="G334" s="157">
        <f t="shared" si="52"/>
        <v>1.3191659746223254</v>
      </c>
      <c r="H334" s="157">
        <f t="shared" si="53"/>
        <v>1.3258258461365791</v>
      </c>
      <c r="I334" s="157">
        <f t="shared" si="54"/>
        <v>1.3659276218544256</v>
      </c>
      <c r="K334" s="109">
        <f t="shared" si="58"/>
        <v>2030</v>
      </c>
      <c r="L334" s="26">
        <f>($C246*$C$194*M$213)*N$218+N$307*N$221</f>
        <v>1.8885746346026473</v>
      </c>
      <c r="M334" s="26">
        <f>($C247*$C$194*M$213)*N$218+N$307*N$221</f>
        <v>1.6098382007851044</v>
      </c>
      <c r="N334" s="26">
        <f>($C248*$C$194*M$213)*N$218+N$307*N$221</f>
        <v>1.4952062757069651</v>
      </c>
      <c r="O334" s="26">
        <f>($C249*$C$194*M$213)*N$218+N$307*N$221</f>
        <v>1.4262926877631901</v>
      </c>
      <c r="P334" s="26">
        <f>($C250*$C$194*M$213)*N$218+N$307*N$221</f>
        <v>1.3807502941610765</v>
      </c>
      <c r="Q334" s="26">
        <f>($C251*$C$194*M$213)*N$218+N$307*N$221</f>
        <v>1.3503380789491302</v>
      </c>
      <c r="R334" s="26">
        <f>($C252*$C$194*M$213)*N$218+N$307*N$221</f>
        <v>1.3310606368941917</v>
      </c>
      <c r="S334" s="26">
        <f>($C253*$C$194*M$213)*N$218+N$307*N$221</f>
        <v>1.3206507604901596</v>
      </c>
      <c r="T334" s="26">
        <f>($C254*$C$194*M$213)*N$218+N$307*N$221</f>
        <v>1.317681188754491</v>
      </c>
      <c r="U334" s="26">
        <f>($C255*$C$194*M$213)*N$218+N$307*N$221</f>
        <v>1.3211844321082586</v>
      </c>
      <c r="V334" s="26">
        <f>($C256*$C$194*M$213)*N$218+N$307*N$221</f>
        <v>1.3304672601648992</v>
      </c>
      <c r="W334" s="26">
        <f>($C257*$C$194*M$213)*N$218+N$307*N$221</f>
        <v>1.3450110810050702</v>
      </c>
      <c r="X334" s="26">
        <f>($C258*$C$194*M$213)*N$218+N$307*N$221</f>
        <v>1.3644143712414745</v>
      </c>
      <c r="Y334" s="26">
        <f>($C259*$C$194*M$213)*N$218+N$307*N$221</f>
        <v>1.3883574133167318</v>
      </c>
    </row>
    <row r="335" spans="1:25" ht="25.2" customHeight="1">
      <c r="A335" s="425"/>
      <c r="B335" s="287">
        <f t="shared" si="56"/>
        <v>2031</v>
      </c>
      <c r="C335" s="309">
        <f t="shared" si="57"/>
        <v>47848</v>
      </c>
      <c r="D335" s="157">
        <f t="shared" si="55"/>
        <v>1.658018807268</v>
      </c>
      <c r="E335" s="157">
        <f t="shared" si="50"/>
        <v>1.4005818097066358</v>
      </c>
      <c r="F335" s="157">
        <f t="shared" si="51"/>
        <v>1.3386216072333674</v>
      </c>
      <c r="G335" s="157">
        <f t="shared" si="52"/>
        <v>1.3173836656897113</v>
      </c>
      <c r="H335" s="157">
        <f t="shared" si="53"/>
        <v>1.3239521626110633</v>
      </c>
      <c r="I335" s="157">
        <f t="shared" si="54"/>
        <v>1.3635037350069676</v>
      </c>
      <c r="K335" s="109">
        <f t="shared" si="58"/>
        <v>2031</v>
      </c>
      <c r="L335" s="26">
        <f>($C246*$C$194*N$213)*O$218+O$307*O$221</f>
        <v>1.8789799400423206</v>
      </c>
      <c r="M335" s="26">
        <f>($C247*$C$194*N$213)*O$218+O$307*O$221</f>
        <v>1.6040678184675023</v>
      </c>
      <c r="N335" s="26">
        <f>($C248*$C$194*N$213)*O$218+O$307*O$221</f>
        <v>1.4910086632941768</v>
      </c>
      <c r="O335" s="26">
        <f>($C249*$C$194*N$213)*O$218+O$307*O$221</f>
        <v>1.4230405817359646</v>
      </c>
      <c r="P335" s="26">
        <f>($C250*$C$194*N$213)*O$218+O$307*O$221</f>
        <v>1.3781230376773073</v>
      </c>
      <c r="Q335" s="26">
        <f>($C251*$C$194*N$213)*O$218+O$307*O$221</f>
        <v>1.3481280833356768</v>
      </c>
      <c r="R335" s="26">
        <f>($C252*$C$194*N$213)*O$218+O$307*O$221</f>
        <v>1.3291151311310581</v>
      </c>
      <c r="S335" s="26">
        <f>($C253*$C$194*N$213)*O$218+O$307*O$221</f>
        <v>1.3188480800377755</v>
      </c>
      <c r="T335" s="26">
        <f>($C254*$C$194*N$213)*O$218+O$307*O$221</f>
        <v>1.3159192513416473</v>
      </c>
      <c r="U335" s="26">
        <f>($C255*$C$194*N$213)*O$218+O$307*O$221</f>
        <v>1.3193744295886629</v>
      </c>
      <c r="V335" s="26">
        <f>($C256*$C$194*N$213)*O$218+O$307*O$221</f>
        <v>1.3285298956334637</v>
      </c>
      <c r="W335" s="26">
        <f>($C257*$C$194*N$213)*O$218+O$307*O$221</f>
        <v>1.3428741727278339</v>
      </c>
      <c r="X335" s="26">
        <f>($C258*$C$194*N$213)*O$218+O$307*O$221</f>
        <v>1.3620112464550294</v>
      </c>
      <c r="Y335" s="26">
        <f>($C259*$C$194*N$213)*O$218+O$307*O$221</f>
        <v>1.3856257858380394</v>
      </c>
    </row>
    <row r="336" spans="1:25" ht="25.2" customHeight="1">
      <c r="A336" s="425"/>
      <c r="B336" s="287">
        <f t="shared" si="56"/>
        <v>2032</v>
      </c>
      <c r="C336" s="309">
        <f t="shared" si="57"/>
        <v>48213</v>
      </c>
      <c r="D336" s="157">
        <f t="shared" si="55"/>
        <v>1.651497910837761</v>
      </c>
      <c r="E336" s="157">
        <f t="shared" si="50"/>
        <v>1.3976421284511387</v>
      </c>
      <c r="F336" s="157">
        <f t="shared" si="51"/>
        <v>1.3365438565450742</v>
      </c>
      <c r="G336" s="157">
        <f t="shared" si="52"/>
        <v>1.3156013567570977</v>
      </c>
      <c r="H336" s="157">
        <f t="shared" si="53"/>
        <v>1.322078479085548</v>
      </c>
      <c r="I336" s="157">
        <f t="shared" si="54"/>
        <v>1.3610798481595099</v>
      </c>
      <c r="K336" s="109">
        <f t="shared" si="58"/>
        <v>2032</v>
      </c>
      <c r="L336" s="26">
        <f>($C246*$C$194*O$213)*P$218+P$307*P$221</f>
        <v>1.8693852454819941</v>
      </c>
      <c r="M336" s="26">
        <f>($C247*$C$194*O$213)*P$218+P$307*P$221</f>
        <v>1.5982974361499003</v>
      </c>
      <c r="N336" s="26">
        <f>($C248*$C$194*O$213)*P$218+P$307*P$221</f>
        <v>1.4868110508813888</v>
      </c>
      <c r="O336" s="26">
        <f>($C249*$C$194*O$213)*P$218+P$307*P$221</f>
        <v>1.4197884757087391</v>
      </c>
      <c r="P336" s="26">
        <f>($C250*$C$194*O$213)*P$218+P$307*P$221</f>
        <v>1.3754957811935382</v>
      </c>
      <c r="Q336" s="26">
        <f>($C251*$C$194*O$213)*P$218+P$307*P$221</f>
        <v>1.3459180877222234</v>
      </c>
      <c r="R336" s="26">
        <f>($C252*$C$194*O$213)*P$218+P$307*P$221</f>
        <v>1.3271696253679248</v>
      </c>
      <c r="S336" s="26">
        <f>($C253*$C$194*O$213)*P$218+P$307*P$221</f>
        <v>1.3170453995853917</v>
      </c>
      <c r="T336" s="26">
        <f>($C254*$C$194*O$213)*P$218+P$307*P$221</f>
        <v>1.3141573139288039</v>
      </c>
      <c r="U336" s="26">
        <f>($C255*$C$194*O$213)*P$218+P$307*P$221</f>
        <v>1.3175644270690676</v>
      </c>
      <c r="V336" s="26">
        <f>($C256*$C$194*O$213)*P$218+P$307*P$221</f>
        <v>1.3265925311020283</v>
      </c>
      <c r="W336" s="26">
        <f>($C257*$C$194*O$213)*P$218+P$307*P$221</f>
        <v>1.3407372644505979</v>
      </c>
      <c r="X336" s="26">
        <f>($C258*$C$194*O$213)*P$218+P$307*P$221</f>
        <v>1.3596081216685847</v>
      </c>
      <c r="Y336" s="26">
        <f>($C259*$C$194*O$213)*P$218+P$307*P$221</f>
        <v>1.3828941583593475</v>
      </c>
    </row>
    <row r="337" spans="1:25" ht="25.2" customHeight="1">
      <c r="A337" s="425"/>
      <c r="B337" s="287">
        <f t="shared" si="56"/>
        <v>2033</v>
      </c>
      <c r="C337" s="309">
        <f t="shared" si="57"/>
        <v>48579</v>
      </c>
      <c r="D337" s="157">
        <f t="shared" si="55"/>
        <v>1.6449770144075222</v>
      </c>
      <c r="E337" s="157">
        <f t="shared" si="50"/>
        <v>1.3947024471956415</v>
      </c>
      <c r="F337" s="157">
        <f t="shared" si="51"/>
        <v>1.3344661058567806</v>
      </c>
      <c r="G337" s="157">
        <f t="shared" si="52"/>
        <v>1.3138190478244838</v>
      </c>
      <c r="H337" s="157">
        <f t="shared" si="53"/>
        <v>1.3202047955600325</v>
      </c>
      <c r="I337" s="157">
        <f t="shared" si="54"/>
        <v>1.3586559613120521</v>
      </c>
      <c r="K337" s="109">
        <f t="shared" si="58"/>
        <v>2033</v>
      </c>
      <c r="L337" s="26">
        <f>($C246*$C$194*P$213)*Q$218+Q$307*Q$221</f>
        <v>1.8597905509216677</v>
      </c>
      <c r="M337" s="26">
        <f>($C247*$C$194*P$213)*Q$218+Q$307*Q$221</f>
        <v>1.5925270538322982</v>
      </c>
      <c r="N337" s="26">
        <f>($C248*$C$194*P$213)*Q$218+Q$307*Q$221</f>
        <v>1.4826134384686007</v>
      </c>
      <c r="O337" s="26">
        <f>($C249*$C$194*P$213)*Q$218+Q$307*Q$221</f>
        <v>1.4165363696815136</v>
      </c>
      <c r="P337" s="26">
        <f>($C250*$C$194*P$213)*Q$218+Q$307*Q$221</f>
        <v>1.3728685247097692</v>
      </c>
      <c r="Q337" s="26">
        <f>($C251*$C$194*P$213)*Q$218+Q$307*Q$221</f>
        <v>1.3437080921087698</v>
      </c>
      <c r="R337" s="26">
        <f>($C252*$C$194*P$213)*Q$218+Q$307*Q$221</f>
        <v>1.3252241196047911</v>
      </c>
      <c r="S337" s="26">
        <f>($C253*$C$194*P$213)*Q$218+Q$307*Q$221</f>
        <v>1.3152427191330076</v>
      </c>
      <c r="T337" s="26">
        <f>($C254*$C$194*P$213)*Q$218+Q$307*Q$221</f>
        <v>1.3123953765159599</v>
      </c>
      <c r="U337" s="26">
        <f>($C255*$C$194*P$213)*Q$218+Q$307*Q$221</f>
        <v>1.3157544245494721</v>
      </c>
      <c r="V337" s="26">
        <f>($C256*$C$194*P$213)*Q$218+Q$307*Q$221</f>
        <v>1.3246551665705928</v>
      </c>
      <c r="W337" s="26">
        <f>($C257*$C$194*P$213)*Q$218+Q$307*Q$221</f>
        <v>1.3386003561733617</v>
      </c>
      <c r="X337" s="26">
        <f>($C258*$C$194*P$213)*Q$218+Q$307*Q$221</f>
        <v>1.3572049968821396</v>
      </c>
      <c r="Y337" s="26">
        <f>($C259*$C$194*P$213)*Q$218+Q$307*Q$221</f>
        <v>1.3801625308806551</v>
      </c>
    </row>
    <row r="338" spans="1:25" ht="25.2" customHeight="1">
      <c r="A338" s="425"/>
      <c r="B338" s="287">
        <f t="shared" si="56"/>
        <v>2034</v>
      </c>
      <c r="C338" s="309">
        <f t="shared" si="57"/>
        <v>48944</v>
      </c>
      <c r="D338" s="157">
        <f t="shared" si="55"/>
        <v>1.638456117977283</v>
      </c>
      <c r="E338" s="157">
        <f t="shared" si="50"/>
        <v>1.3917627659401439</v>
      </c>
      <c r="F338" s="157">
        <f t="shared" si="51"/>
        <v>1.332388355168487</v>
      </c>
      <c r="G338" s="157">
        <f t="shared" si="52"/>
        <v>1.3120367388918699</v>
      </c>
      <c r="H338" s="157">
        <f t="shared" si="53"/>
        <v>1.3183311120345169</v>
      </c>
      <c r="I338" s="157">
        <f t="shared" si="54"/>
        <v>1.3562320744645942</v>
      </c>
      <c r="K338" s="109">
        <f t="shared" si="58"/>
        <v>2034</v>
      </c>
      <c r="L338" s="26">
        <f>($C246*$C$194*Q$213)*R$218+R$307*R$221</f>
        <v>1.850195856361341</v>
      </c>
      <c r="M338" s="26">
        <f>($C247*$C$194*Q$213)*R$218+R$307*R$221</f>
        <v>1.5867566715146961</v>
      </c>
      <c r="N338" s="26">
        <f>($C248*$C$194*Q$213)*R$218+R$307*R$221</f>
        <v>1.4784158260558125</v>
      </c>
      <c r="O338" s="26">
        <f>($C249*$C$194*Q$213)*R$218+R$307*R$221</f>
        <v>1.4132842636542879</v>
      </c>
      <c r="P338" s="26">
        <f>($C250*$C$194*Q$213)*R$218+R$307*R$221</f>
        <v>1.3702412682259999</v>
      </c>
      <c r="Q338" s="26">
        <f>($C251*$C$194*Q$213)*R$218+R$307*R$221</f>
        <v>1.3414980964953165</v>
      </c>
      <c r="R338" s="26">
        <f>($C252*$C$194*Q$213)*R$218+R$307*R$221</f>
        <v>1.3232786138416577</v>
      </c>
      <c r="S338" s="26">
        <f>($C253*$C$194*Q$213)*R$218+R$307*R$221</f>
        <v>1.3134400386806235</v>
      </c>
      <c r="T338" s="26">
        <f>($C254*$C$194*Q$213)*R$218+R$307*R$221</f>
        <v>1.3106334391031162</v>
      </c>
      <c r="U338" s="26">
        <f>($C255*$C$194*Q$213)*R$218+R$307*R$221</f>
        <v>1.3139444220298766</v>
      </c>
      <c r="V338" s="26">
        <f>($C256*$C$194*Q$213)*R$218+R$307*R$221</f>
        <v>1.3227178020391572</v>
      </c>
      <c r="W338" s="26">
        <f>($C257*$C$194*Q$213)*R$218+R$307*R$221</f>
        <v>1.3364634478961257</v>
      </c>
      <c r="X338" s="26">
        <f>($C258*$C$194*Q$213)*R$218+R$307*R$221</f>
        <v>1.3548018720956947</v>
      </c>
      <c r="Y338" s="26">
        <f>($C259*$C$194*Q$213)*R$218+R$307*R$221</f>
        <v>1.3774309034019629</v>
      </c>
    </row>
    <row r="339" spans="1:25" ht="25.2" customHeight="1">
      <c r="A339" s="425"/>
      <c r="B339" s="287">
        <f t="shared" si="56"/>
        <v>2035</v>
      </c>
      <c r="C339" s="309">
        <f t="shared" si="57"/>
        <v>49309</v>
      </c>
      <c r="D339" s="157">
        <f t="shared" si="55"/>
        <v>1.6319352215470442</v>
      </c>
      <c r="E339" s="157">
        <f t="shared" si="50"/>
        <v>1.3888230846846465</v>
      </c>
      <c r="F339" s="157">
        <f t="shared" si="51"/>
        <v>1.3303106044801936</v>
      </c>
      <c r="G339" s="157">
        <f t="shared" si="52"/>
        <v>1.310254429959256</v>
      </c>
      <c r="H339" s="157">
        <f t="shared" si="53"/>
        <v>1.3164574285090014</v>
      </c>
      <c r="I339" s="157">
        <f t="shared" si="54"/>
        <v>1.3538081876171366</v>
      </c>
      <c r="K339" s="109">
        <f t="shared" si="58"/>
        <v>2035</v>
      </c>
      <c r="L339" s="26">
        <f>($C246*$C$194*R$213)*S$218+S$307*S$221</f>
        <v>1.8406011618010145</v>
      </c>
      <c r="M339" s="26">
        <f>($C247*$C$194*R$213)*S$218+S$307*S$221</f>
        <v>1.5809862891970938</v>
      </c>
      <c r="N339" s="26">
        <f>($C248*$C$194*R$213)*S$218+S$307*S$221</f>
        <v>1.4742182136430242</v>
      </c>
      <c r="O339" s="26">
        <f>($C249*$C$194*R$213)*S$218+S$307*S$221</f>
        <v>1.4100321576270625</v>
      </c>
      <c r="P339" s="26">
        <f>($C250*$C$194*R$213)*S$218+S$307*S$221</f>
        <v>1.3676140117422306</v>
      </c>
      <c r="Q339" s="26">
        <f>($C251*$C$194*R$213)*S$218+S$307*S$221</f>
        <v>1.3392881008818629</v>
      </c>
      <c r="R339" s="26">
        <f>($C252*$C$194*R$213)*S$218+S$307*S$221</f>
        <v>1.3213331080785242</v>
      </c>
      <c r="S339" s="26">
        <f>($C253*$C$194*R$213)*S$218+S$307*S$221</f>
        <v>1.3116373582282395</v>
      </c>
      <c r="T339" s="26">
        <f>($C254*$C$194*R$213)*S$218+S$307*S$221</f>
        <v>1.3088715016902726</v>
      </c>
      <c r="U339" s="26">
        <f>($C255*$C$194*R$213)*S$218+S$307*S$221</f>
        <v>1.3121344195102811</v>
      </c>
      <c r="V339" s="26">
        <f>($C256*$C$194*R$213)*S$218+S$307*S$221</f>
        <v>1.3207804375077217</v>
      </c>
      <c r="W339" s="26">
        <f>($C257*$C$194*R$213)*S$218+S$307*S$221</f>
        <v>1.3343265396188895</v>
      </c>
      <c r="X339" s="26">
        <f>($C258*$C$194*R$213)*S$218+S$307*S$221</f>
        <v>1.3523987473092496</v>
      </c>
      <c r="Y339" s="26">
        <f>($C259*$C$194*R$213)*S$218+S$307*S$221</f>
        <v>1.3746992759232706</v>
      </c>
    </row>
    <row r="340" spans="1:25" ht="25.2" customHeight="1">
      <c r="A340" s="425"/>
      <c r="B340" s="287">
        <f t="shared" si="56"/>
        <v>2036</v>
      </c>
      <c r="C340" s="309">
        <f t="shared" si="57"/>
        <v>49674</v>
      </c>
      <c r="D340" s="157">
        <f t="shared" si="55"/>
        <v>1.6254143251168054</v>
      </c>
      <c r="E340" s="157">
        <f t="shared" si="50"/>
        <v>1.3858834034291492</v>
      </c>
      <c r="F340" s="157">
        <f t="shared" si="51"/>
        <v>1.3282328537919001</v>
      </c>
      <c r="G340" s="157">
        <f t="shared" si="52"/>
        <v>1.3084721210266421</v>
      </c>
      <c r="H340" s="157">
        <f t="shared" si="53"/>
        <v>1.3145837449834858</v>
      </c>
      <c r="I340" s="157">
        <f t="shared" si="54"/>
        <v>1.3513843007696789</v>
      </c>
      <c r="K340" s="109">
        <f t="shared" si="58"/>
        <v>2036</v>
      </c>
      <c r="L340" s="26">
        <f>($C246*$C$194*S$213)*T$218+T$307*T$221</f>
        <v>1.8310064672406878</v>
      </c>
      <c r="M340" s="26">
        <f>($C247*$C$194*S$213)*T$218+T$307*T$221</f>
        <v>1.575215906879492</v>
      </c>
      <c r="N340" s="26">
        <f>($C248*$C$194*S$213)*T$218+T$307*T$221</f>
        <v>1.4700206012302361</v>
      </c>
      <c r="O340" s="26">
        <f>($C249*$C$194*S$213)*T$218+T$307*T$221</f>
        <v>1.4067800515998368</v>
      </c>
      <c r="P340" s="26">
        <f>($C250*$C$194*S$213)*T$218+T$307*T$221</f>
        <v>1.3649867552584616</v>
      </c>
      <c r="Q340" s="26">
        <f>($C251*$C$194*S$213)*T$218+T$307*T$221</f>
        <v>1.3370781052684095</v>
      </c>
      <c r="R340" s="26">
        <f>($C252*$C$194*S$213)*T$218+T$307*T$221</f>
        <v>1.3193876023153908</v>
      </c>
      <c r="S340" s="26">
        <f>($C253*$C$194*S$213)*T$218+T$307*T$221</f>
        <v>1.3098346777758554</v>
      </c>
      <c r="T340" s="26">
        <f>($C254*$C$194*S$213)*T$218+T$307*T$221</f>
        <v>1.3071095642774289</v>
      </c>
      <c r="U340" s="26">
        <f>($C255*$C$194*S$213)*T$218+T$307*T$221</f>
        <v>1.3103244169906856</v>
      </c>
      <c r="V340" s="26">
        <f>($C256*$C$194*S$213)*T$218+T$307*T$221</f>
        <v>1.3188430729762861</v>
      </c>
      <c r="W340" s="26">
        <f>($C257*$C$194*S$213)*T$218+T$307*T$221</f>
        <v>1.3321896313416532</v>
      </c>
      <c r="X340" s="26">
        <f>($C258*$C$194*S$213)*T$218+T$307*T$221</f>
        <v>1.3499956225228047</v>
      </c>
      <c r="Y340" s="26">
        <f>($C259*$C$194*S$213)*T$218+T$307*T$221</f>
        <v>1.3719676484445786</v>
      </c>
    </row>
    <row r="341" spans="1:25" ht="25.2" customHeight="1">
      <c r="A341" s="425"/>
      <c r="B341" s="287">
        <f t="shared" si="56"/>
        <v>2037</v>
      </c>
      <c r="C341" s="309">
        <f t="shared" si="57"/>
        <v>50040</v>
      </c>
      <c r="D341" s="157">
        <f t="shared" si="55"/>
        <v>1.6188934286865664</v>
      </c>
      <c r="E341" s="157">
        <f t="shared" si="50"/>
        <v>1.382943722173652</v>
      </c>
      <c r="F341" s="157">
        <f t="shared" si="51"/>
        <v>1.3261551031036067</v>
      </c>
      <c r="G341" s="157">
        <f t="shared" si="52"/>
        <v>1.3066898120940285</v>
      </c>
      <c r="H341" s="157">
        <f t="shared" si="53"/>
        <v>1.3127100614579705</v>
      </c>
      <c r="I341" s="157">
        <f t="shared" si="54"/>
        <v>1.3489604139222211</v>
      </c>
      <c r="K341" s="109">
        <f t="shared" si="58"/>
        <v>2037</v>
      </c>
      <c r="L341" s="26">
        <f>($C246*$C$194*T$213)*U$218+U$307*U$221</f>
        <v>1.8214117726803614</v>
      </c>
      <c r="M341" s="26">
        <f>($C247*$C$194*T$213)*U$218+U$307*U$221</f>
        <v>1.5694455245618897</v>
      </c>
      <c r="N341" s="26">
        <f>($C248*$C$194*T$213)*U$218+U$307*U$221</f>
        <v>1.4658229888174481</v>
      </c>
      <c r="O341" s="26">
        <f>($C249*$C$194*T$213)*U$218+U$307*U$221</f>
        <v>1.4035279455726115</v>
      </c>
      <c r="P341" s="26">
        <f>($C250*$C$194*T$213)*U$218+U$307*U$221</f>
        <v>1.3623594987746923</v>
      </c>
      <c r="Q341" s="26">
        <f>($C251*$C$194*T$213)*U$218+U$307*U$221</f>
        <v>1.3348681096549562</v>
      </c>
      <c r="R341" s="26">
        <f>($C252*$C$194*T$213)*U$218+U$307*U$221</f>
        <v>1.3174420965522573</v>
      </c>
      <c r="S341" s="26">
        <f>($C253*$C$194*T$213)*U$218+U$307*U$221</f>
        <v>1.3080319973234715</v>
      </c>
      <c r="T341" s="26">
        <f>($C254*$C$194*T$213)*U$218+U$307*U$221</f>
        <v>1.3053476268645854</v>
      </c>
      <c r="U341" s="26">
        <f>($C255*$C$194*T$213)*U$218+U$307*U$221</f>
        <v>1.3085144144710903</v>
      </c>
      <c r="V341" s="26">
        <f>($C256*$C$194*T$213)*U$218+U$307*U$221</f>
        <v>1.3169057084448508</v>
      </c>
      <c r="W341" s="26">
        <f>($C257*$C$194*T$213)*U$218+U$307*U$221</f>
        <v>1.3300527230644172</v>
      </c>
      <c r="X341" s="26">
        <f>($C258*$C$194*T$213)*U$218+U$307*U$221</f>
        <v>1.34759249773636</v>
      </c>
      <c r="Y341" s="26">
        <f>($C259*$C$194*T$213)*U$218+U$307*U$221</f>
        <v>1.3692360209658863</v>
      </c>
    </row>
    <row r="342" spans="1:25" ht="25.2" customHeight="1">
      <c r="A342" s="425"/>
      <c r="B342" s="287">
        <f t="shared" si="56"/>
        <v>2038</v>
      </c>
      <c r="C342" s="309">
        <f t="shared" si="57"/>
        <v>50405</v>
      </c>
      <c r="D342" s="157">
        <f t="shared" si="55"/>
        <v>1.6123725322563276</v>
      </c>
      <c r="E342" s="157">
        <f t="shared" si="50"/>
        <v>1.3800040409181544</v>
      </c>
      <c r="F342" s="157">
        <f t="shared" si="51"/>
        <v>1.3240773524153133</v>
      </c>
      <c r="G342" s="157">
        <f t="shared" si="52"/>
        <v>1.3049075031614144</v>
      </c>
      <c r="H342" s="157">
        <f t="shared" si="53"/>
        <v>1.3108363779324548</v>
      </c>
      <c r="I342" s="157">
        <f t="shared" si="54"/>
        <v>1.3465365270747636</v>
      </c>
      <c r="K342" s="109">
        <f t="shared" si="58"/>
        <v>2038</v>
      </c>
      <c r="L342" s="26">
        <f>($C246*$C$194*U$213)*V$218+V$307*V$221</f>
        <v>1.8118170781200349</v>
      </c>
      <c r="M342" s="26">
        <f>($C247*$C$194*U$213)*V$218+V$307*V$221</f>
        <v>1.5636751422442876</v>
      </c>
      <c r="N342" s="26">
        <f>($C248*$C$194*U$213)*V$218+V$307*V$221</f>
        <v>1.4616253764046598</v>
      </c>
      <c r="O342" s="26">
        <f>($C249*$C$194*U$213)*V$218+V$307*V$221</f>
        <v>1.4002758395453858</v>
      </c>
      <c r="P342" s="26">
        <f>($C250*$C$194*U$213)*V$218+V$307*V$221</f>
        <v>1.359732242290923</v>
      </c>
      <c r="Q342" s="26">
        <f>($C251*$C$194*U$213)*V$218+V$307*V$221</f>
        <v>1.3326581140415028</v>
      </c>
      <c r="R342" s="26">
        <f>($C252*$C$194*U$213)*V$218+V$307*V$221</f>
        <v>1.3154965907891236</v>
      </c>
      <c r="S342" s="26">
        <f>($C253*$C$194*U$213)*V$218+V$307*V$221</f>
        <v>1.3062293168710875</v>
      </c>
      <c r="T342" s="26">
        <f>($C254*$C$194*U$213)*V$218+V$307*V$221</f>
        <v>1.3035856894517415</v>
      </c>
      <c r="U342" s="26">
        <f>($C255*$C$194*U$213)*V$218+V$307*V$221</f>
        <v>1.3067044119514946</v>
      </c>
      <c r="V342" s="26">
        <f>($C256*$C$194*U$213)*V$218+V$307*V$221</f>
        <v>1.3149683439134152</v>
      </c>
      <c r="W342" s="26">
        <f>($C257*$C$194*U$213)*V$218+V$307*V$221</f>
        <v>1.3279158147871812</v>
      </c>
      <c r="X342" s="26">
        <f>($C258*$C$194*U$213)*V$218+V$307*V$221</f>
        <v>1.3451893729499149</v>
      </c>
      <c r="Y342" s="26">
        <f>($C259*$C$194*U$213)*V$218+V$307*V$221</f>
        <v>1.3665043934871941</v>
      </c>
    </row>
    <row r="343" spans="1:25" ht="25.2" customHeight="1">
      <c r="A343" s="425"/>
      <c r="B343" s="287">
        <f t="shared" si="56"/>
        <v>2039</v>
      </c>
      <c r="C343" s="309">
        <f t="shared" si="57"/>
        <v>50770</v>
      </c>
      <c r="D343" s="157">
        <f t="shared" si="55"/>
        <v>1.6058516358260884</v>
      </c>
      <c r="E343" s="157">
        <f t="shared" si="50"/>
        <v>1.3770643596626571</v>
      </c>
      <c r="F343" s="157">
        <f t="shared" si="51"/>
        <v>1.3219996017270197</v>
      </c>
      <c r="G343" s="157">
        <f t="shared" si="52"/>
        <v>1.3031251942288005</v>
      </c>
      <c r="H343" s="157">
        <f t="shared" si="53"/>
        <v>1.3089626944069392</v>
      </c>
      <c r="I343" s="157">
        <f t="shared" si="54"/>
        <v>1.3441126402273056</v>
      </c>
      <c r="K343" s="109">
        <f t="shared" si="58"/>
        <v>2039</v>
      </c>
      <c r="L343" s="26">
        <f>($C246*$C$194*V$213)*W$218+W$307*W$221</f>
        <v>1.8022223835597082</v>
      </c>
      <c r="M343" s="26">
        <f>($C247*$C$194*V$213)*W$218+W$307*W$221</f>
        <v>1.5579047599266853</v>
      </c>
      <c r="N343" s="26">
        <f>($C248*$C$194*V$213)*W$218+W$307*W$221</f>
        <v>1.4574277639918716</v>
      </c>
      <c r="O343" s="26">
        <f>($C249*$C$194*V$213)*W$218+W$307*W$221</f>
        <v>1.3970237335181603</v>
      </c>
      <c r="P343" s="26">
        <f>($C250*$C$194*V$213)*W$218+W$307*W$221</f>
        <v>1.3571049858071538</v>
      </c>
      <c r="Q343" s="26">
        <f>($C251*$C$194*V$213)*W$218+W$307*W$221</f>
        <v>1.3304481184280492</v>
      </c>
      <c r="R343" s="26">
        <f>($C252*$C$194*V$213)*W$218+W$307*W$221</f>
        <v>1.3135510850259902</v>
      </c>
      <c r="S343" s="26">
        <f>($C253*$C$194*V$213)*W$218+W$307*W$221</f>
        <v>1.3044266364187032</v>
      </c>
      <c r="T343" s="26">
        <f>($C254*$C$194*V$213)*W$218+W$307*W$221</f>
        <v>1.3018237520388978</v>
      </c>
      <c r="U343" s="26">
        <f>($C255*$C$194*V$213)*W$218+W$307*W$221</f>
        <v>1.304894409431899</v>
      </c>
      <c r="V343" s="26">
        <f>($C256*$C$194*V$213)*W$218+W$307*W$221</f>
        <v>1.3130309793819797</v>
      </c>
      <c r="W343" s="26">
        <f>($C257*$C$194*V$213)*W$218+W$307*W$221</f>
        <v>1.325778906509945</v>
      </c>
      <c r="X343" s="26">
        <f>($C258*$C$194*V$213)*W$218+W$307*W$221</f>
        <v>1.34278624816347</v>
      </c>
      <c r="Y343" s="26">
        <f>($C259*$C$194*V$213)*W$218+W$307*W$221</f>
        <v>1.3637727660085017</v>
      </c>
    </row>
    <row r="344" spans="1:25" ht="25.2" customHeight="1">
      <c r="A344" s="425"/>
      <c r="B344" s="287">
        <f t="shared" si="56"/>
        <v>2040</v>
      </c>
      <c r="C344" s="309">
        <f t="shared" si="57"/>
        <v>51135</v>
      </c>
      <c r="D344" s="157">
        <f t="shared" si="55"/>
        <v>1.5993307393958494</v>
      </c>
      <c r="E344" s="157">
        <f t="shared" si="50"/>
        <v>1.3741246784071597</v>
      </c>
      <c r="F344" s="157">
        <f t="shared" si="51"/>
        <v>1.3199218510387261</v>
      </c>
      <c r="G344" s="157">
        <f t="shared" si="52"/>
        <v>1.3013428852961866</v>
      </c>
      <c r="H344" s="157">
        <f t="shared" si="53"/>
        <v>1.3070890108814237</v>
      </c>
      <c r="I344" s="157">
        <f t="shared" si="54"/>
        <v>1.3416887533798476</v>
      </c>
      <c r="K344" s="109">
        <f t="shared" si="58"/>
        <v>2040</v>
      </c>
      <c r="L344" s="26">
        <f>($C246*$C$194*W$213)*X$218+X$307*X$221</f>
        <v>1.7926276889993815</v>
      </c>
      <c r="M344" s="26">
        <f>($C247*$C$194*W$213)*X$218+X$307*X$221</f>
        <v>1.5521343776090832</v>
      </c>
      <c r="N344" s="26">
        <f>($C248*$C$194*W$213)*X$218+X$307*X$221</f>
        <v>1.4532301515790833</v>
      </c>
      <c r="O344" s="26">
        <f>($C249*$C$194*W$213)*X$218+X$307*X$221</f>
        <v>1.3937716274909349</v>
      </c>
      <c r="P344" s="26">
        <f>($C250*$C$194*W$213)*X$218+X$307*X$221</f>
        <v>1.3544777293233845</v>
      </c>
      <c r="Q344" s="26">
        <f>($C251*$C$194*W$213)*X$218+X$307*X$221</f>
        <v>1.3282381228145956</v>
      </c>
      <c r="R344" s="26">
        <f>($C252*$C$194*W$213)*X$218+X$307*X$221</f>
        <v>1.3116055792628565</v>
      </c>
      <c r="S344" s="26">
        <f>($C253*$C$194*W$213)*X$218+X$307*X$221</f>
        <v>1.3026239559663191</v>
      </c>
      <c r="T344" s="26">
        <f>($C254*$C$194*W$213)*X$218+X$307*X$221</f>
        <v>1.3000618146260541</v>
      </c>
      <c r="U344" s="26">
        <f>($C255*$C$194*W$213)*X$218+X$307*X$221</f>
        <v>1.3030844069123035</v>
      </c>
      <c r="V344" s="26">
        <f>($C256*$C$194*W$213)*X$218+X$307*X$221</f>
        <v>1.3110936148505441</v>
      </c>
      <c r="W344" s="26">
        <f>($C257*$C$194*W$213)*X$218+X$307*X$221</f>
        <v>1.3236419982327088</v>
      </c>
      <c r="X344" s="26">
        <f>($C258*$C$194*W$213)*X$218+X$307*X$221</f>
        <v>1.3403831233770249</v>
      </c>
      <c r="Y344" s="26">
        <f>($C259*$C$194*W$213)*X$218+X$307*X$221</f>
        <v>1.3610411385298096</v>
      </c>
    </row>
    <row r="345" spans="1:25" ht="25.2" customHeight="1">
      <c r="A345" s="425"/>
      <c r="B345" s="287">
        <f t="shared" si="56"/>
        <v>2041</v>
      </c>
      <c r="C345" s="309">
        <f t="shared" si="57"/>
        <v>51501</v>
      </c>
      <c r="D345" s="157">
        <f t="shared" si="55"/>
        <v>1.5928098429656103</v>
      </c>
      <c r="E345" s="157">
        <f t="shared" si="50"/>
        <v>1.3711849971516625</v>
      </c>
      <c r="F345" s="157">
        <f t="shared" si="51"/>
        <v>1.3178441003504329</v>
      </c>
      <c r="G345" s="157">
        <f t="shared" si="52"/>
        <v>1.2995605763635729</v>
      </c>
      <c r="H345" s="157">
        <f t="shared" si="53"/>
        <v>1.3052153273559082</v>
      </c>
      <c r="I345" s="157">
        <f t="shared" si="54"/>
        <v>1.3392648665323901</v>
      </c>
      <c r="K345" s="109">
        <f t="shared" si="58"/>
        <v>2041</v>
      </c>
      <c r="L345" s="26">
        <f>($C246*$C$194*X$213)*Y$218+Y$307*Y$221</f>
        <v>1.7830329944390551</v>
      </c>
      <c r="M345" s="26">
        <f>($C247*$C$194*X$213)*Y$218+Y$307*Y$221</f>
        <v>1.5463639952914812</v>
      </c>
      <c r="N345" s="26">
        <f>($C248*$C$194*X$213)*Y$218+Y$307*Y$221</f>
        <v>1.449032539166295</v>
      </c>
      <c r="O345" s="26">
        <f>($C249*$C$194*X$213)*Y$218+Y$307*Y$221</f>
        <v>1.3905195214637094</v>
      </c>
      <c r="P345" s="26">
        <f>($C250*$C$194*X$213)*Y$218+Y$307*Y$221</f>
        <v>1.3518504728396157</v>
      </c>
      <c r="Q345" s="26">
        <f>($C251*$C$194*X$213)*Y$218+Y$307*Y$221</f>
        <v>1.3260281272011425</v>
      </c>
      <c r="R345" s="26">
        <f>($C252*$C$194*X$213)*Y$218+Y$307*Y$221</f>
        <v>1.3096600734997232</v>
      </c>
      <c r="S345" s="26">
        <f>($C253*$C$194*X$213)*Y$218+Y$307*Y$221</f>
        <v>1.3008212755139352</v>
      </c>
      <c r="T345" s="26">
        <f>($C254*$C$194*X$213)*Y$218+Y$307*Y$221</f>
        <v>1.2982998772132106</v>
      </c>
      <c r="U345" s="26">
        <f>($C255*$C$194*X$213)*Y$218+Y$307*Y$221</f>
        <v>1.301274404392708</v>
      </c>
      <c r="V345" s="26">
        <f>($C256*$C$194*X$213)*Y$218+Y$307*Y$221</f>
        <v>1.3091562503191083</v>
      </c>
      <c r="W345" s="26">
        <f>($C257*$C$194*X$213)*Y$218+Y$307*Y$221</f>
        <v>1.3215050899554726</v>
      </c>
      <c r="X345" s="26">
        <f>($C258*$C$194*X$213)*Y$218+Y$307*Y$221</f>
        <v>1.3379799985905803</v>
      </c>
      <c r="Y345" s="26">
        <f>($C259*$C$194*X$213)*Y$218+Y$307*Y$221</f>
        <v>1.3583095110511172</v>
      </c>
    </row>
    <row r="346" spans="1:25" ht="25.2" customHeight="1">
      <c r="A346" s="425"/>
      <c r="B346" s="287">
        <f>B345+1</f>
        <v>2042</v>
      </c>
      <c r="C346" s="309">
        <f t="shared" si="57"/>
        <v>51866</v>
      </c>
      <c r="D346" s="157">
        <f t="shared" si="55"/>
        <v>1.5862889465353716</v>
      </c>
      <c r="E346" s="157">
        <f t="shared" si="50"/>
        <v>1.3682453158961652</v>
      </c>
      <c r="F346" s="157">
        <f t="shared" si="51"/>
        <v>1.3157663496621392</v>
      </c>
      <c r="G346" s="157">
        <f t="shared" si="52"/>
        <v>1.297778267430959</v>
      </c>
      <c r="H346" s="157">
        <f t="shared" si="53"/>
        <v>1.3033416438303929</v>
      </c>
      <c r="I346" s="157">
        <f t="shared" si="54"/>
        <v>1.3368409796849325</v>
      </c>
      <c r="K346" s="109">
        <f>K345+1</f>
        <v>2042</v>
      </c>
      <c r="L346" s="26">
        <f>($C246*$C$194*Y$213)*Z$218+Z$307*Z$221</f>
        <v>1.7734382998787286</v>
      </c>
      <c r="M346" s="26">
        <f>($C247*$C$194*Y$213)*Z$218+Z$307*Z$221</f>
        <v>1.5405936129738791</v>
      </c>
      <c r="N346" s="26">
        <f>($C248*$C$194*Y$213)*Z$218+Z$307*Z$221</f>
        <v>1.4448349267535072</v>
      </c>
      <c r="O346" s="26">
        <f>($C249*$C$194*Y$213)*Z$218+Z$307*Z$221</f>
        <v>1.3872674154364839</v>
      </c>
      <c r="P346" s="26">
        <f>($C250*$C$194*Y$213)*Z$218+Z$307*Z$221</f>
        <v>1.3492232163558464</v>
      </c>
      <c r="Q346" s="26">
        <f>($C251*$C$194*Y$213)*Z$218+Z$307*Z$221</f>
        <v>1.3238181315876889</v>
      </c>
      <c r="R346" s="26">
        <f>($C252*$C$194*Y$213)*Z$218+Z$307*Z$221</f>
        <v>1.3077145677365896</v>
      </c>
      <c r="S346" s="26">
        <f>($C253*$C$194*Y$213)*Z$218+Z$307*Z$221</f>
        <v>1.2990185950615512</v>
      </c>
      <c r="T346" s="26">
        <f>($C254*$C$194*Y$213)*Z$218+Z$307*Z$221</f>
        <v>1.2965379398003669</v>
      </c>
      <c r="U346" s="26">
        <f>($C255*$C$194*Y$213)*Z$218+Z$307*Z$221</f>
        <v>1.2994644018731127</v>
      </c>
      <c r="V346" s="26">
        <f>($C256*$C$194*Y$213)*Z$218+Z$307*Z$221</f>
        <v>1.307218885787673</v>
      </c>
      <c r="W346" s="26">
        <f>($C257*$C$194*Y$213)*Z$218+Z$307*Z$221</f>
        <v>1.3193681816782366</v>
      </c>
      <c r="X346" s="26">
        <f>($C258*$C$194*Y$213)*Z$218+Z$307*Z$221</f>
        <v>1.3355768738041354</v>
      </c>
      <c r="Y346" s="26">
        <f>($C259*$C$194*Y$213)*Z$218+Z$307*Z$221</f>
        <v>1.355577883572425</v>
      </c>
    </row>
    <row r="347" spans="1:25" ht="25.2" customHeight="1">
      <c r="A347" s="425"/>
      <c r="B347" s="287">
        <f t="shared" si="56"/>
        <v>2043</v>
      </c>
      <c r="C347" s="309">
        <f t="shared" si="57"/>
        <v>52231</v>
      </c>
      <c r="D347" s="157">
        <f t="shared" si="55"/>
        <v>1.5797680501051328</v>
      </c>
      <c r="E347" s="157">
        <f t="shared" si="50"/>
        <v>1.3653056346406678</v>
      </c>
      <c r="F347" s="157">
        <f t="shared" si="51"/>
        <v>1.3136885989738458</v>
      </c>
      <c r="G347" s="157">
        <f t="shared" si="52"/>
        <v>1.2959959584983451</v>
      </c>
      <c r="H347" s="157">
        <f t="shared" si="53"/>
        <v>1.3014679603048773</v>
      </c>
      <c r="I347" s="157">
        <f t="shared" si="54"/>
        <v>1.3344170928374748</v>
      </c>
      <c r="K347" s="109">
        <f t="shared" si="58"/>
        <v>2043</v>
      </c>
      <c r="L347" s="26">
        <f>($C246*$C$194*Z$213)*AA$218+AA$307*AA$221</f>
        <v>1.7638436053184019</v>
      </c>
      <c r="M347" s="26">
        <f>($C247*$C$194*Z$213)*AA$218+AA$307*AA$221</f>
        <v>1.5348232306562768</v>
      </c>
      <c r="N347" s="26">
        <f>($C248*$C$194*Z$213)*AA$218+AA$307*AA$221</f>
        <v>1.440637314340719</v>
      </c>
      <c r="O347" s="26">
        <f>($C249*$C$194*Z$213)*AA$218+AA$307*AA$221</f>
        <v>1.3840153094092582</v>
      </c>
      <c r="P347" s="26">
        <f>($C250*$C$194*Z$213)*AA$218+AA$307*AA$221</f>
        <v>1.3465959598720771</v>
      </c>
      <c r="Q347" s="26">
        <f>($C251*$C$194*Z$213)*AA$218+AA$307*AA$221</f>
        <v>1.3216081359742355</v>
      </c>
      <c r="R347" s="26">
        <f>($C252*$C$194*Z$213)*AA$218+AA$307*AA$221</f>
        <v>1.3057690619734561</v>
      </c>
      <c r="S347" s="26">
        <f>($C253*$C$194*Z$213)*AA$218+AA$307*AA$221</f>
        <v>1.2972159146091671</v>
      </c>
      <c r="T347" s="26">
        <f>($C254*$C$194*Z$213)*AA$218+AA$307*AA$221</f>
        <v>1.294776002387523</v>
      </c>
      <c r="U347" s="26">
        <f>($C255*$C$194*Z$213)*AA$218+AA$307*AA$221</f>
        <v>1.2976543993535172</v>
      </c>
      <c r="V347" s="26">
        <f>($C256*$C$194*Z$213)*AA$218+AA$307*AA$221</f>
        <v>1.3052815212562374</v>
      </c>
      <c r="W347" s="26">
        <f>($C257*$C$194*Z$213)*AA$218+AA$307*AA$221</f>
        <v>1.3172312734010005</v>
      </c>
      <c r="X347" s="26">
        <f>($C258*$C$194*Z$213)*AA$218+AA$307*AA$221</f>
        <v>1.3331737490176903</v>
      </c>
      <c r="Y347" s="26">
        <f>($C259*$C$194*Z$213)*AA$218+AA$307*AA$221</f>
        <v>1.3528462560937329</v>
      </c>
    </row>
    <row r="348" spans="1:25" ht="25.2" customHeight="1">
      <c r="A348" s="425"/>
      <c r="B348" s="287">
        <f t="shared" si="56"/>
        <v>2044</v>
      </c>
      <c r="C348" s="309">
        <f t="shared" si="57"/>
        <v>52596</v>
      </c>
      <c r="D348" s="157">
        <f t="shared" si="55"/>
        <v>1.5732471536748935</v>
      </c>
      <c r="E348" s="157">
        <f t="shared" si="50"/>
        <v>1.3623659533851704</v>
      </c>
      <c r="F348" s="157">
        <f t="shared" si="51"/>
        <v>1.3116108482855522</v>
      </c>
      <c r="G348" s="157">
        <f t="shared" si="52"/>
        <v>1.294213649565731</v>
      </c>
      <c r="H348" s="157">
        <f t="shared" si="53"/>
        <v>1.2995942767793618</v>
      </c>
      <c r="I348" s="157">
        <f t="shared" si="54"/>
        <v>1.3319932059900168</v>
      </c>
      <c r="K348" s="109">
        <f t="shared" si="58"/>
        <v>2044</v>
      </c>
      <c r="L348" s="26">
        <f>($C246*$C$194*AA$213)*AB$218+AB$307*AB$221</f>
        <v>1.7542489107580754</v>
      </c>
      <c r="M348" s="26">
        <f>($C247*$C$194*AA$213)*AB$218+AB$307*AB$221</f>
        <v>1.5290528483386747</v>
      </c>
      <c r="N348" s="26">
        <f>($C248*$C$194*AA$213)*AB$218+AB$307*AB$221</f>
        <v>1.4364397019279307</v>
      </c>
      <c r="O348" s="26">
        <f>($C249*$C$194*AA$213)*AB$218+AB$307*AB$221</f>
        <v>1.3807632033820327</v>
      </c>
      <c r="P348" s="26">
        <f>($C250*$C$194*AA$213)*AB$218+AB$307*AB$221</f>
        <v>1.3439687033883079</v>
      </c>
      <c r="Q348" s="26">
        <f>($C251*$C$194*AA$213)*AB$218+AB$307*AB$221</f>
        <v>1.319398140360782</v>
      </c>
      <c r="R348" s="26">
        <f>($C252*$C$194*AA$213)*AB$218+AB$307*AB$221</f>
        <v>1.3038235562103224</v>
      </c>
      <c r="S348" s="26">
        <f>($C253*$C$194*AA$213)*AB$218+AB$307*AB$221</f>
        <v>1.295413234156783</v>
      </c>
      <c r="T348" s="26">
        <f>($C254*$C$194*AA$213)*AB$218+AB$307*AB$221</f>
        <v>1.2930140649746793</v>
      </c>
      <c r="U348" s="26">
        <f>($C255*$C$194*AA$213)*AB$218+AB$307*AB$221</f>
        <v>1.2958443968339215</v>
      </c>
      <c r="V348" s="26">
        <f>($C256*$C$194*AA$213)*AB$218+AB$307*AB$221</f>
        <v>1.3033441567248021</v>
      </c>
      <c r="W348" s="26">
        <f>($C257*$C$194*AA$213)*AB$218+AB$307*AB$221</f>
        <v>1.3150943651237643</v>
      </c>
      <c r="X348" s="26">
        <f>($C258*$C$194*AA$213)*AB$218+AB$307*AB$221</f>
        <v>1.3307706242312454</v>
      </c>
      <c r="Y348" s="26">
        <f>($C259*$C$194*AA$213)*AB$218+AB$307*AB$221</f>
        <v>1.3501146286150405</v>
      </c>
    </row>
    <row r="349" spans="1:25" ht="25.2" customHeight="1">
      <c r="A349" s="425"/>
      <c r="B349" s="287">
        <f t="shared" si="56"/>
        <v>2045</v>
      </c>
      <c r="C349" s="309">
        <f t="shared" si="57"/>
        <v>52962</v>
      </c>
      <c r="D349" s="157">
        <f t="shared" si="55"/>
        <v>1.5667262572446548</v>
      </c>
      <c r="E349" s="157">
        <f t="shared" si="50"/>
        <v>1.3594262721296728</v>
      </c>
      <c r="F349" s="157">
        <f t="shared" si="51"/>
        <v>1.3095330975972588</v>
      </c>
      <c r="G349" s="157">
        <f t="shared" si="52"/>
        <v>1.2924313406331174</v>
      </c>
      <c r="H349" s="157">
        <f t="shared" si="53"/>
        <v>1.2977205932538465</v>
      </c>
      <c r="I349" s="157">
        <f t="shared" si="54"/>
        <v>1.3295693191425588</v>
      </c>
      <c r="K349" s="109">
        <f t="shared" si="58"/>
        <v>2045</v>
      </c>
      <c r="L349" s="26">
        <f>($C246*$C$194*AB$213)*AC$218+AC$307*AC$221</f>
        <v>1.7446542161977487</v>
      </c>
      <c r="M349" s="26">
        <f>($C247*$C$194*AB$213)*AC$218+AC$307*AC$221</f>
        <v>1.5232824660210726</v>
      </c>
      <c r="N349" s="26">
        <f>($C248*$C$194*AB$213)*AC$218+AC$307*AC$221</f>
        <v>1.4322420895151424</v>
      </c>
      <c r="O349" s="26">
        <f>($C249*$C$194*AB$213)*AC$218+AC$307*AC$221</f>
        <v>1.377511097354807</v>
      </c>
      <c r="P349" s="26">
        <f>($C250*$C$194*AB$213)*AC$218+AC$307*AC$221</f>
        <v>1.3413414469045386</v>
      </c>
      <c r="Q349" s="26">
        <f>($C251*$C$194*AB$213)*AC$218+AC$307*AC$221</f>
        <v>1.3171881447473286</v>
      </c>
      <c r="R349" s="26">
        <f>($C252*$C$194*AB$213)*AC$218+AC$307*AC$221</f>
        <v>1.301878050447189</v>
      </c>
      <c r="S349" s="26">
        <f>($C253*$C$194*AB$213)*AC$218+AC$307*AC$221</f>
        <v>1.2936105537043989</v>
      </c>
      <c r="T349" s="26">
        <f>($C254*$C$194*AB$213)*AC$218+AC$307*AC$221</f>
        <v>1.2912521275618356</v>
      </c>
      <c r="U349" s="26">
        <f>($C255*$C$194*AB$213)*AC$218+AC$307*AC$221</f>
        <v>1.2940343943143262</v>
      </c>
      <c r="V349" s="26">
        <f>($C256*$C$194*AB$213)*AC$218+AC$307*AC$221</f>
        <v>1.3014067921933665</v>
      </c>
      <c r="W349" s="26">
        <f>($C257*$C$194*AB$213)*AC$218+AC$307*AC$221</f>
        <v>1.3129574568465281</v>
      </c>
      <c r="X349" s="26">
        <f>($C258*$C$194*AB$213)*AC$218+AC$307*AC$221</f>
        <v>1.3283674994448003</v>
      </c>
      <c r="Y349" s="26">
        <f>($C259*$C$194*AB$213)*AC$218+AC$307*AC$221</f>
        <v>1.3473830011363483</v>
      </c>
    </row>
    <row r="350" spans="1:25" ht="25.2" customHeight="1">
      <c r="A350" s="425"/>
      <c r="B350" s="287">
        <f t="shared" si="56"/>
        <v>2046</v>
      </c>
      <c r="C350" s="309">
        <f t="shared" si="57"/>
        <v>53327</v>
      </c>
      <c r="D350" s="157">
        <f t="shared" si="55"/>
        <v>1.5602053608144157</v>
      </c>
      <c r="E350" s="157">
        <f t="shared" si="50"/>
        <v>1.3564865908741754</v>
      </c>
      <c r="F350" s="157">
        <f t="shared" si="51"/>
        <v>1.3074553469089651</v>
      </c>
      <c r="G350" s="157">
        <f t="shared" si="52"/>
        <v>1.2906490317005033</v>
      </c>
      <c r="H350" s="157">
        <f t="shared" si="53"/>
        <v>1.2958469097283309</v>
      </c>
      <c r="I350" s="157">
        <f t="shared" si="54"/>
        <v>1.3271454322951013</v>
      </c>
      <c r="K350" s="109">
        <f t="shared" si="58"/>
        <v>2046</v>
      </c>
      <c r="L350" s="26">
        <f>($C246*$C$194*AC$213)*AD$218+AD$307*AD$221</f>
        <v>1.7350595216374223</v>
      </c>
      <c r="M350" s="26">
        <f>($C247*$C$194*AC$213)*AD$218+AD$307*AD$221</f>
        <v>1.5175120837034703</v>
      </c>
      <c r="N350" s="26">
        <f>($C248*$C$194*AC$213)*AD$218+AD$307*AD$221</f>
        <v>1.4280444771023544</v>
      </c>
      <c r="O350" s="26">
        <f>($C249*$C$194*AC$213)*AD$218+AD$307*AD$221</f>
        <v>1.3742589913275816</v>
      </c>
      <c r="P350" s="26">
        <f>($C250*$C$194*AC$213)*AD$218+AD$307*AD$221</f>
        <v>1.3387141904207693</v>
      </c>
      <c r="Q350" s="26">
        <f>($C251*$C$194*AC$213)*AD$218+AD$307*AD$221</f>
        <v>1.314978149133875</v>
      </c>
      <c r="R350" s="26">
        <f>($C252*$C$194*AC$213)*AD$218+AD$307*AD$221</f>
        <v>1.2999325446840555</v>
      </c>
      <c r="S350" s="26">
        <f>($C253*$C$194*AC$213)*AD$218+AD$307*AD$221</f>
        <v>1.2918078732520148</v>
      </c>
      <c r="T350" s="26">
        <f>($C254*$C$194*AC$213)*AD$218+AD$307*AD$221</f>
        <v>1.2894901901489919</v>
      </c>
      <c r="U350" s="26">
        <f>($C255*$C$194*AC$213)*AD$218+AD$307*AD$221</f>
        <v>1.2922243917947307</v>
      </c>
      <c r="V350" s="26">
        <f>($C256*$C$194*AC$213)*AD$218+AD$307*AD$221</f>
        <v>1.299469427661931</v>
      </c>
      <c r="W350" s="26">
        <f>($C257*$C$194*AC$213)*AD$218+AD$307*AD$221</f>
        <v>1.3108205485692921</v>
      </c>
      <c r="X350" s="26">
        <f>($C258*$C$194*AC$213)*AD$218+AD$307*AD$221</f>
        <v>1.3259643746583554</v>
      </c>
      <c r="Y350" s="26">
        <f>($C259*$C$194*AC$213)*AD$218+AD$307*AD$221</f>
        <v>1.3446513736576562</v>
      </c>
    </row>
    <row r="351" spans="1:25" ht="25.2" customHeight="1">
      <c r="A351" s="425"/>
      <c r="B351" s="287">
        <f t="shared" si="56"/>
        <v>2047</v>
      </c>
      <c r="C351" s="309">
        <f t="shared" si="57"/>
        <v>53692</v>
      </c>
      <c r="D351" s="157">
        <f t="shared" si="55"/>
        <v>1.553684464384177</v>
      </c>
      <c r="E351" s="157">
        <f t="shared" si="50"/>
        <v>1.3535469096186783</v>
      </c>
      <c r="F351" s="157">
        <f t="shared" si="51"/>
        <v>1.305377596220672</v>
      </c>
      <c r="G351" s="157">
        <f t="shared" si="52"/>
        <v>1.2888667227678896</v>
      </c>
      <c r="H351" s="157">
        <f t="shared" si="53"/>
        <v>1.2939732262028154</v>
      </c>
      <c r="I351" s="157">
        <f t="shared" si="54"/>
        <v>1.3247215454476435</v>
      </c>
      <c r="K351" s="109">
        <f t="shared" si="58"/>
        <v>2047</v>
      </c>
      <c r="L351" s="26">
        <f>($C246*$C$194*AD$213)*AE$218+AE$307*AE$221</f>
        <v>1.7254648270770958</v>
      </c>
      <c r="M351" s="26">
        <f>($C247*$C$194*AD$213)*AE$218+AE$307*AE$221</f>
        <v>1.5117417013858685</v>
      </c>
      <c r="N351" s="26">
        <f>($C248*$C$194*AD$213)*AE$218+AE$307*AE$221</f>
        <v>1.4238468646895663</v>
      </c>
      <c r="O351" s="26">
        <f>($C249*$C$194*AD$213)*AE$218+AE$307*AE$221</f>
        <v>1.3710068853003563</v>
      </c>
      <c r="P351" s="26">
        <f>($C250*$C$194*AD$213)*AE$218+AE$307*AE$221</f>
        <v>1.3360869339370003</v>
      </c>
      <c r="Q351" s="26">
        <f>($C251*$C$194*AD$213)*AE$218+AE$307*AE$221</f>
        <v>1.3127681535204216</v>
      </c>
      <c r="R351" s="26">
        <f>($C252*$C$194*AD$213)*AE$218+AE$307*AE$221</f>
        <v>1.297987038920922</v>
      </c>
      <c r="S351" s="26">
        <f>($C253*$C$194*AD$213)*AE$218+AE$307*AE$221</f>
        <v>1.2900051927996308</v>
      </c>
      <c r="T351" s="26">
        <f>($C254*$C$194*AD$213)*AE$218+AE$307*AE$221</f>
        <v>1.2877282527361482</v>
      </c>
      <c r="U351" s="26">
        <f>($C255*$C$194*AD$213)*AE$218+AE$307*AE$221</f>
        <v>1.2904143892751352</v>
      </c>
      <c r="V351" s="26">
        <f>($C256*$C$194*AD$213)*AE$218+AE$307*AE$221</f>
        <v>1.2975320631304954</v>
      </c>
      <c r="W351" s="26">
        <f>($C257*$C$194*AD$213)*AE$218+AE$307*AE$221</f>
        <v>1.3086836402920559</v>
      </c>
      <c r="X351" s="26">
        <f>($C258*$C$194*AD$213)*AE$218+AE$307*AE$221</f>
        <v>1.3235612498719105</v>
      </c>
      <c r="Y351" s="26">
        <f>($C259*$C$194*AD$213)*AE$218+AE$307*AE$221</f>
        <v>1.3419197461789638</v>
      </c>
    </row>
    <row r="352" spans="1:25" ht="25.2" customHeight="1">
      <c r="A352" s="425"/>
      <c r="B352" s="287">
        <f t="shared" si="56"/>
        <v>2048</v>
      </c>
      <c r="C352" s="309">
        <f t="shared" si="57"/>
        <v>54057</v>
      </c>
      <c r="D352" s="157">
        <f t="shared" si="55"/>
        <v>1.5471635679539377</v>
      </c>
      <c r="E352" s="157">
        <f t="shared" si="50"/>
        <v>1.3506072283631809</v>
      </c>
      <c r="F352" s="157">
        <f t="shared" si="51"/>
        <v>1.3032998455323783</v>
      </c>
      <c r="G352" s="157">
        <f t="shared" si="52"/>
        <v>1.2870844138352755</v>
      </c>
      <c r="H352" s="157">
        <f t="shared" si="53"/>
        <v>1.2920995426772999</v>
      </c>
      <c r="I352" s="157">
        <f t="shared" si="54"/>
        <v>1.3222976586001858</v>
      </c>
      <c r="K352" s="109">
        <f t="shared" si="58"/>
        <v>2048</v>
      </c>
      <c r="L352" s="26">
        <f>($C246*$C$194*AE$213)*AF$218+AF$307*AF$221</f>
        <v>1.7158701325167691</v>
      </c>
      <c r="M352" s="26">
        <f>($C247*$C$194*AE$213)*AF$218+AF$307*AF$221</f>
        <v>1.5059713190682662</v>
      </c>
      <c r="N352" s="26">
        <f>($C248*$C$194*AE$213)*AF$218+AF$307*AF$221</f>
        <v>1.4196492522767781</v>
      </c>
      <c r="O352" s="26">
        <f>($C249*$C$194*AE$213)*AF$218+AF$307*AF$221</f>
        <v>1.3677547792731306</v>
      </c>
      <c r="P352" s="26">
        <f>($C250*$C$194*AE$213)*AF$218+AF$307*AF$221</f>
        <v>1.333459677453231</v>
      </c>
      <c r="Q352" s="26">
        <f>($C251*$C$194*AE$213)*AF$218+AF$307*AF$221</f>
        <v>1.3105581579069683</v>
      </c>
      <c r="R352" s="26">
        <f>($C252*$C$194*AE$213)*AF$218+AF$307*AF$221</f>
        <v>1.2960415331577884</v>
      </c>
      <c r="S352" s="26">
        <f>($C253*$C$194*AE$213)*AF$218+AF$307*AF$221</f>
        <v>1.2882025123472467</v>
      </c>
      <c r="T352" s="26">
        <f>($C254*$C$194*AE$213)*AF$218+AF$307*AF$221</f>
        <v>1.2859663153233045</v>
      </c>
      <c r="U352" s="26">
        <f>($C255*$C$194*AE$213)*AF$218+AF$307*AF$221</f>
        <v>1.2886043867555397</v>
      </c>
      <c r="V352" s="26">
        <f>($C256*$C$194*AE$213)*AF$218+AF$307*AF$221</f>
        <v>1.2955946985990598</v>
      </c>
      <c r="W352" s="26">
        <f>($C257*$C$194*AE$213)*AF$218+AF$307*AF$221</f>
        <v>1.3065467320148196</v>
      </c>
      <c r="X352" s="26">
        <f>($C258*$C$194*AE$213)*AF$218+AF$307*AF$221</f>
        <v>1.3211581250854656</v>
      </c>
      <c r="Y352" s="26">
        <f>($C259*$C$194*AE$213)*AF$218+AF$307*AF$221</f>
        <v>1.3391881187002717</v>
      </c>
    </row>
    <row r="353" spans="1:25" ht="25.2" customHeight="1">
      <c r="A353" s="425"/>
      <c r="B353" s="287">
        <f t="shared" si="56"/>
        <v>2049</v>
      </c>
      <c r="C353" s="309">
        <f t="shared" si="57"/>
        <v>54423</v>
      </c>
      <c r="D353" s="157">
        <f t="shared" si="55"/>
        <v>1.5406426715236989</v>
      </c>
      <c r="E353" s="157">
        <f t="shared" si="50"/>
        <v>1.3476675471076835</v>
      </c>
      <c r="F353" s="157">
        <f t="shared" si="51"/>
        <v>1.3012220948440847</v>
      </c>
      <c r="G353" s="157">
        <f t="shared" si="52"/>
        <v>1.2853021049026618</v>
      </c>
      <c r="H353" s="157">
        <f t="shared" si="53"/>
        <v>1.2902258591517843</v>
      </c>
      <c r="I353" s="157">
        <f t="shared" si="54"/>
        <v>1.319873771752728</v>
      </c>
      <c r="K353" s="109">
        <f t="shared" si="58"/>
        <v>2049</v>
      </c>
      <c r="L353" s="26">
        <f>($C246*$C$194*AF$213)*AG$218+AG$307*AG$221</f>
        <v>1.7062754379564424</v>
      </c>
      <c r="M353" s="26">
        <f>($C247*$C$194*AF$213)*AG$218+AG$307*AG$221</f>
        <v>1.5002009367506641</v>
      </c>
      <c r="N353" s="26">
        <f>($C248*$C$194*AF$213)*AG$218+AG$307*AG$221</f>
        <v>1.4154516398639898</v>
      </c>
      <c r="O353" s="26">
        <f>($C249*$C$194*AF$213)*AG$218+AG$307*AG$221</f>
        <v>1.3645026732459051</v>
      </c>
      <c r="P353" s="26">
        <f>($C250*$C$194*AF$213)*AG$218+AG$307*AG$221</f>
        <v>1.330832420969462</v>
      </c>
      <c r="Q353" s="26">
        <f>($C251*$C$194*AF$213)*AG$218+AG$307*AG$221</f>
        <v>1.3083481622935147</v>
      </c>
      <c r="R353" s="26">
        <f>($C252*$C$194*AF$213)*AG$218+AG$307*AG$221</f>
        <v>1.2940960273946549</v>
      </c>
      <c r="S353" s="26">
        <f>($C253*$C$194*AF$213)*AG$218+AG$307*AG$221</f>
        <v>1.2863998318948626</v>
      </c>
      <c r="T353" s="26">
        <f>($C254*$C$194*AF$213)*AG$218+AG$307*AG$221</f>
        <v>1.2842043779104608</v>
      </c>
      <c r="U353" s="26">
        <f>($C255*$C$194*AF$213)*AG$218+AG$307*AG$221</f>
        <v>1.2867943842359442</v>
      </c>
      <c r="V353" s="26">
        <f>($C256*$C$194*AF$213)*AG$218+AG$307*AG$221</f>
        <v>1.2936573340676243</v>
      </c>
      <c r="W353" s="26">
        <f>($C257*$C$194*AF$213)*AG$218+AG$307*AG$221</f>
        <v>1.3044098237375836</v>
      </c>
      <c r="X353" s="26">
        <f>($C258*$C$194*AF$213)*AG$218+AG$307*AG$221</f>
        <v>1.3187550002990207</v>
      </c>
      <c r="Y353" s="26">
        <f>($C259*$C$194*AF$213)*AG$218+AG$307*AG$221</f>
        <v>1.3364564912215795</v>
      </c>
    </row>
    <row r="354" spans="1:25" ht="25.2" customHeight="1">
      <c r="A354" s="425"/>
      <c r="B354" s="287">
        <f t="shared" si="56"/>
        <v>2050</v>
      </c>
      <c r="C354" s="309">
        <f t="shared" si="57"/>
        <v>54788</v>
      </c>
      <c r="D354" s="157">
        <f t="shared" si="55"/>
        <v>1.5341217750934621</v>
      </c>
      <c r="E354" s="157">
        <f t="shared" si="50"/>
        <v>1.3447278658521877</v>
      </c>
      <c r="F354" s="157">
        <f t="shared" si="51"/>
        <v>1.2991443441557928</v>
      </c>
      <c r="G354" s="157">
        <f t="shared" si="52"/>
        <v>1.2835197959700495</v>
      </c>
      <c r="H354" s="157">
        <f t="shared" si="53"/>
        <v>1.2883521756262704</v>
      </c>
      <c r="I354" s="157">
        <f t="shared" si="54"/>
        <v>1.3174498849052718</v>
      </c>
      <c r="K354" s="109">
        <f t="shared" si="58"/>
        <v>2050</v>
      </c>
      <c r="L354" s="26">
        <f>($C246*$C$194*AG$213)*AH$218+AH$307*AH$221</f>
        <v>1.6966807433961184</v>
      </c>
      <c r="M354" s="26">
        <f>($C247*$C$194*AG$213)*AH$218+AH$307*AH$221</f>
        <v>1.4944305544330641</v>
      </c>
      <c r="N354" s="26">
        <f>($C248*$C$194*AG$213)*AH$218+AH$307*AH$221</f>
        <v>1.4112540274512035</v>
      </c>
      <c r="O354" s="26">
        <f>($C249*$C$194*AG$213)*AH$218+AH$307*AH$221</f>
        <v>1.3612505672186812</v>
      </c>
      <c r="P354" s="26">
        <f>($C250*$C$194*AG$213)*AH$218+AH$307*AH$221</f>
        <v>1.3282051644856943</v>
      </c>
      <c r="Q354" s="26">
        <f>($C251*$C$194*AG$213)*AH$218+AH$307*AH$221</f>
        <v>1.3061381666800629</v>
      </c>
      <c r="R354" s="26">
        <f>($C252*$C$194*AG$213)*AH$218+AH$307*AH$221</f>
        <v>1.292150521631523</v>
      </c>
      <c r="S354" s="26">
        <f>($C253*$C$194*AG$213)*AH$218+AH$307*AH$221</f>
        <v>1.2845971514424803</v>
      </c>
      <c r="T354" s="26">
        <f>($C254*$C$194*AG$213)*AH$218+AH$307*AH$221</f>
        <v>1.2824424404976187</v>
      </c>
      <c r="U354" s="26">
        <f>($C255*$C$194*AG$213)*AH$218+AH$307*AH$221</f>
        <v>1.2849843817163502</v>
      </c>
      <c r="V354" s="26">
        <f>($C256*$C$194*AG$213)*AH$218+AH$307*AH$221</f>
        <v>1.2917199695361905</v>
      </c>
      <c r="W354" s="26">
        <f>($C257*$C$194*AG$213)*AH$218+AH$307*AH$221</f>
        <v>1.3022729154603492</v>
      </c>
      <c r="X354" s="26">
        <f>($C258*$C$194*AG$213)*AH$218+AH$307*AH$221</f>
        <v>1.3163518755125774</v>
      </c>
      <c r="Y354" s="26">
        <f>($C259*$C$194*AG$213)*AH$218+AH$307*AH$221</f>
        <v>1.3337248637428889</v>
      </c>
    </row>
    <row r="355" spans="1:25" ht="25.2" customHeight="1">
      <c r="A355" s="425"/>
      <c r="B355" s="287">
        <f t="shared" si="56"/>
        <v>2051</v>
      </c>
      <c r="C355" s="309">
        <f t="shared" si="57"/>
        <v>55153</v>
      </c>
      <c r="D355" s="157">
        <f t="shared" si="55"/>
        <v>1.5341217750934621</v>
      </c>
      <c r="E355" s="157">
        <f t="shared" si="50"/>
        <v>1.3447278658521877</v>
      </c>
      <c r="F355" s="157">
        <f t="shared" si="51"/>
        <v>1.2991443441557928</v>
      </c>
      <c r="G355" s="157">
        <f t="shared" si="52"/>
        <v>1.2835197959700495</v>
      </c>
      <c r="H355" s="157">
        <f t="shared" si="53"/>
        <v>1.2883521756262704</v>
      </c>
      <c r="I355" s="157">
        <f t="shared" si="54"/>
        <v>1.3174498849052718</v>
      </c>
      <c r="K355" s="109">
        <f t="shared" si="58"/>
        <v>2051</v>
      </c>
      <c r="L355" s="26">
        <f>($C246*$C$194*AH$213)*AI$218+AI$307*AI$221</f>
        <v>1.6966807433961184</v>
      </c>
      <c r="M355" s="26">
        <f>($C247*$C$194*AH$213)*AI$218+AI$307*AI$221</f>
        <v>1.4944305544330641</v>
      </c>
      <c r="N355" s="26">
        <f>($C248*$C$194*AH$213)*AI$218+AI$307*AI$221</f>
        <v>1.4112540274512035</v>
      </c>
      <c r="O355" s="26">
        <f>($C249*$C$194*AH$213)*AI$218+AI$307*AI$221</f>
        <v>1.3612505672186812</v>
      </c>
      <c r="P355" s="26">
        <f>($C250*$C$194*AH$213)*AI$218+AI$307*AI$221</f>
        <v>1.3282051644856943</v>
      </c>
      <c r="Q355" s="26">
        <f>($C251*$C$194*AH$213)*AI$218+AI$307*AI$221</f>
        <v>1.3061381666800629</v>
      </c>
      <c r="R355" s="26">
        <f>($C252*$C$194*AH$213)*AI$218+AI$307*AI$221</f>
        <v>1.292150521631523</v>
      </c>
      <c r="S355" s="26">
        <f>($C253*$C$194*AH$213)*AI$218+AI$307*AI$221</f>
        <v>1.2845971514424803</v>
      </c>
      <c r="T355" s="26">
        <f>($C254*$C$194*AH$213)*AI$218+AI$307*AI$221</f>
        <v>1.2824424404976187</v>
      </c>
      <c r="U355" s="26">
        <f>($C255*$C$194*AH$213)*AI$218+AI$307*AI$221</f>
        <v>1.2849843817163502</v>
      </c>
      <c r="V355" s="26">
        <f>($C256*$C$194*AH$213)*AI$218+AI$307*AI$221</f>
        <v>1.2917199695361905</v>
      </c>
      <c r="W355" s="26">
        <f>($C257*$C$194*AH$213)*AI$218+AI$307*AI$221</f>
        <v>1.3022729154603492</v>
      </c>
      <c r="X355" s="26">
        <f>($C258*$C$194*AH$213)*AI$218+AI$307*AI$221</f>
        <v>1.3163518755125774</v>
      </c>
      <c r="Y355" s="26">
        <f>($C259*$C$194*AH$213)*AI$218+AI$307*AI$221</f>
        <v>1.3337248637428889</v>
      </c>
    </row>
    <row r="356" spans="1:25" ht="25.2" customHeight="1">
      <c r="A356" s="425"/>
      <c r="B356" s="287">
        <f t="shared" si="56"/>
        <v>2052</v>
      </c>
      <c r="C356" s="309">
        <f t="shared" si="57"/>
        <v>55518</v>
      </c>
      <c r="D356" s="157">
        <f t="shared" si="55"/>
        <v>1.5341217750934621</v>
      </c>
      <c r="E356" s="157">
        <f t="shared" si="50"/>
        <v>1.3447278658521877</v>
      </c>
      <c r="F356" s="157">
        <f t="shared" si="51"/>
        <v>1.2991443441557928</v>
      </c>
      <c r="G356" s="157">
        <f t="shared" si="52"/>
        <v>1.2835197959700495</v>
      </c>
      <c r="H356" s="157">
        <f t="shared" si="53"/>
        <v>1.2883521756262704</v>
      </c>
      <c r="I356" s="157">
        <f t="shared" si="54"/>
        <v>1.3174498849052718</v>
      </c>
      <c r="K356" s="109">
        <f t="shared" si="58"/>
        <v>2052</v>
      </c>
      <c r="L356" s="26">
        <f>($C246*$C$194*AI$213)*AJ$218+AJ$307*AJ$221</f>
        <v>1.6966807433961184</v>
      </c>
      <c r="M356" s="26">
        <f>($C247*$C$194*AI$213)*AJ$218+AJ$307*AJ$221</f>
        <v>1.4944305544330641</v>
      </c>
      <c r="N356" s="26">
        <f>($C248*$C$194*AI$213)*AJ$218+AJ$307*AJ$221</f>
        <v>1.4112540274512035</v>
      </c>
      <c r="O356" s="26">
        <f>($C249*$C$194*AI$213)*AJ$218+AJ$307*AJ$221</f>
        <v>1.3612505672186812</v>
      </c>
      <c r="P356" s="26">
        <f>($C250*$C$194*AI$213)*AJ$218+AJ$307*AJ$221</f>
        <v>1.3282051644856943</v>
      </c>
      <c r="Q356" s="26">
        <f>($C251*$C$194*AI$213)*AJ$218+AJ$307*AJ$221</f>
        <v>1.3061381666800629</v>
      </c>
      <c r="R356" s="26">
        <f>($C252*$C$194*AI$213)*AJ$218+AJ$307*AJ$221</f>
        <v>1.292150521631523</v>
      </c>
      <c r="S356" s="26">
        <f>($C253*$C$194*AI$213)*AJ$218+AJ$307*AJ$221</f>
        <v>1.2845971514424803</v>
      </c>
      <c r="T356" s="26">
        <f>($C254*$C$194*AI$213)*AJ$218+AJ$307*AJ$221</f>
        <v>1.2824424404976187</v>
      </c>
      <c r="U356" s="26">
        <f>($C255*$C$194*AI$213)*AJ$218+AJ$307*AJ$221</f>
        <v>1.2849843817163502</v>
      </c>
      <c r="V356" s="26">
        <f>($C256*$C$194*AI$213)*AJ$218+AJ$307*AJ$221</f>
        <v>1.2917199695361905</v>
      </c>
      <c r="W356" s="26">
        <f>($C257*$C$194*AI$213)*AJ$218+AJ$307*AJ$221</f>
        <v>1.3022729154603492</v>
      </c>
      <c r="X356" s="26">
        <f>($C258*$C$194*AI$213)*AJ$218+AJ$307*AJ$221</f>
        <v>1.3163518755125774</v>
      </c>
      <c r="Y356" s="26">
        <f>($C259*$C$194*AI$213)*AJ$218+AJ$307*AJ$221</f>
        <v>1.3337248637428889</v>
      </c>
    </row>
    <row r="357" spans="1:25" ht="25.2" customHeight="1">
      <c r="A357" s="425"/>
      <c r="B357" s="287">
        <f t="shared" si="56"/>
        <v>2053</v>
      </c>
      <c r="C357" s="309">
        <f t="shared" si="57"/>
        <v>55884</v>
      </c>
      <c r="D357" s="157">
        <f t="shared" si="55"/>
        <v>1.5341217750934621</v>
      </c>
      <c r="E357" s="157">
        <f t="shared" si="50"/>
        <v>1.3447278658521877</v>
      </c>
      <c r="F357" s="157">
        <f t="shared" si="51"/>
        <v>1.2991443441557928</v>
      </c>
      <c r="G357" s="157">
        <f t="shared" si="52"/>
        <v>1.2835197959700495</v>
      </c>
      <c r="H357" s="157">
        <f t="shared" si="53"/>
        <v>1.2883521756262704</v>
      </c>
      <c r="I357" s="157">
        <f t="shared" si="54"/>
        <v>1.3174498849052718</v>
      </c>
      <c r="K357" s="109">
        <f t="shared" si="58"/>
        <v>2053</v>
      </c>
      <c r="L357" s="26">
        <f>($C246*$C$194*AJ$213)*AK$218+AK$307*AK$221</f>
        <v>1.6966807433961184</v>
      </c>
      <c r="M357" s="26">
        <f>($C247*$C$194*AJ$213)*AK$218+AK$307*AK$221</f>
        <v>1.4944305544330641</v>
      </c>
      <c r="N357" s="26">
        <f>($C248*$C$194*AJ$213)*AK$218+AK$307*AK$221</f>
        <v>1.4112540274512035</v>
      </c>
      <c r="O357" s="26">
        <f>($C249*$C$194*AJ$213)*AK$218+AK$307*AK$221</f>
        <v>1.3612505672186812</v>
      </c>
      <c r="P357" s="26">
        <f>($C250*$C$194*AJ$213)*AK$218+AK$307*AK$221</f>
        <v>1.3282051644856943</v>
      </c>
      <c r="Q357" s="26">
        <f>($C251*$C$194*AJ$213)*AK$218+AK$307*AK$221</f>
        <v>1.3061381666800629</v>
      </c>
      <c r="R357" s="26">
        <f>($C252*$C$194*AJ$213)*AK$218+AK$307*AK$221</f>
        <v>1.292150521631523</v>
      </c>
      <c r="S357" s="26">
        <f>($C253*$C$194*AJ$213)*AK$218+AK$307*AK$221</f>
        <v>1.2845971514424803</v>
      </c>
      <c r="T357" s="26">
        <f>($C254*$C$194*AJ$213)*AK$218+AK$307*AK$221</f>
        <v>1.2824424404976187</v>
      </c>
      <c r="U357" s="26">
        <f>($C255*$C$194*AJ$213)*AK$218+AK$307*AK$221</f>
        <v>1.2849843817163502</v>
      </c>
      <c r="V357" s="26">
        <f>($C256*$C$194*AJ$213)*AK$218+AK$307*AK$221</f>
        <v>1.2917199695361905</v>
      </c>
      <c r="W357" s="26">
        <f>($C257*$C$194*AJ$213)*AK$218+AK$307*AK$221</f>
        <v>1.3022729154603492</v>
      </c>
      <c r="X357" s="26">
        <f>($C258*$C$194*AJ$213)*AK$218+AK$307*AK$221</f>
        <v>1.3163518755125774</v>
      </c>
      <c r="Y357" s="26">
        <f>($C259*$C$194*AJ$213)*AK$218+AK$307*AK$221</f>
        <v>1.3337248637428889</v>
      </c>
    </row>
    <row r="358" spans="1:25" ht="25.2" customHeight="1">
      <c r="A358" s="425"/>
      <c r="B358" s="287">
        <f t="shared" si="56"/>
        <v>2054</v>
      </c>
      <c r="C358" s="309">
        <f t="shared" si="57"/>
        <v>56249</v>
      </c>
      <c r="D358" s="157">
        <f t="shared" si="55"/>
        <v>1.5341217750934621</v>
      </c>
      <c r="E358" s="157">
        <f t="shared" si="50"/>
        <v>1.3447278658521877</v>
      </c>
      <c r="F358" s="157">
        <f t="shared" si="51"/>
        <v>1.2991443441557928</v>
      </c>
      <c r="G358" s="157">
        <f t="shared" si="52"/>
        <v>1.2835197959700495</v>
      </c>
      <c r="H358" s="157">
        <f t="shared" si="53"/>
        <v>1.2883521756262704</v>
      </c>
      <c r="I358" s="157">
        <f t="shared" si="54"/>
        <v>1.3174498849052718</v>
      </c>
      <c r="K358" s="109">
        <f t="shared" si="58"/>
        <v>2054</v>
      </c>
      <c r="L358" s="26">
        <f>($C246*$C$194*AK$213)*AL$218+AL$307*AL$221</f>
        <v>1.6966807433961184</v>
      </c>
      <c r="M358" s="26">
        <f>($C247*$C$194*AK$213)*AL$218+AL$307*AL$221</f>
        <v>1.4944305544330641</v>
      </c>
      <c r="N358" s="26">
        <f>($C248*$C$194*AK$213)*AL$218+AL$307*AL$221</f>
        <v>1.4112540274512035</v>
      </c>
      <c r="O358" s="26">
        <f>($C249*$C$194*AK$213)*AL$218+AL$307*AL$221</f>
        <v>1.3612505672186812</v>
      </c>
      <c r="P358" s="26">
        <f>($C250*$C$194*AK$213)*AL$218+AL$307*AL$221</f>
        <v>1.3282051644856943</v>
      </c>
      <c r="Q358" s="26">
        <f>($C251*$C$194*AK$213)*AL$218+AL$307*AL$221</f>
        <v>1.3061381666800629</v>
      </c>
      <c r="R358" s="26">
        <f>($C252*$C$194*AK$213)*AL$218+AL$307*AL$221</f>
        <v>1.292150521631523</v>
      </c>
      <c r="S358" s="26">
        <f>($C253*$C$194*AK$213)*AL$218+AL$307*AL$221</f>
        <v>1.2845971514424803</v>
      </c>
      <c r="T358" s="26">
        <f>($C254*$C$194*AK$213)*AL$218+AL$307*AL$221</f>
        <v>1.2824424404976187</v>
      </c>
      <c r="U358" s="26">
        <f>($C255*$C$194*AK$213)*AL$218+AL$307*AL$221</f>
        <v>1.2849843817163502</v>
      </c>
      <c r="V358" s="26">
        <f>($C256*$C$194*AK$213)*AL$218+AL$307*AL$221</f>
        <v>1.2917199695361905</v>
      </c>
      <c r="W358" s="26">
        <f>($C257*$C$194*AK$213)*AL$218+AL$307*AL$221</f>
        <v>1.3022729154603492</v>
      </c>
      <c r="X358" s="26">
        <f>($C258*$C$194*AK$213)*AL$218+AL$307*AL$221</f>
        <v>1.3163518755125774</v>
      </c>
      <c r="Y358" s="26">
        <f>($C259*$C$194*AK$213)*AL$218+AL$307*AL$221</f>
        <v>1.3337248637428889</v>
      </c>
    </row>
    <row r="359" spans="1:25" ht="25.2" customHeight="1">
      <c r="A359" s="425"/>
      <c r="B359" s="287">
        <f t="shared" si="56"/>
        <v>2055</v>
      </c>
      <c r="C359" s="309">
        <f t="shared" si="57"/>
        <v>56614</v>
      </c>
      <c r="D359" s="157">
        <f t="shared" si="55"/>
        <v>1.5341217750934621</v>
      </c>
      <c r="E359" s="157">
        <f t="shared" si="50"/>
        <v>1.3447278658521877</v>
      </c>
      <c r="F359" s="157">
        <f t="shared" si="51"/>
        <v>1.2991443441557928</v>
      </c>
      <c r="G359" s="157">
        <f t="shared" si="52"/>
        <v>1.2835197959700495</v>
      </c>
      <c r="H359" s="157">
        <f t="shared" si="53"/>
        <v>1.2883521756262704</v>
      </c>
      <c r="I359" s="157">
        <f t="shared" si="54"/>
        <v>1.3174498849052718</v>
      </c>
      <c r="K359" s="109">
        <f t="shared" si="58"/>
        <v>2055</v>
      </c>
      <c r="L359" s="26">
        <f>($C246*$C$194*AL$213)*AM$218+AM$307*AM$221</f>
        <v>1.6966807433961184</v>
      </c>
      <c r="M359" s="26">
        <f>($C247*$C$194*AL$213)*AM$218+AM$307*AM$221</f>
        <v>1.4944305544330641</v>
      </c>
      <c r="N359" s="26">
        <f>($C248*$C$194*AL$213)*AM$218+AM$307*AM$221</f>
        <v>1.4112540274512035</v>
      </c>
      <c r="O359" s="26">
        <f>($C249*$C$194*AL$213)*AM$218+AM$307*AM$221</f>
        <v>1.3612505672186812</v>
      </c>
      <c r="P359" s="26">
        <f>($C250*$C$194*AL$213)*AM$218+AM$307*AM$221</f>
        <v>1.3282051644856943</v>
      </c>
      <c r="Q359" s="26">
        <f>($C251*$C$194*AL$213)*AM$218+AM$307*AM$221</f>
        <v>1.3061381666800629</v>
      </c>
      <c r="R359" s="26">
        <f>($C252*$C$194*AL$213)*AM$218+AM$307*AM$221</f>
        <v>1.292150521631523</v>
      </c>
      <c r="S359" s="26">
        <f>($C253*$C$194*AL$213)*AM$218+AM$307*AM$221</f>
        <v>1.2845971514424803</v>
      </c>
      <c r="T359" s="26">
        <f>($C254*$C$194*AL$213)*AM$218+AM$307*AM$221</f>
        <v>1.2824424404976187</v>
      </c>
      <c r="U359" s="26">
        <f>($C255*$C$194*AL$213)*AM$218+AM$307*AM$221</f>
        <v>1.2849843817163502</v>
      </c>
      <c r="V359" s="26">
        <f>($C256*$C$194*AL$213)*AM$218+AM$307*AM$221</f>
        <v>1.2917199695361905</v>
      </c>
      <c r="W359" s="26">
        <f>($C257*$C$194*AL$213)*AM$218+AM$307*AM$221</f>
        <v>1.3022729154603492</v>
      </c>
      <c r="X359" s="26">
        <f>($C258*$C$194*AL$213)*AM$218+AM$307*AM$221</f>
        <v>1.3163518755125774</v>
      </c>
      <c r="Y359" s="26">
        <f>($C259*$C$194*AL$213)*AM$218+AM$307*AM$221</f>
        <v>1.3337248637428889</v>
      </c>
    </row>
    <row r="360" spans="1:25" ht="25.2" customHeight="1">
      <c r="A360" s="425"/>
      <c r="B360" s="287">
        <f t="shared" si="56"/>
        <v>2056</v>
      </c>
      <c r="C360" s="309">
        <f t="shared" si="57"/>
        <v>56979</v>
      </c>
      <c r="D360" s="157">
        <f t="shared" si="55"/>
        <v>1.5341217750934621</v>
      </c>
      <c r="E360" s="157">
        <f t="shared" si="50"/>
        <v>1.3447278658521877</v>
      </c>
      <c r="F360" s="157">
        <f t="shared" si="51"/>
        <v>1.2991443441557928</v>
      </c>
      <c r="G360" s="157">
        <f t="shared" si="52"/>
        <v>1.2835197959700495</v>
      </c>
      <c r="H360" s="157">
        <f t="shared" si="53"/>
        <v>1.2883521756262704</v>
      </c>
      <c r="I360" s="157">
        <f t="shared" si="54"/>
        <v>1.3174498849052718</v>
      </c>
      <c r="K360" s="109">
        <f t="shared" si="58"/>
        <v>2056</v>
      </c>
      <c r="L360" s="26">
        <f>($C246*$C$194*AM$213)*AN$218+AN$307*AN$221</f>
        <v>1.6966807433961184</v>
      </c>
      <c r="M360" s="26">
        <f>($C247*$C$194*AM$213)*AN$218+AN$307*AN$221</f>
        <v>1.4944305544330641</v>
      </c>
      <c r="N360" s="26">
        <f>($C248*$C$194*AM$213)*AN$218+AN$307*AN$221</f>
        <v>1.4112540274512035</v>
      </c>
      <c r="O360" s="26">
        <f>($C249*$C$194*AM$213)*AN$218+AN$307*AN$221</f>
        <v>1.3612505672186812</v>
      </c>
      <c r="P360" s="26">
        <f>($C250*$C$194*AM$213)*AN$218+AN$307*AN$221</f>
        <v>1.3282051644856943</v>
      </c>
      <c r="Q360" s="26">
        <f>($C251*$C$194*AM$213)*AN$218+AN$307*AN$221</f>
        <v>1.3061381666800629</v>
      </c>
      <c r="R360" s="26">
        <f>($C252*$C$194*AM$213)*AN$218+AN$307*AN$221</f>
        <v>1.292150521631523</v>
      </c>
      <c r="S360" s="26">
        <f>($C253*$C$194*AM$213)*AN$218+AN$307*AN$221</f>
        <v>1.2845971514424803</v>
      </c>
      <c r="T360" s="26">
        <f>($C254*$C$194*AM$213)*AN$218+AN$307*AN$221</f>
        <v>1.2824424404976187</v>
      </c>
      <c r="U360" s="26">
        <f>($C255*$C$194*AM$213)*AN$218+AN$307*AN$221</f>
        <v>1.2849843817163502</v>
      </c>
      <c r="V360" s="26">
        <f>($C256*$C$194*AM$213)*AN$218+AN$307*AN$221</f>
        <v>1.2917199695361905</v>
      </c>
      <c r="W360" s="26">
        <f>($C257*$C$194*AM$213)*AN$218+AN$307*AN$221</f>
        <v>1.3022729154603492</v>
      </c>
      <c r="X360" s="26">
        <f>($C258*$C$194*AM$213)*AN$218+AN$307*AN$221</f>
        <v>1.3163518755125774</v>
      </c>
      <c r="Y360" s="26">
        <f>($C259*$C$194*AM$213)*AN$218+AN$307*AN$221</f>
        <v>1.3337248637428889</v>
      </c>
    </row>
    <row r="361" spans="1:25" ht="25.2" customHeight="1">
      <c r="A361" s="425"/>
      <c r="B361" s="287">
        <f t="shared" si="56"/>
        <v>2057</v>
      </c>
      <c r="C361" s="309">
        <f t="shared" si="57"/>
        <v>57345</v>
      </c>
      <c r="D361" s="157">
        <f t="shared" si="55"/>
        <v>1.5341217750934621</v>
      </c>
      <c r="E361" s="157">
        <f t="shared" si="50"/>
        <v>1.3447278658521877</v>
      </c>
      <c r="F361" s="157">
        <f t="shared" si="51"/>
        <v>1.2991443441557928</v>
      </c>
      <c r="G361" s="157">
        <f t="shared" si="52"/>
        <v>1.2835197959700495</v>
      </c>
      <c r="H361" s="157">
        <f t="shared" si="53"/>
        <v>1.2883521756262704</v>
      </c>
      <c r="I361" s="157">
        <f t="shared" si="54"/>
        <v>1.3174498849052718</v>
      </c>
      <c r="K361" s="109">
        <f t="shared" si="58"/>
        <v>2057</v>
      </c>
      <c r="L361" s="26">
        <f>($C246*$C$194*AN$213)*AO$218+AO$307*AO$221</f>
        <v>1.6966807433961184</v>
      </c>
      <c r="M361" s="26">
        <f>($C247*$C$194*AN$213)*AO$218+AO$307*AO$221</f>
        <v>1.4944305544330641</v>
      </c>
      <c r="N361" s="26">
        <f>($C248*$C$194*AN$213)*AO$218+AO$307*AO$221</f>
        <v>1.4112540274512035</v>
      </c>
      <c r="O361" s="26">
        <f>($C249*$C$194*AN$213)*AO$218+AO$307*AO$221</f>
        <v>1.3612505672186812</v>
      </c>
      <c r="P361" s="26">
        <f>($C250*$C$194*AN$213)*AO$218+AO$307*AO$221</f>
        <v>1.3282051644856943</v>
      </c>
      <c r="Q361" s="26">
        <f>($C251*$C$194*AN$213)*AO$218+AO$307*AO$221</f>
        <v>1.3061381666800629</v>
      </c>
      <c r="R361" s="26">
        <f>($C252*$C$194*AN$213)*AO$218+AO$307*AO$221</f>
        <v>1.292150521631523</v>
      </c>
      <c r="S361" s="26">
        <f>($C253*$C$194*AN$213)*AO$218+AO$307*AO$221</f>
        <v>1.2845971514424803</v>
      </c>
      <c r="T361" s="26">
        <f>($C254*$C$194*AN$213)*AO$218+AO$307*AO$221</f>
        <v>1.2824424404976187</v>
      </c>
      <c r="U361" s="26">
        <f>($C255*$C$194*AN$213)*AO$218+AO$307*AO$221</f>
        <v>1.2849843817163502</v>
      </c>
      <c r="V361" s="26">
        <f>($C256*$C$194*AN$213)*AO$218+AO$307*AO$221</f>
        <v>1.2917199695361905</v>
      </c>
      <c r="W361" s="26">
        <f>($C257*$C$194*AN$213)*AO$218+AO$307*AO$221</f>
        <v>1.3022729154603492</v>
      </c>
      <c r="X361" s="26">
        <f>($C258*$C$194*AN$213)*AO$218+AO$307*AO$221</f>
        <v>1.3163518755125774</v>
      </c>
      <c r="Y361" s="26">
        <f>($C259*$C$194*AN$213)*AO$218+AO$307*AO$221</f>
        <v>1.3337248637428889</v>
      </c>
    </row>
    <row r="362" spans="1:25" ht="25.2" customHeight="1">
      <c r="A362" s="425"/>
      <c r="B362" s="287">
        <f t="shared" si="56"/>
        <v>2058</v>
      </c>
      <c r="C362" s="309">
        <f t="shared" si="57"/>
        <v>57710</v>
      </c>
      <c r="D362" s="157">
        <f t="shared" si="55"/>
        <v>1.5341217750934621</v>
      </c>
      <c r="E362" s="157">
        <f t="shared" si="50"/>
        <v>1.3447278658521877</v>
      </c>
      <c r="F362" s="157">
        <f t="shared" si="51"/>
        <v>1.2991443441557928</v>
      </c>
      <c r="G362" s="157">
        <f t="shared" si="52"/>
        <v>1.2835197959700495</v>
      </c>
      <c r="H362" s="157">
        <f t="shared" si="53"/>
        <v>1.2883521756262704</v>
      </c>
      <c r="I362" s="157">
        <f t="shared" si="54"/>
        <v>1.3174498849052718</v>
      </c>
      <c r="K362" s="109">
        <f t="shared" si="58"/>
        <v>2058</v>
      </c>
      <c r="L362" s="26">
        <f>($C246*$C$194*AO$213)*AP$218+AP$307*AP$221</f>
        <v>1.6966807433961184</v>
      </c>
      <c r="M362" s="26">
        <f>($C247*$C$194*AO$213)*AP$218+AP$307*AP$221</f>
        <v>1.4944305544330641</v>
      </c>
      <c r="N362" s="26">
        <f>($C248*$C$194*AO$213)*AP$218+AP$307*AP$221</f>
        <v>1.4112540274512035</v>
      </c>
      <c r="O362" s="26">
        <f>($C249*$C$194*AO$213)*AP$218+AP$307*AP$221</f>
        <v>1.3612505672186812</v>
      </c>
      <c r="P362" s="26">
        <f>($C250*$C$194*AO$213)*AP$218+AP$307*AP$221</f>
        <v>1.3282051644856943</v>
      </c>
      <c r="Q362" s="26">
        <f>($C251*$C$194*AO$213)*AP$218+AP$307*AP$221</f>
        <v>1.3061381666800629</v>
      </c>
      <c r="R362" s="26">
        <f>($C252*$C$194*AO$213)*AP$218+AP$307*AP$221</f>
        <v>1.292150521631523</v>
      </c>
      <c r="S362" s="26">
        <f>($C253*$C$194*AO$213)*AP$218+AP$307*AP$221</f>
        <v>1.2845971514424803</v>
      </c>
      <c r="T362" s="26">
        <f>($C254*$C$194*AO$213)*AP$218+AP$307*AP$221</f>
        <v>1.2824424404976187</v>
      </c>
      <c r="U362" s="26">
        <f>($C255*$C$194*AO$213)*AP$218+AP$307*AP$221</f>
        <v>1.2849843817163502</v>
      </c>
      <c r="V362" s="26">
        <f>($C256*$C$194*AO$213)*AP$218+AP$307*AP$221</f>
        <v>1.2917199695361905</v>
      </c>
      <c r="W362" s="26">
        <f>($C257*$C$194*AO$213)*AP$218+AP$307*AP$221</f>
        <v>1.3022729154603492</v>
      </c>
      <c r="X362" s="26">
        <f>($C258*$C$194*AO$213)*AP$218+AP$307*AP$221</f>
        <v>1.3163518755125774</v>
      </c>
      <c r="Y362" s="26">
        <f>($C259*$C$194*AO$213)*AP$218+AP$307*AP$221</f>
        <v>1.3337248637428889</v>
      </c>
    </row>
    <row r="363" spans="1:25" ht="25.2" customHeight="1">
      <c r="A363" s="425"/>
      <c r="B363" s="287">
        <f t="shared" si="56"/>
        <v>2059</v>
      </c>
      <c r="C363" s="309">
        <f t="shared" si="57"/>
        <v>58075</v>
      </c>
      <c r="D363" s="157">
        <f t="shared" si="55"/>
        <v>1.5341217750934621</v>
      </c>
      <c r="E363" s="157">
        <f t="shared" si="50"/>
        <v>1.3447278658521877</v>
      </c>
      <c r="F363" s="157">
        <f t="shared" si="51"/>
        <v>1.2991443441557928</v>
      </c>
      <c r="G363" s="157">
        <f t="shared" si="52"/>
        <v>1.2835197959700495</v>
      </c>
      <c r="H363" s="157">
        <f t="shared" si="53"/>
        <v>1.2883521756262704</v>
      </c>
      <c r="I363" s="157">
        <f t="shared" si="54"/>
        <v>1.3174498849052718</v>
      </c>
      <c r="K363" s="109">
        <f t="shared" si="58"/>
        <v>2059</v>
      </c>
      <c r="L363" s="26">
        <f>($C246*$C$194*AP$213)*AQ$218+AQ$307*AQ$221</f>
        <v>1.6966807433961184</v>
      </c>
      <c r="M363" s="26">
        <f>($C247*$C$194*AP$213)*AQ$218+AQ$307*AQ$221</f>
        <v>1.4944305544330641</v>
      </c>
      <c r="N363" s="26">
        <f>($C248*$C$194*AP$213)*AQ$218+AQ$307*AQ$221</f>
        <v>1.4112540274512035</v>
      </c>
      <c r="O363" s="26">
        <f>($C249*$C$194*AP$213)*AQ$218+AQ$307*AQ$221</f>
        <v>1.3612505672186812</v>
      </c>
      <c r="P363" s="26">
        <f>($C250*$C$194*AP$213)*AQ$218+AQ$307*AQ$221</f>
        <v>1.3282051644856943</v>
      </c>
      <c r="Q363" s="26">
        <f>($C251*$C$194*AP$213)*AQ$218+AQ$307*AQ$221</f>
        <v>1.3061381666800629</v>
      </c>
      <c r="R363" s="26">
        <f>($C252*$C$194*AP$213)*AQ$218+AQ$307*AQ$221</f>
        <v>1.292150521631523</v>
      </c>
      <c r="S363" s="26">
        <f>($C253*$C$194*AP$213)*AQ$218+AQ$307*AQ$221</f>
        <v>1.2845971514424803</v>
      </c>
      <c r="T363" s="26">
        <f>($C254*$C$194*AP$213)*AQ$218+AQ$307*AQ$221</f>
        <v>1.2824424404976187</v>
      </c>
      <c r="U363" s="26">
        <f>($C255*$C$194*AP$213)*AQ$218+AQ$307*AQ$221</f>
        <v>1.2849843817163502</v>
      </c>
      <c r="V363" s="26">
        <f>($C256*$C$194*AP$213)*AQ$218+AQ$307*AQ$221</f>
        <v>1.2917199695361905</v>
      </c>
      <c r="W363" s="26">
        <f>($C257*$C$194*AP$213)*AQ$218+AQ$307*AQ$221</f>
        <v>1.3022729154603492</v>
      </c>
      <c r="X363" s="26">
        <f>($C258*$C$194*AP$213)*AQ$218+AQ$307*AQ$221</f>
        <v>1.3163518755125774</v>
      </c>
      <c r="Y363" s="26">
        <f>($C259*$C$194*AP$213)*AQ$218+AQ$307*AQ$221</f>
        <v>1.3337248637428889</v>
      </c>
    </row>
    <row r="364" spans="1:25" ht="25.2" customHeight="1">
      <c r="A364" s="425"/>
      <c r="B364" s="287">
        <f t="shared" si="56"/>
        <v>2060</v>
      </c>
      <c r="C364" s="309">
        <f t="shared" si="57"/>
        <v>58440</v>
      </c>
      <c r="D364" s="157">
        <f t="shared" si="55"/>
        <v>1.5341217750934621</v>
      </c>
      <c r="E364" s="157">
        <f t="shared" si="50"/>
        <v>1.3447278658521877</v>
      </c>
      <c r="F364" s="157">
        <f t="shared" si="51"/>
        <v>1.2991443441557928</v>
      </c>
      <c r="G364" s="157">
        <f t="shared" si="52"/>
        <v>1.2835197959700495</v>
      </c>
      <c r="H364" s="157">
        <f t="shared" si="53"/>
        <v>1.2883521756262704</v>
      </c>
      <c r="I364" s="157">
        <f t="shared" si="54"/>
        <v>1.3174498849052718</v>
      </c>
      <c r="K364" s="109">
        <f t="shared" si="58"/>
        <v>2060</v>
      </c>
      <c r="L364" s="26">
        <f>($C246*$C$194*AQ$213)*AR$218+AR$307*AR$221</f>
        <v>1.6966807433961184</v>
      </c>
      <c r="M364" s="26">
        <f>($C247*$C$194*AQ$213)*AR$218+AR$307*AR$221</f>
        <v>1.4944305544330641</v>
      </c>
      <c r="N364" s="26">
        <f>($C248*$C$194*AQ$213)*AR$218+AR$307*AR$221</f>
        <v>1.4112540274512035</v>
      </c>
      <c r="O364" s="26">
        <f>($C249*$C$194*AQ$213)*AR$218+AR$307*AR$221</f>
        <v>1.3612505672186812</v>
      </c>
      <c r="P364" s="26">
        <f>($C250*$C$194*AQ$213)*AR$218+AR$307*AR$221</f>
        <v>1.3282051644856943</v>
      </c>
      <c r="Q364" s="26">
        <f>($C251*$C$194*AQ$213)*AR$218+AR$307*AR$221</f>
        <v>1.3061381666800629</v>
      </c>
      <c r="R364" s="26">
        <f>($C252*$C$194*AQ$213)*AR$218+AR$307*AR$221</f>
        <v>1.292150521631523</v>
      </c>
      <c r="S364" s="26">
        <f>($C253*$C$194*AQ$213)*AR$218+AR$307*AR$221</f>
        <v>1.2845971514424803</v>
      </c>
      <c r="T364" s="26">
        <f>($C254*$C$194*AQ$213)*AR$218+AR$307*AR$221</f>
        <v>1.2824424404976187</v>
      </c>
      <c r="U364" s="26">
        <f>($C255*$C$194*AQ$213)*AR$218+AR$307*AR$221</f>
        <v>1.2849843817163502</v>
      </c>
      <c r="V364" s="26">
        <f>($C256*$C$194*AQ$213)*AR$218+AR$307*AR$221</f>
        <v>1.2917199695361905</v>
      </c>
      <c r="W364" s="26">
        <f>($C257*$C$194*AQ$213)*AR$218+AR$307*AR$221</f>
        <v>1.3022729154603492</v>
      </c>
      <c r="X364" s="26">
        <f>($C258*$C$194*AQ$213)*AR$218+AR$307*AR$221</f>
        <v>1.3163518755125774</v>
      </c>
      <c r="Y364" s="26">
        <f>($C259*$C$194*AQ$213)*AR$218+AR$307*AR$221</f>
        <v>1.3337248637428889</v>
      </c>
    </row>
    <row r="365" spans="1:25" ht="25.2" customHeight="1">
      <c r="A365" s="425"/>
      <c r="B365" s="287">
        <f t="shared" si="56"/>
        <v>2061</v>
      </c>
      <c r="C365" s="309">
        <f t="shared" si="57"/>
        <v>58806</v>
      </c>
      <c r="D365" s="157">
        <f t="shared" si="55"/>
        <v>1.5341217750934621</v>
      </c>
      <c r="E365" s="157">
        <f t="shared" si="50"/>
        <v>1.3447278658521877</v>
      </c>
      <c r="F365" s="157">
        <f t="shared" si="51"/>
        <v>1.2991443441557928</v>
      </c>
      <c r="G365" s="157">
        <f t="shared" si="52"/>
        <v>1.2835197959700495</v>
      </c>
      <c r="H365" s="157">
        <f t="shared" si="53"/>
        <v>1.2883521756262704</v>
      </c>
      <c r="I365" s="157">
        <f t="shared" si="54"/>
        <v>1.3174498849052718</v>
      </c>
      <c r="K365" s="109">
        <f t="shared" si="58"/>
        <v>2061</v>
      </c>
      <c r="L365" s="26">
        <f>($C246*$C$194*AR$213)*AS$218+AS$307*AS$221</f>
        <v>1.6966807433961184</v>
      </c>
      <c r="M365" s="26">
        <f>($C247*$C$194*AR$213)*AS$218+AS$307*AS$221</f>
        <v>1.4944305544330641</v>
      </c>
      <c r="N365" s="26">
        <f>($C248*$C$194*AR$213)*AS$218+AS$307*AS$221</f>
        <v>1.4112540274512035</v>
      </c>
      <c r="O365" s="26">
        <f>($C249*$C$194*AR$213)*AS$218+AS$307*AS$221</f>
        <v>1.3612505672186812</v>
      </c>
      <c r="P365" s="26">
        <f>($C250*$C$194*AR$213)*AS$218+AS$307*AS$221</f>
        <v>1.3282051644856943</v>
      </c>
      <c r="Q365" s="26">
        <f>($C251*$C$194*AR$213)*AS$218+AS$307*AS$221</f>
        <v>1.3061381666800629</v>
      </c>
      <c r="R365" s="26">
        <f>($C252*$C$194*AR$213)*AS$218+AS$307*AS$221</f>
        <v>1.292150521631523</v>
      </c>
      <c r="S365" s="26">
        <f>($C253*$C$194*AR$213)*AS$218+AS$307*AS$221</f>
        <v>1.2845971514424803</v>
      </c>
      <c r="T365" s="26">
        <f>($C254*$C$194*AR$213)*AS$218+AS$307*AS$221</f>
        <v>1.2824424404976187</v>
      </c>
      <c r="U365" s="26">
        <f>($C255*$C$194*AR$213)*AS$218+AS$307*AS$221</f>
        <v>1.2849843817163502</v>
      </c>
      <c r="V365" s="26">
        <f>($C256*$C$194*AR$213)*AS$218+AS$307*AS$221</f>
        <v>1.2917199695361905</v>
      </c>
      <c r="W365" s="26">
        <f>($C257*$C$194*AR$213)*AS$218+AS$307*AS$221</f>
        <v>1.3022729154603492</v>
      </c>
      <c r="X365" s="26">
        <f>($C258*$C$194*AR$213)*AS$218+AS$307*AS$221</f>
        <v>1.3163518755125774</v>
      </c>
      <c r="Y365" s="26">
        <f>($C259*$C$194*AR$213)*AS$218+AS$307*AS$221</f>
        <v>1.3337248637428889</v>
      </c>
    </row>
    <row r="366" spans="1:25" ht="25.2" customHeight="1">
      <c r="A366" s="425"/>
      <c r="B366" s="333"/>
      <c r="C366" s="64"/>
      <c r="D366" s="64"/>
      <c r="E366" s="64"/>
      <c r="F366" s="64"/>
      <c r="G366" s="64"/>
      <c r="H366" s="64"/>
      <c r="I366" s="64"/>
      <c r="J366" s="14"/>
      <c r="K366" s="14"/>
      <c r="L366" s="14"/>
      <c r="M366" s="14"/>
      <c r="N366" s="64"/>
      <c r="O366" s="64"/>
      <c r="P366" s="64"/>
      <c r="Q366" s="64"/>
      <c r="R366" s="64"/>
      <c r="S366" s="64"/>
      <c r="T366" s="64"/>
      <c r="U366" s="64"/>
      <c r="V366" s="64"/>
      <c r="W366" s="64"/>
      <c r="X366" s="64"/>
      <c r="Y366" s="64"/>
    </row>
    <row r="367" spans="1:25" ht="25.2" customHeight="1">
      <c r="A367" s="425"/>
      <c r="B367" s="156" t="s">
        <v>363</v>
      </c>
      <c r="C367" s="64"/>
      <c r="D367" s="64"/>
      <c r="E367" s="64"/>
      <c r="F367" s="64"/>
      <c r="G367" s="64"/>
      <c r="H367" s="64"/>
      <c r="I367" s="64"/>
      <c r="J367" s="14"/>
      <c r="K367" s="14"/>
      <c r="L367" s="14"/>
      <c r="M367" s="14"/>
      <c r="N367" s="64"/>
      <c r="O367" s="64"/>
      <c r="P367" s="64"/>
      <c r="Q367" s="64"/>
      <c r="R367" s="64"/>
      <c r="S367" s="64"/>
      <c r="T367" s="64"/>
      <c r="U367" s="64"/>
      <c r="V367" s="64"/>
      <c r="W367" s="64"/>
      <c r="X367" s="64"/>
      <c r="Y367" s="64"/>
    </row>
    <row r="368" spans="1:25" ht="25.2" customHeight="1">
      <c r="A368" s="425"/>
      <c r="B368" s="420" t="s">
        <v>453</v>
      </c>
      <c r="C368" s="420"/>
      <c r="D368" s="420"/>
      <c r="E368" s="420"/>
      <c r="F368" s="420"/>
      <c r="G368" s="420"/>
      <c r="H368" s="420"/>
      <c r="I368" s="420"/>
      <c r="J368" s="288"/>
      <c r="K368" s="64"/>
      <c r="L368" s="423" t="s">
        <v>454</v>
      </c>
      <c r="M368" s="423"/>
      <c r="N368" s="423"/>
      <c r="O368" s="423"/>
      <c r="P368" s="423"/>
      <c r="Q368" s="423"/>
      <c r="R368" s="423"/>
      <c r="S368" s="423"/>
      <c r="T368" s="423"/>
      <c r="U368" s="423"/>
      <c r="V368" s="423"/>
      <c r="W368" s="423"/>
      <c r="X368" s="423"/>
      <c r="Y368" s="423"/>
    </row>
    <row r="369" spans="1:25" ht="25.2" customHeight="1">
      <c r="A369" s="425"/>
      <c r="B369" s="420" t="s">
        <v>451</v>
      </c>
      <c r="C369" s="421" t="s">
        <v>199</v>
      </c>
      <c r="D369" s="420" t="s">
        <v>8</v>
      </c>
      <c r="E369" s="420"/>
      <c r="F369" s="420"/>
      <c r="G369" s="420"/>
      <c r="H369" s="420"/>
      <c r="I369" s="420"/>
      <c r="K369" s="422" t="s">
        <v>451</v>
      </c>
      <c r="L369" s="423" t="s">
        <v>8</v>
      </c>
      <c r="M369" s="423"/>
      <c r="N369" s="423"/>
      <c r="O369" s="423"/>
      <c r="P369" s="423"/>
      <c r="Q369" s="423"/>
      <c r="R369" s="423"/>
      <c r="S369" s="423"/>
      <c r="T369" s="423"/>
      <c r="U369" s="423"/>
      <c r="V369" s="423"/>
      <c r="W369" s="423"/>
      <c r="X369" s="423"/>
      <c r="Y369" s="423"/>
    </row>
    <row r="370" spans="1:25" ht="25.2" customHeight="1">
      <c r="A370" s="425"/>
      <c r="B370" s="420"/>
      <c r="C370" s="421">
        <v>43830</v>
      </c>
      <c r="D370" s="286" t="s">
        <v>9</v>
      </c>
      <c r="E370" s="286" t="s">
        <v>10</v>
      </c>
      <c r="F370" s="286" t="s">
        <v>1</v>
      </c>
      <c r="G370" s="286" t="s">
        <v>2</v>
      </c>
      <c r="H370" s="286" t="s">
        <v>3</v>
      </c>
      <c r="I370" s="286" t="s">
        <v>452</v>
      </c>
      <c r="K370" s="423"/>
      <c r="L370" s="279" t="s">
        <v>25</v>
      </c>
      <c r="M370" s="279" t="s">
        <v>26</v>
      </c>
      <c r="N370" s="279" t="s">
        <v>27</v>
      </c>
      <c r="O370" s="279" t="s">
        <v>28</v>
      </c>
      <c r="P370" s="279" t="s">
        <v>29</v>
      </c>
      <c r="Q370" s="279" t="s">
        <v>30</v>
      </c>
      <c r="R370" s="279" t="s">
        <v>31</v>
      </c>
      <c r="S370" s="279" t="s">
        <v>32</v>
      </c>
      <c r="T370" s="279" t="s">
        <v>33</v>
      </c>
      <c r="U370" s="279" t="s">
        <v>34</v>
      </c>
      <c r="V370" s="279" t="s">
        <v>35</v>
      </c>
      <c r="W370" s="279" t="s">
        <v>36</v>
      </c>
      <c r="X370" s="279" t="s">
        <v>37</v>
      </c>
      <c r="Y370" s="279" t="s">
        <v>38</v>
      </c>
    </row>
    <row r="371" spans="1:25" ht="25.2" customHeight="1">
      <c r="A371" s="425"/>
      <c r="B371" s="287">
        <v>2020</v>
      </c>
      <c r="C371" s="309">
        <v>43830</v>
      </c>
      <c r="D371" s="157">
        <f t="shared" ref="D371:D412" si="59">AVERAGE(L371:N371)</f>
        <v>2.4602725426075338</v>
      </c>
      <c r="E371" s="157">
        <f t="shared" ref="E371:E412" si="60">AVERAGE(O371:P371)</f>
        <v>1.9682046490776834</v>
      </c>
      <c r="F371" s="157">
        <f t="shared" ref="F371:F412" si="61">AVERAGE(Q371:R371)</f>
        <v>1.9026925623669753</v>
      </c>
      <c r="G371" s="157">
        <f t="shared" ref="G371:G412" si="62">AVERAGE(S371:T371)</f>
        <v>1.8939255949606555</v>
      </c>
      <c r="H371" s="157">
        <f t="shared" ref="H371:H412" si="63">AVERAGE(U371:V371)</f>
        <v>1.94709150679428</v>
      </c>
      <c r="I371" s="157">
        <f t="shared" ref="I371:I412" si="64">AVERAGE(W371:Y371)</f>
        <v>2.1202076073937581</v>
      </c>
      <c r="K371" s="109">
        <v>2020</v>
      </c>
      <c r="L371" s="289">
        <f>($D246*$C$194*C$213)*D$223+(0)*D$224</f>
        <v>2.9781794511564383</v>
      </c>
      <c r="M371" s="289">
        <f>($D247*$C$194*C$213)*D$223+(0)*D$224</f>
        <v>2.3029407221610732</v>
      </c>
      <c r="N371" s="289">
        <f>($D248*$C$194*C$213)*D$223+(0)*D$224</f>
        <v>2.0996974545050899</v>
      </c>
      <c r="O371" s="289">
        <f>($D249*$C$194*C$213)*D$223+(0)*D$224</f>
        <v>1.9965228984518499</v>
      </c>
      <c r="P371" s="289">
        <f>($D250*$C$194*C$213)*D$223+(0)*D$224</f>
        <v>1.939886399703517</v>
      </c>
      <c r="Q371" s="289">
        <f>($D251*$C$194*C$213)*D$223+(0)*D$224</f>
        <v>1.9097575991734939</v>
      </c>
      <c r="R371" s="289">
        <f>($D252*$C$194*C$213)*D$223+(0)*D$224</f>
        <v>1.8956275255604569</v>
      </c>
      <c r="S371" s="289">
        <f>($D253*$C$194*C$213)*D$223+(0)*D$224</f>
        <v>1.8917762673720642</v>
      </c>
      <c r="T371" s="289">
        <f>($D254*$C$194*C$213)*D$223+(0)*D$224</f>
        <v>1.8960749225492468</v>
      </c>
      <c r="U371" s="289">
        <f>($D255*$C$194*C$213)*D$223+(0)*D$224</f>
        <v>1.9124682866743843</v>
      </c>
      <c r="V371" s="289">
        <f>($D256*$C$194*C$213)*D$223+(0)*D$224</f>
        <v>1.9817147269141757</v>
      </c>
      <c r="W371" s="289">
        <f>($D257*$C$194*C$213)*D$223+(0)*D$224</f>
        <v>2.0509611671539671</v>
      </c>
      <c r="X371" s="289">
        <f>($D258*$C$194*C$213)*D$223+(0)*D$224</f>
        <v>2.1202076073937581</v>
      </c>
      <c r="Y371" s="289">
        <f>($D259*$C$194*C$213)*D$223+(0)*D$224</f>
        <v>2.1894540476335491</v>
      </c>
    </row>
    <row r="372" spans="1:25" ht="25.2" customHeight="1">
      <c r="A372" s="425"/>
      <c r="B372" s="287">
        <f>B371+1</f>
        <v>2021</v>
      </c>
      <c r="C372" s="309">
        <f>DATE(YEAR(C371+1),12,31)</f>
        <v>44196</v>
      </c>
      <c r="D372" s="157">
        <f t="shared" si="59"/>
        <v>2.5439218090561897</v>
      </c>
      <c r="E372" s="157">
        <f t="shared" si="60"/>
        <v>2.0351236071463248</v>
      </c>
      <c r="F372" s="157">
        <f t="shared" si="61"/>
        <v>1.9673841094874525</v>
      </c>
      <c r="G372" s="157">
        <f t="shared" si="62"/>
        <v>1.9583190651893179</v>
      </c>
      <c r="H372" s="157">
        <f t="shared" si="63"/>
        <v>2.0132926180252855</v>
      </c>
      <c r="I372" s="157">
        <f t="shared" si="64"/>
        <v>2.1922946660451461</v>
      </c>
      <c r="K372" s="109">
        <f>K371+1</f>
        <v>2021</v>
      </c>
      <c r="L372" s="289">
        <f>($D246*$C$194*D$213)*E$223+(0)*E$224</f>
        <v>3.0794375524957571</v>
      </c>
      <c r="M372" s="289">
        <f>($D247*$C$194*D$213)*E$223+(0)*E$224</f>
        <v>2.3812407067145496</v>
      </c>
      <c r="N372" s="289">
        <f>($D248*$C$194*D$213)*E$223+(0)*E$224</f>
        <v>2.1710871679582628</v>
      </c>
      <c r="O372" s="289">
        <f>($D249*$C$194*D$213)*E$223+(0)*E$224</f>
        <v>2.0644046769992128</v>
      </c>
      <c r="P372" s="289">
        <f>($D250*$C$194*D$213)*E$223+(0)*E$224</f>
        <v>2.0058425372934368</v>
      </c>
      <c r="Q372" s="289">
        <f>($D251*$C$194*D$213)*E$223+(0)*E$224</f>
        <v>1.9746893575453928</v>
      </c>
      <c r="R372" s="289">
        <f>($D252*$C$194*D$213)*E$223+(0)*E$224</f>
        <v>1.9600788614295124</v>
      </c>
      <c r="S372" s="289">
        <f>($D253*$C$194*D$213)*E$223+(0)*E$224</f>
        <v>1.9560966604627144</v>
      </c>
      <c r="T372" s="289">
        <f>($D254*$C$194*D$213)*E$223+(0)*E$224</f>
        <v>1.9605414699159212</v>
      </c>
      <c r="U372" s="289">
        <f>($D255*$C$194*D$213)*E$223+(0)*E$224</f>
        <v>1.9774922084213133</v>
      </c>
      <c r="V372" s="289">
        <f>($D256*$C$194*D$213)*E$223+(0)*E$224</f>
        <v>2.0490930276292576</v>
      </c>
      <c r="W372" s="289">
        <f>($D257*$C$194*D$213)*E$223+(0)*E$224</f>
        <v>2.1206938468372023</v>
      </c>
      <c r="X372" s="289">
        <f>($D258*$C$194*D$213)*E$223+(0)*E$224</f>
        <v>2.1922946660451461</v>
      </c>
      <c r="Y372" s="289">
        <f>($D259*$C$194*D$213)*E$223+(0)*E$224</f>
        <v>2.2638954852530899</v>
      </c>
    </row>
    <row r="373" spans="1:25" ht="25.2" customHeight="1">
      <c r="A373" s="425"/>
      <c r="B373" s="287">
        <f t="shared" ref="B373:B412" si="65">B372+1</f>
        <v>2022</v>
      </c>
      <c r="C373" s="309">
        <f t="shared" ref="C373:C412" si="66">DATE(YEAR(C372+1),12,31)</f>
        <v>44561</v>
      </c>
      <c r="D373" s="157">
        <f t="shared" si="59"/>
        <v>2.673661821318055</v>
      </c>
      <c r="E373" s="157">
        <f t="shared" si="60"/>
        <v>2.1389149111107866</v>
      </c>
      <c r="F373" s="157">
        <f t="shared" si="61"/>
        <v>2.0677206990713124</v>
      </c>
      <c r="G373" s="157">
        <f t="shared" si="62"/>
        <v>2.0581933375139729</v>
      </c>
      <c r="H373" s="157">
        <f t="shared" si="63"/>
        <v>2.1159705415445749</v>
      </c>
      <c r="I373" s="157">
        <f t="shared" si="64"/>
        <v>2.3041016940134482</v>
      </c>
      <c r="K373" s="109">
        <f t="shared" ref="K373:K412" si="67">K372+1</f>
        <v>2022</v>
      </c>
      <c r="L373" s="289">
        <f>($D246*$C$194*E$213)*F$223+(0)*F$224</f>
        <v>3.2364888676730406</v>
      </c>
      <c r="M373" s="289">
        <f>($D247*$C$194*E$213)*F$223+(0)*F$224</f>
        <v>2.5026839827569916</v>
      </c>
      <c r="N373" s="289">
        <f>($D248*$C$194*E$213)*F$223+(0)*F$224</f>
        <v>2.2818126135241341</v>
      </c>
      <c r="O373" s="289">
        <f>($D249*$C$194*E$213)*F$223+(0)*F$224</f>
        <v>2.1696893155261723</v>
      </c>
      <c r="P373" s="289">
        <f>($D250*$C$194*E$213)*F$223+(0)*F$224</f>
        <v>2.1081405066954013</v>
      </c>
      <c r="Q373" s="289">
        <f>($D251*$C$194*E$213)*F$223+(0)*F$224</f>
        <v>2.0753985147802072</v>
      </c>
      <c r="R373" s="289">
        <f>($D252*$C$194*E$213)*F$223+(0)*F$224</f>
        <v>2.0600428833624171</v>
      </c>
      <c r="S373" s="289">
        <f>($D253*$C$194*E$213)*F$223+(0)*F$224</f>
        <v>2.0558575901463128</v>
      </c>
      <c r="T373" s="289">
        <f>($D254*$C$194*E$213)*F$223+(0)*F$224</f>
        <v>2.0605290848816331</v>
      </c>
      <c r="U373" s="289">
        <f>($D255*$C$194*E$213)*F$223+(0)*F$224</f>
        <v>2.0783443110508002</v>
      </c>
      <c r="V373" s="289">
        <f>($D256*$C$194*E$213)*F$223+(0)*F$224</f>
        <v>2.1535967720383495</v>
      </c>
      <c r="W373" s="289">
        <f>($D257*$C$194*E$213)*F$223+(0)*F$224</f>
        <v>2.2288492330258989</v>
      </c>
      <c r="X373" s="289">
        <f>($D258*$C$194*E$213)*F$223+(0)*F$224</f>
        <v>2.3041016940134482</v>
      </c>
      <c r="Y373" s="289">
        <f>($D259*$C$194*E$213)*F$223+(0)*F$224</f>
        <v>2.3793541550009971</v>
      </c>
    </row>
    <row r="374" spans="1:25" ht="25.2" customHeight="1">
      <c r="A374" s="425"/>
      <c r="B374" s="287">
        <f t="shared" si="65"/>
        <v>2023</v>
      </c>
      <c r="C374" s="309">
        <f t="shared" si="66"/>
        <v>44926</v>
      </c>
      <c r="D374" s="157">
        <f t="shared" si="59"/>
        <v>3.058669123587856</v>
      </c>
      <c r="E374" s="157">
        <f t="shared" si="60"/>
        <v>2.4469186583107407</v>
      </c>
      <c r="F374" s="157">
        <f t="shared" si="61"/>
        <v>2.3654724797375817</v>
      </c>
      <c r="G374" s="157">
        <f t="shared" si="62"/>
        <v>2.3545731781159853</v>
      </c>
      <c r="H374" s="157">
        <f t="shared" si="63"/>
        <v>2.4206702995269938</v>
      </c>
      <c r="I374" s="157">
        <f t="shared" si="64"/>
        <v>2.6358923379513852</v>
      </c>
      <c r="K374" s="109">
        <f t="shared" si="67"/>
        <v>2023</v>
      </c>
      <c r="L374" s="289">
        <f>($D246*$C$194*F$213)*G$223+(0)*G$224</f>
        <v>3.702543264617959</v>
      </c>
      <c r="M374" s="289">
        <f>($D247*$C$194*F$213)*G$223+(0)*G$224</f>
        <v>2.8630704762739985</v>
      </c>
      <c r="N374" s="289">
        <f>($D248*$C$194*F$213)*G$223+(0)*G$224</f>
        <v>2.6103936298716097</v>
      </c>
      <c r="O374" s="289">
        <f>($D249*$C$194*F$213)*G$223+(0)*G$224</f>
        <v>2.4821245769619416</v>
      </c>
      <c r="P374" s="289">
        <f>($D250*$C$194*F$213)*G$223+(0)*G$224</f>
        <v>2.4117127396595399</v>
      </c>
      <c r="Q374" s="289">
        <f>($D251*$C$194*F$213)*G$223+(0)*G$224</f>
        <v>2.3742559009085578</v>
      </c>
      <c r="R374" s="289">
        <f>($D252*$C$194*F$213)*G$223+(0)*G$224</f>
        <v>2.3566890585666056</v>
      </c>
      <c r="S374" s="289">
        <f>($D253*$C$194*F$213)*G$223+(0)*G$224</f>
        <v>2.3519010831273821</v>
      </c>
      <c r="T374" s="289">
        <f>($D254*$C$194*F$213)*G$223+(0)*G$224</f>
        <v>2.3572452731045885</v>
      </c>
      <c r="U374" s="289">
        <f>($D255*$C$194*F$213)*G$223+(0)*G$224</f>
        <v>2.3776258918421158</v>
      </c>
      <c r="V374" s="289">
        <f>($D256*$C$194*F$213)*G$223+(0)*G$224</f>
        <v>2.4637147072118721</v>
      </c>
      <c r="W374" s="289">
        <f>($D257*$C$194*F$213)*G$223+(0)*G$224</f>
        <v>2.5498035225816289</v>
      </c>
      <c r="X374" s="289">
        <f>($D258*$C$194*F$213)*G$223+(0)*G$224</f>
        <v>2.6358923379513852</v>
      </c>
      <c r="Y374" s="289">
        <f>($D259*$C$194*F$213)*G$223+(0)*G$224</f>
        <v>2.7219811533211411</v>
      </c>
    </row>
    <row r="375" spans="1:25" ht="25.2" customHeight="1">
      <c r="A375" s="425"/>
      <c r="B375" s="287">
        <f t="shared" si="65"/>
        <v>2024</v>
      </c>
      <c r="C375" s="309">
        <f t="shared" si="66"/>
        <v>45291</v>
      </c>
      <c r="D375" s="157">
        <f t="shared" si="59"/>
        <v>3.4073574036768712</v>
      </c>
      <c r="E375" s="157">
        <f t="shared" si="60"/>
        <v>2.725867385358165</v>
      </c>
      <c r="F375" s="157">
        <f t="shared" si="61"/>
        <v>2.6351363424276659</v>
      </c>
      <c r="G375" s="157">
        <f t="shared" si="62"/>
        <v>2.6229945204212077</v>
      </c>
      <c r="H375" s="157">
        <f t="shared" si="63"/>
        <v>2.6966267136730715</v>
      </c>
      <c r="I375" s="157">
        <f t="shared" si="64"/>
        <v>2.9363840644778434</v>
      </c>
      <c r="K375" s="109">
        <f t="shared" si="67"/>
        <v>2024</v>
      </c>
      <c r="L375" s="289">
        <f>($D246*$C$194*G$213)*H$223+(0)*H$224</f>
        <v>4.1246331967844059</v>
      </c>
      <c r="M375" s="289">
        <f>($D247*$C$194*G$213)*H$223+(0)*H$224</f>
        <v>3.1894605105692344</v>
      </c>
      <c r="N375" s="289">
        <f>($D248*$C$194*G$213)*H$223+(0)*H$224</f>
        <v>2.9079785036769734</v>
      </c>
      <c r="O375" s="289">
        <f>($D249*$C$194*G$213)*H$223+(0)*H$224</f>
        <v>2.7650867787356028</v>
      </c>
      <c r="P375" s="289">
        <f>($D250*$C$194*G$213)*H$223+(0)*H$224</f>
        <v>2.6866479919807271</v>
      </c>
      <c r="Q375" s="289">
        <f>($D251*$C$194*G$213)*H$223+(0)*H$224</f>
        <v>2.6449210736121334</v>
      </c>
      <c r="R375" s="289">
        <f>($D252*$C$194*G$213)*H$223+(0)*H$224</f>
        <v>2.6253516112431989</v>
      </c>
      <c r="S375" s="289">
        <f>($D253*$C$194*G$213)*H$223+(0)*H$224</f>
        <v>2.6200178066039035</v>
      </c>
      <c r="T375" s="289">
        <f>($D254*$C$194*G$213)*H$223+(0)*H$224</f>
        <v>2.6259712342385115</v>
      </c>
      <c r="U375" s="289">
        <f>($D255*$C$194*G$213)*H$223+(0)*H$224</f>
        <v>2.648675243512117</v>
      </c>
      <c r="V375" s="289">
        <f>($D256*$C$194*G$213)*H$223+(0)*H$224</f>
        <v>2.744578183834026</v>
      </c>
      <c r="W375" s="289">
        <f>($D257*$C$194*G$213)*H$223+(0)*H$224</f>
        <v>2.8404811241559345</v>
      </c>
      <c r="X375" s="289">
        <f>($D258*$C$194*G$213)*H$223+(0)*H$224</f>
        <v>2.9363840644778429</v>
      </c>
      <c r="Y375" s="289">
        <f>($D259*$C$194*G$213)*H$223+(0)*H$224</f>
        <v>3.0322870047997514</v>
      </c>
    </row>
    <row r="376" spans="1:25" ht="25.2" customHeight="1">
      <c r="A376" s="425"/>
      <c r="B376" s="287">
        <f t="shared" si="65"/>
        <v>2025</v>
      </c>
      <c r="C376" s="309">
        <f t="shared" si="66"/>
        <v>45657</v>
      </c>
      <c r="D376" s="157">
        <f t="shared" si="59"/>
        <v>3.4073574036768712</v>
      </c>
      <c r="E376" s="157">
        <f t="shared" si="60"/>
        <v>2.725867385358165</v>
      </c>
      <c r="F376" s="157">
        <f t="shared" si="61"/>
        <v>2.6351363424276659</v>
      </c>
      <c r="G376" s="157">
        <f t="shared" si="62"/>
        <v>2.6229945204212077</v>
      </c>
      <c r="H376" s="157">
        <f t="shared" si="63"/>
        <v>2.6966267136730715</v>
      </c>
      <c r="I376" s="157">
        <f t="shared" si="64"/>
        <v>2.9363840644778434</v>
      </c>
      <c r="K376" s="109">
        <f t="shared" si="67"/>
        <v>2025</v>
      </c>
      <c r="L376" s="289">
        <f>($D246*$C$194*H$213)*I$223+(0)*I$224</f>
        <v>4.1246331967844059</v>
      </c>
      <c r="M376" s="289">
        <f>($D247*$C$194*H$213)*I$223+(0)*I$224</f>
        <v>3.1894605105692344</v>
      </c>
      <c r="N376" s="289">
        <f>($D248*$C$194*H$213)*I$223+(0)*I$224</f>
        <v>2.9079785036769734</v>
      </c>
      <c r="O376" s="289">
        <f>($D249*$C$194*H$213)*I$223+(0)*I$224</f>
        <v>2.7650867787356028</v>
      </c>
      <c r="P376" s="289">
        <f>($D250*$C$194*H$213)*I$223+(0)*I$224</f>
        <v>2.6866479919807271</v>
      </c>
      <c r="Q376" s="289">
        <f>($D251*$C$194*H$213)*I$223+(0)*I$224</f>
        <v>2.6449210736121334</v>
      </c>
      <c r="R376" s="289">
        <f>($D252*$C$194*H$213)*I$223+(0)*I$224</f>
        <v>2.6253516112431989</v>
      </c>
      <c r="S376" s="289">
        <f>($D253*$C$194*H$213)*I$223+(0)*I$224</f>
        <v>2.6200178066039035</v>
      </c>
      <c r="T376" s="289">
        <f>($D254*$C$194*H$213)*I$223+(0)*I$224</f>
        <v>2.6259712342385115</v>
      </c>
      <c r="U376" s="289">
        <f>($D255*$C$194*H$213)*I$223+(0)*I$224</f>
        <v>2.648675243512117</v>
      </c>
      <c r="V376" s="289">
        <f>($D256*$C$194*H$213)*I$223+(0)*I$224</f>
        <v>2.744578183834026</v>
      </c>
      <c r="W376" s="289">
        <f>($D257*$C$194*H$213)*I$223+(0)*I$224</f>
        <v>2.8404811241559345</v>
      </c>
      <c r="X376" s="289">
        <f>($D258*$C$194*H$213)*I$223+(0)*I$224</f>
        <v>2.9363840644778429</v>
      </c>
      <c r="Y376" s="289">
        <f>($D259*$C$194*H$213)*I$223+(0)*I$224</f>
        <v>3.0322870047997514</v>
      </c>
    </row>
    <row r="377" spans="1:25" ht="25.2" customHeight="1">
      <c r="A377" s="425"/>
      <c r="B377" s="287">
        <f t="shared" si="65"/>
        <v>2026</v>
      </c>
      <c r="C377" s="309">
        <f t="shared" si="66"/>
        <v>46022</v>
      </c>
      <c r="D377" s="157">
        <f t="shared" si="59"/>
        <v>3.4073574036768712</v>
      </c>
      <c r="E377" s="157">
        <f t="shared" si="60"/>
        <v>2.725867385358165</v>
      </c>
      <c r="F377" s="157">
        <f t="shared" si="61"/>
        <v>2.6351363424276659</v>
      </c>
      <c r="G377" s="157">
        <f t="shared" si="62"/>
        <v>2.6229945204212077</v>
      </c>
      <c r="H377" s="157">
        <f t="shared" si="63"/>
        <v>2.6966267136730715</v>
      </c>
      <c r="I377" s="157">
        <f t="shared" si="64"/>
        <v>2.9363840644778434</v>
      </c>
      <c r="K377" s="109">
        <f t="shared" si="67"/>
        <v>2026</v>
      </c>
      <c r="L377" s="289">
        <f>($D246*$C$194*I$213)*J$223+(0)*J$224</f>
        <v>4.1246331967844059</v>
      </c>
      <c r="M377" s="289">
        <f>($D247*$C$194*I$213)*J$223+(0)*J$224</f>
        <v>3.1894605105692344</v>
      </c>
      <c r="N377" s="289">
        <f>($D248*$C$194*I$213)*J$223+(0)*J$224</f>
        <v>2.9079785036769734</v>
      </c>
      <c r="O377" s="289">
        <f>($D249*$C$194*I$213)*J$223+(0)*J$224</f>
        <v>2.7650867787356028</v>
      </c>
      <c r="P377" s="289">
        <f>($D250*$C$194*I$213)*J$223+(0)*J$224</f>
        <v>2.6866479919807271</v>
      </c>
      <c r="Q377" s="289">
        <f>($D251*$C$194*I$213)*J$223+(0)*J$224</f>
        <v>2.6449210736121334</v>
      </c>
      <c r="R377" s="289">
        <f>($D252*$C$194*I$213)*J$223+(0)*J$224</f>
        <v>2.6253516112431989</v>
      </c>
      <c r="S377" s="289">
        <f>($D253*$C$194*I$213)*J$223+(0)*J$224</f>
        <v>2.6200178066039035</v>
      </c>
      <c r="T377" s="289">
        <f>($D254*$C$194*I$213)*J$223+(0)*J$224</f>
        <v>2.6259712342385115</v>
      </c>
      <c r="U377" s="289">
        <f>($D255*$C$194*I$213)*J$223+(0)*J$224</f>
        <v>2.648675243512117</v>
      </c>
      <c r="V377" s="289">
        <f>($D256*$C$194*I$213)*J$223+(0)*J$224</f>
        <v>2.744578183834026</v>
      </c>
      <c r="W377" s="289">
        <f>($D257*$C$194*I$213)*J$223+(0)*J$224</f>
        <v>2.8404811241559345</v>
      </c>
      <c r="X377" s="289">
        <f>($D258*$C$194*I$213)*J$223+(0)*J$224</f>
        <v>2.9363840644778429</v>
      </c>
      <c r="Y377" s="289">
        <f>($D259*$C$194*I$213)*J$223+(0)*J$224</f>
        <v>3.0322870047997514</v>
      </c>
    </row>
    <row r="378" spans="1:25" ht="25.2" customHeight="1">
      <c r="A378" s="425"/>
      <c r="B378" s="287">
        <f t="shared" si="65"/>
        <v>2027</v>
      </c>
      <c r="C378" s="309">
        <f t="shared" si="66"/>
        <v>46387</v>
      </c>
      <c r="D378" s="157">
        <f t="shared" si="59"/>
        <v>3.4073574036768712</v>
      </c>
      <c r="E378" s="157">
        <f t="shared" si="60"/>
        <v>2.725867385358165</v>
      </c>
      <c r="F378" s="157">
        <f t="shared" si="61"/>
        <v>2.6351363424276659</v>
      </c>
      <c r="G378" s="157">
        <f t="shared" si="62"/>
        <v>2.6229945204212077</v>
      </c>
      <c r="H378" s="157">
        <f t="shared" si="63"/>
        <v>2.6966267136730715</v>
      </c>
      <c r="I378" s="157">
        <f t="shared" si="64"/>
        <v>2.9363840644778434</v>
      </c>
      <c r="K378" s="109">
        <f t="shared" si="67"/>
        <v>2027</v>
      </c>
      <c r="L378" s="289">
        <f>($D246*$C$194*J$213)*K$223+(0)*K$224</f>
        <v>4.1246331967844059</v>
      </c>
      <c r="M378" s="289">
        <f>($D247*$C$194*J$213)*K$223+(0)*K$224</f>
        <v>3.1894605105692344</v>
      </c>
      <c r="N378" s="289">
        <f>($D248*$C$194*J$213)*K$223+(0)*K$224</f>
        <v>2.9079785036769734</v>
      </c>
      <c r="O378" s="289">
        <f>($D249*$C$194*J$213)*K$223+(0)*K$224</f>
        <v>2.7650867787356028</v>
      </c>
      <c r="P378" s="289">
        <f>($D250*$C$194*J$213)*K$223+(0)*K$224</f>
        <v>2.6866479919807271</v>
      </c>
      <c r="Q378" s="289">
        <f>($D251*$C$194*J$213)*K$223+(0)*K$224</f>
        <v>2.6449210736121334</v>
      </c>
      <c r="R378" s="289">
        <f>($D252*$C$194*J$213)*K$223+(0)*K$224</f>
        <v>2.6253516112431989</v>
      </c>
      <c r="S378" s="289">
        <f>($D253*$C$194*J$213)*K$223+(0)*K$224</f>
        <v>2.6200178066039035</v>
      </c>
      <c r="T378" s="289">
        <f>($D254*$C$194*J$213)*K$223+(0)*K$224</f>
        <v>2.6259712342385115</v>
      </c>
      <c r="U378" s="289">
        <f>($D255*$C$194*J$213)*K$223+(0)*K$224</f>
        <v>2.648675243512117</v>
      </c>
      <c r="V378" s="289">
        <f>($D256*$C$194*J$213)*K$223+(0)*K$224</f>
        <v>2.744578183834026</v>
      </c>
      <c r="W378" s="289">
        <f>($D257*$C$194*J$213)*K$223+(0)*K$224</f>
        <v>2.8404811241559345</v>
      </c>
      <c r="X378" s="289">
        <f>($D258*$C$194*J$213)*K$223+(0)*K$224</f>
        <v>2.9363840644778429</v>
      </c>
      <c r="Y378" s="289">
        <f>($D259*$C$194*J$213)*K$223+(0)*K$224</f>
        <v>3.0322870047997514</v>
      </c>
    </row>
    <row r="379" spans="1:25" ht="25.2" customHeight="1">
      <c r="A379" s="425"/>
      <c r="B379" s="287">
        <f t="shared" si="65"/>
        <v>2028</v>
      </c>
      <c r="C379" s="309">
        <f t="shared" si="66"/>
        <v>46752</v>
      </c>
      <c r="D379" s="157">
        <f t="shared" si="59"/>
        <v>3.4073574036768712</v>
      </c>
      <c r="E379" s="157">
        <f t="shared" si="60"/>
        <v>2.725867385358165</v>
      </c>
      <c r="F379" s="157">
        <f t="shared" si="61"/>
        <v>2.6351363424276659</v>
      </c>
      <c r="G379" s="157">
        <f t="shared" si="62"/>
        <v>2.6229945204212077</v>
      </c>
      <c r="H379" s="157">
        <f t="shared" si="63"/>
        <v>2.6966267136730715</v>
      </c>
      <c r="I379" s="157">
        <f t="shared" si="64"/>
        <v>2.9363840644778434</v>
      </c>
      <c r="K379" s="109">
        <f t="shared" si="67"/>
        <v>2028</v>
      </c>
      <c r="L379" s="289">
        <f>($D246*$C$194*K$213)*L$223+(0)*L$224</f>
        <v>4.1246331967844059</v>
      </c>
      <c r="M379" s="289">
        <f>($D247*$C$194*K$213)*L$223+(0)*L$224</f>
        <v>3.1894605105692344</v>
      </c>
      <c r="N379" s="289">
        <f>($D248*$C$194*K$213)*L$223+(0)*L$224</f>
        <v>2.9079785036769734</v>
      </c>
      <c r="O379" s="289">
        <f>($D249*$C$194*K$213)*L$223+(0)*L$224</f>
        <v>2.7650867787356028</v>
      </c>
      <c r="P379" s="289">
        <f>($D250*$C$194*K$213)*L$223+(0)*L$224</f>
        <v>2.6866479919807271</v>
      </c>
      <c r="Q379" s="289">
        <f>($D251*$C$194*K$213)*L$223+(0)*L$224</f>
        <v>2.6449210736121334</v>
      </c>
      <c r="R379" s="289">
        <f>($D252*$C$194*K$213)*L$223+(0)*L$224</f>
        <v>2.6253516112431989</v>
      </c>
      <c r="S379" s="289">
        <f>($D253*$C$194*K$213)*L$223+(0)*L$224</f>
        <v>2.6200178066039035</v>
      </c>
      <c r="T379" s="289">
        <f>($D254*$C$194*K$213)*L$223+(0)*L$224</f>
        <v>2.6259712342385115</v>
      </c>
      <c r="U379" s="289">
        <f>($D255*$C$194*K$213)*L$223+(0)*L$224</f>
        <v>2.648675243512117</v>
      </c>
      <c r="V379" s="289">
        <f>($D256*$C$194*K$213)*L$223+(0)*L$224</f>
        <v>2.744578183834026</v>
      </c>
      <c r="W379" s="289">
        <f>($D257*$C$194*K$213)*L$223+(0)*L$224</f>
        <v>2.8404811241559345</v>
      </c>
      <c r="X379" s="289">
        <f>($D258*$C$194*K$213)*L$223+(0)*L$224</f>
        <v>2.9363840644778429</v>
      </c>
      <c r="Y379" s="289">
        <f>($D259*$C$194*K$213)*L$223+(0)*L$224</f>
        <v>3.0322870047997514</v>
      </c>
    </row>
    <row r="380" spans="1:25" ht="25.2" customHeight="1">
      <c r="A380" s="425"/>
      <c r="B380" s="287">
        <f t="shared" si="65"/>
        <v>2029</v>
      </c>
      <c r="C380" s="309">
        <f t="shared" si="66"/>
        <v>47118</v>
      </c>
      <c r="D380" s="157">
        <f t="shared" si="59"/>
        <v>3.4073574036768712</v>
      </c>
      <c r="E380" s="157">
        <f t="shared" si="60"/>
        <v>2.725867385358165</v>
      </c>
      <c r="F380" s="157">
        <f t="shared" si="61"/>
        <v>2.6351363424276659</v>
      </c>
      <c r="G380" s="157">
        <f t="shared" si="62"/>
        <v>2.6229945204212077</v>
      </c>
      <c r="H380" s="157">
        <f t="shared" si="63"/>
        <v>2.6966267136730715</v>
      </c>
      <c r="I380" s="157">
        <f t="shared" si="64"/>
        <v>2.9363840644778434</v>
      </c>
      <c r="K380" s="109">
        <f t="shared" si="67"/>
        <v>2029</v>
      </c>
      <c r="L380" s="289">
        <f>($D246*$C$194*L$213)*M$223+(0)*M$224</f>
        <v>4.1246331967844059</v>
      </c>
      <c r="M380" s="289">
        <f>($D247*$C$194*L$213)*M$223+(0)*M$224</f>
        <v>3.1894605105692344</v>
      </c>
      <c r="N380" s="289">
        <f>($D248*$C$194*L$213)*M$223+(0)*M$224</f>
        <v>2.9079785036769734</v>
      </c>
      <c r="O380" s="289">
        <f>($D249*$C$194*L$213)*M$223+(0)*M$224</f>
        <v>2.7650867787356028</v>
      </c>
      <c r="P380" s="289">
        <f>($D250*$C$194*L$213)*M$223+(0)*M$224</f>
        <v>2.6866479919807271</v>
      </c>
      <c r="Q380" s="289">
        <f>($D251*$C$194*L$213)*M$223+(0)*M$224</f>
        <v>2.6449210736121334</v>
      </c>
      <c r="R380" s="289">
        <f>($D252*$C$194*L$213)*M$223+(0)*M$224</f>
        <v>2.6253516112431989</v>
      </c>
      <c r="S380" s="289">
        <f>($D253*$C$194*L$213)*M$223+(0)*M$224</f>
        <v>2.6200178066039035</v>
      </c>
      <c r="T380" s="289">
        <f>($D254*$C$194*L$213)*M$223+(0)*M$224</f>
        <v>2.6259712342385115</v>
      </c>
      <c r="U380" s="289">
        <f>($D255*$C$194*L$213)*M$223+(0)*M$224</f>
        <v>2.648675243512117</v>
      </c>
      <c r="V380" s="289">
        <f>($D256*$C$194*L$213)*M$223+(0)*M$224</f>
        <v>2.744578183834026</v>
      </c>
      <c r="W380" s="289">
        <f>($D257*$C$194*L$213)*M$223+(0)*M$224</f>
        <v>2.8404811241559345</v>
      </c>
      <c r="X380" s="289">
        <f>($D258*$C$194*L$213)*M$223+(0)*M$224</f>
        <v>2.9363840644778429</v>
      </c>
      <c r="Y380" s="289">
        <f>($D259*$C$194*L$213)*M$223+(0)*M$224</f>
        <v>3.0322870047997514</v>
      </c>
    </row>
    <row r="381" spans="1:25" ht="25.2" customHeight="1">
      <c r="A381" s="425"/>
      <c r="B381" s="287">
        <f t="shared" si="65"/>
        <v>2030</v>
      </c>
      <c r="C381" s="309">
        <f t="shared" si="66"/>
        <v>47483</v>
      </c>
      <c r="D381" s="157">
        <f t="shared" si="59"/>
        <v>3.4073574036768712</v>
      </c>
      <c r="E381" s="157">
        <f t="shared" si="60"/>
        <v>2.725867385358165</v>
      </c>
      <c r="F381" s="157">
        <f t="shared" si="61"/>
        <v>2.6351363424276659</v>
      </c>
      <c r="G381" s="157">
        <f t="shared" si="62"/>
        <v>2.6229945204212077</v>
      </c>
      <c r="H381" s="157">
        <f t="shared" si="63"/>
        <v>2.6966267136730715</v>
      </c>
      <c r="I381" s="157">
        <f t="shared" si="64"/>
        <v>2.9363840644778434</v>
      </c>
      <c r="K381" s="109">
        <f t="shared" si="67"/>
        <v>2030</v>
      </c>
      <c r="L381" s="289">
        <f>($D246*$C$194*M$213)*N$223+(0)*N$224</f>
        <v>4.1246331967844059</v>
      </c>
      <c r="M381" s="289">
        <f>($D247*$C$194*M$213)*N$223+(0)*N$224</f>
        <v>3.1894605105692344</v>
      </c>
      <c r="N381" s="289">
        <f>($D248*$C$194*M$213)*N$223+(0)*N$224</f>
        <v>2.9079785036769734</v>
      </c>
      <c r="O381" s="289">
        <f>($D249*$C$194*M$213)*N$223+(0)*N$224</f>
        <v>2.7650867787356028</v>
      </c>
      <c r="P381" s="289">
        <f>($D250*$C$194*M$213)*N$223+(0)*N$224</f>
        <v>2.6866479919807271</v>
      </c>
      <c r="Q381" s="289">
        <f>($D251*$C$194*M$213)*N$223+(0)*N$224</f>
        <v>2.6449210736121334</v>
      </c>
      <c r="R381" s="289">
        <f>($D252*$C$194*M$213)*N$223+(0)*N$224</f>
        <v>2.6253516112431989</v>
      </c>
      <c r="S381" s="289">
        <f>($D253*$C$194*M$213)*N$223+(0)*N$224</f>
        <v>2.6200178066039035</v>
      </c>
      <c r="T381" s="289">
        <f>($D254*$C$194*M$213)*N$223+(0)*N$224</f>
        <v>2.6259712342385115</v>
      </c>
      <c r="U381" s="289">
        <f>($D255*$C$194*M$213)*N$223+(0)*N$224</f>
        <v>2.648675243512117</v>
      </c>
      <c r="V381" s="289">
        <f>($D256*$C$194*M$213)*N$223+(0)*N$224</f>
        <v>2.744578183834026</v>
      </c>
      <c r="W381" s="289">
        <f>($D257*$C$194*M$213)*N$223+(0)*N$224</f>
        <v>2.8404811241559345</v>
      </c>
      <c r="X381" s="289">
        <f>($D258*$C$194*M$213)*N$223+(0)*N$224</f>
        <v>2.9363840644778429</v>
      </c>
      <c r="Y381" s="289">
        <f>($D259*$C$194*M$213)*N$223+(0)*N$224</f>
        <v>3.0322870047997514</v>
      </c>
    </row>
    <row r="382" spans="1:25" ht="25.2" customHeight="1">
      <c r="A382" s="425"/>
      <c r="B382" s="287">
        <f t="shared" si="65"/>
        <v>2031</v>
      </c>
      <c r="C382" s="309">
        <f t="shared" si="66"/>
        <v>47848</v>
      </c>
      <c r="D382" s="157">
        <f t="shared" si="59"/>
        <v>3.4073574036768712</v>
      </c>
      <c r="E382" s="157">
        <f t="shared" si="60"/>
        <v>2.725867385358165</v>
      </c>
      <c r="F382" s="157">
        <f t="shared" si="61"/>
        <v>2.6351363424276659</v>
      </c>
      <c r="G382" s="157">
        <f t="shared" si="62"/>
        <v>2.6229945204212077</v>
      </c>
      <c r="H382" s="157">
        <f t="shared" si="63"/>
        <v>2.6966267136730715</v>
      </c>
      <c r="I382" s="157">
        <f t="shared" si="64"/>
        <v>2.9363840644778434</v>
      </c>
      <c r="K382" s="109">
        <f t="shared" si="67"/>
        <v>2031</v>
      </c>
      <c r="L382" s="289">
        <f>($D246*$C$194*N$213)*O$223+(0)*O$224</f>
        <v>4.1246331967844059</v>
      </c>
      <c r="M382" s="289">
        <f>($D247*$C$194*N$213)*O$223+(0)*O$224</f>
        <v>3.1894605105692344</v>
      </c>
      <c r="N382" s="289">
        <f>($D248*$C$194*N$213)*O$223+(0)*O$224</f>
        <v>2.9079785036769734</v>
      </c>
      <c r="O382" s="289">
        <f>($D249*$C$194*N$213)*O$223+(0)*O$224</f>
        <v>2.7650867787356028</v>
      </c>
      <c r="P382" s="289">
        <f>($D250*$C$194*N$213)*O$223+(0)*O$224</f>
        <v>2.6866479919807271</v>
      </c>
      <c r="Q382" s="289">
        <f>($D251*$C$194*N$213)*O$223+(0)*O$224</f>
        <v>2.6449210736121334</v>
      </c>
      <c r="R382" s="289">
        <f>($D252*$C$194*N$213)*O$223+(0)*O$224</f>
        <v>2.6253516112431989</v>
      </c>
      <c r="S382" s="289">
        <f>($D253*$C$194*N$213)*O$223+(0)*O$224</f>
        <v>2.6200178066039035</v>
      </c>
      <c r="T382" s="289">
        <f>($D254*$C$194*N$213)*O$223+(0)*O$224</f>
        <v>2.6259712342385115</v>
      </c>
      <c r="U382" s="289">
        <f>($D255*$C$194*N$213)*O$223+(0)*O$224</f>
        <v>2.648675243512117</v>
      </c>
      <c r="V382" s="289">
        <f>($D256*$C$194*N$213)*O$223+(0)*O$224</f>
        <v>2.744578183834026</v>
      </c>
      <c r="W382" s="289">
        <f>($D257*$C$194*N$213)*O$223+(0)*O$224</f>
        <v>2.8404811241559345</v>
      </c>
      <c r="X382" s="289">
        <f>($D258*$C$194*N$213)*O$223+(0)*O$224</f>
        <v>2.9363840644778429</v>
      </c>
      <c r="Y382" s="289">
        <f>($D259*$C$194*N$213)*O$223+(0)*O$224</f>
        <v>3.0322870047997514</v>
      </c>
    </row>
    <row r="383" spans="1:25" ht="25.2" customHeight="1">
      <c r="A383" s="425"/>
      <c r="B383" s="287">
        <f t="shared" si="65"/>
        <v>2032</v>
      </c>
      <c r="C383" s="309">
        <f t="shared" si="66"/>
        <v>48213</v>
      </c>
      <c r="D383" s="157">
        <f t="shared" si="59"/>
        <v>3.4073574036768712</v>
      </c>
      <c r="E383" s="157">
        <f t="shared" si="60"/>
        <v>2.725867385358165</v>
      </c>
      <c r="F383" s="157">
        <f t="shared" si="61"/>
        <v>2.6351363424276659</v>
      </c>
      <c r="G383" s="157">
        <f t="shared" si="62"/>
        <v>2.6229945204212077</v>
      </c>
      <c r="H383" s="157">
        <f t="shared" si="63"/>
        <v>2.6966267136730715</v>
      </c>
      <c r="I383" s="157">
        <f t="shared" si="64"/>
        <v>2.9363840644778434</v>
      </c>
      <c r="K383" s="109">
        <f t="shared" si="67"/>
        <v>2032</v>
      </c>
      <c r="L383" s="289">
        <f>($D246*$C$194*O$213)*P$223+(0)*P$224</f>
        <v>4.1246331967844059</v>
      </c>
      <c r="M383" s="289">
        <f>($D247*$C$194*O$213)*P$223+(0)*P$224</f>
        <v>3.1894605105692344</v>
      </c>
      <c r="N383" s="289">
        <f>($D248*$C$194*O$213)*P$223+(0)*P$224</f>
        <v>2.9079785036769734</v>
      </c>
      <c r="O383" s="289">
        <f>($D249*$C$194*O$213)*P$223+(0)*P$224</f>
        <v>2.7650867787356028</v>
      </c>
      <c r="P383" s="289">
        <f>($D250*$C$194*O$213)*P$223+(0)*P$224</f>
        <v>2.6866479919807271</v>
      </c>
      <c r="Q383" s="289">
        <f>($D251*$C$194*O$213)*P$223+(0)*P$224</f>
        <v>2.6449210736121334</v>
      </c>
      <c r="R383" s="289">
        <f>($D252*$C$194*O$213)*P$223+(0)*P$224</f>
        <v>2.6253516112431989</v>
      </c>
      <c r="S383" s="289">
        <f>($D253*$C$194*O$213)*P$223+(0)*P$224</f>
        <v>2.6200178066039035</v>
      </c>
      <c r="T383" s="289">
        <f>($D254*$C$194*O$213)*P$223+(0)*P$224</f>
        <v>2.6259712342385115</v>
      </c>
      <c r="U383" s="289">
        <f>($D255*$C$194*O$213)*P$223+(0)*P$224</f>
        <v>2.648675243512117</v>
      </c>
      <c r="V383" s="289">
        <f>($D256*$C$194*O$213)*P$223+(0)*P$224</f>
        <v>2.744578183834026</v>
      </c>
      <c r="W383" s="289">
        <f>($D257*$C$194*O$213)*P$223+(0)*P$224</f>
        <v>2.8404811241559345</v>
      </c>
      <c r="X383" s="289">
        <f>($D258*$C$194*O$213)*P$223+(0)*P$224</f>
        <v>2.9363840644778429</v>
      </c>
      <c r="Y383" s="289">
        <f>($D259*$C$194*O$213)*P$223+(0)*P$224</f>
        <v>3.0322870047997514</v>
      </c>
    </row>
    <row r="384" spans="1:25" ht="25.2" customHeight="1">
      <c r="A384" s="425"/>
      <c r="B384" s="287">
        <f t="shared" si="65"/>
        <v>2033</v>
      </c>
      <c r="C384" s="309">
        <f t="shared" si="66"/>
        <v>48579</v>
      </c>
      <c r="D384" s="157">
        <f t="shared" si="59"/>
        <v>3.4073574036768712</v>
      </c>
      <c r="E384" s="157">
        <f t="shared" si="60"/>
        <v>2.725867385358165</v>
      </c>
      <c r="F384" s="157">
        <f t="shared" si="61"/>
        <v>2.6351363424276659</v>
      </c>
      <c r="G384" s="157">
        <f t="shared" si="62"/>
        <v>2.6229945204212077</v>
      </c>
      <c r="H384" s="157">
        <f t="shared" si="63"/>
        <v>2.6966267136730715</v>
      </c>
      <c r="I384" s="157">
        <f t="shared" si="64"/>
        <v>2.9363840644778434</v>
      </c>
      <c r="K384" s="109">
        <f t="shared" si="67"/>
        <v>2033</v>
      </c>
      <c r="L384" s="289">
        <f>($D246*$C$194*P$213)*Q$223+(0)*Q$224</f>
        <v>4.1246331967844059</v>
      </c>
      <c r="M384" s="289">
        <f>($D247*$C$194*P$213)*Q$223+(0)*Q$224</f>
        <v>3.1894605105692344</v>
      </c>
      <c r="N384" s="289">
        <f>($D248*$C$194*P$213)*Q$223+(0)*Q$224</f>
        <v>2.9079785036769734</v>
      </c>
      <c r="O384" s="289">
        <f>($D249*$C$194*P$213)*Q$223+(0)*Q$224</f>
        <v>2.7650867787356028</v>
      </c>
      <c r="P384" s="289">
        <f>($D250*$C$194*P$213)*Q$223+(0)*Q$224</f>
        <v>2.6866479919807271</v>
      </c>
      <c r="Q384" s="289">
        <f>($D251*$C$194*P$213)*Q$223+(0)*Q$224</f>
        <v>2.6449210736121334</v>
      </c>
      <c r="R384" s="289">
        <f>($D252*$C$194*P$213)*Q$223+(0)*Q$224</f>
        <v>2.6253516112431989</v>
      </c>
      <c r="S384" s="289">
        <f>($D253*$C$194*P$213)*Q$223+(0)*Q$224</f>
        <v>2.6200178066039035</v>
      </c>
      <c r="T384" s="289">
        <f>($D254*$C$194*P$213)*Q$223+(0)*Q$224</f>
        <v>2.6259712342385115</v>
      </c>
      <c r="U384" s="289">
        <f>($D255*$C$194*P$213)*Q$223+(0)*Q$224</f>
        <v>2.648675243512117</v>
      </c>
      <c r="V384" s="289">
        <f>($D256*$C$194*P$213)*Q$223+(0)*Q$224</f>
        <v>2.744578183834026</v>
      </c>
      <c r="W384" s="289">
        <f>($D257*$C$194*P$213)*Q$223+(0)*Q$224</f>
        <v>2.8404811241559345</v>
      </c>
      <c r="X384" s="289">
        <f>($D258*$C$194*P$213)*Q$223+(0)*Q$224</f>
        <v>2.9363840644778429</v>
      </c>
      <c r="Y384" s="289">
        <f>($D259*$C$194*P$213)*Q$223+(0)*Q$224</f>
        <v>3.0322870047997514</v>
      </c>
    </row>
    <row r="385" spans="1:25" ht="25.2" customHeight="1">
      <c r="A385" s="425"/>
      <c r="B385" s="287">
        <f t="shared" si="65"/>
        <v>2034</v>
      </c>
      <c r="C385" s="309">
        <f t="shared" si="66"/>
        <v>48944</v>
      </c>
      <c r="D385" s="157">
        <f t="shared" si="59"/>
        <v>3.4073574036768712</v>
      </c>
      <c r="E385" s="157">
        <f t="shared" si="60"/>
        <v>2.725867385358165</v>
      </c>
      <c r="F385" s="157">
        <f t="shared" si="61"/>
        <v>2.6351363424276659</v>
      </c>
      <c r="G385" s="157">
        <f t="shared" si="62"/>
        <v>2.6229945204212077</v>
      </c>
      <c r="H385" s="157">
        <f t="shared" si="63"/>
        <v>2.6966267136730715</v>
      </c>
      <c r="I385" s="157">
        <f t="shared" si="64"/>
        <v>2.9363840644778434</v>
      </c>
      <c r="K385" s="109">
        <f t="shared" si="67"/>
        <v>2034</v>
      </c>
      <c r="L385" s="289">
        <f>($D246*$C$194*Q$213)*R$223+(0)*R$224</f>
        <v>4.1246331967844059</v>
      </c>
      <c r="M385" s="289">
        <f>($D247*$C$194*Q$213)*R$223+(0)*R$224</f>
        <v>3.1894605105692344</v>
      </c>
      <c r="N385" s="289">
        <f>($D248*$C$194*Q$213)*R$223+(0)*R$224</f>
        <v>2.9079785036769734</v>
      </c>
      <c r="O385" s="289">
        <f>($D249*$C$194*Q$213)*R$223+(0)*R$224</f>
        <v>2.7650867787356028</v>
      </c>
      <c r="P385" s="289">
        <f>($D250*$C$194*Q$213)*R$223+(0)*R$224</f>
        <v>2.6866479919807271</v>
      </c>
      <c r="Q385" s="289">
        <f>($D251*$C$194*Q$213)*R$223+(0)*R$224</f>
        <v>2.6449210736121334</v>
      </c>
      <c r="R385" s="289">
        <f>($D252*$C$194*Q$213)*R$223+(0)*R$224</f>
        <v>2.6253516112431989</v>
      </c>
      <c r="S385" s="289">
        <f>($D253*$C$194*Q$213)*R$223+(0)*R$224</f>
        <v>2.6200178066039035</v>
      </c>
      <c r="T385" s="289">
        <f>($D254*$C$194*Q$213)*R$223+(0)*R$224</f>
        <v>2.6259712342385115</v>
      </c>
      <c r="U385" s="289">
        <f>($D255*$C$194*Q$213)*R$223+(0)*R$224</f>
        <v>2.648675243512117</v>
      </c>
      <c r="V385" s="289">
        <f>($D256*$C$194*Q$213)*R$223+(0)*R$224</f>
        <v>2.744578183834026</v>
      </c>
      <c r="W385" s="289">
        <f>($D257*$C$194*Q$213)*R$223+(0)*R$224</f>
        <v>2.8404811241559345</v>
      </c>
      <c r="X385" s="289">
        <f>($D258*$C$194*Q$213)*R$223+(0)*R$224</f>
        <v>2.9363840644778429</v>
      </c>
      <c r="Y385" s="289">
        <f>($D259*$C$194*Q$213)*R$223+(0)*R$224</f>
        <v>3.0322870047997514</v>
      </c>
    </row>
    <row r="386" spans="1:25" ht="25.2" customHeight="1">
      <c r="A386" s="425"/>
      <c r="B386" s="287">
        <f t="shared" si="65"/>
        <v>2035</v>
      </c>
      <c r="C386" s="309">
        <f t="shared" si="66"/>
        <v>49309</v>
      </c>
      <c r="D386" s="157">
        <f t="shared" si="59"/>
        <v>3.4073574036768712</v>
      </c>
      <c r="E386" s="157">
        <f t="shared" si="60"/>
        <v>2.725867385358165</v>
      </c>
      <c r="F386" s="157">
        <f t="shared" si="61"/>
        <v>2.6351363424276659</v>
      </c>
      <c r="G386" s="157">
        <f t="shared" si="62"/>
        <v>2.6229945204212077</v>
      </c>
      <c r="H386" s="157">
        <f t="shared" si="63"/>
        <v>2.6966267136730715</v>
      </c>
      <c r="I386" s="157">
        <f t="shared" si="64"/>
        <v>2.9363840644778434</v>
      </c>
      <c r="K386" s="109">
        <f t="shared" si="67"/>
        <v>2035</v>
      </c>
      <c r="L386" s="289">
        <f>($D246*$C$194*R$213)*S$223+(0)*S$224</f>
        <v>4.1246331967844059</v>
      </c>
      <c r="M386" s="289">
        <f>($D247*$C$194*R$213)*S$223+(0)*S$224</f>
        <v>3.1894605105692344</v>
      </c>
      <c r="N386" s="289">
        <f>($D248*$C$194*R$213)*S$223+(0)*S$224</f>
        <v>2.9079785036769734</v>
      </c>
      <c r="O386" s="289">
        <f>($D249*$C$194*R$213)*S$223+(0)*S$224</f>
        <v>2.7650867787356028</v>
      </c>
      <c r="P386" s="289">
        <f>($D250*$C$194*R$213)*S$223+(0)*S$224</f>
        <v>2.6866479919807271</v>
      </c>
      <c r="Q386" s="289">
        <f>($D251*$C$194*R$213)*S$223+(0)*S$224</f>
        <v>2.6449210736121334</v>
      </c>
      <c r="R386" s="289">
        <f>($D252*$C$194*R$213)*S$223+(0)*S$224</f>
        <v>2.6253516112431989</v>
      </c>
      <c r="S386" s="289">
        <f>($D253*$C$194*R$213)*S$223+(0)*S$224</f>
        <v>2.6200178066039035</v>
      </c>
      <c r="T386" s="289">
        <f>($D254*$C$194*R$213)*S$223+(0)*S$224</f>
        <v>2.6259712342385115</v>
      </c>
      <c r="U386" s="289">
        <f>($D255*$C$194*R$213)*S$223+(0)*S$224</f>
        <v>2.648675243512117</v>
      </c>
      <c r="V386" s="289">
        <f>($D256*$C$194*R$213)*S$223+(0)*S$224</f>
        <v>2.744578183834026</v>
      </c>
      <c r="W386" s="289">
        <f>($D257*$C$194*R$213)*S$223+(0)*S$224</f>
        <v>2.8404811241559345</v>
      </c>
      <c r="X386" s="289">
        <f>($D258*$C$194*R$213)*S$223+(0)*S$224</f>
        <v>2.9363840644778429</v>
      </c>
      <c r="Y386" s="289">
        <f>($D259*$C$194*R$213)*S$223+(0)*S$224</f>
        <v>3.0322870047997514</v>
      </c>
    </row>
    <row r="387" spans="1:25" ht="25.2" customHeight="1">
      <c r="A387" s="425"/>
      <c r="B387" s="287">
        <f t="shared" si="65"/>
        <v>2036</v>
      </c>
      <c r="C387" s="309">
        <f t="shared" si="66"/>
        <v>49674</v>
      </c>
      <c r="D387" s="157">
        <f t="shared" si="59"/>
        <v>3.4073574036768712</v>
      </c>
      <c r="E387" s="157">
        <f t="shared" si="60"/>
        <v>2.725867385358165</v>
      </c>
      <c r="F387" s="157">
        <f t="shared" si="61"/>
        <v>2.6351363424276659</v>
      </c>
      <c r="G387" s="157">
        <f t="shared" si="62"/>
        <v>2.6229945204212077</v>
      </c>
      <c r="H387" s="157">
        <f t="shared" si="63"/>
        <v>2.6966267136730715</v>
      </c>
      <c r="I387" s="157">
        <f t="shared" si="64"/>
        <v>2.9363840644778434</v>
      </c>
      <c r="K387" s="109">
        <f t="shared" si="67"/>
        <v>2036</v>
      </c>
      <c r="L387" s="289">
        <f>($D246*$C$194*S$213)*T$223+(0)*T$224</f>
        <v>4.1246331967844059</v>
      </c>
      <c r="M387" s="289">
        <f>($D247*$C$194*S$213)*T$223+(0)*T$224</f>
        <v>3.1894605105692344</v>
      </c>
      <c r="N387" s="289">
        <f>($D248*$C$194*S$213)*T$223+(0)*T$224</f>
        <v>2.9079785036769734</v>
      </c>
      <c r="O387" s="289">
        <f>($D249*$C$194*S$213)*T$223+(0)*T$224</f>
        <v>2.7650867787356028</v>
      </c>
      <c r="P387" s="289">
        <f>($D250*$C$194*S$213)*T$223+(0)*T$224</f>
        <v>2.6866479919807271</v>
      </c>
      <c r="Q387" s="289">
        <f>($D251*$C$194*S$213)*T$223+(0)*T$224</f>
        <v>2.6449210736121334</v>
      </c>
      <c r="R387" s="289">
        <f>($D252*$C$194*S$213)*T$223+(0)*T$224</f>
        <v>2.6253516112431989</v>
      </c>
      <c r="S387" s="289">
        <f>($D253*$C$194*S$213)*T$223+(0)*T$224</f>
        <v>2.6200178066039035</v>
      </c>
      <c r="T387" s="289">
        <f>($D254*$C$194*S$213)*T$223+(0)*T$224</f>
        <v>2.6259712342385115</v>
      </c>
      <c r="U387" s="289">
        <f>($D255*$C$194*S$213)*T$223+(0)*T$224</f>
        <v>2.648675243512117</v>
      </c>
      <c r="V387" s="289">
        <f>($D256*$C$194*S$213)*T$223+(0)*T$224</f>
        <v>2.744578183834026</v>
      </c>
      <c r="W387" s="289">
        <f>($D257*$C$194*S$213)*T$223+(0)*T$224</f>
        <v>2.8404811241559345</v>
      </c>
      <c r="X387" s="289">
        <f>($D258*$C$194*S$213)*T$223+(0)*T$224</f>
        <v>2.9363840644778429</v>
      </c>
      <c r="Y387" s="289">
        <f>($D259*$C$194*S$213)*T$223+(0)*T$224</f>
        <v>3.0322870047997514</v>
      </c>
    </row>
    <row r="388" spans="1:25" ht="25.2" customHeight="1">
      <c r="A388" s="425"/>
      <c r="B388" s="287">
        <f t="shared" si="65"/>
        <v>2037</v>
      </c>
      <c r="C388" s="309">
        <f t="shared" si="66"/>
        <v>50040</v>
      </c>
      <c r="D388" s="157">
        <f t="shared" si="59"/>
        <v>3.4073574036768712</v>
      </c>
      <c r="E388" s="157">
        <f t="shared" si="60"/>
        <v>2.725867385358165</v>
      </c>
      <c r="F388" s="157">
        <f t="shared" si="61"/>
        <v>2.6351363424276659</v>
      </c>
      <c r="G388" s="157">
        <f t="shared" si="62"/>
        <v>2.6229945204212077</v>
      </c>
      <c r="H388" s="157">
        <f t="shared" si="63"/>
        <v>2.6966267136730715</v>
      </c>
      <c r="I388" s="157">
        <f t="shared" si="64"/>
        <v>2.9363840644778434</v>
      </c>
      <c r="K388" s="109">
        <f t="shared" si="67"/>
        <v>2037</v>
      </c>
      <c r="L388" s="289">
        <f>($D246*$C$194*T$213)*U$223+(0)*U$224</f>
        <v>4.1246331967844059</v>
      </c>
      <c r="M388" s="289">
        <f>($D247*$C$194*T$213)*U$223+(0)*U$224</f>
        <v>3.1894605105692344</v>
      </c>
      <c r="N388" s="289">
        <f>($D248*$C$194*T$213)*U$223+(0)*U$224</f>
        <v>2.9079785036769734</v>
      </c>
      <c r="O388" s="289">
        <f>($D249*$C$194*T$213)*U$223+(0)*U$224</f>
        <v>2.7650867787356028</v>
      </c>
      <c r="P388" s="289">
        <f>($D250*$C$194*T$213)*U$223+(0)*U$224</f>
        <v>2.6866479919807271</v>
      </c>
      <c r="Q388" s="289">
        <f>($D251*$C$194*T$213)*U$223+(0)*U$224</f>
        <v>2.6449210736121334</v>
      </c>
      <c r="R388" s="289">
        <f>($D252*$C$194*T$213)*U$223+(0)*U$224</f>
        <v>2.6253516112431989</v>
      </c>
      <c r="S388" s="289">
        <f>($D253*$C$194*T$213)*U$223+(0)*U$224</f>
        <v>2.6200178066039035</v>
      </c>
      <c r="T388" s="289">
        <f>($D254*$C$194*T$213)*U$223+(0)*U$224</f>
        <v>2.6259712342385115</v>
      </c>
      <c r="U388" s="289">
        <f>($D255*$C$194*T$213)*U$223+(0)*U$224</f>
        <v>2.648675243512117</v>
      </c>
      <c r="V388" s="289">
        <f>($D256*$C$194*T$213)*U$223+(0)*U$224</f>
        <v>2.744578183834026</v>
      </c>
      <c r="W388" s="289">
        <f>($D257*$C$194*T$213)*U$223+(0)*U$224</f>
        <v>2.8404811241559345</v>
      </c>
      <c r="X388" s="289">
        <f>($D258*$C$194*T$213)*U$223+(0)*U$224</f>
        <v>2.9363840644778429</v>
      </c>
      <c r="Y388" s="289">
        <f>($D259*$C$194*T$213)*U$223+(0)*U$224</f>
        <v>3.0322870047997514</v>
      </c>
    </row>
    <row r="389" spans="1:25" ht="25.2" customHeight="1">
      <c r="A389" s="425"/>
      <c r="B389" s="287">
        <f t="shared" si="65"/>
        <v>2038</v>
      </c>
      <c r="C389" s="309">
        <f t="shared" si="66"/>
        <v>50405</v>
      </c>
      <c r="D389" s="157">
        <f t="shared" si="59"/>
        <v>3.4073574036768712</v>
      </c>
      <c r="E389" s="157">
        <f t="shared" si="60"/>
        <v>2.725867385358165</v>
      </c>
      <c r="F389" s="157">
        <f t="shared" si="61"/>
        <v>2.6351363424276659</v>
      </c>
      <c r="G389" s="157">
        <f t="shared" si="62"/>
        <v>2.6229945204212077</v>
      </c>
      <c r="H389" s="157">
        <f t="shared" si="63"/>
        <v>2.6966267136730715</v>
      </c>
      <c r="I389" s="157">
        <f t="shared" si="64"/>
        <v>2.9363840644778434</v>
      </c>
      <c r="K389" s="109">
        <f t="shared" si="67"/>
        <v>2038</v>
      </c>
      <c r="L389" s="289">
        <f>($D246*$C$194*U$213)*V$223+(0)*V$224</f>
        <v>4.1246331967844059</v>
      </c>
      <c r="M389" s="289">
        <f>($D247*$C$194*U$213)*V$223+(0)*V$224</f>
        <v>3.1894605105692344</v>
      </c>
      <c r="N389" s="289">
        <f>($D248*$C$194*U$213)*V$223+(0)*V$224</f>
        <v>2.9079785036769734</v>
      </c>
      <c r="O389" s="289">
        <f>($D249*$C$194*U$213)*V$223+(0)*V$224</f>
        <v>2.7650867787356028</v>
      </c>
      <c r="P389" s="289">
        <f>($D250*$C$194*U$213)*V$223+(0)*V$224</f>
        <v>2.6866479919807271</v>
      </c>
      <c r="Q389" s="289">
        <f>($D251*$C$194*U$213)*V$223+(0)*V$224</f>
        <v>2.6449210736121334</v>
      </c>
      <c r="R389" s="289">
        <f>($D252*$C$194*U$213)*V$223+(0)*V$224</f>
        <v>2.6253516112431989</v>
      </c>
      <c r="S389" s="289">
        <f>($D253*$C$194*U$213)*V$223+(0)*V$224</f>
        <v>2.6200178066039035</v>
      </c>
      <c r="T389" s="289">
        <f>($D254*$C$194*U$213)*V$223+(0)*V$224</f>
        <v>2.6259712342385115</v>
      </c>
      <c r="U389" s="289">
        <f>($D255*$C$194*U$213)*V$223+(0)*V$224</f>
        <v>2.648675243512117</v>
      </c>
      <c r="V389" s="289">
        <f>($D256*$C$194*U$213)*V$223+(0)*V$224</f>
        <v>2.744578183834026</v>
      </c>
      <c r="W389" s="289">
        <f>($D257*$C$194*U$213)*V$223+(0)*V$224</f>
        <v>2.8404811241559345</v>
      </c>
      <c r="X389" s="289">
        <f>($D258*$C$194*U$213)*V$223+(0)*V$224</f>
        <v>2.9363840644778429</v>
      </c>
      <c r="Y389" s="289">
        <f>($D259*$C$194*U$213)*V$223+(0)*V$224</f>
        <v>3.0322870047997514</v>
      </c>
    </row>
    <row r="390" spans="1:25" ht="25.2" customHeight="1">
      <c r="A390" s="425"/>
      <c r="B390" s="287">
        <f t="shared" si="65"/>
        <v>2039</v>
      </c>
      <c r="C390" s="309">
        <f t="shared" si="66"/>
        <v>50770</v>
      </c>
      <c r="D390" s="157">
        <f t="shared" si="59"/>
        <v>3.4073574036768712</v>
      </c>
      <c r="E390" s="157">
        <f t="shared" si="60"/>
        <v>2.725867385358165</v>
      </c>
      <c r="F390" s="157">
        <f t="shared" si="61"/>
        <v>2.6351363424276659</v>
      </c>
      <c r="G390" s="157">
        <f t="shared" si="62"/>
        <v>2.6229945204212077</v>
      </c>
      <c r="H390" s="157">
        <f t="shared" si="63"/>
        <v>2.6966267136730715</v>
      </c>
      <c r="I390" s="157">
        <f t="shared" si="64"/>
        <v>2.9363840644778434</v>
      </c>
      <c r="K390" s="109">
        <f t="shared" si="67"/>
        <v>2039</v>
      </c>
      <c r="L390" s="289">
        <f>($D246*$C$194*V$213)*W$223+(0)*W$224</f>
        <v>4.1246331967844059</v>
      </c>
      <c r="M390" s="289">
        <f>($D247*$C$194*V$213)*W$223+(0)*W$224</f>
        <v>3.1894605105692344</v>
      </c>
      <c r="N390" s="289">
        <f>($D248*$C$194*V$213)*W$223+(0)*W$224</f>
        <v>2.9079785036769734</v>
      </c>
      <c r="O390" s="289">
        <f>($D249*$C$194*V$213)*W$223+(0)*W$224</f>
        <v>2.7650867787356028</v>
      </c>
      <c r="P390" s="289">
        <f>($D250*$C$194*V$213)*W$223+(0)*W$224</f>
        <v>2.6866479919807271</v>
      </c>
      <c r="Q390" s="289">
        <f>($D251*$C$194*V$213)*W$223+(0)*W$224</f>
        <v>2.6449210736121334</v>
      </c>
      <c r="R390" s="289">
        <f>($D252*$C$194*V$213)*W$223+(0)*W$224</f>
        <v>2.6253516112431989</v>
      </c>
      <c r="S390" s="289">
        <f>($D253*$C$194*V$213)*W$223+(0)*W$224</f>
        <v>2.6200178066039035</v>
      </c>
      <c r="T390" s="289">
        <f>($D254*$C$194*V$213)*W$223+(0)*W$224</f>
        <v>2.6259712342385115</v>
      </c>
      <c r="U390" s="289">
        <f>($D255*$C$194*V$213)*W$223+(0)*W$224</f>
        <v>2.648675243512117</v>
      </c>
      <c r="V390" s="289">
        <f>($D256*$C$194*V$213)*W$223+(0)*W$224</f>
        <v>2.744578183834026</v>
      </c>
      <c r="W390" s="289">
        <f>($D257*$C$194*V$213)*W$223+(0)*W$224</f>
        <v>2.8404811241559345</v>
      </c>
      <c r="X390" s="289">
        <f>($D258*$C$194*V$213)*W$223+(0)*W$224</f>
        <v>2.9363840644778429</v>
      </c>
      <c r="Y390" s="289">
        <f>($D259*$C$194*V$213)*W$223+(0)*W$224</f>
        <v>3.0322870047997514</v>
      </c>
    </row>
    <row r="391" spans="1:25" ht="25.2" customHeight="1">
      <c r="A391" s="425"/>
      <c r="B391" s="287">
        <f t="shared" si="65"/>
        <v>2040</v>
      </c>
      <c r="C391" s="309">
        <f t="shared" si="66"/>
        <v>51135</v>
      </c>
      <c r="D391" s="157">
        <f t="shared" si="59"/>
        <v>3.4073574036768712</v>
      </c>
      <c r="E391" s="157">
        <f t="shared" si="60"/>
        <v>2.725867385358165</v>
      </c>
      <c r="F391" s="157">
        <f t="shared" si="61"/>
        <v>2.6351363424276659</v>
      </c>
      <c r="G391" s="157">
        <f t="shared" si="62"/>
        <v>2.6229945204212077</v>
      </c>
      <c r="H391" s="157">
        <f t="shared" si="63"/>
        <v>2.6966267136730715</v>
      </c>
      <c r="I391" s="157">
        <f t="shared" si="64"/>
        <v>2.9363840644778434</v>
      </c>
      <c r="K391" s="109">
        <f t="shared" si="67"/>
        <v>2040</v>
      </c>
      <c r="L391" s="289">
        <f>($D246*$C$194*W$213)*X$223+(0)*X$224</f>
        <v>4.1246331967844059</v>
      </c>
      <c r="M391" s="289">
        <f>($D247*$C$194*W$213)*X$223+(0)*X$224</f>
        <v>3.1894605105692344</v>
      </c>
      <c r="N391" s="289">
        <f>($D248*$C$194*W$213)*X$223+(0)*X$224</f>
        <v>2.9079785036769734</v>
      </c>
      <c r="O391" s="289">
        <f>($D249*$C$194*W$213)*X$223+(0)*X$224</f>
        <v>2.7650867787356028</v>
      </c>
      <c r="P391" s="289">
        <f>($D250*$C$194*W$213)*X$223+(0)*X$224</f>
        <v>2.6866479919807271</v>
      </c>
      <c r="Q391" s="289">
        <f>($D251*$C$194*W$213)*X$223+(0)*X$224</f>
        <v>2.6449210736121334</v>
      </c>
      <c r="R391" s="289">
        <f>($D252*$C$194*W$213)*X$223+(0)*X$224</f>
        <v>2.6253516112431989</v>
      </c>
      <c r="S391" s="289">
        <f>($D253*$C$194*W$213)*X$223+(0)*X$224</f>
        <v>2.6200178066039035</v>
      </c>
      <c r="T391" s="289">
        <f>($D254*$C$194*W$213)*X$223+(0)*X$224</f>
        <v>2.6259712342385115</v>
      </c>
      <c r="U391" s="289">
        <f>($D255*$C$194*W$213)*X$223+(0)*X$224</f>
        <v>2.648675243512117</v>
      </c>
      <c r="V391" s="289">
        <f>($D256*$C$194*W$213)*X$223+(0)*X$224</f>
        <v>2.744578183834026</v>
      </c>
      <c r="W391" s="289">
        <f>($D257*$C$194*W$213)*X$223+(0)*X$224</f>
        <v>2.8404811241559345</v>
      </c>
      <c r="X391" s="289">
        <f>($D258*$C$194*W$213)*X$223+(0)*X$224</f>
        <v>2.9363840644778429</v>
      </c>
      <c r="Y391" s="289">
        <f>($D259*$C$194*W$213)*X$223+(0)*X$224</f>
        <v>3.0322870047997514</v>
      </c>
    </row>
    <row r="392" spans="1:25" ht="25.2" customHeight="1">
      <c r="A392" s="425"/>
      <c r="B392" s="287">
        <f t="shared" si="65"/>
        <v>2041</v>
      </c>
      <c r="C392" s="309">
        <f t="shared" si="66"/>
        <v>51501</v>
      </c>
      <c r="D392" s="157">
        <f t="shared" si="59"/>
        <v>3.4073574036768712</v>
      </c>
      <c r="E392" s="157">
        <f t="shared" si="60"/>
        <v>2.725867385358165</v>
      </c>
      <c r="F392" s="157">
        <f t="shared" si="61"/>
        <v>2.6351363424276659</v>
      </c>
      <c r="G392" s="157">
        <f t="shared" si="62"/>
        <v>2.6229945204212077</v>
      </c>
      <c r="H392" s="157">
        <f t="shared" si="63"/>
        <v>2.6966267136730715</v>
      </c>
      <c r="I392" s="157">
        <f t="shared" si="64"/>
        <v>2.9363840644778434</v>
      </c>
      <c r="K392" s="109">
        <f t="shared" si="67"/>
        <v>2041</v>
      </c>
      <c r="L392" s="289">
        <f>($D246*$C$194*X$213)*Y$223+(0)*Y$224</f>
        <v>4.1246331967844059</v>
      </c>
      <c r="M392" s="289">
        <f>($D247*$C$194*X$213)*Y$223+(0)*Y$224</f>
        <v>3.1894605105692344</v>
      </c>
      <c r="N392" s="289">
        <f>($D248*$C$194*X$213)*Y$223+(0)*Y$224</f>
        <v>2.9079785036769734</v>
      </c>
      <c r="O392" s="289">
        <f>($D249*$C$194*X$213)*Y$223+(0)*Y$224</f>
        <v>2.7650867787356028</v>
      </c>
      <c r="P392" s="289">
        <f>($D250*$C$194*X$213)*Y$223+(0)*Y$224</f>
        <v>2.6866479919807271</v>
      </c>
      <c r="Q392" s="289">
        <f>($D251*$C$194*X$213)*Y$223+(0)*Y$224</f>
        <v>2.6449210736121334</v>
      </c>
      <c r="R392" s="289">
        <f>($D252*$C$194*X$213)*Y$223+(0)*Y$224</f>
        <v>2.6253516112431989</v>
      </c>
      <c r="S392" s="289">
        <f>($D253*$C$194*X$213)*Y$223+(0)*Y$224</f>
        <v>2.6200178066039035</v>
      </c>
      <c r="T392" s="289">
        <f>($D254*$C$194*X$213)*Y$223+(0)*Y$224</f>
        <v>2.6259712342385115</v>
      </c>
      <c r="U392" s="289">
        <f>($D255*$C$194*X$213)*Y$223+(0)*Y$224</f>
        <v>2.648675243512117</v>
      </c>
      <c r="V392" s="289">
        <f>($D256*$C$194*X$213)*Y$223+(0)*Y$224</f>
        <v>2.744578183834026</v>
      </c>
      <c r="W392" s="289">
        <f>($D257*$C$194*X$213)*Y$223+(0)*Y$224</f>
        <v>2.8404811241559345</v>
      </c>
      <c r="X392" s="289">
        <f>($D258*$C$194*X$213)*Y$223+(0)*Y$224</f>
        <v>2.9363840644778429</v>
      </c>
      <c r="Y392" s="289">
        <f>($D259*$C$194*X$213)*Y$223+(0)*Y$224</f>
        <v>3.0322870047997514</v>
      </c>
    </row>
    <row r="393" spans="1:25" ht="25.2" customHeight="1">
      <c r="A393" s="425"/>
      <c r="B393" s="287">
        <f>B392+1</f>
        <v>2042</v>
      </c>
      <c r="C393" s="309">
        <f t="shared" si="66"/>
        <v>51866</v>
      </c>
      <c r="D393" s="157">
        <f t="shared" si="59"/>
        <v>3.4073574036768712</v>
      </c>
      <c r="E393" s="157">
        <f t="shared" si="60"/>
        <v>2.725867385358165</v>
      </c>
      <c r="F393" s="157">
        <f t="shared" si="61"/>
        <v>2.6351363424276659</v>
      </c>
      <c r="G393" s="157">
        <f t="shared" si="62"/>
        <v>2.6229945204212077</v>
      </c>
      <c r="H393" s="157">
        <f t="shared" si="63"/>
        <v>2.6966267136730715</v>
      </c>
      <c r="I393" s="157">
        <f t="shared" si="64"/>
        <v>2.9363840644778434</v>
      </c>
      <c r="K393" s="109">
        <f>K392+1</f>
        <v>2042</v>
      </c>
      <c r="L393" s="289">
        <f>($D246*$C$194*Y$213)*Z$223+(0)*Z$224</f>
        <v>4.1246331967844059</v>
      </c>
      <c r="M393" s="289">
        <f>($D247*$C$194*Y$213)*Z$223+(0)*Z$224</f>
        <v>3.1894605105692344</v>
      </c>
      <c r="N393" s="289">
        <f>($D248*$C$194*Y$213)*Z$223+(0)*Z$224</f>
        <v>2.9079785036769734</v>
      </c>
      <c r="O393" s="289">
        <f>($D249*$C$194*Y$213)*Z$223+(0)*Z$224</f>
        <v>2.7650867787356028</v>
      </c>
      <c r="P393" s="289">
        <f>($D250*$C$194*Y$213)*Z$223+(0)*Z$224</f>
        <v>2.6866479919807271</v>
      </c>
      <c r="Q393" s="289">
        <f>($D251*$C$194*Y$213)*Z$223+(0)*Z$224</f>
        <v>2.6449210736121334</v>
      </c>
      <c r="R393" s="289">
        <f>($D252*$C$194*Y$213)*Z$223+(0)*Z$224</f>
        <v>2.6253516112431989</v>
      </c>
      <c r="S393" s="289">
        <f>($D253*$C$194*Y$213)*Z$223+(0)*Z$224</f>
        <v>2.6200178066039035</v>
      </c>
      <c r="T393" s="289">
        <f>($D254*$C$194*Y$213)*Z$223+(0)*Z$224</f>
        <v>2.6259712342385115</v>
      </c>
      <c r="U393" s="289">
        <f>($D255*$C$194*Y$213)*Z$223+(0)*Z$224</f>
        <v>2.648675243512117</v>
      </c>
      <c r="V393" s="289">
        <f>($D256*$C$194*Y$213)*Z$223+(0)*Z$224</f>
        <v>2.744578183834026</v>
      </c>
      <c r="W393" s="289">
        <f>($D257*$C$194*Y$213)*Z$223+(0)*Z$224</f>
        <v>2.8404811241559345</v>
      </c>
      <c r="X393" s="289">
        <f>($D258*$C$194*Y$213)*Z$223+(0)*Z$224</f>
        <v>2.9363840644778429</v>
      </c>
      <c r="Y393" s="289">
        <f>($D259*$C$194*Y$213)*Z$223+(0)*Z$224</f>
        <v>3.0322870047997514</v>
      </c>
    </row>
    <row r="394" spans="1:25" ht="25.2" customHeight="1">
      <c r="A394" s="425"/>
      <c r="B394" s="287">
        <f t="shared" si="65"/>
        <v>2043</v>
      </c>
      <c r="C394" s="309">
        <f t="shared" si="66"/>
        <v>52231</v>
      </c>
      <c r="D394" s="157">
        <f t="shared" si="59"/>
        <v>3.4073574036768712</v>
      </c>
      <c r="E394" s="157">
        <f t="shared" si="60"/>
        <v>2.725867385358165</v>
      </c>
      <c r="F394" s="157">
        <f t="shared" si="61"/>
        <v>2.6351363424276659</v>
      </c>
      <c r="G394" s="157">
        <f t="shared" si="62"/>
        <v>2.6229945204212077</v>
      </c>
      <c r="H394" s="157">
        <f t="shared" si="63"/>
        <v>2.6966267136730715</v>
      </c>
      <c r="I394" s="157">
        <f t="shared" si="64"/>
        <v>2.9363840644778434</v>
      </c>
      <c r="K394" s="109">
        <f t="shared" si="67"/>
        <v>2043</v>
      </c>
      <c r="L394" s="289">
        <f>($D246*$C$194*Z$213)*AA$223+(0)*AA$224</f>
        <v>4.1246331967844059</v>
      </c>
      <c r="M394" s="289">
        <f>($D247*$C$194*Z$213)*AA$223+(0)*AA$224</f>
        <v>3.1894605105692344</v>
      </c>
      <c r="N394" s="289">
        <f>($D248*$C$194*Z$213)*AA$223+(0)*AA$224</f>
        <v>2.9079785036769734</v>
      </c>
      <c r="O394" s="289">
        <f>($D249*$C$194*Z$213)*AA$223+(0)*AA$224</f>
        <v>2.7650867787356028</v>
      </c>
      <c r="P394" s="289">
        <f>($D250*$C$194*Z$213)*AA$223+(0)*AA$224</f>
        <v>2.6866479919807271</v>
      </c>
      <c r="Q394" s="289">
        <f>($D251*$C$194*Z$213)*AA$223+(0)*AA$224</f>
        <v>2.6449210736121334</v>
      </c>
      <c r="R394" s="289">
        <f>($D252*$C$194*Z$213)*AA$223+(0)*AA$224</f>
        <v>2.6253516112431989</v>
      </c>
      <c r="S394" s="289">
        <f>($D253*$C$194*Z$213)*AA$223+(0)*AA$224</f>
        <v>2.6200178066039035</v>
      </c>
      <c r="T394" s="289">
        <f>($D254*$C$194*Z$213)*AA$223+(0)*AA$224</f>
        <v>2.6259712342385115</v>
      </c>
      <c r="U394" s="289">
        <f>($D255*$C$194*Z$213)*AA$223+(0)*AA$224</f>
        <v>2.648675243512117</v>
      </c>
      <c r="V394" s="289">
        <f>($D256*$C$194*Z$213)*AA$223+(0)*AA$224</f>
        <v>2.744578183834026</v>
      </c>
      <c r="W394" s="289">
        <f>($D257*$C$194*Z$213)*AA$223+(0)*AA$224</f>
        <v>2.8404811241559345</v>
      </c>
      <c r="X394" s="289">
        <f>($D258*$C$194*Z$213)*AA$223+(0)*AA$224</f>
        <v>2.9363840644778429</v>
      </c>
      <c r="Y394" s="289">
        <f>($D259*$C$194*Z$213)*AA$223+(0)*AA$224</f>
        <v>3.0322870047997514</v>
      </c>
    </row>
    <row r="395" spans="1:25" ht="25.2" customHeight="1">
      <c r="A395" s="425"/>
      <c r="B395" s="287">
        <f t="shared" si="65"/>
        <v>2044</v>
      </c>
      <c r="C395" s="309">
        <f t="shared" si="66"/>
        <v>52596</v>
      </c>
      <c r="D395" s="157">
        <f t="shared" si="59"/>
        <v>3.4073574036768712</v>
      </c>
      <c r="E395" s="157">
        <f t="shared" si="60"/>
        <v>2.725867385358165</v>
      </c>
      <c r="F395" s="157">
        <f t="shared" si="61"/>
        <v>2.6351363424276659</v>
      </c>
      <c r="G395" s="157">
        <f t="shared" si="62"/>
        <v>2.6229945204212077</v>
      </c>
      <c r="H395" s="157">
        <f t="shared" si="63"/>
        <v>2.6966267136730715</v>
      </c>
      <c r="I395" s="157">
        <f t="shared" si="64"/>
        <v>2.9363840644778434</v>
      </c>
      <c r="K395" s="109">
        <f t="shared" si="67"/>
        <v>2044</v>
      </c>
      <c r="L395" s="289">
        <f>($D246*$C$194*AA$213)*AB$223+(0)*AB$224</f>
        <v>4.1246331967844059</v>
      </c>
      <c r="M395" s="289">
        <f>($D247*$C$194*AA$213)*AB$223+(0)*AB$224</f>
        <v>3.1894605105692344</v>
      </c>
      <c r="N395" s="289">
        <f>($D248*$C$194*AA$213)*AB$223+(0)*AB$224</f>
        <v>2.9079785036769734</v>
      </c>
      <c r="O395" s="289">
        <f>($D249*$C$194*AA$213)*AB$223+(0)*AB$224</f>
        <v>2.7650867787356028</v>
      </c>
      <c r="P395" s="289">
        <f>($D250*$C$194*AA$213)*AB$223+(0)*AB$224</f>
        <v>2.6866479919807271</v>
      </c>
      <c r="Q395" s="289">
        <f>($D251*$C$194*AA$213)*AB$223+(0)*AB$224</f>
        <v>2.6449210736121334</v>
      </c>
      <c r="R395" s="289">
        <f>($D252*$C$194*AA$213)*AB$223+(0)*AB$224</f>
        <v>2.6253516112431989</v>
      </c>
      <c r="S395" s="289">
        <f>($D253*$C$194*AA$213)*AB$223+(0)*AB$224</f>
        <v>2.6200178066039035</v>
      </c>
      <c r="T395" s="289">
        <f>($D254*$C$194*AA$213)*AB$223+(0)*AB$224</f>
        <v>2.6259712342385115</v>
      </c>
      <c r="U395" s="289">
        <f>($D255*$C$194*AA$213)*AB$223+(0)*AB$224</f>
        <v>2.648675243512117</v>
      </c>
      <c r="V395" s="289">
        <f>($D256*$C$194*AA$213)*AB$223+(0)*AB$224</f>
        <v>2.744578183834026</v>
      </c>
      <c r="W395" s="289">
        <f>($D257*$C$194*AA$213)*AB$223+(0)*AB$224</f>
        <v>2.8404811241559345</v>
      </c>
      <c r="X395" s="289">
        <f>($D258*$C$194*AA$213)*AB$223+(0)*AB$224</f>
        <v>2.9363840644778429</v>
      </c>
      <c r="Y395" s="289">
        <f>($D259*$C$194*AA$213)*AB$223+(0)*AB$224</f>
        <v>3.0322870047997514</v>
      </c>
    </row>
    <row r="396" spans="1:25" ht="25.2" customHeight="1">
      <c r="A396" s="425"/>
      <c r="B396" s="287">
        <f t="shared" si="65"/>
        <v>2045</v>
      </c>
      <c r="C396" s="309">
        <f t="shared" si="66"/>
        <v>52962</v>
      </c>
      <c r="D396" s="157">
        <f t="shared" si="59"/>
        <v>3.4073574036768712</v>
      </c>
      <c r="E396" s="157">
        <f t="shared" si="60"/>
        <v>2.725867385358165</v>
      </c>
      <c r="F396" s="157">
        <f t="shared" si="61"/>
        <v>2.6351363424276659</v>
      </c>
      <c r="G396" s="157">
        <f t="shared" si="62"/>
        <v>2.6229945204212077</v>
      </c>
      <c r="H396" s="157">
        <f t="shared" si="63"/>
        <v>2.6966267136730715</v>
      </c>
      <c r="I396" s="157">
        <f t="shared" si="64"/>
        <v>2.9363840644778434</v>
      </c>
      <c r="K396" s="109">
        <f t="shared" si="67"/>
        <v>2045</v>
      </c>
      <c r="L396" s="289">
        <f>($D246*$C$194*AB$213)*AC$223+(0)*AC$224</f>
        <v>4.1246331967844059</v>
      </c>
      <c r="M396" s="289">
        <f>($D247*$C$194*AB$213)*AC$223+(0)*AC$224</f>
        <v>3.1894605105692344</v>
      </c>
      <c r="N396" s="289">
        <f>($D248*$C$194*AB$213)*AC$223+(0)*AC$224</f>
        <v>2.9079785036769734</v>
      </c>
      <c r="O396" s="289">
        <f>($D249*$C$194*AB$213)*AC$223+(0)*AC$224</f>
        <v>2.7650867787356028</v>
      </c>
      <c r="P396" s="289">
        <f>($D250*$C$194*AB$213)*AC$223+(0)*AC$224</f>
        <v>2.6866479919807271</v>
      </c>
      <c r="Q396" s="289">
        <f>($D251*$C$194*AB$213)*AC$223+(0)*AC$224</f>
        <v>2.6449210736121334</v>
      </c>
      <c r="R396" s="289">
        <f>($D252*$C$194*AB$213)*AC$223+(0)*AC$224</f>
        <v>2.6253516112431989</v>
      </c>
      <c r="S396" s="289">
        <f>($D253*$C$194*AB$213)*AC$223+(0)*AC$224</f>
        <v>2.6200178066039035</v>
      </c>
      <c r="T396" s="289">
        <f>($D254*$C$194*AB$213)*AC$223+(0)*AC$224</f>
        <v>2.6259712342385115</v>
      </c>
      <c r="U396" s="289">
        <f>($D255*$C$194*AB$213)*AC$223+(0)*AC$224</f>
        <v>2.648675243512117</v>
      </c>
      <c r="V396" s="289">
        <f>($D256*$C$194*AB$213)*AC$223+(0)*AC$224</f>
        <v>2.744578183834026</v>
      </c>
      <c r="W396" s="289">
        <f>($D257*$C$194*AB$213)*AC$223+(0)*AC$224</f>
        <v>2.8404811241559345</v>
      </c>
      <c r="X396" s="289">
        <f>($D258*$C$194*AB$213)*AC$223+(0)*AC$224</f>
        <v>2.9363840644778429</v>
      </c>
      <c r="Y396" s="289">
        <f>($D259*$C$194*AB$213)*AC$223+(0)*AC$224</f>
        <v>3.0322870047997514</v>
      </c>
    </row>
    <row r="397" spans="1:25" ht="25.2" customHeight="1">
      <c r="A397" s="425"/>
      <c r="B397" s="287">
        <f t="shared" si="65"/>
        <v>2046</v>
      </c>
      <c r="C397" s="309">
        <f t="shared" si="66"/>
        <v>53327</v>
      </c>
      <c r="D397" s="157">
        <f t="shared" si="59"/>
        <v>3.4073574036768712</v>
      </c>
      <c r="E397" s="157">
        <f t="shared" si="60"/>
        <v>2.725867385358165</v>
      </c>
      <c r="F397" s="157">
        <f t="shared" si="61"/>
        <v>2.6351363424276659</v>
      </c>
      <c r="G397" s="157">
        <f t="shared" si="62"/>
        <v>2.6229945204212077</v>
      </c>
      <c r="H397" s="157">
        <f t="shared" si="63"/>
        <v>2.6966267136730715</v>
      </c>
      <c r="I397" s="157">
        <f t="shared" si="64"/>
        <v>2.9363840644778434</v>
      </c>
      <c r="K397" s="109">
        <f t="shared" si="67"/>
        <v>2046</v>
      </c>
      <c r="L397" s="289">
        <f>($D246*$C$194*AC$213)*AD$223+(0)*AD$224</f>
        <v>4.1246331967844059</v>
      </c>
      <c r="M397" s="289">
        <f>($D247*$C$194*AC$213)*AD$223+(0)*AD$224</f>
        <v>3.1894605105692344</v>
      </c>
      <c r="N397" s="289">
        <f>($D248*$C$194*AC$213)*AD$223+(0)*AD$224</f>
        <v>2.9079785036769734</v>
      </c>
      <c r="O397" s="289">
        <f>($D249*$C$194*AC$213)*AD$223+(0)*AD$224</f>
        <v>2.7650867787356028</v>
      </c>
      <c r="P397" s="289">
        <f>($D250*$C$194*AC$213)*AD$223+(0)*AD$224</f>
        <v>2.6866479919807271</v>
      </c>
      <c r="Q397" s="289">
        <f>($D251*$C$194*AC$213)*AD$223+(0)*AD$224</f>
        <v>2.6449210736121334</v>
      </c>
      <c r="R397" s="289">
        <f>($D252*$C$194*AC$213)*AD$223+(0)*AD$224</f>
        <v>2.6253516112431989</v>
      </c>
      <c r="S397" s="289">
        <f>($D253*$C$194*AC$213)*AD$223+(0)*AD$224</f>
        <v>2.6200178066039035</v>
      </c>
      <c r="T397" s="289">
        <f>($D254*$C$194*AC$213)*AD$223+(0)*AD$224</f>
        <v>2.6259712342385115</v>
      </c>
      <c r="U397" s="289">
        <f>($D255*$C$194*AC$213)*AD$223+(0)*AD$224</f>
        <v>2.648675243512117</v>
      </c>
      <c r="V397" s="289">
        <f>($D256*$C$194*AC$213)*AD$223+(0)*AD$224</f>
        <v>2.744578183834026</v>
      </c>
      <c r="W397" s="289">
        <f>($D257*$C$194*AC$213)*AD$223+(0)*AD$224</f>
        <v>2.8404811241559345</v>
      </c>
      <c r="X397" s="289">
        <f>($D258*$C$194*AC$213)*AD$223+(0)*AD$224</f>
        <v>2.9363840644778429</v>
      </c>
      <c r="Y397" s="289">
        <f>($D259*$C$194*AC$213)*AD$223+(0)*AD$224</f>
        <v>3.0322870047997514</v>
      </c>
    </row>
    <row r="398" spans="1:25" ht="25.2" customHeight="1">
      <c r="A398" s="425"/>
      <c r="B398" s="287">
        <f t="shared" si="65"/>
        <v>2047</v>
      </c>
      <c r="C398" s="309">
        <f t="shared" si="66"/>
        <v>53692</v>
      </c>
      <c r="D398" s="157">
        <f t="shared" si="59"/>
        <v>3.4073574036768712</v>
      </c>
      <c r="E398" s="157">
        <f t="shared" si="60"/>
        <v>2.725867385358165</v>
      </c>
      <c r="F398" s="157">
        <f t="shared" si="61"/>
        <v>2.6351363424276659</v>
      </c>
      <c r="G398" s="157">
        <f t="shared" si="62"/>
        <v>2.6229945204212077</v>
      </c>
      <c r="H398" s="157">
        <f t="shared" si="63"/>
        <v>2.6966267136730715</v>
      </c>
      <c r="I398" s="157">
        <f t="shared" si="64"/>
        <v>2.9363840644778434</v>
      </c>
      <c r="K398" s="109">
        <f t="shared" si="67"/>
        <v>2047</v>
      </c>
      <c r="L398" s="289">
        <f>($D246*$C$194*AD$213)*AE$223+(0)*AE$224</f>
        <v>4.1246331967844059</v>
      </c>
      <c r="M398" s="289">
        <f>($D247*$C$194*AD$213)*AE$223+(0)*AE$224</f>
        <v>3.1894605105692344</v>
      </c>
      <c r="N398" s="289">
        <f>($D248*$C$194*AD$213)*AE$223+(0)*AE$224</f>
        <v>2.9079785036769734</v>
      </c>
      <c r="O398" s="289">
        <f>($D249*$C$194*AD$213)*AE$223+(0)*AE$224</f>
        <v>2.7650867787356028</v>
      </c>
      <c r="P398" s="289">
        <f>($D250*$C$194*AD$213)*AE$223+(0)*AE$224</f>
        <v>2.6866479919807271</v>
      </c>
      <c r="Q398" s="289">
        <f>($D251*$C$194*AD$213)*AE$223+(0)*AE$224</f>
        <v>2.6449210736121334</v>
      </c>
      <c r="R398" s="289">
        <f>($D252*$C$194*AD$213)*AE$223+(0)*AE$224</f>
        <v>2.6253516112431989</v>
      </c>
      <c r="S398" s="289">
        <f>($D253*$C$194*AD$213)*AE$223+(0)*AE$224</f>
        <v>2.6200178066039035</v>
      </c>
      <c r="T398" s="289">
        <f>($D254*$C$194*AD$213)*AE$223+(0)*AE$224</f>
        <v>2.6259712342385115</v>
      </c>
      <c r="U398" s="289">
        <f>($D255*$C$194*AD$213)*AE$223+(0)*AE$224</f>
        <v>2.648675243512117</v>
      </c>
      <c r="V398" s="289">
        <f>($D256*$C$194*AD$213)*AE$223+(0)*AE$224</f>
        <v>2.744578183834026</v>
      </c>
      <c r="W398" s="289">
        <f>($D257*$C$194*AD$213)*AE$223+(0)*AE$224</f>
        <v>2.8404811241559345</v>
      </c>
      <c r="X398" s="289">
        <f>($D258*$C$194*AD$213)*AE$223+(0)*AE$224</f>
        <v>2.9363840644778429</v>
      </c>
      <c r="Y398" s="289">
        <f>($D259*$C$194*AD$213)*AE$223+(0)*AE$224</f>
        <v>3.0322870047997514</v>
      </c>
    </row>
    <row r="399" spans="1:25" ht="25.2" customHeight="1">
      <c r="A399" s="425"/>
      <c r="B399" s="287">
        <f t="shared" si="65"/>
        <v>2048</v>
      </c>
      <c r="C399" s="309">
        <f t="shared" si="66"/>
        <v>54057</v>
      </c>
      <c r="D399" s="157">
        <f t="shared" si="59"/>
        <v>3.4073574036768712</v>
      </c>
      <c r="E399" s="157">
        <f t="shared" si="60"/>
        <v>2.725867385358165</v>
      </c>
      <c r="F399" s="157">
        <f t="shared" si="61"/>
        <v>2.6351363424276659</v>
      </c>
      <c r="G399" s="157">
        <f t="shared" si="62"/>
        <v>2.6229945204212077</v>
      </c>
      <c r="H399" s="157">
        <f t="shared" si="63"/>
        <v>2.6966267136730715</v>
      </c>
      <c r="I399" s="157">
        <f t="shared" si="64"/>
        <v>2.9363840644778434</v>
      </c>
      <c r="K399" s="109">
        <f t="shared" si="67"/>
        <v>2048</v>
      </c>
      <c r="L399" s="289">
        <f>($D246*$C$194*AE$213)*AF$223+(0)*AF$224</f>
        <v>4.1246331967844059</v>
      </c>
      <c r="M399" s="289">
        <f>($D247*$C$194*AE$213)*AF$223+(0)*AF$224</f>
        <v>3.1894605105692344</v>
      </c>
      <c r="N399" s="289">
        <f>($D248*$C$194*AE$213)*AF$223+(0)*AF$224</f>
        <v>2.9079785036769734</v>
      </c>
      <c r="O399" s="289">
        <f>($D249*$C$194*AE$213)*AF$223+(0)*AF$224</f>
        <v>2.7650867787356028</v>
      </c>
      <c r="P399" s="289">
        <f>($D250*$C$194*AE$213)*AF$223+(0)*AF$224</f>
        <v>2.6866479919807271</v>
      </c>
      <c r="Q399" s="289">
        <f>($D251*$C$194*AE$213)*AF$223+(0)*AF$224</f>
        <v>2.6449210736121334</v>
      </c>
      <c r="R399" s="289">
        <f>($D252*$C$194*AE$213)*AF$223+(0)*AF$224</f>
        <v>2.6253516112431989</v>
      </c>
      <c r="S399" s="289">
        <f>($D253*$C$194*AE$213)*AF$223+(0)*AF$224</f>
        <v>2.6200178066039035</v>
      </c>
      <c r="T399" s="289">
        <f>($D254*$C$194*AE$213)*AF$223+(0)*AF$224</f>
        <v>2.6259712342385115</v>
      </c>
      <c r="U399" s="289">
        <f>($D255*$C$194*AE$213)*AF$223+(0)*AF$224</f>
        <v>2.648675243512117</v>
      </c>
      <c r="V399" s="289">
        <f>($D256*$C$194*AE$213)*AF$223+(0)*AF$224</f>
        <v>2.744578183834026</v>
      </c>
      <c r="W399" s="289">
        <f>($D257*$C$194*AE$213)*AF$223+(0)*AF$224</f>
        <v>2.8404811241559345</v>
      </c>
      <c r="X399" s="289">
        <f>($D258*$C$194*AE$213)*AF$223+(0)*AF$224</f>
        <v>2.9363840644778429</v>
      </c>
      <c r="Y399" s="289">
        <f>($D259*$C$194*AE$213)*AF$223+(0)*AF$224</f>
        <v>3.0322870047997514</v>
      </c>
    </row>
    <row r="400" spans="1:25" ht="25.2" customHeight="1">
      <c r="A400" s="425"/>
      <c r="B400" s="287">
        <f t="shared" si="65"/>
        <v>2049</v>
      </c>
      <c r="C400" s="309">
        <f t="shared" si="66"/>
        <v>54423</v>
      </c>
      <c r="D400" s="157">
        <f t="shared" si="59"/>
        <v>3.4073574036768712</v>
      </c>
      <c r="E400" s="157">
        <f t="shared" si="60"/>
        <v>2.725867385358165</v>
      </c>
      <c r="F400" s="157">
        <f t="shared" si="61"/>
        <v>2.6351363424276659</v>
      </c>
      <c r="G400" s="157">
        <f t="shared" si="62"/>
        <v>2.6229945204212077</v>
      </c>
      <c r="H400" s="157">
        <f t="shared" si="63"/>
        <v>2.6966267136730715</v>
      </c>
      <c r="I400" s="157">
        <f t="shared" si="64"/>
        <v>2.9363840644778434</v>
      </c>
      <c r="K400" s="109">
        <f t="shared" si="67"/>
        <v>2049</v>
      </c>
      <c r="L400" s="289">
        <f>($D246*$C$194*AF$213)*AG$223+(0)*AG$224</f>
        <v>4.1246331967844059</v>
      </c>
      <c r="M400" s="289">
        <f>($D247*$C$194*AF$213)*AG$223+(0)*AG$224</f>
        <v>3.1894605105692344</v>
      </c>
      <c r="N400" s="289">
        <f>($D248*$C$194*AF$213)*AG$223+(0)*AG$224</f>
        <v>2.9079785036769734</v>
      </c>
      <c r="O400" s="289">
        <f>($D249*$C$194*AF$213)*AG$223+(0)*AG$224</f>
        <v>2.7650867787356028</v>
      </c>
      <c r="P400" s="289">
        <f>($D250*$C$194*AF$213)*AG$223+(0)*AG$224</f>
        <v>2.6866479919807271</v>
      </c>
      <c r="Q400" s="289">
        <f>($D251*$C$194*AF$213)*AG$223+(0)*AG$224</f>
        <v>2.6449210736121334</v>
      </c>
      <c r="R400" s="289">
        <f>($D252*$C$194*AF$213)*AG$223+(0)*AG$224</f>
        <v>2.6253516112431989</v>
      </c>
      <c r="S400" s="289">
        <f>($D253*$C$194*AF$213)*AG$223+(0)*AG$224</f>
        <v>2.6200178066039035</v>
      </c>
      <c r="T400" s="289">
        <f>($D254*$C$194*AF$213)*AG$223+(0)*AG$224</f>
        <v>2.6259712342385115</v>
      </c>
      <c r="U400" s="289">
        <f>($D255*$C$194*AF$213)*AG$223+(0)*AG$224</f>
        <v>2.648675243512117</v>
      </c>
      <c r="V400" s="289">
        <f>($D256*$C$194*AF$213)*AG$223+(0)*AG$224</f>
        <v>2.744578183834026</v>
      </c>
      <c r="W400" s="289">
        <f>($D257*$C$194*AF$213)*AG$223+(0)*AG$224</f>
        <v>2.8404811241559345</v>
      </c>
      <c r="X400" s="289">
        <f>($D258*$C$194*AF$213)*AG$223+(0)*AG$224</f>
        <v>2.9363840644778429</v>
      </c>
      <c r="Y400" s="289">
        <f>($D259*$C$194*AF$213)*AG$223+(0)*AG$224</f>
        <v>3.0322870047997514</v>
      </c>
    </row>
    <row r="401" spans="1:31" ht="25.2" customHeight="1">
      <c r="A401" s="425"/>
      <c r="B401" s="287">
        <f t="shared" si="65"/>
        <v>2050</v>
      </c>
      <c r="C401" s="309">
        <f t="shared" si="66"/>
        <v>54788</v>
      </c>
      <c r="D401" s="157">
        <f t="shared" si="59"/>
        <v>3.4073574036768712</v>
      </c>
      <c r="E401" s="157">
        <f t="shared" si="60"/>
        <v>2.725867385358165</v>
      </c>
      <c r="F401" s="157">
        <f t="shared" si="61"/>
        <v>2.6351363424276659</v>
      </c>
      <c r="G401" s="157">
        <f t="shared" si="62"/>
        <v>2.6229945204212077</v>
      </c>
      <c r="H401" s="157">
        <f t="shared" si="63"/>
        <v>2.6966267136730715</v>
      </c>
      <c r="I401" s="157">
        <f t="shared" si="64"/>
        <v>2.9363840644778434</v>
      </c>
      <c r="K401" s="109">
        <f t="shared" si="67"/>
        <v>2050</v>
      </c>
      <c r="L401" s="289">
        <f>($D246*$C$194*AG$213)*AH$223+(0)*AH$224</f>
        <v>4.1246331967844059</v>
      </c>
      <c r="M401" s="289">
        <f>($D247*$C$194*AG$213)*AH$223+(0)*AH$224</f>
        <v>3.1894605105692344</v>
      </c>
      <c r="N401" s="289">
        <f>($D248*$C$194*AG$213)*AH$223+(0)*AH$224</f>
        <v>2.9079785036769734</v>
      </c>
      <c r="O401" s="289">
        <f>($D249*$C$194*AG$213)*AH$223+(0)*AH$224</f>
        <v>2.7650867787356028</v>
      </c>
      <c r="P401" s="289">
        <f>($D250*$C$194*AG$213)*AH$223+(0)*AH$224</f>
        <v>2.6866479919807271</v>
      </c>
      <c r="Q401" s="289">
        <f>($D251*$C$194*AG$213)*AH$223+(0)*AH$224</f>
        <v>2.6449210736121334</v>
      </c>
      <c r="R401" s="289">
        <f>($D252*$C$194*AG$213)*AH$223+(0)*AH$224</f>
        <v>2.6253516112431989</v>
      </c>
      <c r="S401" s="289">
        <f>($D253*$C$194*AG$213)*AH$223+(0)*AH$224</f>
        <v>2.6200178066039035</v>
      </c>
      <c r="T401" s="289">
        <f>($D254*$C$194*AG$213)*AH$223+(0)*AH$224</f>
        <v>2.6259712342385115</v>
      </c>
      <c r="U401" s="289">
        <f>($D255*$C$194*AG$213)*AH$223+(0)*AH$224</f>
        <v>2.648675243512117</v>
      </c>
      <c r="V401" s="289">
        <f>($D256*$C$194*AG$213)*AH$223+(0)*AH$224</f>
        <v>2.744578183834026</v>
      </c>
      <c r="W401" s="289">
        <f>($D257*$C$194*AG$213)*AH$223+(0)*AH$224</f>
        <v>2.8404811241559345</v>
      </c>
      <c r="X401" s="289">
        <f>($D258*$C$194*AG$213)*AH$223+(0)*AH$224</f>
        <v>2.9363840644778429</v>
      </c>
      <c r="Y401" s="289">
        <f>($D259*$C$194*AG$213)*AH$223+(0)*AH$224</f>
        <v>3.0322870047997514</v>
      </c>
    </row>
    <row r="402" spans="1:31" ht="25.2" customHeight="1">
      <c r="A402" s="425"/>
      <c r="B402" s="287">
        <f t="shared" si="65"/>
        <v>2051</v>
      </c>
      <c r="C402" s="309">
        <f t="shared" si="66"/>
        <v>55153</v>
      </c>
      <c r="D402" s="157">
        <f t="shared" si="59"/>
        <v>3.4073574036768712</v>
      </c>
      <c r="E402" s="157">
        <f t="shared" si="60"/>
        <v>2.725867385358165</v>
      </c>
      <c r="F402" s="157">
        <f t="shared" si="61"/>
        <v>2.6351363424276659</v>
      </c>
      <c r="G402" s="157">
        <f t="shared" si="62"/>
        <v>2.6229945204212077</v>
      </c>
      <c r="H402" s="157">
        <f t="shared" si="63"/>
        <v>2.6966267136730715</v>
      </c>
      <c r="I402" s="157">
        <f t="shared" si="64"/>
        <v>2.9363840644778434</v>
      </c>
      <c r="K402" s="109">
        <f t="shared" si="67"/>
        <v>2051</v>
      </c>
      <c r="L402" s="289">
        <f>($D246*$C$194*AH$213)*AI$223+(0)*AI$224</f>
        <v>4.1246331967844059</v>
      </c>
      <c r="M402" s="289">
        <f>($D247*$C$194*AH$213)*AI$223+(0)*AI$224</f>
        <v>3.1894605105692344</v>
      </c>
      <c r="N402" s="289">
        <f>($D248*$C$194*AH$213)*AI$223+(0)*AI$224</f>
        <v>2.9079785036769734</v>
      </c>
      <c r="O402" s="289">
        <f>($D249*$C$194*AH$213)*AI$223+(0)*AI$224</f>
        <v>2.7650867787356028</v>
      </c>
      <c r="P402" s="289">
        <f>($D250*$C$194*AH$213)*AI$223+(0)*AI$224</f>
        <v>2.6866479919807271</v>
      </c>
      <c r="Q402" s="289">
        <f>($D251*$C$194*AH$213)*AI$223+(0)*AI$224</f>
        <v>2.6449210736121334</v>
      </c>
      <c r="R402" s="289">
        <f>($D252*$C$194*AH$213)*AI$223+(0)*AI$224</f>
        <v>2.6253516112431989</v>
      </c>
      <c r="S402" s="289">
        <f>($D253*$C$194*AH$213)*AI$223+(0)*AI$224</f>
        <v>2.6200178066039035</v>
      </c>
      <c r="T402" s="289">
        <f>($D254*$C$194*AH$213)*AI$223+(0)*AI$224</f>
        <v>2.6259712342385115</v>
      </c>
      <c r="U402" s="289">
        <f>($D255*$C$194*AH$213)*AI$223+(0)*AI$224</f>
        <v>2.648675243512117</v>
      </c>
      <c r="V402" s="289">
        <f>($D256*$C$194*AH$213)*AI$223+(0)*AI$224</f>
        <v>2.744578183834026</v>
      </c>
      <c r="W402" s="289">
        <f>($D257*$C$194*AH$213)*AI$223+(0)*AI$224</f>
        <v>2.8404811241559345</v>
      </c>
      <c r="X402" s="289">
        <f>($D258*$C$194*AH$213)*AI$223+(0)*AI$224</f>
        <v>2.9363840644778429</v>
      </c>
      <c r="Y402" s="289">
        <f>($D259*$C$194*AH$213)*AI$223+(0)*AI$224</f>
        <v>3.0322870047997514</v>
      </c>
    </row>
    <row r="403" spans="1:31" ht="25.2" customHeight="1">
      <c r="A403" s="425"/>
      <c r="B403" s="287">
        <f t="shared" si="65"/>
        <v>2052</v>
      </c>
      <c r="C403" s="309">
        <f t="shared" si="66"/>
        <v>55518</v>
      </c>
      <c r="D403" s="157">
        <f t="shared" si="59"/>
        <v>3.4073574036768712</v>
      </c>
      <c r="E403" s="157">
        <f t="shared" si="60"/>
        <v>2.725867385358165</v>
      </c>
      <c r="F403" s="157">
        <f t="shared" si="61"/>
        <v>2.6351363424276659</v>
      </c>
      <c r="G403" s="157">
        <f t="shared" si="62"/>
        <v>2.6229945204212077</v>
      </c>
      <c r="H403" s="157">
        <f t="shared" si="63"/>
        <v>2.6966267136730715</v>
      </c>
      <c r="I403" s="157">
        <f t="shared" si="64"/>
        <v>2.9363840644778434</v>
      </c>
      <c r="K403" s="109">
        <f t="shared" si="67"/>
        <v>2052</v>
      </c>
      <c r="L403" s="289">
        <f>($D246*$C$194*AI$213)*AJ$223+(0)*AJ$224</f>
        <v>4.1246331967844059</v>
      </c>
      <c r="M403" s="289">
        <f>($D247*$C$194*AI$213)*AJ$223+(0)*AJ$224</f>
        <v>3.1894605105692344</v>
      </c>
      <c r="N403" s="289">
        <f>($D248*$C$194*AI$213)*AJ$223+(0)*AJ$224</f>
        <v>2.9079785036769734</v>
      </c>
      <c r="O403" s="289">
        <f>($D249*$C$194*AI$213)*AJ$223+(0)*AJ$224</f>
        <v>2.7650867787356028</v>
      </c>
      <c r="P403" s="289">
        <f>($D250*$C$194*AI$213)*AJ$223+(0)*AJ$224</f>
        <v>2.6866479919807271</v>
      </c>
      <c r="Q403" s="289">
        <f>($D251*$C$194*AI$213)*AJ$223+(0)*AJ$224</f>
        <v>2.6449210736121334</v>
      </c>
      <c r="R403" s="289">
        <f>($D252*$C$194*AI$213)*AJ$223+(0)*AJ$224</f>
        <v>2.6253516112431989</v>
      </c>
      <c r="S403" s="289">
        <f>($D253*$C$194*AI$213)*AJ$223+(0)*AJ$224</f>
        <v>2.6200178066039035</v>
      </c>
      <c r="T403" s="289">
        <f>($D254*$C$194*AI$213)*AJ$223+(0)*AJ$224</f>
        <v>2.6259712342385115</v>
      </c>
      <c r="U403" s="289">
        <f>($D255*$C$194*AI$213)*AJ$223+(0)*AJ$224</f>
        <v>2.648675243512117</v>
      </c>
      <c r="V403" s="289">
        <f>($D256*$C$194*AI$213)*AJ$223+(0)*AJ$224</f>
        <v>2.744578183834026</v>
      </c>
      <c r="W403" s="289">
        <f>($D257*$C$194*AI$213)*AJ$223+(0)*AJ$224</f>
        <v>2.8404811241559345</v>
      </c>
      <c r="X403" s="289">
        <f>($D258*$C$194*AI$213)*AJ$223+(0)*AJ$224</f>
        <v>2.9363840644778429</v>
      </c>
      <c r="Y403" s="289">
        <f>($D259*$C$194*AI$213)*AJ$223+(0)*AJ$224</f>
        <v>3.0322870047997514</v>
      </c>
    </row>
    <row r="404" spans="1:31" ht="25.2" customHeight="1">
      <c r="A404" s="425"/>
      <c r="B404" s="287">
        <f t="shared" si="65"/>
        <v>2053</v>
      </c>
      <c r="C404" s="309">
        <f t="shared" si="66"/>
        <v>55884</v>
      </c>
      <c r="D404" s="157">
        <f t="shared" si="59"/>
        <v>3.4073574036768712</v>
      </c>
      <c r="E404" s="157">
        <f t="shared" si="60"/>
        <v>2.725867385358165</v>
      </c>
      <c r="F404" s="157">
        <f t="shared" si="61"/>
        <v>2.6351363424276659</v>
      </c>
      <c r="G404" s="157">
        <f t="shared" si="62"/>
        <v>2.6229945204212077</v>
      </c>
      <c r="H404" s="157">
        <f t="shared" si="63"/>
        <v>2.6966267136730715</v>
      </c>
      <c r="I404" s="157">
        <f t="shared" si="64"/>
        <v>2.9363840644778434</v>
      </c>
      <c r="K404" s="109">
        <f t="shared" si="67"/>
        <v>2053</v>
      </c>
      <c r="L404" s="289">
        <f>($D246*$C$194*AJ$213)*AK$223+(0)*AK$224</f>
        <v>4.1246331967844059</v>
      </c>
      <c r="M404" s="289">
        <f>($D247*$C$194*AJ$213)*AK$223+(0)*AK$224</f>
        <v>3.1894605105692344</v>
      </c>
      <c r="N404" s="289">
        <f>($D248*$C$194*AJ$213)*AK$223+(0)*AK$224</f>
        <v>2.9079785036769734</v>
      </c>
      <c r="O404" s="289">
        <f>($D249*$C$194*AJ$213)*AK$223+(0)*AK$224</f>
        <v>2.7650867787356028</v>
      </c>
      <c r="P404" s="289">
        <f>($D250*$C$194*AJ$213)*AK$223+(0)*AK$224</f>
        <v>2.6866479919807271</v>
      </c>
      <c r="Q404" s="289">
        <f>($D251*$C$194*AJ$213)*AK$223+(0)*AK$224</f>
        <v>2.6449210736121334</v>
      </c>
      <c r="R404" s="289">
        <f>($D252*$C$194*AJ$213)*AK$223+(0)*AK$224</f>
        <v>2.6253516112431989</v>
      </c>
      <c r="S404" s="289">
        <f>($D253*$C$194*AJ$213)*AK$223+(0)*AK$224</f>
        <v>2.6200178066039035</v>
      </c>
      <c r="T404" s="289">
        <f>($D254*$C$194*AJ$213)*AK$223+(0)*AK$224</f>
        <v>2.6259712342385115</v>
      </c>
      <c r="U404" s="289">
        <f>($D255*$C$194*AJ$213)*AK$223+(0)*AK$224</f>
        <v>2.648675243512117</v>
      </c>
      <c r="V404" s="289">
        <f>($D256*$C$194*AJ$213)*AK$223+(0)*AK$224</f>
        <v>2.744578183834026</v>
      </c>
      <c r="W404" s="289">
        <f>($D257*$C$194*AJ$213)*AK$223+(0)*AK$224</f>
        <v>2.8404811241559345</v>
      </c>
      <c r="X404" s="289">
        <f>($D258*$C$194*AJ$213)*AK$223+(0)*AK$224</f>
        <v>2.9363840644778429</v>
      </c>
      <c r="Y404" s="289">
        <f>($D259*$C$194*AJ$213)*AK$223+(0)*AK$224</f>
        <v>3.0322870047997514</v>
      </c>
    </row>
    <row r="405" spans="1:31" ht="25.2" customHeight="1">
      <c r="A405" s="425"/>
      <c r="B405" s="287">
        <f t="shared" si="65"/>
        <v>2054</v>
      </c>
      <c r="C405" s="309">
        <f t="shared" si="66"/>
        <v>56249</v>
      </c>
      <c r="D405" s="157">
        <f t="shared" si="59"/>
        <v>3.4073574036768712</v>
      </c>
      <c r="E405" s="157">
        <f t="shared" si="60"/>
        <v>2.725867385358165</v>
      </c>
      <c r="F405" s="157">
        <f t="shared" si="61"/>
        <v>2.6351363424276659</v>
      </c>
      <c r="G405" s="157">
        <f t="shared" si="62"/>
        <v>2.6229945204212077</v>
      </c>
      <c r="H405" s="157">
        <f t="shared" si="63"/>
        <v>2.6966267136730715</v>
      </c>
      <c r="I405" s="157">
        <f t="shared" si="64"/>
        <v>2.9363840644778434</v>
      </c>
      <c r="K405" s="109">
        <f t="shared" si="67"/>
        <v>2054</v>
      </c>
      <c r="L405" s="289">
        <f>($D246*$C$194*AK$213)*AL$223+(0)*AL$224</f>
        <v>4.1246331967844059</v>
      </c>
      <c r="M405" s="289">
        <f>($D247*$C$194*AK$213)*AL$223+(0)*AL$224</f>
        <v>3.1894605105692344</v>
      </c>
      <c r="N405" s="289">
        <f>($D248*$C$194*AK$213)*AL$223+(0)*AL$224</f>
        <v>2.9079785036769734</v>
      </c>
      <c r="O405" s="289">
        <f>($D249*$C$194*AK$213)*AL$223+(0)*AL$224</f>
        <v>2.7650867787356028</v>
      </c>
      <c r="P405" s="289">
        <f>($D250*$C$194*AK$213)*AL$223+(0)*AL$224</f>
        <v>2.6866479919807271</v>
      </c>
      <c r="Q405" s="289">
        <f>($D251*$C$194*AK$213)*AL$223+(0)*AL$224</f>
        <v>2.6449210736121334</v>
      </c>
      <c r="R405" s="289">
        <f>($D252*$C$194*AK$213)*AL$223+(0)*AL$224</f>
        <v>2.6253516112431989</v>
      </c>
      <c r="S405" s="289">
        <f>($D253*$C$194*AK$213)*AL$223+(0)*AL$224</f>
        <v>2.6200178066039035</v>
      </c>
      <c r="T405" s="289">
        <f>($D254*$C$194*AK$213)*AL$223+(0)*AL$224</f>
        <v>2.6259712342385115</v>
      </c>
      <c r="U405" s="289">
        <f>($D255*$C$194*AK$213)*AL$223+(0)*AL$224</f>
        <v>2.648675243512117</v>
      </c>
      <c r="V405" s="289">
        <f>($D256*$C$194*AK$213)*AL$223+(0)*AL$224</f>
        <v>2.744578183834026</v>
      </c>
      <c r="W405" s="289">
        <f>($D257*$C$194*AK$213)*AL$223+(0)*AL$224</f>
        <v>2.8404811241559345</v>
      </c>
      <c r="X405" s="289">
        <f>($D258*$C$194*AK$213)*AL$223+(0)*AL$224</f>
        <v>2.9363840644778429</v>
      </c>
      <c r="Y405" s="289">
        <f>($D259*$C$194*AK$213)*AL$223+(0)*AL$224</f>
        <v>3.0322870047997514</v>
      </c>
    </row>
    <row r="406" spans="1:31" ht="25.2" customHeight="1">
      <c r="A406" s="425"/>
      <c r="B406" s="287">
        <f t="shared" si="65"/>
        <v>2055</v>
      </c>
      <c r="C406" s="309">
        <f t="shared" si="66"/>
        <v>56614</v>
      </c>
      <c r="D406" s="157">
        <f t="shared" si="59"/>
        <v>3.4073574036768712</v>
      </c>
      <c r="E406" s="157">
        <f t="shared" si="60"/>
        <v>2.725867385358165</v>
      </c>
      <c r="F406" s="157">
        <f t="shared" si="61"/>
        <v>2.6351363424276659</v>
      </c>
      <c r="G406" s="157">
        <f t="shared" si="62"/>
        <v>2.6229945204212077</v>
      </c>
      <c r="H406" s="157">
        <f t="shared" si="63"/>
        <v>2.6966267136730715</v>
      </c>
      <c r="I406" s="157">
        <f t="shared" si="64"/>
        <v>2.9363840644778434</v>
      </c>
      <c r="K406" s="109">
        <f t="shared" si="67"/>
        <v>2055</v>
      </c>
      <c r="L406" s="289">
        <f>($D246*$C$194*AL$213)*AM$223+(0)*AM$224</f>
        <v>4.1246331967844059</v>
      </c>
      <c r="M406" s="289">
        <f>($D247*$C$194*AL$213)*AM$223+(0)*AM$224</f>
        <v>3.1894605105692344</v>
      </c>
      <c r="N406" s="289">
        <f>($D248*$C$194*AL$213)*AM$223+(0)*AM$224</f>
        <v>2.9079785036769734</v>
      </c>
      <c r="O406" s="289">
        <f>($D249*$C$194*AL$213)*AM$223+(0)*AM$224</f>
        <v>2.7650867787356028</v>
      </c>
      <c r="P406" s="289">
        <f>($D250*$C$194*AL$213)*AM$223+(0)*AM$224</f>
        <v>2.6866479919807271</v>
      </c>
      <c r="Q406" s="289">
        <f>($D251*$C$194*AL$213)*AM$223+(0)*AM$224</f>
        <v>2.6449210736121334</v>
      </c>
      <c r="R406" s="289">
        <f>($D252*$C$194*AL$213)*AM$223+(0)*AM$224</f>
        <v>2.6253516112431989</v>
      </c>
      <c r="S406" s="289">
        <f>($D253*$C$194*AL$213)*AM$223+(0)*AM$224</f>
        <v>2.6200178066039035</v>
      </c>
      <c r="T406" s="289">
        <f>($D254*$C$194*AL$213)*AM$223+(0)*AM$224</f>
        <v>2.6259712342385115</v>
      </c>
      <c r="U406" s="289">
        <f>($D255*$C$194*AL$213)*AM$223+(0)*AM$224</f>
        <v>2.648675243512117</v>
      </c>
      <c r="V406" s="289">
        <f>($D256*$C$194*AL$213)*AM$223+(0)*AM$224</f>
        <v>2.744578183834026</v>
      </c>
      <c r="W406" s="289">
        <f>($D257*$C$194*AL$213)*AM$223+(0)*AM$224</f>
        <v>2.8404811241559345</v>
      </c>
      <c r="X406" s="289">
        <f>($D258*$C$194*AL$213)*AM$223+(0)*AM$224</f>
        <v>2.9363840644778429</v>
      </c>
      <c r="Y406" s="289">
        <f>($D259*$C$194*AL$213)*AM$223+(0)*AM$224</f>
        <v>3.0322870047997514</v>
      </c>
    </row>
    <row r="407" spans="1:31" ht="25.2" customHeight="1">
      <c r="A407" s="425"/>
      <c r="B407" s="287">
        <f t="shared" si="65"/>
        <v>2056</v>
      </c>
      <c r="C407" s="309">
        <f t="shared" si="66"/>
        <v>56979</v>
      </c>
      <c r="D407" s="157">
        <f t="shared" si="59"/>
        <v>3.4073574036768712</v>
      </c>
      <c r="E407" s="157">
        <f t="shared" si="60"/>
        <v>2.725867385358165</v>
      </c>
      <c r="F407" s="157">
        <f t="shared" si="61"/>
        <v>2.6351363424276659</v>
      </c>
      <c r="G407" s="157">
        <f t="shared" si="62"/>
        <v>2.6229945204212077</v>
      </c>
      <c r="H407" s="157">
        <f t="shared" si="63"/>
        <v>2.6966267136730715</v>
      </c>
      <c r="I407" s="157">
        <f t="shared" si="64"/>
        <v>2.9363840644778434</v>
      </c>
      <c r="K407" s="109">
        <f t="shared" si="67"/>
        <v>2056</v>
      </c>
      <c r="L407" s="289">
        <f>($D246*$C$194*AM$213)*AN$223+(0)*AN$224</f>
        <v>4.1246331967844059</v>
      </c>
      <c r="M407" s="289">
        <f>($D247*$C$194*AM$213)*AN$223+(0)*AN$224</f>
        <v>3.1894605105692344</v>
      </c>
      <c r="N407" s="289">
        <f>($D248*$C$194*AM$213)*AN$223+(0)*AN$224</f>
        <v>2.9079785036769734</v>
      </c>
      <c r="O407" s="289">
        <f>($D249*$C$194*AM$213)*AN$223+(0)*AN$224</f>
        <v>2.7650867787356028</v>
      </c>
      <c r="P407" s="289">
        <f>($D250*$C$194*AM$213)*AN$223+(0)*AN$224</f>
        <v>2.6866479919807271</v>
      </c>
      <c r="Q407" s="289">
        <f>($D251*$C$194*AM$213)*AN$223+(0)*AN$224</f>
        <v>2.6449210736121334</v>
      </c>
      <c r="R407" s="289">
        <f>($D252*$C$194*AM$213)*AN$223+(0)*AN$224</f>
        <v>2.6253516112431989</v>
      </c>
      <c r="S407" s="289">
        <f>($D253*$C$194*AM$213)*AN$223+(0)*AN$224</f>
        <v>2.6200178066039035</v>
      </c>
      <c r="T407" s="289">
        <f>($D254*$C$194*AM$213)*AN$223+(0)*AN$224</f>
        <v>2.6259712342385115</v>
      </c>
      <c r="U407" s="289">
        <f>($D255*$C$194*AM$213)*AN$223+(0)*AN$224</f>
        <v>2.648675243512117</v>
      </c>
      <c r="V407" s="289">
        <f>($D256*$C$194*AM$213)*AN$223+(0)*AN$224</f>
        <v>2.744578183834026</v>
      </c>
      <c r="W407" s="289">
        <f>($D257*$C$194*AM$213)*AN$223+(0)*AN$224</f>
        <v>2.8404811241559345</v>
      </c>
      <c r="X407" s="289">
        <f>($D258*$C$194*AM$213)*AN$223+(0)*AN$224</f>
        <v>2.9363840644778429</v>
      </c>
      <c r="Y407" s="289">
        <f>($D259*$C$194*AM$213)*AN$223+(0)*AN$224</f>
        <v>3.0322870047997514</v>
      </c>
    </row>
    <row r="408" spans="1:31" ht="25.2" customHeight="1">
      <c r="A408" s="425"/>
      <c r="B408" s="287">
        <f t="shared" si="65"/>
        <v>2057</v>
      </c>
      <c r="C408" s="309">
        <f t="shared" si="66"/>
        <v>57345</v>
      </c>
      <c r="D408" s="157">
        <f t="shared" si="59"/>
        <v>3.4073574036768712</v>
      </c>
      <c r="E408" s="157">
        <f t="shared" si="60"/>
        <v>2.725867385358165</v>
      </c>
      <c r="F408" s="157">
        <f t="shared" si="61"/>
        <v>2.6351363424276659</v>
      </c>
      <c r="G408" s="157">
        <f t="shared" si="62"/>
        <v>2.6229945204212077</v>
      </c>
      <c r="H408" s="157">
        <f t="shared" si="63"/>
        <v>2.6966267136730715</v>
      </c>
      <c r="I408" s="157">
        <f t="shared" si="64"/>
        <v>2.9363840644778434</v>
      </c>
      <c r="K408" s="109">
        <f t="shared" si="67"/>
        <v>2057</v>
      </c>
      <c r="L408" s="289">
        <f>($D246*$C$194*AN$213)*AO$223+(0)*AO$224</f>
        <v>4.1246331967844059</v>
      </c>
      <c r="M408" s="289">
        <f>($D247*$C$194*AN$213)*AO$223+(0)*AO$224</f>
        <v>3.1894605105692344</v>
      </c>
      <c r="N408" s="289">
        <f>($D248*$C$194*AN$213)*AO$223+(0)*AO$224</f>
        <v>2.9079785036769734</v>
      </c>
      <c r="O408" s="289">
        <f>($D249*$C$194*AN$213)*AO$223+(0)*AO$224</f>
        <v>2.7650867787356028</v>
      </c>
      <c r="P408" s="289">
        <f>($D250*$C$194*AN$213)*AO$223+(0)*AO$224</f>
        <v>2.6866479919807271</v>
      </c>
      <c r="Q408" s="289">
        <f>($D251*$C$194*AN$213)*AO$223+(0)*AO$224</f>
        <v>2.6449210736121334</v>
      </c>
      <c r="R408" s="289">
        <f>($D252*$C$194*AN$213)*AO$223+(0)*AO$224</f>
        <v>2.6253516112431989</v>
      </c>
      <c r="S408" s="289">
        <f>($D253*$C$194*AN$213)*AO$223+(0)*AO$224</f>
        <v>2.6200178066039035</v>
      </c>
      <c r="T408" s="289">
        <f>($D254*$C$194*AN$213)*AO$223+(0)*AO$224</f>
        <v>2.6259712342385115</v>
      </c>
      <c r="U408" s="289">
        <f>($D255*$C$194*AN$213)*AO$223+(0)*AO$224</f>
        <v>2.648675243512117</v>
      </c>
      <c r="V408" s="289">
        <f>($D256*$C$194*AN$213)*AO$223+(0)*AO$224</f>
        <v>2.744578183834026</v>
      </c>
      <c r="W408" s="289">
        <f>($D257*$C$194*AN$213)*AO$223+(0)*AO$224</f>
        <v>2.8404811241559345</v>
      </c>
      <c r="X408" s="289">
        <f>($D258*$C$194*AN$213)*AO$223+(0)*AO$224</f>
        <v>2.9363840644778429</v>
      </c>
      <c r="Y408" s="289">
        <f>($D259*$C$194*AN$213)*AO$223+(0)*AO$224</f>
        <v>3.0322870047997514</v>
      </c>
    </row>
    <row r="409" spans="1:31" ht="25.2" customHeight="1">
      <c r="A409" s="425"/>
      <c r="B409" s="287">
        <f t="shared" si="65"/>
        <v>2058</v>
      </c>
      <c r="C409" s="309">
        <f t="shared" si="66"/>
        <v>57710</v>
      </c>
      <c r="D409" s="157">
        <f t="shared" si="59"/>
        <v>3.4073574036768712</v>
      </c>
      <c r="E409" s="157">
        <f t="shared" si="60"/>
        <v>2.725867385358165</v>
      </c>
      <c r="F409" s="157">
        <f t="shared" si="61"/>
        <v>2.6351363424276659</v>
      </c>
      <c r="G409" s="157">
        <f t="shared" si="62"/>
        <v>2.6229945204212077</v>
      </c>
      <c r="H409" s="157">
        <f t="shared" si="63"/>
        <v>2.6966267136730715</v>
      </c>
      <c r="I409" s="157">
        <f t="shared" si="64"/>
        <v>2.9363840644778434</v>
      </c>
      <c r="K409" s="109">
        <f t="shared" si="67"/>
        <v>2058</v>
      </c>
      <c r="L409" s="289">
        <f>($D246*$C$194*AO$213)*AP$223+(0)*AP$224</f>
        <v>4.1246331967844059</v>
      </c>
      <c r="M409" s="289">
        <f>($D247*$C$194*AO$213)*AP$223+(0)*AP$224</f>
        <v>3.1894605105692344</v>
      </c>
      <c r="N409" s="289">
        <f>($D248*$C$194*AO$213)*AP$223+(0)*AP$224</f>
        <v>2.9079785036769734</v>
      </c>
      <c r="O409" s="289">
        <f>($D249*$C$194*AO$213)*AP$223+(0)*AP$224</f>
        <v>2.7650867787356028</v>
      </c>
      <c r="P409" s="289">
        <f>($D250*$C$194*AO$213)*AP$223+(0)*AP$224</f>
        <v>2.6866479919807271</v>
      </c>
      <c r="Q409" s="289">
        <f>($D251*$C$194*AO$213)*AP$223+(0)*AP$224</f>
        <v>2.6449210736121334</v>
      </c>
      <c r="R409" s="289">
        <f>($D252*$C$194*AO$213)*AP$223+(0)*AP$224</f>
        <v>2.6253516112431989</v>
      </c>
      <c r="S409" s="289">
        <f>($D253*$C$194*AO$213)*AP$223+(0)*AP$224</f>
        <v>2.6200178066039035</v>
      </c>
      <c r="T409" s="289">
        <f>($D254*$C$194*AO$213)*AP$223+(0)*AP$224</f>
        <v>2.6259712342385115</v>
      </c>
      <c r="U409" s="289">
        <f>($D255*$C$194*AO$213)*AP$223+(0)*AP$224</f>
        <v>2.648675243512117</v>
      </c>
      <c r="V409" s="289">
        <f>($D256*$C$194*AO$213)*AP$223+(0)*AP$224</f>
        <v>2.744578183834026</v>
      </c>
      <c r="W409" s="289">
        <f>($D257*$C$194*AO$213)*AP$223+(0)*AP$224</f>
        <v>2.8404811241559345</v>
      </c>
      <c r="X409" s="289">
        <f>($D258*$C$194*AO$213)*AP$223+(0)*AP$224</f>
        <v>2.9363840644778429</v>
      </c>
      <c r="Y409" s="289">
        <f>($D259*$C$194*AO$213)*AP$223+(0)*AP$224</f>
        <v>3.0322870047997514</v>
      </c>
    </row>
    <row r="410" spans="1:31" ht="25.2" customHeight="1">
      <c r="A410" s="425"/>
      <c r="B410" s="287">
        <f t="shared" si="65"/>
        <v>2059</v>
      </c>
      <c r="C410" s="309">
        <f t="shared" si="66"/>
        <v>58075</v>
      </c>
      <c r="D410" s="157">
        <f t="shared" si="59"/>
        <v>3.4073574036768712</v>
      </c>
      <c r="E410" s="157">
        <f t="shared" si="60"/>
        <v>2.725867385358165</v>
      </c>
      <c r="F410" s="157">
        <f t="shared" si="61"/>
        <v>2.6351363424276659</v>
      </c>
      <c r="G410" s="157">
        <f t="shared" si="62"/>
        <v>2.6229945204212077</v>
      </c>
      <c r="H410" s="157">
        <f t="shared" si="63"/>
        <v>2.6966267136730715</v>
      </c>
      <c r="I410" s="157">
        <f t="shared" si="64"/>
        <v>2.9363840644778434</v>
      </c>
      <c r="K410" s="109">
        <f t="shared" si="67"/>
        <v>2059</v>
      </c>
      <c r="L410" s="289">
        <f>($D246*$C$194*AP$213)*AQ$223+(0)*AQ$224</f>
        <v>4.1246331967844059</v>
      </c>
      <c r="M410" s="289">
        <f>($D247*$C$194*AP$213)*AQ$223+(0)*AQ$224</f>
        <v>3.1894605105692344</v>
      </c>
      <c r="N410" s="289">
        <f>($D248*$C$194*AP$213)*AQ$223+(0)*AQ$224</f>
        <v>2.9079785036769734</v>
      </c>
      <c r="O410" s="289">
        <f>($D249*$C$194*AP$213)*AQ$223+(0)*AQ$224</f>
        <v>2.7650867787356028</v>
      </c>
      <c r="P410" s="289">
        <f>($D250*$C$194*AP$213)*AQ$223+(0)*AQ$224</f>
        <v>2.6866479919807271</v>
      </c>
      <c r="Q410" s="289">
        <f>($D251*$C$194*AP$213)*AQ$223+(0)*AQ$224</f>
        <v>2.6449210736121334</v>
      </c>
      <c r="R410" s="289">
        <f>($D252*$C$194*AP$213)*AQ$223+(0)*AQ$224</f>
        <v>2.6253516112431989</v>
      </c>
      <c r="S410" s="289">
        <f>($D253*$C$194*AP$213)*AQ$223+(0)*AQ$224</f>
        <v>2.6200178066039035</v>
      </c>
      <c r="T410" s="289">
        <f>($D254*$C$194*AP$213)*AQ$223+(0)*AQ$224</f>
        <v>2.6259712342385115</v>
      </c>
      <c r="U410" s="289">
        <f>($D255*$C$194*AP$213)*AQ$223+(0)*AQ$224</f>
        <v>2.648675243512117</v>
      </c>
      <c r="V410" s="289">
        <f>($D256*$C$194*AP$213)*AQ$223+(0)*AQ$224</f>
        <v>2.744578183834026</v>
      </c>
      <c r="W410" s="289">
        <f>($D257*$C$194*AP$213)*AQ$223+(0)*AQ$224</f>
        <v>2.8404811241559345</v>
      </c>
      <c r="X410" s="289">
        <f>($D258*$C$194*AP$213)*AQ$223+(0)*AQ$224</f>
        <v>2.9363840644778429</v>
      </c>
      <c r="Y410" s="289">
        <f>($D259*$C$194*AP$213)*AQ$223+(0)*AQ$224</f>
        <v>3.0322870047997514</v>
      </c>
    </row>
    <row r="411" spans="1:31" ht="25.2" customHeight="1">
      <c r="A411" s="425"/>
      <c r="B411" s="287">
        <f t="shared" si="65"/>
        <v>2060</v>
      </c>
      <c r="C411" s="309">
        <f t="shared" si="66"/>
        <v>58440</v>
      </c>
      <c r="D411" s="157">
        <f t="shared" si="59"/>
        <v>3.4073574036768712</v>
      </c>
      <c r="E411" s="157">
        <f t="shared" si="60"/>
        <v>2.725867385358165</v>
      </c>
      <c r="F411" s="157">
        <f t="shared" si="61"/>
        <v>2.6351363424276659</v>
      </c>
      <c r="G411" s="157">
        <f t="shared" si="62"/>
        <v>2.6229945204212077</v>
      </c>
      <c r="H411" s="157">
        <f t="shared" si="63"/>
        <v>2.6966267136730715</v>
      </c>
      <c r="I411" s="157">
        <f t="shared" si="64"/>
        <v>2.9363840644778434</v>
      </c>
      <c r="K411" s="109">
        <f t="shared" si="67"/>
        <v>2060</v>
      </c>
      <c r="L411" s="289">
        <f>($D246*$C$194*AQ$213)*AR$223+(0)*AR$224</f>
        <v>4.1246331967844059</v>
      </c>
      <c r="M411" s="289">
        <f>($D247*$C$194*AQ$213)*AR$223+(0)*AR$224</f>
        <v>3.1894605105692344</v>
      </c>
      <c r="N411" s="289">
        <f>($D248*$C$194*AQ$213)*AR$223+(0)*AR$224</f>
        <v>2.9079785036769734</v>
      </c>
      <c r="O411" s="289">
        <f>($D249*$C$194*AQ$213)*AR$223+(0)*AR$224</f>
        <v>2.7650867787356028</v>
      </c>
      <c r="P411" s="289">
        <f>($D250*$C$194*AQ$213)*AR$223+(0)*AR$224</f>
        <v>2.6866479919807271</v>
      </c>
      <c r="Q411" s="289">
        <f>($D251*$C$194*AQ$213)*AR$223+(0)*AR$224</f>
        <v>2.6449210736121334</v>
      </c>
      <c r="R411" s="289">
        <f>($D252*$C$194*AQ$213)*AR$223+(0)*AR$224</f>
        <v>2.6253516112431989</v>
      </c>
      <c r="S411" s="289">
        <f>($D253*$C$194*AQ$213)*AR$223+(0)*AR$224</f>
        <v>2.6200178066039035</v>
      </c>
      <c r="T411" s="289">
        <f>($D254*$C$194*AQ$213)*AR$223+(0)*AR$224</f>
        <v>2.6259712342385115</v>
      </c>
      <c r="U411" s="289">
        <f>($D255*$C$194*AQ$213)*AR$223+(0)*AR$224</f>
        <v>2.648675243512117</v>
      </c>
      <c r="V411" s="289">
        <f>($D256*$C$194*AQ$213)*AR$223+(0)*AR$224</f>
        <v>2.744578183834026</v>
      </c>
      <c r="W411" s="289">
        <f>($D257*$C$194*AQ$213)*AR$223+(0)*AR$224</f>
        <v>2.8404811241559345</v>
      </c>
      <c r="X411" s="289">
        <f>($D258*$C$194*AQ$213)*AR$223+(0)*AR$224</f>
        <v>2.9363840644778429</v>
      </c>
      <c r="Y411" s="289">
        <f>($D259*$C$194*AQ$213)*AR$223+(0)*AR$224</f>
        <v>3.0322870047997514</v>
      </c>
    </row>
    <row r="412" spans="1:31" ht="25.2" customHeight="1">
      <c r="A412" s="425"/>
      <c r="B412" s="287">
        <f t="shared" si="65"/>
        <v>2061</v>
      </c>
      <c r="C412" s="309">
        <f t="shared" si="66"/>
        <v>58806</v>
      </c>
      <c r="D412" s="157">
        <f t="shared" si="59"/>
        <v>3.4073574036768712</v>
      </c>
      <c r="E412" s="157">
        <f t="shared" si="60"/>
        <v>2.725867385358165</v>
      </c>
      <c r="F412" s="157">
        <f t="shared" si="61"/>
        <v>2.6351363424276659</v>
      </c>
      <c r="G412" s="157">
        <f t="shared" si="62"/>
        <v>2.6229945204212077</v>
      </c>
      <c r="H412" s="157">
        <f t="shared" si="63"/>
        <v>2.6966267136730715</v>
      </c>
      <c r="I412" s="157">
        <f t="shared" si="64"/>
        <v>2.9363840644778434</v>
      </c>
      <c r="K412" s="109">
        <f t="shared" si="67"/>
        <v>2061</v>
      </c>
      <c r="L412" s="289">
        <f>($D246*$C$194*AR$213)*AS$223+(0)*AS$224</f>
        <v>4.1246331967844059</v>
      </c>
      <c r="M412" s="289">
        <f>($D247*$C$194*AR$213)*AS$223+(0)*AS$224</f>
        <v>3.1894605105692344</v>
      </c>
      <c r="N412" s="289">
        <f>($D248*$C$194*AR$213)*AS$223+(0)*AS$224</f>
        <v>2.9079785036769734</v>
      </c>
      <c r="O412" s="289">
        <f>($D249*$C$194*AR$213)*AS$223+(0)*AS$224</f>
        <v>2.7650867787356028</v>
      </c>
      <c r="P412" s="289">
        <f>($D250*$C$194*AR$213)*AS$223+(0)*AS$224</f>
        <v>2.6866479919807271</v>
      </c>
      <c r="Q412" s="289">
        <f>($D251*$C$194*AR$213)*AS$223+(0)*AS$224</f>
        <v>2.6449210736121334</v>
      </c>
      <c r="R412" s="289">
        <f>($D252*$C$194*AR$213)*AS$223+(0)*AS$224</f>
        <v>2.6253516112431989</v>
      </c>
      <c r="S412" s="289">
        <f>($D253*$C$194*AR$213)*AS$223+(0)*AS$224</f>
        <v>2.6200178066039035</v>
      </c>
      <c r="T412" s="289">
        <f>($D254*$C$194*AR$213)*AS$223+(0)*AS$224</f>
        <v>2.6259712342385115</v>
      </c>
      <c r="U412" s="289">
        <f>($D255*$C$194*AR$213)*AS$223+(0)*AS$224</f>
        <v>2.648675243512117</v>
      </c>
      <c r="V412" s="289">
        <f>($D256*$C$194*AR$213)*AS$223+(0)*AS$224</f>
        <v>2.744578183834026</v>
      </c>
      <c r="W412" s="289">
        <f>($D257*$C$194*AR$213)*AS$223+(0)*AS$224</f>
        <v>2.8404811241559345</v>
      </c>
      <c r="X412" s="289">
        <f>($D258*$C$194*AR$213)*AS$223+(0)*AS$224</f>
        <v>2.9363840644778429</v>
      </c>
      <c r="Y412" s="289">
        <f>($D259*$C$194*AR$213)*AS$223+(0)*AS$224</f>
        <v>3.0322870047997514</v>
      </c>
    </row>
    <row r="413" spans="1:31" ht="25.2" customHeight="1">
      <c r="A413" s="425"/>
      <c r="B413" s="333"/>
      <c r="C413" s="64"/>
      <c r="D413" s="64"/>
      <c r="E413" s="64"/>
      <c r="F413" s="64"/>
      <c r="G413" s="64"/>
      <c r="H413" s="64"/>
      <c r="I413" s="64"/>
      <c r="J413" s="14"/>
      <c r="K413" s="14"/>
      <c r="L413" s="14"/>
      <c r="M413" s="14"/>
      <c r="N413" s="64"/>
      <c r="O413" s="64"/>
      <c r="P413" s="64"/>
      <c r="Q413" s="64"/>
      <c r="R413" s="64"/>
      <c r="S413" s="64"/>
      <c r="T413" s="64"/>
      <c r="U413" s="64"/>
      <c r="V413" s="64"/>
      <c r="W413" s="64"/>
      <c r="X413" s="64"/>
      <c r="Y413" s="64"/>
      <c r="Z413" s="64"/>
    </row>
    <row r="414" spans="1:31" ht="25.2" customHeight="1">
      <c r="A414" s="425"/>
      <c r="B414" s="156" t="s">
        <v>364</v>
      </c>
      <c r="C414" s="64"/>
      <c r="D414" s="64"/>
      <c r="E414" s="64"/>
      <c r="F414" s="64"/>
      <c r="G414" s="64"/>
      <c r="H414" s="64"/>
      <c r="I414" s="64"/>
      <c r="J414" s="14"/>
      <c r="K414" s="14"/>
      <c r="L414" s="14"/>
      <c r="M414" s="14"/>
      <c r="N414" s="64"/>
      <c r="O414" s="64"/>
      <c r="P414" s="64"/>
      <c r="Q414" s="64"/>
      <c r="R414" s="64"/>
      <c r="S414" s="64"/>
      <c r="T414" s="64"/>
      <c r="U414" s="64"/>
      <c r="V414" s="64"/>
      <c r="W414" s="64"/>
      <c r="X414" s="64"/>
      <c r="Y414" s="64"/>
      <c r="Z414" s="64"/>
    </row>
    <row r="415" spans="1:31" ht="25.2" customHeight="1">
      <c r="A415" s="425"/>
      <c r="B415" s="420" t="s">
        <v>361</v>
      </c>
      <c r="C415" s="420"/>
      <c r="D415" s="420"/>
      <c r="E415" s="420"/>
      <c r="F415" s="420"/>
      <c r="G415" s="420"/>
      <c r="H415" s="420"/>
      <c r="I415" s="420"/>
      <c r="J415" s="288"/>
      <c r="K415" s="64"/>
      <c r="L415" s="423" t="s">
        <v>362</v>
      </c>
      <c r="M415" s="423"/>
      <c r="N415" s="423"/>
      <c r="O415" s="423"/>
      <c r="P415" s="423"/>
      <c r="Q415" s="423"/>
      <c r="R415" s="423"/>
      <c r="S415" s="423"/>
      <c r="T415" s="423"/>
      <c r="U415" s="423"/>
      <c r="V415" s="423"/>
      <c r="W415" s="423"/>
      <c r="X415" s="423"/>
      <c r="Y415" s="423"/>
      <c r="AA415" s="427" t="s">
        <v>455</v>
      </c>
      <c r="AB415" s="427"/>
      <c r="AC415" s="427"/>
      <c r="AD415" s="427"/>
      <c r="AE415" s="427"/>
    </row>
    <row r="416" spans="1:31" ht="25.2" customHeight="1">
      <c r="A416" s="425"/>
      <c r="B416" s="420" t="s">
        <v>451</v>
      </c>
      <c r="C416" s="421" t="s">
        <v>199</v>
      </c>
      <c r="D416" s="420" t="s">
        <v>8</v>
      </c>
      <c r="E416" s="420"/>
      <c r="F416" s="420"/>
      <c r="G416" s="420"/>
      <c r="H416" s="420"/>
      <c r="I416" s="420"/>
      <c r="K416" s="422" t="s">
        <v>451</v>
      </c>
      <c r="L416" s="423" t="s">
        <v>8</v>
      </c>
      <c r="M416" s="423"/>
      <c r="N416" s="423"/>
      <c r="O416" s="423"/>
      <c r="P416" s="423"/>
      <c r="Q416" s="423"/>
      <c r="R416" s="423"/>
      <c r="S416" s="423"/>
      <c r="T416" s="423"/>
      <c r="U416" s="423"/>
      <c r="V416" s="423"/>
      <c r="W416" s="423"/>
      <c r="X416" s="423"/>
      <c r="Y416" s="423"/>
      <c r="AA416" s="347"/>
      <c r="AB416" s="348" t="s">
        <v>456</v>
      </c>
      <c r="AC416" s="428" t="s">
        <v>457</v>
      </c>
      <c r="AD416" s="428" t="s">
        <v>458</v>
      </c>
      <c r="AE416" s="430" t="s">
        <v>459</v>
      </c>
    </row>
    <row r="417" spans="1:31" ht="25.2" customHeight="1">
      <c r="A417" s="425"/>
      <c r="B417" s="420"/>
      <c r="C417" s="421">
        <v>43830</v>
      </c>
      <c r="D417" s="286" t="s">
        <v>9</v>
      </c>
      <c r="E417" s="286" t="s">
        <v>10</v>
      </c>
      <c r="F417" s="286" t="s">
        <v>1</v>
      </c>
      <c r="G417" s="286" t="s">
        <v>2</v>
      </c>
      <c r="H417" s="286" t="s">
        <v>3</v>
      </c>
      <c r="I417" s="286" t="s">
        <v>452</v>
      </c>
      <c r="K417" s="423"/>
      <c r="L417" s="279" t="s">
        <v>25</v>
      </c>
      <c r="M417" s="279" t="s">
        <v>26</v>
      </c>
      <c r="N417" s="279" t="s">
        <v>27</v>
      </c>
      <c r="O417" s="279" t="s">
        <v>28</v>
      </c>
      <c r="P417" s="279" t="s">
        <v>29</v>
      </c>
      <c r="Q417" s="279" t="s">
        <v>30</v>
      </c>
      <c r="R417" s="279" t="s">
        <v>31</v>
      </c>
      <c r="S417" s="279" t="s">
        <v>32</v>
      </c>
      <c r="T417" s="279" t="s">
        <v>33</v>
      </c>
      <c r="U417" s="279" t="s">
        <v>34</v>
      </c>
      <c r="V417" s="279" t="s">
        <v>35</v>
      </c>
      <c r="W417" s="279" t="s">
        <v>36</v>
      </c>
      <c r="X417" s="279" t="s">
        <v>37</v>
      </c>
      <c r="Y417" s="279" t="s">
        <v>38</v>
      </c>
      <c r="AA417" s="349">
        <v>2019</v>
      </c>
      <c r="AB417" s="348">
        <f>C$213</f>
        <v>1</v>
      </c>
      <c r="AC417" s="429"/>
      <c r="AD417" s="429"/>
      <c r="AE417" s="429"/>
    </row>
    <row r="418" spans="1:31" ht="25.2" customHeight="1">
      <c r="A418" s="425"/>
      <c r="B418" s="287">
        <v>2020</v>
      </c>
      <c r="C418" s="309">
        <v>43830</v>
      </c>
      <c r="D418" s="157">
        <f>AVERAGE(L418:N418)</f>
        <v>1.3667915404731652</v>
      </c>
      <c r="E418" s="157">
        <f t="shared" ref="E418:E459" si="68">AVERAGE(O418:P418)</f>
        <v>1.1409962251553505</v>
      </c>
      <c r="F418" s="157">
        <f t="shared" ref="F418:F459" si="69">AVERAGE(Q418:R418)</f>
        <v>1.1138729281889919</v>
      </c>
      <c r="G418" s="157">
        <f t="shared" ref="G418:G459" si="70">AVERAGE(S418:T418)</f>
        <v>1.130594795828902</v>
      </c>
      <c r="H418" s="157">
        <f t="shared" ref="H418:H459" si="71">AVERAGE(U418:V418)</f>
        <v>1.1726955819701321</v>
      </c>
      <c r="I418" s="157">
        <f t="shared" ref="I418:I459" si="72">AVERAGE(W418:Y418)</f>
        <v>1.2198488061103998</v>
      </c>
      <c r="K418" s="109">
        <v>2020</v>
      </c>
      <c r="L418" s="26">
        <f>($G$246*$C$194*$AB417)*$AC418+$AE418*$AD418</f>
        <v>1.5605942538374977</v>
      </c>
      <c r="M418" s="26">
        <f>($G$247*$C$194*$AB417)*$AC418+$AE418*$AD418</f>
        <v>1.3194716888461182</v>
      </c>
      <c r="N418" s="26">
        <f>($G$248*$C$194*$AB417)*$AC418+$AE418*$AD418</f>
        <v>1.2203086787358803</v>
      </c>
      <c r="O418" s="26">
        <f>($G$249*$C$194*$AB417)*$AC418+$AE418*$AD418</f>
        <v>1.1606945807143816</v>
      </c>
      <c r="P418" s="26">
        <f>($G$250*$C$194*$AB417)*$AC418+$AE418*$AD418</f>
        <v>1.1212978695963194</v>
      </c>
      <c r="Q418" s="26">
        <f>($G$251*$C$194*$AB417)*$AC418+$AE418*$AD418</f>
        <v>1.1133245468331601</v>
      </c>
      <c r="R418" s="26">
        <f>($G$252*$C$194*$AB417)*$AC418+$AE418*$AD418</f>
        <v>1.1144213095448237</v>
      </c>
      <c r="S418" s="26">
        <f>($G$253*$C$194*$AB417)*$AC418+$AE418*$AD418</f>
        <v>1.1230147532241059</v>
      </c>
      <c r="T418" s="26">
        <f>($G$254*$C$194*$AB417)*$AC418+$AE418*$AD418</f>
        <v>1.138174838433698</v>
      </c>
      <c r="U418" s="26">
        <f>($G$255*$C$194*$AB417)*$AC418+$AE418*$AD418</f>
        <v>1.1593195345159644</v>
      </c>
      <c r="V418" s="26">
        <f>($G$256*$C$194*$AB417)*$AC418+$AE418*$AD418</f>
        <v>1.1860716294242999</v>
      </c>
      <c r="W418" s="26">
        <f>($G$257*$C$194*$AB417)*$AC418+$AE418*$AD418</f>
        <v>1.19992510363617</v>
      </c>
      <c r="X418" s="26">
        <f>($G$258*$C$194*$AB417)*$AC418+$AE418*$AD418</f>
        <v>1.2184073844528454</v>
      </c>
      <c r="Y418" s="26">
        <f>($G$259*$C$194*$AB417)*$AC418+$AE418*$AD418</f>
        <v>1.2412139302421843</v>
      </c>
      <c r="AA418" s="349">
        <v>2020</v>
      </c>
      <c r="AB418" s="348">
        <f>D$213</f>
        <v>1.034</v>
      </c>
      <c r="AC418" s="350">
        <f>D218</f>
        <v>0.99290909090909096</v>
      </c>
      <c r="AD418" s="350">
        <f>D221</f>
        <v>7.0909090909090913E-3</v>
      </c>
      <c r="AE418" s="351">
        <f>D308</f>
        <v>1.0036091066163095</v>
      </c>
    </row>
    <row r="419" spans="1:31" ht="25.2" customHeight="1">
      <c r="A419" s="425"/>
      <c r="B419" s="287">
        <f>B418+1</f>
        <v>2021</v>
      </c>
      <c r="C419" s="309">
        <f>DATE(YEAR(C418+1),12,31)</f>
        <v>44196</v>
      </c>
      <c r="D419" s="157">
        <f t="shared" ref="D419:D459" si="73">AVERAGE(L419:N419)</f>
        <v>1.4105805823442703</v>
      </c>
      <c r="E419" s="157">
        <f t="shared" si="68"/>
        <v>1.1787755806153926</v>
      </c>
      <c r="F419" s="157">
        <f t="shared" si="69"/>
        <v>1.1509303797912303</v>
      </c>
      <c r="G419" s="157">
        <f t="shared" si="70"/>
        <v>1.1680973106096291</v>
      </c>
      <c r="H419" s="157">
        <f t="shared" si="71"/>
        <v>1.211318636041109</v>
      </c>
      <c r="I419" s="157">
        <f t="shared" si="72"/>
        <v>1.2597268733332425</v>
      </c>
      <c r="K419" s="109">
        <f>K418+1</f>
        <v>2021</v>
      </c>
      <c r="L419" s="26">
        <f t="shared" ref="L419:L459" si="74">($G$246*$C$194*$AB418)*$AC419+$AE419*$AD419</f>
        <v>1.6095414786022262</v>
      </c>
      <c r="M419" s="26">
        <f t="shared" ref="M419:M459" si="75">($G$247*$C$194*$AB418)*$AC419+$AE419*$AD419</f>
        <v>1.3620012826684613</v>
      </c>
      <c r="N419" s="26">
        <f t="shared" ref="N419:N459" si="76">($G$248*$C$194*$AB418)*$AC419+$AE419*$AD419</f>
        <v>1.2601989857621234</v>
      </c>
      <c r="O419" s="26">
        <f t="shared" ref="O419:O459" si="77">($G$249*$C$194*$AB418)*$AC419+$AE419*$AD419</f>
        <v>1.1989982204783596</v>
      </c>
      <c r="P419" s="26">
        <f t="shared" ref="P419:P459" si="78">($G$250*$C$194*$AB418)*$AC419+$AE419*$AD419</f>
        <v>1.1585529407524255</v>
      </c>
      <c r="Q419" s="26">
        <f t="shared" ref="Q419:Q459" si="79">($G$251*$C$194*$AB418)*$AC419+$AE419*$AD419</f>
        <v>1.1503674029156572</v>
      </c>
      <c r="R419" s="26">
        <f t="shared" ref="R419:R459" si="80">($G$252*$C$194*$AB418)*$AC419+$AE419*$AD419</f>
        <v>1.1514933566668035</v>
      </c>
      <c r="S419" s="26">
        <f t="shared" ref="S419:S459" si="81">($G$253*$C$194*$AB418)*$AC419+$AE419*$AD419</f>
        <v>1.1603155203336148</v>
      </c>
      <c r="T419" s="26">
        <f t="shared" ref="T419:T459" si="82">($G$254*$C$194*$AB418)*$AC419+$AE419*$AD419</f>
        <v>1.1758791008856431</v>
      </c>
      <c r="U419" s="26">
        <f t="shared" ref="U419:U459" si="83">($G$255*$C$194*$AB418)*$AC419+$AE419*$AD419</f>
        <v>1.1975865765478699</v>
      </c>
      <c r="V419" s="26">
        <f t="shared" ref="V419:V459" si="84">($G$256*$C$194*$AB418)*$AC419+$AE419*$AD419</f>
        <v>1.2250506955343481</v>
      </c>
      <c r="W419" s="26">
        <f t="shared" ref="W419:W459" si="85">($G$257*$C$194*$AB418)*$AC419+$AE419*$AD419</f>
        <v>1.239272888803121</v>
      </c>
      <c r="X419" s="26">
        <f t="shared" ref="X419:X459" si="86">($G$258*$C$194*$AB418)*$AC419+$AE419*$AD419</f>
        <v>1.2582470873184126</v>
      </c>
      <c r="Y419" s="26">
        <f t="shared" ref="Y419:Y459" si="87">($G$259*$C$194*$AB418)*$AC419+$AE419*$AD419</f>
        <v>1.2816606438781943</v>
      </c>
      <c r="AA419" s="349">
        <f>AA418+1</f>
        <v>2021</v>
      </c>
      <c r="AB419" s="348">
        <f>E$213</f>
        <v>1.0867339999999999</v>
      </c>
      <c r="AC419" s="350">
        <f>E218</f>
        <v>0.98581818181818193</v>
      </c>
      <c r="AD419" s="350">
        <f>E221</f>
        <v>1.4181818181818183E-2</v>
      </c>
      <c r="AE419" s="351">
        <f>E308</f>
        <v>1.0377318162412641</v>
      </c>
    </row>
    <row r="420" spans="1:31" ht="25.2" customHeight="1">
      <c r="A420" s="425"/>
      <c r="B420" s="287">
        <f t="shared" ref="B420:B459" si="88">B419+1</f>
        <v>2022</v>
      </c>
      <c r="C420" s="309">
        <f t="shared" ref="C420:C459" si="89">DATE(YEAR(C419+1),12,31)</f>
        <v>44561</v>
      </c>
      <c r="D420" s="157">
        <f t="shared" si="73"/>
        <v>1.4797015461430909</v>
      </c>
      <c r="E420" s="157">
        <f t="shared" si="68"/>
        <v>1.2378268787055802</v>
      </c>
      <c r="F420" s="157">
        <f t="shared" si="69"/>
        <v>1.2087720755786295</v>
      </c>
      <c r="G420" s="157">
        <f t="shared" si="70"/>
        <v>1.2266847420511136</v>
      </c>
      <c r="H420" s="157">
        <f t="shared" si="71"/>
        <v>1.271783612381681</v>
      </c>
      <c r="I420" s="157">
        <f t="shared" si="72"/>
        <v>1.3222947152868965</v>
      </c>
      <c r="K420" s="109">
        <f t="shared" ref="K420:K459" si="90">K419+1</f>
        <v>2022</v>
      </c>
      <c r="L420" s="26">
        <f t="shared" si="74"/>
        <v>1.6873053521720398</v>
      </c>
      <c r="M420" s="26">
        <f t="shared" si="75"/>
        <v>1.4290119498626077</v>
      </c>
      <c r="N420" s="26">
        <f t="shared" si="76"/>
        <v>1.3227873363946248</v>
      </c>
      <c r="O420" s="26">
        <f t="shared" si="77"/>
        <v>1.2589279949674488</v>
      </c>
      <c r="P420" s="26">
        <f t="shared" si="78"/>
        <v>1.2167257624437116</v>
      </c>
      <c r="Q420" s="26">
        <f t="shared" si="79"/>
        <v>1.2081846428505232</v>
      </c>
      <c r="R420" s="26">
        <f t="shared" si="80"/>
        <v>1.2093595083067359</v>
      </c>
      <c r="S420" s="26">
        <f t="shared" si="81"/>
        <v>1.2185649089110122</v>
      </c>
      <c r="T420" s="26">
        <f t="shared" si="82"/>
        <v>1.2348045751912147</v>
      </c>
      <c r="U420" s="26">
        <f t="shared" si="83"/>
        <v>1.2574550288809503</v>
      </c>
      <c r="V420" s="26">
        <f t="shared" si="84"/>
        <v>1.286112195882412</v>
      </c>
      <c r="W420" s="26">
        <f t="shared" si="85"/>
        <v>1.3009522046892106</v>
      </c>
      <c r="X420" s="26">
        <f t="shared" si="86"/>
        <v>1.3207506470073243</v>
      </c>
      <c r="Y420" s="26">
        <f t="shared" si="87"/>
        <v>1.3451812941641543</v>
      </c>
      <c r="AA420" s="349">
        <f t="shared" ref="AA420:AA459" si="91">AA419+1</f>
        <v>2022</v>
      </c>
      <c r="AB420" s="348">
        <f>F$213</f>
        <v>1.243223696</v>
      </c>
      <c r="AC420" s="350">
        <f>F218</f>
        <v>0.97872727272727278</v>
      </c>
      <c r="AD420" s="350">
        <f>F221</f>
        <v>2.1272727272727273E-2</v>
      </c>
      <c r="AE420" s="351">
        <f>F308</f>
        <v>1.0906561388695684</v>
      </c>
    </row>
    <row r="421" spans="1:31" ht="25.2" customHeight="1">
      <c r="A421" s="425"/>
      <c r="B421" s="287">
        <f t="shared" si="88"/>
        <v>2023</v>
      </c>
      <c r="C421" s="309">
        <f t="shared" si="89"/>
        <v>44926</v>
      </c>
      <c r="D421" s="157">
        <f t="shared" si="73"/>
        <v>1.6895540378772527</v>
      </c>
      <c r="E421" s="157">
        <f t="shared" si="68"/>
        <v>1.4148541517789344</v>
      </c>
      <c r="F421" s="157">
        <f t="shared" si="69"/>
        <v>1.3818562723641983</v>
      </c>
      <c r="G421" s="157">
        <f t="shared" si="70"/>
        <v>1.4021998969853244</v>
      </c>
      <c r="H421" s="157">
        <f t="shared" si="71"/>
        <v>1.4534192109970758</v>
      </c>
      <c r="I421" s="157">
        <f t="shared" si="72"/>
        <v>1.5107852607854351</v>
      </c>
      <c r="K421" s="109">
        <f t="shared" si="90"/>
        <v>2023</v>
      </c>
      <c r="L421" s="26">
        <f t="shared" si="74"/>
        <v>1.9253321062211128</v>
      </c>
      <c r="M421" s="26">
        <f t="shared" si="75"/>
        <v>1.6319852710769185</v>
      </c>
      <c r="N421" s="26">
        <f t="shared" si="76"/>
        <v>1.5113447363337271</v>
      </c>
      <c r="O421" s="26">
        <f t="shared" si="77"/>
        <v>1.4388189360826904</v>
      </c>
      <c r="P421" s="26">
        <f t="shared" si="78"/>
        <v>1.3908893674751783</v>
      </c>
      <c r="Q421" s="26">
        <f t="shared" si="79"/>
        <v>1.3811891181507754</v>
      </c>
      <c r="R421" s="26">
        <f t="shared" si="80"/>
        <v>1.3825234265776212</v>
      </c>
      <c r="S421" s="26">
        <f t="shared" si="81"/>
        <v>1.3929781076083967</v>
      </c>
      <c r="T421" s="26">
        <f t="shared" si="82"/>
        <v>1.4114216863622522</v>
      </c>
      <c r="U421" s="26">
        <f t="shared" si="83"/>
        <v>1.4371460712867425</v>
      </c>
      <c r="V421" s="26">
        <f t="shared" si="84"/>
        <v>1.4696923507074091</v>
      </c>
      <c r="W421" s="26">
        <f t="shared" si="85"/>
        <v>1.4865463221138144</v>
      </c>
      <c r="X421" s="26">
        <f t="shared" si="86"/>
        <v>1.509031644397989</v>
      </c>
      <c r="Y421" s="26">
        <f t="shared" si="87"/>
        <v>1.5367778158445016</v>
      </c>
      <c r="AA421" s="349">
        <f t="shared" si="91"/>
        <v>2023</v>
      </c>
      <c r="AB421" s="348">
        <f>G$213</f>
        <v>1.3849511973440001</v>
      </c>
      <c r="AC421" s="350">
        <f>G218</f>
        <v>0.97163636363636363</v>
      </c>
      <c r="AD421" s="350">
        <f>G221</f>
        <v>2.8363636363636365E-2</v>
      </c>
      <c r="AE421" s="351">
        <f>G308</f>
        <v>1.2477106228667865</v>
      </c>
    </row>
    <row r="422" spans="1:31" ht="25.2" customHeight="1">
      <c r="A422" s="425"/>
      <c r="B422" s="287">
        <f t="shared" si="88"/>
        <v>2024</v>
      </c>
      <c r="C422" s="309">
        <f t="shared" si="89"/>
        <v>45291</v>
      </c>
      <c r="D422" s="157">
        <f t="shared" si="73"/>
        <v>1.8785710707610264</v>
      </c>
      <c r="E422" s="157">
        <f t="shared" si="68"/>
        <v>1.574788670711015</v>
      </c>
      <c r="F422" s="157">
        <f t="shared" si="69"/>
        <v>1.5382973013568186</v>
      </c>
      <c r="G422" s="157">
        <f t="shared" si="70"/>
        <v>1.5607947082574909</v>
      </c>
      <c r="H422" s="157">
        <f t="shared" si="71"/>
        <v>1.6174366179444721</v>
      </c>
      <c r="I422" s="157">
        <f t="shared" si="72"/>
        <v>1.680876019152884</v>
      </c>
      <c r="K422" s="109">
        <f t="shared" si="90"/>
        <v>2024</v>
      </c>
      <c r="L422" s="26">
        <f t="shared" si="74"/>
        <v>2.1393109949669569</v>
      </c>
      <c r="M422" s="26">
        <f t="shared" si="75"/>
        <v>1.8149074908632696</v>
      </c>
      <c r="N422" s="26">
        <f t="shared" si="76"/>
        <v>1.6814947264528521</v>
      </c>
      <c r="O422" s="26">
        <f t="shared" si="77"/>
        <v>1.6012906099577979</v>
      </c>
      <c r="P422" s="26">
        <f t="shared" si="78"/>
        <v>1.5482867314642321</v>
      </c>
      <c r="Q422" s="26">
        <f t="shared" si="79"/>
        <v>1.5375595154369346</v>
      </c>
      <c r="R422" s="26">
        <f t="shared" si="80"/>
        <v>1.5390350872767029</v>
      </c>
      <c r="S422" s="26">
        <f t="shared" si="81"/>
        <v>1.5505966067967714</v>
      </c>
      <c r="T422" s="26">
        <f t="shared" si="82"/>
        <v>1.5709928097182106</v>
      </c>
      <c r="U422" s="26">
        <f t="shared" si="83"/>
        <v>1.5994406387405171</v>
      </c>
      <c r="V422" s="26">
        <f t="shared" si="84"/>
        <v>1.6354325971484274</v>
      </c>
      <c r="W422" s="26">
        <f t="shared" si="85"/>
        <v>1.6540709007783734</v>
      </c>
      <c r="X422" s="26">
        <f t="shared" si="86"/>
        <v>1.6789367471622334</v>
      </c>
      <c r="Y422" s="26">
        <f t="shared" si="87"/>
        <v>1.7096204095180447</v>
      </c>
      <c r="AA422" s="349">
        <f t="shared" si="91"/>
        <v>2024</v>
      </c>
      <c r="AB422" s="348">
        <f>H$213</f>
        <v>1.3849511973440001</v>
      </c>
      <c r="AC422" s="350">
        <f>H218</f>
        <v>0.96454545454545459</v>
      </c>
      <c r="AD422" s="350">
        <f>H221</f>
        <v>3.5454545454545454E-2</v>
      </c>
      <c r="AE422" s="351">
        <f>H308</f>
        <v>1.3899496338736002</v>
      </c>
    </row>
    <row r="423" spans="1:31" ht="25.2" customHeight="1">
      <c r="A423" s="425"/>
      <c r="B423" s="287">
        <f t="shared" si="88"/>
        <v>2025</v>
      </c>
      <c r="C423" s="309">
        <f t="shared" si="89"/>
        <v>45657</v>
      </c>
      <c r="D423" s="157">
        <f t="shared" si="73"/>
        <v>1.8749789433267925</v>
      </c>
      <c r="E423" s="157">
        <f t="shared" si="68"/>
        <v>1.5734298163402971</v>
      </c>
      <c r="F423" s="157">
        <f t="shared" si="69"/>
        <v>1.5372067152999205</v>
      </c>
      <c r="G423" s="157">
        <f t="shared" si="70"/>
        <v>1.5595387312733306</v>
      </c>
      <c r="H423" s="157">
        <f t="shared" si="71"/>
        <v>1.615764234838202</v>
      </c>
      <c r="I423" s="157">
        <f t="shared" si="72"/>
        <v>1.6787372577907931</v>
      </c>
      <c r="K423" s="109">
        <f t="shared" si="90"/>
        <v>2025</v>
      </c>
      <c r="L423" s="26">
        <f t="shared" si="74"/>
        <v>2.1338020236035939</v>
      </c>
      <c r="M423" s="26">
        <f t="shared" si="75"/>
        <v>1.8117833897468518</v>
      </c>
      <c r="N423" s="26">
        <f t="shared" si="76"/>
        <v>1.6793514166299324</v>
      </c>
      <c r="O423" s="26">
        <f t="shared" si="77"/>
        <v>1.5997369251194788</v>
      </c>
      <c r="P423" s="26">
        <f t="shared" si="78"/>
        <v>1.5471227075611154</v>
      </c>
      <c r="Q423" s="26">
        <f t="shared" si="79"/>
        <v>1.5364743532539054</v>
      </c>
      <c r="R423" s="26">
        <f t="shared" si="80"/>
        <v>1.5379390773459356</v>
      </c>
      <c r="S423" s="26">
        <f t="shared" si="81"/>
        <v>1.5494156017177887</v>
      </c>
      <c r="T423" s="26">
        <f t="shared" si="82"/>
        <v>1.5696618608288726</v>
      </c>
      <c r="U423" s="26">
        <f t="shared" si="83"/>
        <v>1.597900554067603</v>
      </c>
      <c r="V423" s="26">
        <f t="shared" si="84"/>
        <v>1.6336279156088009</v>
      </c>
      <c r="W423" s="26">
        <f t="shared" si="85"/>
        <v>1.6521291987219575</v>
      </c>
      <c r="X423" s="26">
        <f t="shared" si="86"/>
        <v>1.6768122424651071</v>
      </c>
      <c r="Y423" s="26">
        <f t="shared" si="87"/>
        <v>1.7072703321853147</v>
      </c>
      <c r="AA423" s="349">
        <f t="shared" si="91"/>
        <v>2025</v>
      </c>
      <c r="AB423" s="348">
        <f>I$213</f>
        <v>1.3849511973440001</v>
      </c>
      <c r="AC423" s="350">
        <f>I218</f>
        <v>0.95745454545454556</v>
      </c>
      <c r="AD423" s="350">
        <f>I221</f>
        <v>4.2545454545454546E-2</v>
      </c>
      <c r="AE423" s="351">
        <f>I308</f>
        <v>1.3899496338736002</v>
      </c>
    </row>
    <row r="424" spans="1:31" ht="25.2" customHeight="1">
      <c r="A424" s="425"/>
      <c r="B424" s="287">
        <f t="shared" si="88"/>
        <v>2026</v>
      </c>
      <c r="C424" s="309">
        <f t="shared" si="89"/>
        <v>46022</v>
      </c>
      <c r="D424" s="157">
        <f t="shared" si="73"/>
        <v>1.8713868158925588</v>
      </c>
      <c r="E424" s="157">
        <f t="shared" si="68"/>
        <v>1.5720709619695787</v>
      </c>
      <c r="F424" s="157">
        <f t="shared" si="69"/>
        <v>1.5361161292430219</v>
      </c>
      <c r="G424" s="157">
        <f t="shared" si="70"/>
        <v>1.55828275428917</v>
      </c>
      <c r="H424" s="157">
        <f t="shared" si="71"/>
        <v>1.6140918517319316</v>
      </c>
      <c r="I424" s="157">
        <f t="shared" si="72"/>
        <v>1.6765984964287022</v>
      </c>
      <c r="K424" s="109">
        <f t="shared" si="90"/>
        <v>2026</v>
      </c>
      <c r="L424" s="26">
        <f t="shared" si="74"/>
        <v>2.1282930522402306</v>
      </c>
      <c r="M424" s="26">
        <f t="shared" si="75"/>
        <v>1.8086592886304338</v>
      </c>
      <c r="N424" s="26">
        <f t="shared" si="76"/>
        <v>1.6772081068070122</v>
      </c>
      <c r="O424" s="26">
        <f t="shared" si="77"/>
        <v>1.5981832402811593</v>
      </c>
      <c r="P424" s="26">
        <f t="shared" si="78"/>
        <v>1.5459586836579984</v>
      </c>
      <c r="Q424" s="26">
        <f t="shared" si="79"/>
        <v>1.5353891910708759</v>
      </c>
      <c r="R424" s="26">
        <f t="shared" si="80"/>
        <v>1.5368430674151681</v>
      </c>
      <c r="S424" s="26">
        <f t="shared" si="81"/>
        <v>1.5482345966388058</v>
      </c>
      <c r="T424" s="26">
        <f t="shared" si="82"/>
        <v>1.5683309119395339</v>
      </c>
      <c r="U424" s="26">
        <f t="shared" si="83"/>
        <v>1.5963604693946887</v>
      </c>
      <c r="V424" s="26">
        <f t="shared" si="84"/>
        <v>1.6318232340691745</v>
      </c>
      <c r="W424" s="26">
        <f t="shared" si="85"/>
        <v>1.6501874966655417</v>
      </c>
      <c r="X424" s="26">
        <f t="shared" si="86"/>
        <v>1.6746877377679801</v>
      </c>
      <c r="Y424" s="26">
        <f t="shared" si="87"/>
        <v>1.7049202548525844</v>
      </c>
      <c r="AA424" s="349">
        <f t="shared" si="91"/>
        <v>2026</v>
      </c>
      <c r="AB424" s="348">
        <f>J$213</f>
        <v>1.3849511973440001</v>
      </c>
      <c r="AC424" s="350">
        <f>J218</f>
        <v>0.95036363636363641</v>
      </c>
      <c r="AD424" s="350">
        <f>J221</f>
        <v>4.9636363636363638E-2</v>
      </c>
      <c r="AE424" s="351">
        <f>J308</f>
        <v>1.3899496338736002</v>
      </c>
    </row>
    <row r="425" spans="1:31" ht="25.2" customHeight="1">
      <c r="A425" s="425"/>
      <c r="B425" s="287">
        <f t="shared" si="88"/>
        <v>2027</v>
      </c>
      <c r="C425" s="309">
        <f t="shared" si="89"/>
        <v>46387</v>
      </c>
      <c r="D425" s="157">
        <f t="shared" si="73"/>
        <v>1.867794688458325</v>
      </c>
      <c r="E425" s="157">
        <f t="shared" si="68"/>
        <v>1.5707121075988608</v>
      </c>
      <c r="F425" s="157">
        <f t="shared" si="69"/>
        <v>1.5350255431861237</v>
      </c>
      <c r="G425" s="157">
        <f t="shared" si="70"/>
        <v>1.5570267773050093</v>
      </c>
      <c r="H425" s="157">
        <f t="shared" si="71"/>
        <v>1.6124194686256614</v>
      </c>
      <c r="I425" s="157">
        <f t="shared" si="72"/>
        <v>1.6744597350666111</v>
      </c>
      <c r="K425" s="109">
        <f t="shared" si="90"/>
        <v>2027</v>
      </c>
      <c r="L425" s="26">
        <f t="shared" si="74"/>
        <v>2.1227840808768677</v>
      </c>
      <c r="M425" s="26">
        <f t="shared" si="75"/>
        <v>1.8055351875140158</v>
      </c>
      <c r="N425" s="26">
        <f t="shared" si="76"/>
        <v>1.6750647969840919</v>
      </c>
      <c r="O425" s="26">
        <f t="shared" si="77"/>
        <v>1.5966295554428402</v>
      </c>
      <c r="P425" s="26">
        <f t="shared" si="78"/>
        <v>1.5447946597548816</v>
      </c>
      <c r="Q425" s="26">
        <f t="shared" si="79"/>
        <v>1.5343040288878467</v>
      </c>
      <c r="R425" s="26">
        <f t="shared" si="80"/>
        <v>1.5357470574844005</v>
      </c>
      <c r="S425" s="26">
        <f t="shared" si="81"/>
        <v>1.5470535915598229</v>
      </c>
      <c r="T425" s="26">
        <f t="shared" si="82"/>
        <v>1.5669999630501956</v>
      </c>
      <c r="U425" s="26">
        <f t="shared" si="83"/>
        <v>1.5948203847217746</v>
      </c>
      <c r="V425" s="26">
        <f t="shared" si="84"/>
        <v>1.6300185525295481</v>
      </c>
      <c r="W425" s="26">
        <f t="shared" si="85"/>
        <v>1.6482457946091258</v>
      </c>
      <c r="X425" s="26">
        <f t="shared" si="86"/>
        <v>1.6725632330708535</v>
      </c>
      <c r="Y425" s="26">
        <f t="shared" si="87"/>
        <v>1.7025701775198543</v>
      </c>
      <c r="AA425" s="349">
        <f t="shared" si="91"/>
        <v>2027</v>
      </c>
      <c r="AB425" s="348">
        <f>K$213</f>
        <v>1.3849511973440001</v>
      </c>
      <c r="AC425" s="350">
        <f>K218</f>
        <v>0.94327272727272726</v>
      </c>
      <c r="AD425" s="350">
        <f>K221</f>
        <v>5.672727272727273E-2</v>
      </c>
      <c r="AE425" s="351">
        <f>K308</f>
        <v>1.3899496338736002</v>
      </c>
    </row>
    <row r="426" spans="1:31" ht="25.2" customHeight="1">
      <c r="A426" s="425"/>
      <c r="B426" s="287">
        <f t="shared" si="88"/>
        <v>2028</v>
      </c>
      <c r="C426" s="309">
        <f t="shared" si="89"/>
        <v>46752</v>
      </c>
      <c r="D426" s="157">
        <f t="shared" si="73"/>
        <v>1.8642025610240915</v>
      </c>
      <c r="E426" s="157">
        <f t="shared" si="68"/>
        <v>1.5693532532281427</v>
      </c>
      <c r="F426" s="157">
        <f t="shared" si="69"/>
        <v>1.5339349571292253</v>
      </c>
      <c r="G426" s="157">
        <f t="shared" si="70"/>
        <v>1.5557708003208486</v>
      </c>
      <c r="H426" s="157">
        <f t="shared" si="71"/>
        <v>1.6107470855193911</v>
      </c>
      <c r="I426" s="157">
        <f t="shared" si="72"/>
        <v>1.6723209737045204</v>
      </c>
      <c r="K426" s="109">
        <f t="shared" si="90"/>
        <v>2028</v>
      </c>
      <c r="L426" s="26">
        <f t="shared" si="74"/>
        <v>2.1172751095135047</v>
      </c>
      <c r="M426" s="26">
        <f t="shared" si="75"/>
        <v>1.8024110863975977</v>
      </c>
      <c r="N426" s="26">
        <f t="shared" si="76"/>
        <v>1.6729214871611719</v>
      </c>
      <c r="O426" s="26">
        <f t="shared" si="77"/>
        <v>1.5950758706045207</v>
      </c>
      <c r="P426" s="26">
        <f t="shared" si="78"/>
        <v>1.5436306358517646</v>
      </c>
      <c r="Q426" s="26">
        <f t="shared" si="79"/>
        <v>1.5332188667048174</v>
      </c>
      <c r="R426" s="26">
        <f t="shared" si="80"/>
        <v>1.5346510475536332</v>
      </c>
      <c r="S426" s="26">
        <f t="shared" si="81"/>
        <v>1.54587258648084</v>
      </c>
      <c r="T426" s="26">
        <f t="shared" si="82"/>
        <v>1.5656690141608574</v>
      </c>
      <c r="U426" s="26">
        <f t="shared" si="83"/>
        <v>1.5932803000488602</v>
      </c>
      <c r="V426" s="26">
        <f t="shared" si="84"/>
        <v>1.6282138709899217</v>
      </c>
      <c r="W426" s="26">
        <f t="shared" si="85"/>
        <v>1.6463040925527099</v>
      </c>
      <c r="X426" s="26">
        <f t="shared" si="86"/>
        <v>1.6704387283737268</v>
      </c>
      <c r="Y426" s="26">
        <f t="shared" si="87"/>
        <v>1.7002201001871242</v>
      </c>
      <c r="AA426" s="349">
        <f t="shared" si="91"/>
        <v>2028</v>
      </c>
      <c r="AB426" s="348">
        <f>L$213</f>
        <v>1.3849511973440001</v>
      </c>
      <c r="AC426" s="350">
        <f>L218</f>
        <v>0.93618181818181823</v>
      </c>
      <c r="AD426" s="350">
        <f>L221</f>
        <v>6.3818181818181816E-2</v>
      </c>
      <c r="AE426" s="351">
        <f>L308</f>
        <v>1.3899496338736002</v>
      </c>
    </row>
    <row r="427" spans="1:31" ht="25.2" customHeight="1">
      <c r="A427" s="425"/>
      <c r="B427" s="287">
        <f t="shared" si="88"/>
        <v>2029</v>
      </c>
      <c r="C427" s="309">
        <f t="shared" si="89"/>
        <v>47118</v>
      </c>
      <c r="D427" s="157">
        <f t="shared" si="73"/>
        <v>1.8606104335898579</v>
      </c>
      <c r="E427" s="157">
        <f t="shared" si="68"/>
        <v>1.567994398857425</v>
      </c>
      <c r="F427" s="157">
        <f t="shared" si="69"/>
        <v>1.5328443710723272</v>
      </c>
      <c r="G427" s="157">
        <f t="shared" si="70"/>
        <v>1.5545148233366883</v>
      </c>
      <c r="H427" s="157">
        <f t="shared" si="71"/>
        <v>1.6090747024131207</v>
      </c>
      <c r="I427" s="157">
        <f t="shared" si="72"/>
        <v>1.6701822123424295</v>
      </c>
      <c r="K427" s="109">
        <f t="shared" si="90"/>
        <v>2029</v>
      </c>
      <c r="L427" s="26">
        <f t="shared" si="74"/>
        <v>2.1117661381501418</v>
      </c>
      <c r="M427" s="26">
        <f t="shared" si="75"/>
        <v>1.7992869852811801</v>
      </c>
      <c r="N427" s="26">
        <f t="shared" si="76"/>
        <v>1.6707781773382522</v>
      </c>
      <c r="O427" s="26">
        <f t="shared" si="77"/>
        <v>1.5935221857662016</v>
      </c>
      <c r="P427" s="26">
        <f t="shared" si="78"/>
        <v>1.5424666119486481</v>
      </c>
      <c r="Q427" s="26">
        <f t="shared" si="79"/>
        <v>1.5321337045217884</v>
      </c>
      <c r="R427" s="26">
        <f t="shared" si="80"/>
        <v>1.5335550376228659</v>
      </c>
      <c r="S427" s="26">
        <f t="shared" si="81"/>
        <v>1.5446915814018576</v>
      </c>
      <c r="T427" s="26">
        <f t="shared" si="82"/>
        <v>1.5643380652715191</v>
      </c>
      <c r="U427" s="26">
        <f t="shared" si="83"/>
        <v>1.5917402153759461</v>
      </c>
      <c r="V427" s="26">
        <f t="shared" si="84"/>
        <v>1.6264091894502952</v>
      </c>
      <c r="W427" s="26">
        <f t="shared" si="85"/>
        <v>1.6443623904962943</v>
      </c>
      <c r="X427" s="26">
        <f t="shared" si="86"/>
        <v>1.6683142236766004</v>
      </c>
      <c r="Y427" s="26">
        <f t="shared" si="87"/>
        <v>1.6978700228543941</v>
      </c>
      <c r="AA427" s="349">
        <f t="shared" si="91"/>
        <v>2029</v>
      </c>
      <c r="AB427" s="348">
        <f>M$213</f>
        <v>1.3849511973440001</v>
      </c>
      <c r="AC427" s="350">
        <f>M218</f>
        <v>0.92909090909090919</v>
      </c>
      <c r="AD427" s="350">
        <f>M221</f>
        <v>7.0909090909090908E-2</v>
      </c>
      <c r="AE427" s="351">
        <f>M308</f>
        <v>1.3899496338736002</v>
      </c>
    </row>
    <row r="428" spans="1:31" ht="25.2" customHeight="1">
      <c r="A428" s="425"/>
      <c r="B428" s="287">
        <f t="shared" si="88"/>
        <v>2030</v>
      </c>
      <c r="C428" s="309">
        <f t="shared" si="89"/>
        <v>47483</v>
      </c>
      <c r="D428" s="157">
        <f t="shared" si="73"/>
        <v>1.8570183061556238</v>
      </c>
      <c r="E428" s="157">
        <f t="shared" si="68"/>
        <v>1.5666355444867066</v>
      </c>
      <c r="F428" s="157">
        <f t="shared" si="69"/>
        <v>1.5317537850154284</v>
      </c>
      <c r="G428" s="157">
        <f t="shared" si="70"/>
        <v>1.5532588463525272</v>
      </c>
      <c r="H428" s="157">
        <f t="shared" si="71"/>
        <v>1.6074023193068501</v>
      </c>
      <c r="I428" s="157">
        <f t="shared" si="72"/>
        <v>1.6680434509803383</v>
      </c>
      <c r="K428" s="109">
        <f t="shared" si="90"/>
        <v>2030</v>
      </c>
      <c r="L428" s="26">
        <f t="shared" si="74"/>
        <v>2.1062571667867784</v>
      </c>
      <c r="M428" s="26">
        <f t="shared" si="75"/>
        <v>1.7961628841647617</v>
      </c>
      <c r="N428" s="26">
        <f t="shared" si="76"/>
        <v>1.6686348675153317</v>
      </c>
      <c r="O428" s="26">
        <f t="shared" si="77"/>
        <v>1.5919685009278821</v>
      </c>
      <c r="P428" s="26">
        <f t="shared" si="78"/>
        <v>1.5413025880455309</v>
      </c>
      <c r="Q428" s="26">
        <f t="shared" si="79"/>
        <v>1.5310485423387588</v>
      </c>
      <c r="R428" s="26">
        <f t="shared" si="80"/>
        <v>1.5324590276920982</v>
      </c>
      <c r="S428" s="26">
        <f t="shared" si="81"/>
        <v>1.5435105763228743</v>
      </c>
      <c r="T428" s="26">
        <f t="shared" si="82"/>
        <v>1.5630071163821804</v>
      </c>
      <c r="U428" s="26">
        <f t="shared" si="83"/>
        <v>1.5902001307030316</v>
      </c>
      <c r="V428" s="26">
        <f t="shared" si="84"/>
        <v>1.6246045079106686</v>
      </c>
      <c r="W428" s="26">
        <f t="shared" si="85"/>
        <v>1.642420688439878</v>
      </c>
      <c r="X428" s="26">
        <f t="shared" si="86"/>
        <v>1.6661897189794734</v>
      </c>
      <c r="Y428" s="26">
        <f t="shared" si="87"/>
        <v>1.6955199455216636</v>
      </c>
      <c r="AA428" s="349">
        <f t="shared" si="91"/>
        <v>2030</v>
      </c>
      <c r="AB428" s="348">
        <f>N$213</f>
        <v>1.3849511973440001</v>
      </c>
      <c r="AC428" s="350">
        <f>N218</f>
        <v>0.92199999999999993</v>
      </c>
      <c r="AD428" s="350">
        <f>N221</f>
        <v>7.8E-2</v>
      </c>
      <c r="AE428" s="351">
        <f>N308</f>
        <v>1.3899496338736002</v>
      </c>
    </row>
    <row r="429" spans="1:31" ht="25.2" customHeight="1">
      <c r="A429" s="425"/>
      <c r="B429" s="287">
        <f t="shared" si="88"/>
        <v>2031</v>
      </c>
      <c r="C429" s="309">
        <f t="shared" si="89"/>
        <v>47848</v>
      </c>
      <c r="D429" s="157">
        <f t="shared" si="73"/>
        <v>1.8506100429187826</v>
      </c>
      <c r="E429" s="157">
        <f t="shared" si="68"/>
        <v>1.5642113831317652</v>
      </c>
      <c r="F429" s="157">
        <f t="shared" si="69"/>
        <v>1.5298082074536667</v>
      </c>
      <c r="G429" s="157">
        <f t="shared" si="70"/>
        <v>1.5510182156173229</v>
      </c>
      <c r="H429" s="157">
        <f t="shared" si="71"/>
        <v>1.6044188307268819</v>
      </c>
      <c r="I429" s="157">
        <f t="shared" si="72"/>
        <v>1.6642279555504029</v>
      </c>
      <c r="K429" s="109">
        <f t="shared" si="90"/>
        <v>2031</v>
      </c>
      <c r="L429" s="26">
        <f t="shared" si="74"/>
        <v>2.0964293031302148</v>
      </c>
      <c r="M429" s="26">
        <f t="shared" si="75"/>
        <v>1.7905895678782289</v>
      </c>
      <c r="N429" s="26">
        <f t="shared" si="76"/>
        <v>1.6648112577479044</v>
      </c>
      <c r="O429" s="26">
        <f t="shared" si="77"/>
        <v>1.5891967670143932</v>
      </c>
      <c r="P429" s="26">
        <f t="shared" si="78"/>
        <v>1.5392259992491373</v>
      </c>
      <c r="Q429" s="26">
        <f t="shared" si="79"/>
        <v>1.529112640828906</v>
      </c>
      <c r="R429" s="26">
        <f t="shared" si="80"/>
        <v>1.5305037740784277</v>
      </c>
      <c r="S429" s="26">
        <f t="shared" si="81"/>
        <v>1.5414036935441504</v>
      </c>
      <c r="T429" s="26">
        <f t="shared" si="82"/>
        <v>1.5606327376904954</v>
      </c>
      <c r="U429" s="26">
        <f t="shared" si="83"/>
        <v>1.5874526591359033</v>
      </c>
      <c r="V429" s="26">
        <f t="shared" si="84"/>
        <v>1.6213850023178604</v>
      </c>
      <c r="W429" s="26">
        <f t="shared" si="85"/>
        <v>1.6389567417584643</v>
      </c>
      <c r="X429" s="26">
        <f t="shared" si="86"/>
        <v>1.6623996570742789</v>
      </c>
      <c r="Y429" s="26">
        <f t="shared" si="87"/>
        <v>1.6913274678184662</v>
      </c>
      <c r="AA429" s="349">
        <f t="shared" si="91"/>
        <v>2031</v>
      </c>
      <c r="AB429" s="348">
        <f>O$213</f>
        <v>1.3849511973440001</v>
      </c>
      <c r="AC429" s="350">
        <f>O218</f>
        <v>0.90934999999999988</v>
      </c>
      <c r="AD429" s="350">
        <f>O221</f>
        <v>9.0649999999999994E-2</v>
      </c>
      <c r="AE429" s="351">
        <f>O308</f>
        <v>1.3899496338736002</v>
      </c>
    </row>
    <row r="430" spans="1:31" ht="25.2" customHeight="1">
      <c r="A430" s="425"/>
      <c r="B430" s="287">
        <f t="shared" si="88"/>
        <v>2032</v>
      </c>
      <c r="C430" s="309">
        <f t="shared" si="89"/>
        <v>48213</v>
      </c>
      <c r="D430" s="157">
        <f t="shared" si="73"/>
        <v>1.8442017796819412</v>
      </c>
      <c r="E430" s="157">
        <f t="shared" si="68"/>
        <v>1.5617872217768241</v>
      </c>
      <c r="F430" s="157">
        <f t="shared" si="69"/>
        <v>1.5278626298919054</v>
      </c>
      <c r="G430" s="157">
        <f t="shared" si="70"/>
        <v>1.5487775848821186</v>
      </c>
      <c r="H430" s="157">
        <f t="shared" si="71"/>
        <v>1.6014353421469139</v>
      </c>
      <c r="I430" s="157">
        <f t="shared" si="72"/>
        <v>1.6604124601204679</v>
      </c>
      <c r="K430" s="109">
        <f t="shared" si="90"/>
        <v>2032</v>
      </c>
      <c r="L430" s="26">
        <f t="shared" si="74"/>
        <v>2.0866014394736507</v>
      </c>
      <c r="M430" s="26">
        <f t="shared" si="75"/>
        <v>1.7850162515916961</v>
      </c>
      <c r="N430" s="26">
        <f t="shared" si="76"/>
        <v>1.660987647980477</v>
      </c>
      <c r="O430" s="26">
        <f t="shared" si="77"/>
        <v>1.5864250331009044</v>
      </c>
      <c r="P430" s="26">
        <f t="shared" si="78"/>
        <v>1.5371494104527437</v>
      </c>
      <c r="Q430" s="26">
        <f t="shared" si="79"/>
        <v>1.5271767393190532</v>
      </c>
      <c r="R430" s="26">
        <f t="shared" si="80"/>
        <v>1.5285485204647575</v>
      </c>
      <c r="S430" s="26">
        <f t="shared" si="81"/>
        <v>1.5392968107654266</v>
      </c>
      <c r="T430" s="26">
        <f t="shared" si="82"/>
        <v>1.5582583589988104</v>
      </c>
      <c r="U430" s="26">
        <f t="shared" si="83"/>
        <v>1.584705187568775</v>
      </c>
      <c r="V430" s="26">
        <f t="shared" si="84"/>
        <v>1.6181654967250525</v>
      </c>
      <c r="W430" s="26">
        <f t="shared" si="85"/>
        <v>1.6354927950770506</v>
      </c>
      <c r="X430" s="26">
        <f t="shared" si="86"/>
        <v>1.6586095951690845</v>
      </c>
      <c r="Y430" s="26">
        <f t="shared" si="87"/>
        <v>1.6871349901152688</v>
      </c>
      <c r="AA430" s="349">
        <f t="shared" si="91"/>
        <v>2032</v>
      </c>
      <c r="AB430" s="348">
        <f>P$213</f>
        <v>1.3849511973440001</v>
      </c>
      <c r="AC430" s="350">
        <f>P218</f>
        <v>0.89669999999999983</v>
      </c>
      <c r="AD430" s="350">
        <f>P221</f>
        <v>0.10329999999999999</v>
      </c>
      <c r="AE430" s="351">
        <f>P308</f>
        <v>1.3899496338736002</v>
      </c>
    </row>
    <row r="431" spans="1:31" ht="25.2" customHeight="1">
      <c r="A431" s="425"/>
      <c r="B431" s="287">
        <f t="shared" si="88"/>
        <v>2033</v>
      </c>
      <c r="C431" s="309">
        <f t="shared" si="89"/>
        <v>48579</v>
      </c>
      <c r="D431" s="157">
        <f t="shared" si="73"/>
        <v>1.8377935164451003</v>
      </c>
      <c r="E431" s="157">
        <f t="shared" si="68"/>
        <v>1.5593630604218827</v>
      </c>
      <c r="F431" s="157">
        <f t="shared" si="69"/>
        <v>1.5259170523301437</v>
      </c>
      <c r="G431" s="157">
        <f t="shared" si="70"/>
        <v>1.5465369541469141</v>
      </c>
      <c r="H431" s="157">
        <f t="shared" si="71"/>
        <v>1.5984518535669454</v>
      </c>
      <c r="I431" s="157">
        <f t="shared" si="72"/>
        <v>1.6565969646905325</v>
      </c>
      <c r="K431" s="109">
        <f t="shared" si="90"/>
        <v>2033</v>
      </c>
      <c r="L431" s="26">
        <f t="shared" si="74"/>
        <v>2.0767735758170871</v>
      </c>
      <c r="M431" s="26">
        <f t="shared" si="75"/>
        <v>1.7794429353051633</v>
      </c>
      <c r="N431" s="26">
        <f t="shared" si="76"/>
        <v>1.6571640382130499</v>
      </c>
      <c r="O431" s="26">
        <f t="shared" si="77"/>
        <v>1.5836532991874155</v>
      </c>
      <c r="P431" s="26">
        <f t="shared" si="78"/>
        <v>1.5350728216563498</v>
      </c>
      <c r="Q431" s="26">
        <f t="shared" si="79"/>
        <v>1.5252408378092004</v>
      </c>
      <c r="R431" s="26">
        <f t="shared" si="80"/>
        <v>1.5265932668510871</v>
      </c>
      <c r="S431" s="26">
        <f t="shared" si="81"/>
        <v>1.537189927986703</v>
      </c>
      <c r="T431" s="26">
        <f t="shared" si="82"/>
        <v>1.5558839803071254</v>
      </c>
      <c r="U431" s="26">
        <f t="shared" si="83"/>
        <v>1.5819577160016465</v>
      </c>
      <c r="V431" s="26">
        <f t="shared" si="84"/>
        <v>1.6149459911322446</v>
      </c>
      <c r="W431" s="26">
        <f t="shared" si="85"/>
        <v>1.6320288483956369</v>
      </c>
      <c r="X431" s="26">
        <f t="shared" si="86"/>
        <v>1.6548195332638898</v>
      </c>
      <c r="Y431" s="26">
        <f t="shared" si="87"/>
        <v>1.6829425124120714</v>
      </c>
      <c r="AA431" s="349">
        <f t="shared" si="91"/>
        <v>2033</v>
      </c>
      <c r="AB431" s="348">
        <f>Q$213</f>
        <v>1.3849511973440001</v>
      </c>
      <c r="AC431" s="350">
        <f>Q218</f>
        <v>0.88404999999999978</v>
      </c>
      <c r="AD431" s="350">
        <f>Q221</f>
        <v>0.11594999999999998</v>
      </c>
      <c r="AE431" s="351">
        <f>Q308</f>
        <v>1.3899496338736002</v>
      </c>
    </row>
    <row r="432" spans="1:31" ht="25.2" customHeight="1">
      <c r="A432" s="425"/>
      <c r="B432" s="287">
        <f t="shared" si="88"/>
        <v>2034</v>
      </c>
      <c r="C432" s="309">
        <f t="shared" si="89"/>
        <v>48944</v>
      </c>
      <c r="D432" s="157">
        <f t="shared" si="73"/>
        <v>1.8313852532082588</v>
      </c>
      <c r="E432" s="157">
        <f t="shared" si="68"/>
        <v>1.5569388990669415</v>
      </c>
      <c r="F432" s="157">
        <f t="shared" si="69"/>
        <v>1.5239714747683824</v>
      </c>
      <c r="G432" s="157">
        <f t="shared" si="70"/>
        <v>1.5442963234117097</v>
      </c>
      <c r="H432" s="157">
        <f t="shared" si="71"/>
        <v>1.5954683649869774</v>
      </c>
      <c r="I432" s="157">
        <f t="shared" si="72"/>
        <v>1.6527814692605975</v>
      </c>
      <c r="K432" s="109">
        <f t="shared" si="90"/>
        <v>2034</v>
      </c>
      <c r="L432" s="26">
        <f t="shared" si="74"/>
        <v>2.066945712160523</v>
      </c>
      <c r="M432" s="26">
        <f t="shared" si="75"/>
        <v>1.7738696190186305</v>
      </c>
      <c r="N432" s="26">
        <f t="shared" si="76"/>
        <v>1.6533404284456226</v>
      </c>
      <c r="O432" s="26">
        <f t="shared" si="77"/>
        <v>1.5808815652739268</v>
      </c>
      <c r="P432" s="26">
        <f t="shared" si="78"/>
        <v>1.5329962328599562</v>
      </c>
      <c r="Q432" s="26">
        <f t="shared" si="79"/>
        <v>1.5233049362993476</v>
      </c>
      <c r="R432" s="26">
        <f t="shared" si="80"/>
        <v>1.5246380132374169</v>
      </c>
      <c r="S432" s="26">
        <f t="shared" si="81"/>
        <v>1.5350830452079791</v>
      </c>
      <c r="T432" s="26">
        <f t="shared" si="82"/>
        <v>1.5535096016154404</v>
      </c>
      <c r="U432" s="26">
        <f t="shared" si="83"/>
        <v>1.5792102444345182</v>
      </c>
      <c r="V432" s="26">
        <f t="shared" si="84"/>
        <v>1.6117264855394366</v>
      </c>
      <c r="W432" s="26">
        <f t="shared" si="85"/>
        <v>1.628564901714223</v>
      </c>
      <c r="X432" s="26">
        <f t="shared" si="86"/>
        <v>1.6510294713586953</v>
      </c>
      <c r="Y432" s="26">
        <f t="shared" si="87"/>
        <v>1.678750034708874</v>
      </c>
      <c r="AA432" s="349">
        <f t="shared" si="91"/>
        <v>2034</v>
      </c>
      <c r="AB432" s="348">
        <f>R$213</f>
        <v>1.3849511973440001</v>
      </c>
      <c r="AC432" s="350">
        <f>R218</f>
        <v>0.87139999999999973</v>
      </c>
      <c r="AD432" s="350">
        <f>R221</f>
        <v>0.12859999999999999</v>
      </c>
      <c r="AE432" s="351">
        <f>R308</f>
        <v>1.3899496338736002</v>
      </c>
    </row>
    <row r="433" spans="1:31" ht="25.2" customHeight="1">
      <c r="A433" s="425"/>
      <c r="B433" s="287">
        <f t="shared" si="88"/>
        <v>2035</v>
      </c>
      <c r="C433" s="309">
        <f t="shared" si="89"/>
        <v>49309</v>
      </c>
      <c r="D433" s="157">
        <f t="shared" si="73"/>
        <v>1.8249769899714174</v>
      </c>
      <c r="E433" s="157">
        <f t="shared" si="68"/>
        <v>1.5545147377120001</v>
      </c>
      <c r="F433" s="157">
        <f t="shared" si="69"/>
        <v>1.5220258972066207</v>
      </c>
      <c r="G433" s="157">
        <f t="shared" si="70"/>
        <v>1.5420556926765052</v>
      </c>
      <c r="H433" s="157">
        <f t="shared" si="71"/>
        <v>1.5924848764070092</v>
      </c>
      <c r="I433" s="157">
        <f t="shared" si="72"/>
        <v>1.6489659738306621</v>
      </c>
      <c r="K433" s="109">
        <f t="shared" si="90"/>
        <v>2035</v>
      </c>
      <c r="L433" s="26">
        <f t="shared" si="74"/>
        <v>2.0571178485039594</v>
      </c>
      <c r="M433" s="26">
        <f t="shared" si="75"/>
        <v>1.7682963027320975</v>
      </c>
      <c r="N433" s="26">
        <f t="shared" si="76"/>
        <v>1.6495168186781952</v>
      </c>
      <c r="O433" s="26">
        <f t="shared" si="77"/>
        <v>1.5781098313604378</v>
      </c>
      <c r="P433" s="26">
        <f t="shared" si="78"/>
        <v>1.5309196440635624</v>
      </c>
      <c r="Q433" s="26">
        <f t="shared" si="79"/>
        <v>1.5213690347894948</v>
      </c>
      <c r="R433" s="26">
        <f t="shared" si="80"/>
        <v>1.5226827596237467</v>
      </c>
      <c r="S433" s="26">
        <f t="shared" si="81"/>
        <v>1.5329761624292551</v>
      </c>
      <c r="T433" s="26">
        <f t="shared" si="82"/>
        <v>1.5511352229237554</v>
      </c>
      <c r="U433" s="26">
        <f t="shared" si="83"/>
        <v>1.5764627728673899</v>
      </c>
      <c r="V433" s="26">
        <f t="shared" si="84"/>
        <v>1.6085069799466285</v>
      </c>
      <c r="W433" s="26">
        <f t="shared" si="85"/>
        <v>1.625100955032809</v>
      </c>
      <c r="X433" s="26">
        <f t="shared" si="86"/>
        <v>1.6472394094535008</v>
      </c>
      <c r="Y433" s="26">
        <f t="shared" si="87"/>
        <v>1.6745575570056763</v>
      </c>
      <c r="AA433" s="349">
        <f t="shared" si="91"/>
        <v>2035</v>
      </c>
      <c r="AB433" s="348">
        <f>S$213</f>
        <v>1.3849511973440001</v>
      </c>
      <c r="AC433" s="350">
        <f>S218</f>
        <v>0.85874999999999968</v>
      </c>
      <c r="AD433" s="350">
        <f>S221</f>
        <v>0.14124999999999999</v>
      </c>
      <c r="AE433" s="351">
        <f>S308</f>
        <v>1.3899496338736002</v>
      </c>
    </row>
    <row r="434" spans="1:31" ht="25.2" customHeight="1">
      <c r="A434" s="425"/>
      <c r="B434" s="287">
        <f t="shared" si="88"/>
        <v>2036</v>
      </c>
      <c r="C434" s="309">
        <f t="shared" si="89"/>
        <v>49674</v>
      </c>
      <c r="D434" s="157">
        <f t="shared" si="73"/>
        <v>1.8185687267345763</v>
      </c>
      <c r="E434" s="157">
        <f t="shared" si="68"/>
        <v>1.5520905763570587</v>
      </c>
      <c r="F434" s="157">
        <f t="shared" si="69"/>
        <v>1.5200803196448589</v>
      </c>
      <c r="G434" s="157">
        <f t="shared" si="70"/>
        <v>1.5398150619413007</v>
      </c>
      <c r="H434" s="157">
        <f t="shared" si="71"/>
        <v>1.5895013878270408</v>
      </c>
      <c r="I434" s="157">
        <f t="shared" si="72"/>
        <v>1.6451504784007269</v>
      </c>
      <c r="K434" s="109">
        <f t="shared" si="90"/>
        <v>2036</v>
      </c>
      <c r="L434" s="26">
        <f t="shared" si="74"/>
        <v>2.0472899848473958</v>
      </c>
      <c r="M434" s="26">
        <f t="shared" si="75"/>
        <v>1.7627229864455647</v>
      </c>
      <c r="N434" s="26">
        <f t="shared" si="76"/>
        <v>1.6456932089107679</v>
      </c>
      <c r="O434" s="26">
        <f t="shared" si="77"/>
        <v>1.5753380974469489</v>
      </c>
      <c r="P434" s="26">
        <f t="shared" si="78"/>
        <v>1.5288430552671686</v>
      </c>
      <c r="Q434" s="26">
        <f t="shared" si="79"/>
        <v>1.5194331332796418</v>
      </c>
      <c r="R434" s="26">
        <f t="shared" si="80"/>
        <v>1.520727506010076</v>
      </c>
      <c r="S434" s="26">
        <f t="shared" si="81"/>
        <v>1.5308692796505312</v>
      </c>
      <c r="T434" s="26">
        <f t="shared" si="82"/>
        <v>1.5487608442320702</v>
      </c>
      <c r="U434" s="26">
        <f t="shared" si="83"/>
        <v>1.5737153013002612</v>
      </c>
      <c r="V434" s="26">
        <f t="shared" si="84"/>
        <v>1.6052874743538204</v>
      </c>
      <c r="W434" s="26">
        <f t="shared" si="85"/>
        <v>1.6216370083513953</v>
      </c>
      <c r="X434" s="26">
        <f t="shared" si="86"/>
        <v>1.6434493475483061</v>
      </c>
      <c r="Y434" s="26">
        <f t="shared" si="87"/>
        <v>1.6703650793024787</v>
      </c>
      <c r="AA434" s="349">
        <f t="shared" si="91"/>
        <v>2036</v>
      </c>
      <c r="AB434" s="348">
        <f>T$213</f>
        <v>1.3849511973440001</v>
      </c>
      <c r="AC434" s="350">
        <f>T218</f>
        <v>0.84609999999999963</v>
      </c>
      <c r="AD434" s="350">
        <f>T221</f>
        <v>0.15389999999999998</v>
      </c>
      <c r="AE434" s="351">
        <f>T308</f>
        <v>1.3899496338736002</v>
      </c>
    </row>
    <row r="435" spans="1:31" ht="25.2" customHeight="1">
      <c r="A435" s="425"/>
      <c r="B435" s="287">
        <f t="shared" si="88"/>
        <v>2037</v>
      </c>
      <c r="C435" s="309">
        <f t="shared" si="89"/>
        <v>50040</v>
      </c>
      <c r="D435" s="157">
        <f t="shared" si="73"/>
        <v>1.8121604634977349</v>
      </c>
      <c r="E435" s="157">
        <f t="shared" si="68"/>
        <v>1.5496664150021173</v>
      </c>
      <c r="F435" s="157">
        <f t="shared" si="69"/>
        <v>1.5181347420830975</v>
      </c>
      <c r="G435" s="157">
        <f t="shared" si="70"/>
        <v>1.5375744312060964</v>
      </c>
      <c r="H435" s="157">
        <f t="shared" si="71"/>
        <v>1.5865178992470725</v>
      </c>
      <c r="I435" s="157">
        <f t="shared" si="72"/>
        <v>1.6413349829707915</v>
      </c>
      <c r="K435" s="109">
        <f t="shared" si="90"/>
        <v>2037</v>
      </c>
      <c r="L435" s="26">
        <f t="shared" si="74"/>
        <v>2.0374621211908321</v>
      </c>
      <c r="M435" s="26">
        <f t="shared" si="75"/>
        <v>1.7571496701590319</v>
      </c>
      <c r="N435" s="26">
        <f t="shared" si="76"/>
        <v>1.6418695991433405</v>
      </c>
      <c r="O435" s="26">
        <f t="shared" si="77"/>
        <v>1.5725663635334599</v>
      </c>
      <c r="P435" s="26">
        <f t="shared" si="78"/>
        <v>1.526766466470775</v>
      </c>
      <c r="Q435" s="26">
        <f t="shared" si="79"/>
        <v>1.517497231769789</v>
      </c>
      <c r="R435" s="26">
        <f t="shared" si="80"/>
        <v>1.5187722523964058</v>
      </c>
      <c r="S435" s="26">
        <f t="shared" si="81"/>
        <v>1.5287623968718074</v>
      </c>
      <c r="T435" s="26">
        <f t="shared" si="82"/>
        <v>1.5463864655403852</v>
      </c>
      <c r="U435" s="26">
        <f t="shared" si="83"/>
        <v>1.5709678297331329</v>
      </c>
      <c r="V435" s="26">
        <f t="shared" si="84"/>
        <v>1.6020679687610124</v>
      </c>
      <c r="W435" s="26">
        <f t="shared" si="85"/>
        <v>1.6181730616699816</v>
      </c>
      <c r="X435" s="26">
        <f t="shared" si="86"/>
        <v>1.6396592856431116</v>
      </c>
      <c r="Y435" s="26">
        <f t="shared" si="87"/>
        <v>1.6661726015992813</v>
      </c>
      <c r="AA435" s="349">
        <f t="shared" si="91"/>
        <v>2037</v>
      </c>
      <c r="AB435" s="348">
        <f>U$213</f>
        <v>1.3849511973440001</v>
      </c>
      <c r="AC435" s="350">
        <f>U218</f>
        <v>0.83344999999999958</v>
      </c>
      <c r="AD435" s="350">
        <f>U221</f>
        <v>0.16654999999999998</v>
      </c>
      <c r="AE435" s="351">
        <f>U308</f>
        <v>1.3899496338736002</v>
      </c>
    </row>
    <row r="436" spans="1:31" ht="25.2" customHeight="1">
      <c r="A436" s="425"/>
      <c r="B436" s="287">
        <f t="shared" si="88"/>
        <v>2038</v>
      </c>
      <c r="C436" s="309">
        <f t="shared" si="89"/>
        <v>50405</v>
      </c>
      <c r="D436" s="157">
        <f t="shared" si="73"/>
        <v>1.8057522002608934</v>
      </c>
      <c r="E436" s="157">
        <f t="shared" si="68"/>
        <v>1.5472422536471764</v>
      </c>
      <c r="F436" s="157">
        <f t="shared" si="69"/>
        <v>1.5161891645213357</v>
      </c>
      <c r="G436" s="157">
        <f t="shared" si="70"/>
        <v>1.5353338004708919</v>
      </c>
      <c r="H436" s="157">
        <f t="shared" si="71"/>
        <v>1.5835344106671045</v>
      </c>
      <c r="I436" s="157">
        <f t="shared" si="72"/>
        <v>1.6375194875408561</v>
      </c>
      <c r="K436" s="109">
        <f t="shared" si="90"/>
        <v>2038</v>
      </c>
      <c r="L436" s="26">
        <f t="shared" si="74"/>
        <v>2.0276342575342681</v>
      </c>
      <c r="M436" s="26">
        <f t="shared" si="75"/>
        <v>1.7515763538724991</v>
      </c>
      <c r="N436" s="26">
        <f t="shared" si="76"/>
        <v>1.6380459893759132</v>
      </c>
      <c r="O436" s="26">
        <f t="shared" si="77"/>
        <v>1.5697946296199712</v>
      </c>
      <c r="P436" s="26">
        <f t="shared" si="78"/>
        <v>1.5246898776743814</v>
      </c>
      <c r="Q436" s="26">
        <f t="shared" si="79"/>
        <v>1.515561330259936</v>
      </c>
      <c r="R436" s="26">
        <f t="shared" si="80"/>
        <v>1.5168169987827353</v>
      </c>
      <c r="S436" s="26">
        <f t="shared" si="81"/>
        <v>1.5266555140930835</v>
      </c>
      <c r="T436" s="26">
        <f t="shared" si="82"/>
        <v>1.5440120868487002</v>
      </c>
      <c r="U436" s="26">
        <f t="shared" si="83"/>
        <v>1.5682203581660046</v>
      </c>
      <c r="V436" s="26">
        <f t="shared" si="84"/>
        <v>1.5988484631682045</v>
      </c>
      <c r="W436" s="26">
        <f t="shared" si="85"/>
        <v>1.614709114988568</v>
      </c>
      <c r="X436" s="26">
        <f t="shared" si="86"/>
        <v>1.6358692237379171</v>
      </c>
      <c r="Y436" s="26">
        <f t="shared" si="87"/>
        <v>1.6619801238960838</v>
      </c>
      <c r="AA436" s="349">
        <f t="shared" si="91"/>
        <v>2038</v>
      </c>
      <c r="AB436" s="348">
        <f>V$213</f>
        <v>1.3849511973440001</v>
      </c>
      <c r="AC436" s="350">
        <f>V218</f>
        <v>0.82079999999999953</v>
      </c>
      <c r="AD436" s="350">
        <f>V221</f>
        <v>0.17919999999999997</v>
      </c>
      <c r="AE436" s="351">
        <f>V308</f>
        <v>1.3899496338736002</v>
      </c>
    </row>
    <row r="437" spans="1:31" ht="25.2" customHeight="1">
      <c r="A437" s="425"/>
      <c r="B437" s="287">
        <f t="shared" si="88"/>
        <v>2039</v>
      </c>
      <c r="C437" s="309">
        <f t="shared" si="89"/>
        <v>50770</v>
      </c>
      <c r="D437" s="157">
        <f t="shared" si="73"/>
        <v>1.7993439370240523</v>
      </c>
      <c r="E437" s="157">
        <f t="shared" si="68"/>
        <v>1.5448180922922348</v>
      </c>
      <c r="F437" s="157">
        <f t="shared" si="69"/>
        <v>1.5142435869595741</v>
      </c>
      <c r="G437" s="157">
        <f t="shared" si="70"/>
        <v>1.5330931697356873</v>
      </c>
      <c r="H437" s="157">
        <f t="shared" si="71"/>
        <v>1.5805509220871361</v>
      </c>
      <c r="I437" s="157">
        <f t="shared" si="72"/>
        <v>1.6337039921109209</v>
      </c>
      <c r="K437" s="109">
        <f t="shared" si="90"/>
        <v>2039</v>
      </c>
      <c r="L437" s="26">
        <f t="shared" si="74"/>
        <v>2.0178063938777044</v>
      </c>
      <c r="M437" s="26">
        <f t="shared" si="75"/>
        <v>1.7460030375859663</v>
      </c>
      <c r="N437" s="26">
        <f t="shared" si="76"/>
        <v>1.6342223796084858</v>
      </c>
      <c r="O437" s="26">
        <f t="shared" si="77"/>
        <v>1.567022895706482</v>
      </c>
      <c r="P437" s="26">
        <f t="shared" si="78"/>
        <v>1.5226132888779875</v>
      </c>
      <c r="Q437" s="26">
        <f t="shared" si="79"/>
        <v>1.5136254287500832</v>
      </c>
      <c r="R437" s="26">
        <f t="shared" si="80"/>
        <v>1.5148617451690649</v>
      </c>
      <c r="S437" s="26">
        <f t="shared" si="81"/>
        <v>1.5245486313143597</v>
      </c>
      <c r="T437" s="26">
        <f t="shared" si="82"/>
        <v>1.541637708157015</v>
      </c>
      <c r="U437" s="26">
        <f t="shared" si="83"/>
        <v>1.5654728865988758</v>
      </c>
      <c r="V437" s="26">
        <f t="shared" si="84"/>
        <v>1.5956289575753964</v>
      </c>
      <c r="W437" s="26">
        <f t="shared" si="85"/>
        <v>1.6112451683071543</v>
      </c>
      <c r="X437" s="26">
        <f t="shared" si="86"/>
        <v>1.6320791618327224</v>
      </c>
      <c r="Y437" s="26">
        <f t="shared" si="87"/>
        <v>1.6577876461928862</v>
      </c>
      <c r="AA437" s="349">
        <f t="shared" si="91"/>
        <v>2039</v>
      </c>
      <c r="AB437" s="348">
        <f>W$213</f>
        <v>1.3849511973440001</v>
      </c>
      <c r="AC437" s="350">
        <f>W218</f>
        <v>0.80814999999999948</v>
      </c>
      <c r="AD437" s="350">
        <f>W221</f>
        <v>0.19184999999999997</v>
      </c>
      <c r="AE437" s="351">
        <f>W308</f>
        <v>1.3899496338736002</v>
      </c>
    </row>
    <row r="438" spans="1:31" ht="25.2" customHeight="1">
      <c r="A438" s="425"/>
      <c r="B438" s="287">
        <f t="shared" si="88"/>
        <v>2040</v>
      </c>
      <c r="C438" s="309">
        <f t="shared" si="89"/>
        <v>51135</v>
      </c>
      <c r="D438" s="157">
        <f t="shared" si="73"/>
        <v>1.7929356737872109</v>
      </c>
      <c r="E438" s="157">
        <f t="shared" si="68"/>
        <v>1.5423939309372936</v>
      </c>
      <c r="F438" s="157">
        <f t="shared" si="69"/>
        <v>1.5122980093978124</v>
      </c>
      <c r="G438" s="157">
        <f t="shared" si="70"/>
        <v>1.530852539000483</v>
      </c>
      <c r="H438" s="157">
        <f t="shared" si="71"/>
        <v>1.5775674335071679</v>
      </c>
      <c r="I438" s="157">
        <f t="shared" si="72"/>
        <v>1.6298884966809861</v>
      </c>
      <c r="K438" s="109">
        <f t="shared" si="90"/>
        <v>2040</v>
      </c>
      <c r="L438" s="26">
        <f t="shared" si="74"/>
        <v>2.0079785302211404</v>
      </c>
      <c r="M438" s="26">
        <f t="shared" si="75"/>
        <v>1.7404297212994333</v>
      </c>
      <c r="N438" s="26">
        <f t="shared" si="76"/>
        <v>1.6303987698410585</v>
      </c>
      <c r="O438" s="26">
        <f t="shared" si="77"/>
        <v>1.5642511617929933</v>
      </c>
      <c r="P438" s="26">
        <f t="shared" si="78"/>
        <v>1.5205367000815939</v>
      </c>
      <c r="Q438" s="26">
        <f t="shared" si="79"/>
        <v>1.5116895272402302</v>
      </c>
      <c r="R438" s="26">
        <f t="shared" si="80"/>
        <v>1.5129064915553947</v>
      </c>
      <c r="S438" s="26">
        <f t="shared" si="81"/>
        <v>1.5224417485356359</v>
      </c>
      <c r="T438" s="26">
        <f t="shared" si="82"/>
        <v>1.5392633294653302</v>
      </c>
      <c r="U438" s="26">
        <f t="shared" si="83"/>
        <v>1.5627254150317476</v>
      </c>
      <c r="V438" s="26">
        <f t="shared" si="84"/>
        <v>1.5924094519825882</v>
      </c>
      <c r="W438" s="26">
        <f t="shared" si="85"/>
        <v>1.6077812216257406</v>
      </c>
      <c r="X438" s="26">
        <f t="shared" si="86"/>
        <v>1.6282890999275281</v>
      </c>
      <c r="Y438" s="26">
        <f t="shared" si="87"/>
        <v>1.653595168489689</v>
      </c>
      <c r="AA438" s="349">
        <f t="shared" si="91"/>
        <v>2040</v>
      </c>
      <c r="AB438" s="348">
        <f>X$213</f>
        <v>1.3849511973440001</v>
      </c>
      <c r="AC438" s="350">
        <f>X218</f>
        <v>0.79549999999999943</v>
      </c>
      <c r="AD438" s="350">
        <f>X221</f>
        <v>0.20449999999999996</v>
      </c>
      <c r="AE438" s="351">
        <f>X308</f>
        <v>1.3899496338736002</v>
      </c>
    </row>
    <row r="439" spans="1:31" ht="25.2" customHeight="1">
      <c r="A439" s="425"/>
      <c r="B439" s="287">
        <f t="shared" si="88"/>
        <v>2041</v>
      </c>
      <c r="C439" s="309">
        <f t="shared" si="89"/>
        <v>51501</v>
      </c>
      <c r="D439" s="157">
        <f t="shared" si="73"/>
        <v>1.7865274105503695</v>
      </c>
      <c r="E439" s="157">
        <f t="shared" si="68"/>
        <v>1.5399697695823522</v>
      </c>
      <c r="F439" s="157">
        <f t="shared" si="69"/>
        <v>1.5103524318360508</v>
      </c>
      <c r="G439" s="157">
        <f t="shared" si="70"/>
        <v>1.5286119082652785</v>
      </c>
      <c r="H439" s="157">
        <f t="shared" si="71"/>
        <v>1.5745839449271997</v>
      </c>
      <c r="I439" s="157">
        <f t="shared" si="72"/>
        <v>1.6260730012510505</v>
      </c>
      <c r="K439" s="109">
        <f t="shared" si="90"/>
        <v>2041</v>
      </c>
      <c r="L439" s="26">
        <f t="shared" si="74"/>
        <v>1.9981506665645767</v>
      </c>
      <c r="M439" s="26">
        <f t="shared" si="75"/>
        <v>1.7348564050129005</v>
      </c>
      <c r="N439" s="26">
        <f t="shared" si="76"/>
        <v>1.6265751600736311</v>
      </c>
      <c r="O439" s="26">
        <f t="shared" si="77"/>
        <v>1.5614794278795043</v>
      </c>
      <c r="P439" s="26">
        <f t="shared" si="78"/>
        <v>1.5184601112852001</v>
      </c>
      <c r="Q439" s="26">
        <f t="shared" si="79"/>
        <v>1.5097536257303774</v>
      </c>
      <c r="R439" s="26">
        <f t="shared" si="80"/>
        <v>1.5109512379417243</v>
      </c>
      <c r="S439" s="26">
        <f t="shared" si="81"/>
        <v>1.520334865756912</v>
      </c>
      <c r="T439" s="26">
        <f t="shared" si="82"/>
        <v>1.536888950773645</v>
      </c>
      <c r="U439" s="26">
        <f t="shared" si="83"/>
        <v>1.5599779434646193</v>
      </c>
      <c r="V439" s="26">
        <f t="shared" si="84"/>
        <v>1.5891899463897803</v>
      </c>
      <c r="W439" s="26">
        <f t="shared" si="85"/>
        <v>1.6043172749443264</v>
      </c>
      <c r="X439" s="26">
        <f t="shared" si="86"/>
        <v>1.6244990380223332</v>
      </c>
      <c r="Y439" s="26">
        <f t="shared" si="87"/>
        <v>1.6494026907864914</v>
      </c>
      <c r="AA439" s="349">
        <f t="shared" si="91"/>
        <v>2041</v>
      </c>
      <c r="AB439" s="348">
        <f>Y$213</f>
        <v>1.3849511973440001</v>
      </c>
      <c r="AC439" s="350">
        <f>Y218</f>
        <v>0.78284999999999938</v>
      </c>
      <c r="AD439" s="350">
        <f>Y221</f>
        <v>0.21714999999999995</v>
      </c>
      <c r="AE439" s="351">
        <f>Y308</f>
        <v>1.3899496338736002</v>
      </c>
    </row>
    <row r="440" spans="1:31" ht="25.2" customHeight="1">
      <c r="A440" s="425"/>
      <c r="B440" s="287">
        <f>B439+1</f>
        <v>2042</v>
      </c>
      <c r="C440" s="309">
        <f t="shared" si="89"/>
        <v>51866</v>
      </c>
      <c r="D440" s="157">
        <f t="shared" si="73"/>
        <v>1.7801191473135283</v>
      </c>
      <c r="E440" s="157">
        <f t="shared" si="68"/>
        <v>1.537545608227411</v>
      </c>
      <c r="F440" s="157">
        <f t="shared" si="69"/>
        <v>1.5084068542742892</v>
      </c>
      <c r="G440" s="157">
        <f t="shared" si="70"/>
        <v>1.5263712775300742</v>
      </c>
      <c r="H440" s="157">
        <f t="shared" si="71"/>
        <v>1.5716004563472317</v>
      </c>
      <c r="I440" s="157">
        <f t="shared" si="72"/>
        <v>1.6222575058211151</v>
      </c>
      <c r="K440" s="109">
        <f>K439+1</f>
        <v>2042</v>
      </c>
      <c r="L440" s="26">
        <f t="shared" si="74"/>
        <v>1.9883228029080129</v>
      </c>
      <c r="M440" s="26">
        <f t="shared" si="75"/>
        <v>1.7292830887263677</v>
      </c>
      <c r="N440" s="26">
        <f t="shared" si="76"/>
        <v>1.622751550306204</v>
      </c>
      <c r="O440" s="26">
        <f t="shared" si="77"/>
        <v>1.5587076939660156</v>
      </c>
      <c r="P440" s="26">
        <f t="shared" si="78"/>
        <v>1.5163835224888065</v>
      </c>
      <c r="Q440" s="26">
        <f t="shared" si="79"/>
        <v>1.5078177242205246</v>
      </c>
      <c r="R440" s="26">
        <f t="shared" si="80"/>
        <v>1.5089959843280538</v>
      </c>
      <c r="S440" s="26">
        <f t="shared" si="81"/>
        <v>1.5182279829781882</v>
      </c>
      <c r="T440" s="26">
        <f t="shared" si="82"/>
        <v>1.53451457208196</v>
      </c>
      <c r="U440" s="26">
        <f t="shared" si="83"/>
        <v>1.5572304718974908</v>
      </c>
      <c r="V440" s="26">
        <f t="shared" si="84"/>
        <v>1.5859704407969724</v>
      </c>
      <c r="W440" s="26">
        <f t="shared" si="85"/>
        <v>1.6008533282629127</v>
      </c>
      <c r="X440" s="26">
        <f t="shared" si="86"/>
        <v>1.6207089761171387</v>
      </c>
      <c r="Y440" s="26">
        <f t="shared" si="87"/>
        <v>1.6452102130832937</v>
      </c>
      <c r="AA440" s="349">
        <f>AA439+1</f>
        <v>2042</v>
      </c>
      <c r="AB440" s="348">
        <f>Z$213</f>
        <v>1.3849511973440001</v>
      </c>
      <c r="AC440" s="350">
        <f>Z218</f>
        <v>0.77019999999999933</v>
      </c>
      <c r="AD440" s="350">
        <f>Z221</f>
        <v>0.22979999999999995</v>
      </c>
      <c r="AE440" s="351">
        <f>Z308</f>
        <v>1.3899496338736002</v>
      </c>
    </row>
    <row r="441" spans="1:31" ht="25.2" customHeight="1">
      <c r="A441" s="425"/>
      <c r="B441" s="287">
        <f t="shared" si="88"/>
        <v>2043</v>
      </c>
      <c r="C441" s="309">
        <f t="shared" si="89"/>
        <v>52231</v>
      </c>
      <c r="D441" s="157">
        <f t="shared" si="73"/>
        <v>1.7737108840766869</v>
      </c>
      <c r="E441" s="157">
        <f t="shared" si="68"/>
        <v>1.5351214468724699</v>
      </c>
      <c r="F441" s="157">
        <f t="shared" si="69"/>
        <v>1.5064612767125278</v>
      </c>
      <c r="G441" s="157">
        <f t="shared" si="70"/>
        <v>1.5241306467948696</v>
      </c>
      <c r="H441" s="157">
        <f t="shared" si="71"/>
        <v>1.5686169677672632</v>
      </c>
      <c r="I441" s="157">
        <f t="shared" si="72"/>
        <v>1.6184420103911796</v>
      </c>
      <c r="K441" s="109">
        <f t="shared" si="90"/>
        <v>2043</v>
      </c>
      <c r="L441" s="26">
        <f t="shared" si="74"/>
        <v>1.9784949392514493</v>
      </c>
      <c r="M441" s="26">
        <f t="shared" si="75"/>
        <v>1.7237097724398349</v>
      </c>
      <c r="N441" s="26">
        <f t="shared" si="76"/>
        <v>1.6189279405387766</v>
      </c>
      <c r="O441" s="26">
        <f t="shared" si="77"/>
        <v>1.5559359600525267</v>
      </c>
      <c r="P441" s="26">
        <f t="shared" si="78"/>
        <v>1.5143069336924129</v>
      </c>
      <c r="Q441" s="26">
        <f t="shared" si="79"/>
        <v>1.5058818227106718</v>
      </c>
      <c r="R441" s="26">
        <f t="shared" si="80"/>
        <v>1.5070407307143836</v>
      </c>
      <c r="S441" s="26">
        <f t="shared" si="81"/>
        <v>1.5161211001994643</v>
      </c>
      <c r="T441" s="26">
        <f t="shared" si="82"/>
        <v>1.532140193390275</v>
      </c>
      <c r="U441" s="26">
        <f t="shared" si="83"/>
        <v>1.5544830003303625</v>
      </c>
      <c r="V441" s="26">
        <f t="shared" si="84"/>
        <v>1.5827509352041642</v>
      </c>
      <c r="W441" s="26">
        <f t="shared" si="85"/>
        <v>1.597389381581499</v>
      </c>
      <c r="X441" s="26">
        <f t="shared" si="86"/>
        <v>1.6169189142119442</v>
      </c>
      <c r="Y441" s="26">
        <f t="shared" si="87"/>
        <v>1.6410177353800963</v>
      </c>
      <c r="AA441" s="349">
        <f t="shared" si="91"/>
        <v>2043</v>
      </c>
      <c r="AB441" s="348">
        <f>AA$213</f>
        <v>1.3849511973440001</v>
      </c>
      <c r="AC441" s="350">
        <f>AA218</f>
        <v>0.75754999999999928</v>
      </c>
      <c r="AD441" s="350">
        <f>AA221</f>
        <v>0.24244999999999994</v>
      </c>
      <c r="AE441" s="351">
        <f>AA308</f>
        <v>1.3899496338736002</v>
      </c>
    </row>
    <row r="442" spans="1:31" ht="25.2" customHeight="1">
      <c r="A442" s="425"/>
      <c r="B442" s="287">
        <f t="shared" si="88"/>
        <v>2044</v>
      </c>
      <c r="C442" s="309">
        <f t="shared" si="89"/>
        <v>52596</v>
      </c>
      <c r="D442" s="157">
        <f t="shared" si="73"/>
        <v>1.7673026208398455</v>
      </c>
      <c r="E442" s="157">
        <f t="shared" si="68"/>
        <v>1.5326972855175285</v>
      </c>
      <c r="F442" s="157">
        <f t="shared" si="69"/>
        <v>1.504515699150766</v>
      </c>
      <c r="G442" s="157">
        <f t="shared" si="70"/>
        <v>1.5218900160596651</v>
      </c>
      <c r="H442" s="157">
        <f t="shared" si="71"/>
        <v>1.565633479187295</v>
      </c>
      <c r="I442" s="157">
        <f t="shared" si="72"/>
        <v>1.6146265149612447</v>
      </c>
      <c r="K442" s="109">
        <f t="shared" si="90"/>
        <v>2044</v>
      </c>
      <c r="L442" s="26">
        <f t="shared" si="74"/>
        <v>1.9686670755948854</v>
      </c>
      <c r="M442" s="26">
        <f t="shared" si="75"/>
        <v>1.7181364561533017</v>
      </c>
      <c r="N442" s="26">
        <f t="shared" si="76"/>
        <v>1.6151043307713491</v>
      </c>
      <c r="O442" s="26">
        <f t="shared" si="77"/>
        <v>1.5531642261390379</v>
      </c>
      <c r="P442" s="26">
        <f t="shared" si="78"/>
        <v>1.512230344896019</v>
      </c>
      <c r="Q442" s="26">
        <f t="shared" si="79"/>
        <v>1.503945921200819</v>
      </c>
      <c r="R442" s="26">
        <f t="shared" si="80"/>
        <v>1.5050854771007129</v>
      </c>
      <c r="S442" s="26">
        <f t="shared" si="81"/>
        <v>1.5140142174207405</v>
      </c>
      <c r="T442" s="26">
        <f t="shared" si="82"/>
        <v>1.5297658146985897</v>
      </c>
      <c r="U442" s="26">
        <f t="shared" si="83"/>
        <v>1.551735528763234</v>
      </c>
      <c r="V442" s="26">
        <f t="shared" si="84"/>
        <v>1.5795314296113561</v>
      </c>
      <c r="W442" s="26">
        <f t="shared" si="85"/>
        <v>1.5939254349000853</v>
      </c>
      <c r="X442" s="26">
        <f t="shared" si="86"/>
        <v>1.6131288523067497</v>
      </c>
      <c r="Y442" s="26">
        <f t="shared" si="87"/>
        <v>1.6368252576768989</v>
      </c>
      <c r="AA442" s="349">
        <f t="shared" si="91"/>
        <v>2044</v>
      </c>
      <c r="AB442" s="348">
        <f>AB$213</f>
        <v>1.3849511973440001</v>
      </c>
      <c r="AC442" s="350">
        <f>AB218</f>
        <v>0.74489999999999923</v>
      </c>
      <c r="AD442" s="350">
        <f>AB221</f>
        <v>0.25509999999999994</v>
      </c>
      <c r="AE442" s="351">
        <f>AB308</f>
        <v>1.3899496338736002</v>
      </c>
    </row>
    <row r="443" spans="1:31" ht="25.2" customHeight="1">
      <c r="A443" s="425"/>
      <c r="B443" s="287">
        <f t="shared" si="88"/>
        <v>2045</v>
      </c>
      <c r="C443" s="309">
        <f t="shared" si="89"/>
        <v>52962</v>
      </c>
      <c r="D443" s="157">
        <f t="shared" si="73"/>
        <v>1.7608943576030043</v>
      </c>
      <c r="E443" s="157">
        <f t="shared" si="68"/>
        <v>1.5302731241625871</v>
      </c>
      <c r="F443" s="157">
        <f t="shared" si="69"/>
        <v>1.5025701215890044</v>
      </c>
      <c r="G443" s="157">
        <f t="shared" si="70"/>
        <v>1.5196493853244606</v>
      </c>
      <c r="H443" s="157">
        <f t="shared" si="71"/>
        <v>1.5626499906073268</v>
      </c>
      <c r="I443" s="157">
        <f t="shared" si="72"/>
        <v>1.6108110195313092</v>
      </c>
      <c r="K443" s="109">
        <f t="shared" si="90"/>
        <v>2045</v>
      </c>
      <c r="L443" s="26">
        <f t="shared" si="74"/>
        <v>1.9588392119383216</v>
      </c>
      <c r="M443" s="26">
        <f t="shared" si="75"/>
        <v>1.7125631398667689</v>
      </c>
      <c r="N443" s="26">
        <f t="shared" si="76"/>
        <v>1.6112807210039219</v>
      </c>
      <c r="O443" s="26">
        <f t="shared" si="77"/>
        <v>1.5503924922255488</v>
      </c>
      <c r="P443" s="26">
        <f t="shared" si="78"/>
        <v>1.5101537560996252</v>
      </c>
      <c r="Q443" s="26">
        <f t="shared" si="79"/>
        <v>1.502010019690966</v>
      </c>
      <c r="R443" s="26">
        <f t="shared" si="80"/>
        <v>1.5031302234870427</v>
      </c>
      <c r="S443" s="26">
        <f t="shared" si="81"/>
        <v>1.5119073346420164</v>
      </c>
      <c r="T443" s="26">
        <f t="shared" si="82"/>
        <v>1.5273914360069045</v>
      </c>
      <c r="U443" s="26">
        <f t="shared" si="83"/>
        <v>1.5489880571961057</v>
      </c>
      <c r="V443" s="26">
        <f t="shared" si="84"/>
        <v>1.5763119240185481</v>
      </c>
      <c r="W443" s="26">
        <f t="shared" si="85"/>
        <v>1.5904614882186714</v>
      </c>
      <c r="X443" s="26">
        <f t="shared" si="86"/>
        <v>1.609338790401555</v>
      </c>
      <c r="Y443" s="26">
        <f t="shared" si="87"/>
        <v>1.6326327799737013</v>
      </c>
      <c r="AA443" s="349">
        <f t="shared" si="91"/>
        <v>2045</v>
      </c>
      <c r="AB443" s="348">
        <f>AC$213</f>
        <v>1.3849511973440001</v>
      </c>
      <c r="AC443" s="350">
        <f>AC218</f>
        <v>0.73224999999999918</v>
      </c>
      <c r="AD443" s="350">
        <f>AC221</f>
        <v>0.26774999999999993</v>
      </c>
      <c r="AE443" s="351">
        <f>AC308</f>
        <v>1.3899496338736002</v>
      </c>
    </row>
    <row r="444" spans="1:31" ht="25.2" customHeight="1">
      <c r="A444" s="425"/>
      <c r="B444" s="287">
        <f t="shared" si="88"/>
        <v>2046</v>
      </c>
      <c r="C444" s="309">
        <f t="shared" si="89"/>
        <v>53327</v>
      </c>
      <c r="D444" s="157">
        <f t="shared" si="73"/>
        <v>1.7544860943661629</v>
      </c>
      <c r="E444" s="157">
        <f t="shared" si="68"/>
        <v>1.5278489628076457</v>
      </c>
      <c r="F444" s="157">
        <f t="shared" si="69"/>
        <v>1.5006245440272428</v>
      </c>
      <c r="G444" s="157">
        <f t="shared" si="70"/>
        <v>1.5174087545892561</v>
      </c>
      <c r="H444" s="157">
        <f t="shared" si="71"/>
        <v>1.5596665020273588</v>
      </c>
      <c r="I444" s="157">
        <f t="shared" si="72"/>
        <v>1.606995524101374</v>
      </c>
      <c r="K444" s="109">
        <f t="shared" si="90"/>
        <v>2046</v>
      </c>
      <c r="L444" s="26">
        <f t="shared" si="74"/>
        <v>1.9490113482817577</v>
      </c>
      <c r="M444" s="26">
        <f t="shared" si="75"/>
        <v>1.7069898235802361</v>
      </c>
      <c r="N444" s="26">
        <f t="shared" si="76"/>
        <v>1.6074571112364946</v>
      </c>
      <c r="O444" s="26">
        <f t="shared" si="77"/>
        <v>1.54762075831206</v>
      </c>
      <c r="P444" s="26">
        <f t="shared" si="78"/>
        <v>1.5080771673032316</v>
      </c>
      <c r="Q444" s="26">
        <f t="shared" si="79"/>
        <v>1.5000741181811132</v>
      </c>
      <c r="R444" s="26">
        <f t="shared" si="80"/>
        <v>1.5011749698733723</v>
      </c>
      <c r="S444" s="26">
        <f t="shared" si="81"/>
        <v>1.5098004518632926</v>
      </c>
      <c r="T444" s="26">
        <f t="shared" si="82"/>
        <v>1.5250170573152195</v>
      </c>
      <c r="U444" s="26">
        <f t="shared" si="83"/>
        <v>1.5462405856289771</v>
      </c>
      <c r="V444" s="26">
        <f t="shared" si="84"/>
        <v>1.5730924184257402</v>
      </c>
      <c r="W444" s="26">
        <f t="shared" si="85"/>
        <v>1.5869975415372577</v>
      </c>
      <c r="X444" s="26">
        <f t="shared" si="86"/>
        <v>1.6055487284963605</v>
      </c>
      <c r="Y444" s="26">
        <f t="shared" si="87"/>
        <v>1.6284403022705038</v>
      </c>
      <c r="AA444" s="349">
        <f t="shared" si="91"/>
        <v>2046</v>
      </c>
      <c r="AB444" s="348">
        <f>AD$213</f>
        <v>1.3849511973440001</v>
      </c>
      <c r="AC444" s="350">
        <f>AD218</f>
        <v>0.71959999999999913</v>
      </c>
      <c r="AD444" s="350">
        <f>AD221</f>
        <v>0.28039999999999993</v>
      </c>
      <c r="AE444" s="351">
        <f>AD308</f>
        <v>1.3899496338736002</v>
      </c>
    </row>
    <row r="445" spans="1:31" ht="25.2" customHeight="1">
      <c r="A445" s="425"/>
      <c r="B445" s="287">
        <f t="shared" si="88"/>
        <v>2047</v>
      </c>
      <c r="C445" s="309">
        <f t="shared" si="89"/>
        <v>53692</v>
      </c>
      <c r="D445" s="157">
        <f t="shared" si="73"/>
        <v>1.7480778311293215</v>
      </c>
      <c r="E445" s="157">
        <f t="shared" si="68"/>
        <v>1.5254248014527045</v>
      </c>
      <c r="F445" s="157">
        <f t="shared" si="69"/>
        <v>1.4986789664654812</v>
      </c>
      <c r="G445" s="157">
        <f t="shared" si="70"/>
        <v>1.5151681238540515</v>
      </c>
      <c r="H445" s="157">
        <f t="shared" si="71"/>
        <v>1.5566830134473904</v>
      </c>
      <c r="I445" s="157">
        <f t="shared" si="72"/>
        <v>1.6031800286714388</v>
      </c>
      <c r="K445" s="109">
        <f t="shared" si="90"/>
        <v>2047</v>
      </c>
      <c r="L445" s="26">
        <f t="shared" si="74"/>
        <v>1.9391834846251941</v>
      </c>
      <c r="M445" s="26">
        <f t="shared" si="75"/>
        <v>1.7014165072937033</v>
      </c>
      <c r="N445" s="26">
        <f t="shared" si="76"/>
        <v>1.6036335014690672</v>
      </c>
      <c r="O445" s="26">
        <f t="shared" si="77"/>
        <v>1.5448490243985713</v>
      </c>
      <c r="P445" s="26">
        <f t="shared" si="78"/>
        <v>1.5060005785068378</v>
      </c>
      <c r="Q445" s="26">
        <f t="shared" si="79"/>
        <v>1.4981382166712602</v>
      </c>
      <c r="R445" s="26">
        <f t="shared" si="80"/>
        <v>1.4992197162597021</v>
      </c>
      <c r="S445" s="26">
        <f t="shared" si="81"/>
        <v>1.5076935690845688</v>
      </c>
      <c r="T445" s="26">
        <f t="shared" si="82"/>
        <v>1.5226426786235345</v>
      </c>
      <c r="U445" s="26">
        <f t="shared" si="83"/>
        <v>1.5434931140618489</v>
      </c>
      <c r="V445" s="26">
        <f t="shared" si="84"/>
        <v>1.5698729128329321</v>
      </c>
      <c r="W445" s="26">
        <f t="shared" si="85"/>
        <v>1.583533594855844</v>
      </c>
      <c r="X445" s="26">
        <f t="shared" si="86"/>
        <v>1.6017586665911661</v>
      </c>
      <c r="Y445" s="26">
        <f t="shared" si="87"/>
        <v>1.6242478245673064</v>
      </c>
      <c r="AA445" s="349">
        <f t="shared" si="91"/>
        <v>2047</v>
      </c>
      <c r="AB445" s="348">
        <f>AE$213</f>
        <v>1.3849511973440001</v>
      </c>
      <c r="AC445" s="350">
        <f>AE218</f>
        <v>0.70694999999999908</v>
      </c>
      <c r="AD445" s="350">
        <f>AE221</f>
        <v>0.29304999999999992</v>
      </c>
      <c r="AE445" s="351">
        <f>AE308</f>
        <v>1.3899496338736002</v>
      </c>
    </row>
    <row r="446" spans="1:31" ht="25.2" customHeight="1">
      <c r="A446" s="425"/>
      <c r="B446" s="287">
        <f t="shared" si="88"/>
        <v>2048</v>
      </c>
      <c r="C446" s="309">
        <f t="shared" si="89"/>
        <v>54057</v>
      </c>
      <c r="D446" s="157">
        <f t="shared" si="73"/>
        <v>1.7416695678924803</v>
      </c>
      <c r="E446" s="157">
        <f t="shared" si="68"/>
        <v>1.5230006400977634</v>
      </c>
      <c r="F446" s="157">
        <f t="shared" si="69"/>
        <v>1.4967333889037195</v>
      </c>
      <c r="G446" s="157">
        <f t="shared" si="70"/>
        <v>1.5129274931188472</v>
      </c>
      <c r="H446" s="157">
        <f t="shared" si="71"/>
        <v>1.5536995248674224</v>
      </c>
      <c r="I446" s="157">
        <f t="shared" si="72"/>
        <v>1.5993645332415036</v>
      </c>
      <c r="K446" s="109">
        <f t="shared" si="90"/>
        <v>2048</v>
      </c>
      <c r="L446" s="26">
        <f t="shared" si="74"/>
        <v>1.9293556209686302</v>
      </c>
      <c r="M446" s="26">
        <f t="shared" si="75"/>
        <v>1.6958431910071705</v>
      </c>
      <c r="N446" s="26">
        <f t="shared" si="76"/>
        <v>1.5998098917016401</v>
      </c>
      <c r="O446" s="26">
        <f t="shared" si="77"/>
        <v>1.5420772904850824</v>
      </c>
      <c r="P446" s="26">
        <f t="shared" si="78"/>
        <v>1.5039239897104442</v>
      </c>
      <c r="Q446" s="26">
        <f t="shared" si="79"/>
        <v>1.4962023151614074</v>
      </c>
      <c r="R446" s="26">
        <f t="shared" si="80"/>
        <v>1.4972644626460316</v>
      </c>
      <c r="S446" s="26">
        <f t="shared" si="81"/>
        <v>1.5055866863058449</v>
      </c>
      <c r="T446" s="26">
        <f t="shared" si="82"/>
        <v>1.5202682999318495</v>
      </c>
      <c r="U446" s="26">
        <f t="shared" si="83"/>
        <v>1.5407456424947206</v>
      </c>
      <c r="V446" s="26">
        <f t="shared" si="84"/>
        <v>1.5666534072401241</v>
      </c>
      <c r="W446" s="26">
        <f t="shared" si="85"/>
        <v>1.5800696481744303</v>
      </c>
      <c r="X446" s="26">
        <f t="shared" si="86"/>
        <v>1.5979686046859716</v>
      </c>
      <c r="Y446" s="26">
        <f t="shared" si="87"/>
        <v>1.6200553468641088</v>
      </c>
      <c r="AA446" s="349">
        <f t="shared" si="91"/>
        <v>2048</v>
      </c>
      <c r="AB446" s="348">
        <f>AF$213</f>
        <v>1.3849511973440001</v>
      </c>
      <c r="AC446" s="350">
        <f>AF218</f>
        <v>0.69429999999999903</v>
      </c>
      <c r="AD446" s="350">
        <f>AF221</f>
        <v>0.30569999999999992</v>
      </c>
      <c r="AE446" s="351">
        <f>AF308</f>
        <v>1.3899496338736002</v>
      </c>
    </row>
    <row r="447" spans="1:31" ht="25.2" customHeight="1">
      <c r="A447" s="425"/>
      <c r="B447" s="287">
        <f t="shared" si="88"/>
        <v>2049</v>
      </c>
      <c r="C447" s="309">
        <f t="shared" si="89"/>
        <v>54423</v>
      </c>
      <c r="D447" s="157">
        <f t="shared" si="73"/>
        <v>1.7352613046556389</v>
      </c>
      <c r="E447" s="157">
        <f t="shared" si="68"/>
        <v>1.520576478742822</v>
      </c>
      <c r="F447" s="157">
        <f t="shared" si="69"/>
        <v>1.4947878113419579</v>
      </c>
      <c r="G447" s="157">
        <f t="shared" si="70"/>
        <v>1.5106868623836427</v>
      </c>
      <c r="H447" s="157">
        <f t="shared" si="71"/>
        <v>1.5507160362874541</v>
      </c>
      <c r="I447" s="157">
        <f t="shared" si="72"/>
        <v>1.5955490378115682</v>
      </c>
      <c r="K447" s="109">
        <f t="shared" si="90"/>
        <v>2049</v>
      </c>
      <c r="L447" s="26">
        <f t="shared" si="74"/>
        <v>1.9195277573120664</v>
      </c>
      <c r="M447" s="26">
        <f t="shared" si="75"/>
        <v>1.6902698747206375</v>
      </c>
      <c r="N447" s="26">
        <f t="shared" si="76"/>
        <v>1.5959862819342128</v>
      </c>
      <c r="O447" s="26">
        <f t="shared" si="77"/>
        <v>1.5393055565715934</v>
      </c>
      <c r="P447" s="26">
        <f t="shared" si="78"/>
        <v>1.5018474009140506</v>
      </c>
      <c r="Q447" s="26">
        <f t="shared" si="79"/>
        <v>1.4942664136515544</v>
      </c>
      <c r="R447" s="26">
        <f t="shared" si="80"/>
        <v>1.4953092090323614</v>
      </c>
      <c r="S447" s="26">
        <f t="shared" si="81"/>
        <v>1.5034798035271209</v>
      </c>
      <c r="T447" s="26">
        <f t="shared" si="82"/>
        <v>1.5178939212401645</v>
      </c>
      <c r="U447" s="26">
        <f t="shared" si="83"/>
        <v>1.5379981709275921</v>
      </c>
      <c r="V447" s="26">
        <f t="shared" si="84"/>
        <v>1.5634339016473162</v>
      </c>
      <c r="W447" s="26">
        <f t="shared" si="85"/>
        <v>1.5766057014930164</v>
      </c>
      <c r="X447" s="26">
        <f t="shared" si="86"/>
        <v>1.5941785427807771</v>
      </c>
      <c r="Y447" s="26">
        <f t="shared" si="87"/>
        <v>1.6158628691609112</v>
      </c>
      <c r="AA447" s="349">
        <f t="shared" si="91"/>
        <v>2049</v>
      </c>
      <c r="AB447" s="348">
        <f>AG$213</f>
        <v>1.3849511973440001</v>
      </c>
      <c r="AC447" s="350">
        <f>AG218</f>
        <v>0.68164999999999898</v>
      </c>
      <c r="AD447" s="350">
        <f>AG221</f>
        <v>0.31834999999999991</v>
      </c>
      <c r="AE447" s="351">
        <f>AG308</f>
        <v>1.3899496338736002</v>
      </c>
    </row>
    <row r="448" spans="1:31" ht="25.2" customHeight="1">
      <c r="A448" s="425"/>
      <c r="B448" s="287">
        <f t="shared" si="88"/>
        <v>2050</v>
      </c>
      <c r="C448" s="309">
        <f t="shared" si="89"/>
        <v>54788</v>
      </c>
      <c r="D448" s="157">
        <f t="shared" si="73"/>
        <v>1.7288530414187999</v>
      </c>
      <c r="E448" s="157">
        <f t="shared" si="68"/>
        <v>1.5181523173878824</v>
      </c>
      <c r="F448" s="157">
        <f t="shared" si="69"/>
        <v>1.4928422337801983</v>
      </c>
      <c r="G448" s="157">
        <f t="shared" si="70"/>
        <v>1.5084462316484402</v>
      </c>
      <c r="H448" s="157">
        <f t="shared" si="71"/>
        <v>1.5477325477074877</v>
      </c>
      <c r="I448" s="157">
        <f t="shared" si="72"/>
        <v>1.591733542381635</v>
      </c>
      <c r="K448" s="109">
        <f t="shared" si="90"/>
        <v>2050</v>
      </c>
      <c r="L448" s="26">
        <f t="shared" si="74"/>
        <v>1.9096998936555052</v>
      </c>
      <c r="M448" s="26">
        <f t="shared" si="75"/>
        <v>1.6846965584341069</v>
      </c>
      <c r="N448" s="26">
        <f t="shared" si="76"/>
        <v>1.5921626721667874</v>
      </c>
      <c r="O448" s="26">
        <f t="shared" si="77"/>
        <v>1.5365338226581065</v>
      </c>
      <c r="P448" s="26">
        <f t="shared" si="78"/>
        <v>1.4997708121176585</v>
      </c>
      <c r="Q448" s="26">
        <f t="shared" si="79"/>
        <v>1.4923305121417036</v>
      </c>
      <c r="R448" s="26">
        <f t="shared" si="80"/>
        <v>1.4933539554186928</v>
      </c>
      <c r="S448" s="26">
        <f t="shared" si="81"/>
        <v>1.501372920748399</v>
      </c>
      <c r="T448" s="26">
        <f t="shared" si="82"/>
        <v>1.5155195425484813</v>
      </c>
      <c r="U448" s="26">
        <f t="shared" si="83"/>
        <v>1.5352506993604655</v>
      </c>
      <c r="V448" s="26">
        <f t="shared" si="84"/>
        <v>1.5602143960545101</v>
      </c>
      <c r="W448" s="26">
        <f t="shared" si="85"/>
        <v>1.5731417548116047</v>
      </c>
      <c r="X448" s="26">
        <f t="shared" si="86"/>
        <v>1.5903884808755844</v>
      </c>
      <c r="Y448" s="26">
        <f t="shared" si="87"/>
        <v>1.611670391457716</v>
      </c>
      <c r="AA448" s="349">
        <f t="shared" si="91"/>
        <v>2050</v>
      </c>
      <c r="AB448" s="348">
        <f>AH$213</f>
        <v>1.3849511973440001</v>
      </c>
      <c r="AC448" s="350">
        <f>AH218</f>
        <v>0.66900000000000004</v>
      </c>
      <c r="AD448" s="350">
        <f>AH221</f>
        <v>0.33100000000000002</v>
      </c>
      <c r="AE448" s="351">
        <f>AH308</f>
        <v>1.3899496338736002</v>
      </c>
    </row>
    <row r="449" spans="1:31" ht="25.2" customHeight="1">
      <c r="A449" s="425"/>
      <c r="B449" s="287">
        <f t="shared" si="88"/>
        <v>2051</v>
      </c>
      <c r="C449" s="309">
        <f t="shared" si="89"/>
        <v>55153</v>
      </c>
      <c r="D449" s="157">
        <f t="shared" si="73"/>
        <v>1.7288530414187999</v>
      </c>
      <c r="E449" s="157">
        <f t="shared" si="68"/>
        <v>1.5181523173878824</v>
      </c>
      <c r="F449" s="157">
        <f t="shared" si="69"/>
        <v>1.4928422337801983</v>
      </c>
      <c r="G449" s="157">
        <f t="shared" si="70"/>
        <v>1.5084462316484402</v>
      </c>
      <c r="H449" s="157">
        <f t="shared" si="71"/>
        <v>1.5477325477074877</v>
      </c>
      <c r="I449" s="157">
        <f t="shared" si="72"/>
        <v>1.591733542381635</v>
      </c>
      <c r="K449" s="109">
        <f t="shared" si="90"/>
        <v>2051</v>
      </c>
      <c r="L449" s="26">
        <f t="shared" si="74"/>
        <v>1.9096998936555052</v>
      </c>
      <c r="M449" s="26">
        <f t="shared" si="75"/>
        <v>1.6846965584341069</v>
      </c>
      <c r="N449" s="26">
        <f t="shared" si="76"/>
        <v>1.5921626721667874</v>
      </c>
      <c r="O449" s="26">
        <f t="shared" si="77"/>
        <v>1.5365338226581065</v>
      </c>
      <c r="P449" s="26">
        <f t="shared" si="78"/>
        <v>1.4997708121176585</v>
      </c>
      <c r="Q449" s="26">
        <f t="shared" si="79"/>
        <v>1.4923305121417036</v>
      </c>
      <c r="R449" s="26">
        <f t="shared" si="80"/>
        <v>1.4933539554186928</v>
      </c>
      <c r="S449" s="26">
        <f t="shared" si="81"/>
        <v>1.501372920748399</v>
      </c>
      <c r="T449" s="26">
        <f t="shared" si="82"/>
        <v>1.5155195425484813</v>
      </c>
      <c r="U449" s="26">
        <f t="shared" si="83"/>
        <v>1.5352506993604655</v>
      </c>
      <c r="V449" s="26">
        <f t="shared" si="84"/>
        <v>1.5602143960545101</v>
      </c>
      <c r="W449" s="26">
        <f t="shared" si="85"/>
        <v>1.5731417548116047</v>
      </c>
      <c r="X449" s="26">
        <f t="shared" si="86"/>
        <v>1.5903884808755844</v>
      </c>
      <c r="Y449" s="26">
        <f t="shared" si="87"/>
        <v>1.611670391457716</v>
      </c>
      <c r="AA449" s="349">
        <f t="shared" si="91"/>
        <v>2051</v>
      </c>
      <c r="AB449" s="348">
        <f>AI$213</f>
        <v>1.3849511973440001</v>
      </c>
      <c r="AC449" s="350">
        <f>AI218</f>
        <v>0.66900000000000004</v>
      </c>
      <c r="AD449" s="350">
        <f>AI221</f>
        <v>0.33100000000000002</v>
      </c>
      <c r="AE449" s="351">
        <f>AI308</f>
        <v>1.3899496338736002</v>
      </c>
    </row>
    <row r="450" spans="1:31" ht="25.2" customHeight="1">
      <c r="A450" s="425"/>
      <c r="B450" s="287">
        <f t="shared" si="88"/>
        <v>2052</v>
      </c>
      <c r="C450" s="309">
        <f t="shared" si="89"/>
        <v>55518</v>
      </c>
      <c r="D450" s="157">
        <f t="shared" si="73"/>
        <v>1.7288530414187999</v>
      </c>
      <c r="E450" s="157">
        <f t="shared" si="68"/>
        <v>1.5181523173878824</v>
      </c>
      <c r="F450" s="157">
        <f t="shared" si="69"/>
        <v>1.4928422337801983</v>
      </c>
      <c r="G450" s="157">
        <f t="shared" si="70"/>
        <v>1.5084462316484402</v>
      </c>
      <c r="H450" s="157">
        <f t="shared" si="71"/>
        <v>1.5477325477074877</v>
      </c>
      <c r="I450" s="157">
        <f t="shared" si="72"/>
        <v>1.591733542381635</v>
      </c>
      <c r="K450" s="109">
        <f t="shared" si="90"/>
        <v>2052</v>
      </c>
      <c r="L450" s="26">
        <f t="shared" si="74"/>
        <v>1.9096998936555052</v>
      </c>
      <c r="M450" s="26">
        <f t="shared" si="75"/>
        <v>1.6846965584341069</v>
      </c>
      <c r="N450" s="26">
        <f t="shared" si="76"/>
        <v>1.5921626721667874</v>
      </c>
      <c r="O450" s="26">
        <f t="shared" si="77"/>
        <v>1.5365338226581065</v>
      </c>
      <c r="P450" s="26">
        <f t="shared" si="78"/>
        <v>1.4997708121176585</v>
      </c>
      <c r="Q450" s="26">
        <f t="shared" si="79"/>
        <v>1.4923305121417036</v>
      </c>
      <c r="R450" s="26">
        <f t="shared" si="80"/>
        <v>1.4933539554186928</v>
      </c>
      <c r="S450" s="26">
        <f t="shared" si="81"/>
        <v>1.501372920748399</v>
      </c>
      <c r="T450" s="26">
        <f t="shared" si="82"/>
        <v>1.5155195425484813</v>
      </c>
      <c r="U450" s="26">
        <f t="shared" si="83"/>
        <v>1.5352506993604655</v>
      </c>
      <c r="V450" s="26">
        <f t="shared" si="84"/>
        <v>1.5602143960545101</v>
      </c>
      <c r="W450" s="26">
        <f t="shared" si="85"/>
        <v>1.5731417548116047</v>
      </c>
      <c r="X450" s="26">
        <f t="shared" si="86"/>
        <v>1.5903884808755844</v>
      </c>
      <c r="Y450" s="26">
        <f t="shared" si="87"/>
        <v>1.611670391457716</v>
      </c>
      <c r="AA450" s="349">
        <f t="shared" si="91"/>
        <v>2052</v>
      </c>
      <c r="AB450" s="348">
        <f>AJ$213</f>
        <v>1.3849511973440001</v>
      </c>
      <c r="AC450" s="350">
        <f>AJ218</f>
        <v>0.66900000000000004</v>
      </c>
      <c r="AD450" s="350">
        <f>AJ221</f>
        <v>0.33100000000000002</v>
      </c>
      <c r="AE450" s="351">
        <f>AJ308</f>
        <v>1.3899496338736002</v>
      </c>
    </row>
    <row r="451" spans="1:31" ht="25.2" customHeight="1">
      <c r="A451" s="425"/>
      <c r="B451" s="287">
        <f t="shared" si="88"/>
        <v>2053</v>
      </c>
      <c r="C451" s="309">
        <f t="shared" si="89"/>
        <v>55884</v>
      </c>
      <c r="D451" s="157">
        <f t="shared" si="73"/>
        <v>1.7288530414187999</v>
      </c>
      <c r="E451" s="157">
        <f t="shared" si="68"/>
        <v>1.5181523173878824</v>
      </c>
      <c r="F451" s="157">
        <f t="shared" si="69"/>
        <v>1.4928422337801983</v>
      </c>
      <c r="G451" s="157">
        <f t="shared" si="70"/>
        <v>1.5084462316484402</v>
      </c>
      <c r="H451" s="157">
        <f t="shared" si="71"/>
        <v>1.5477325477074877</v>
      </c>
      <c r="I451" s="157">
        <f t="shared" si="72"/>
        <v>1.591733542381635</v>
      </c>
      <c r="K451" s="109">
        <f t="shared" si="90"/>
        <v>2053</v>
      </c>
      <c r="L451" s="26">
        <f t="shared" si="74"/>
        <v>1.9096998936555052</v>
      </c>
      <c r="M451" s="26">
        <f t="shared" si="75"/>
        <v>1.6846965584341069</v>
      </c>
      <c r="N451" s="26">
        <f t="shared" si="76"/>
        <v>1.5921626721667874</v>
      </c>
      <c r="O451" s="26">
        <f t="shared" si="77"/>
        <v>1.5365338226581065</v>
      </c>
      <c r="P451" s="26">
        <f t="shared" si="78"/>
        <v>1.4997708121176585</v>
      </c>
      <c r="Q451" s="26">
        <f t="shared" si="79"/>
        <v>1.4923305121417036</v>
      </c>
      <c r="R451" s="26">
        <f t="shared" si="80"/>
        <v>1.4933539554186928</v>
      </c>
      <c r="S451" s="26">
        <f t="shared" si="81"/>
        <v>1.501372920748399</v>
      </c>
      <c r="T451" s="26">
        <f t="shared" si="82"/>
        <v>1.5155195425484813</v>
      </c>
      <c r="U451" s="26">
        <f t="shared" si="83"/>
        <v>1.5352506993604655</v>
      </c>
      <c r="V451" s="26">
        <f t="shared" si="84"/>
        <v>1.5602143960545101</v>
      </c>
      <c r="W451" s="26">
        <f t="shared" si="85"/>
        <v>1.5731417548116047</v>
      </c>
      <c r="X451" s="26">
        <f t="shared" si="86"/>
        <v>1.5903884808755844</v>
      </c>
      <c r="Y451" s="26">
        <f t="shared" si="87"/>
        <v>1.611670391457716</v>
      </c>
      <c r="AA451" s="349">
        <f t="shared" si="91"/>
        <v>2053</v>
      </c>
      <c r="AB451" s="348">
        <f>AK$213</f>
        <v>1.3849511973440001</v>
      </c>
      <c r="AC451" s="350">
        <f>AK218</f>
        <v>0.66900000000000004</v>
      </c>
      <c r="AD451" s="350">
        <f>AK221</f>
        <v>0.33100000000000002</v>
      </c>
      <c r="AE451" s="351">
        <f>AK308</f>
        <v>1.3899496338736002</v>
      </c>
    </row>
    <row r="452" spans="1:31" ht="25.2" customHeight="1">
      <c r="A452" s="425"/>
      <c r="B452" s="287">
        <f t="shared" si="88"/>
        <v>2054</v>
      </c>
      <c r="C452" s="309">
        <f t="shared" si="89"/>
        <v>56249</v>
      </c>
      <c r="D452" s="157">
        <f t="shared" si="73"/>
        <v>1.7288530414187999</v>
      </c>
      <c r="E452" s="157">
        <f t="shared" si="68"/>
        <v>1.5181523173878824</v>
      </c>
      <c r="F452" s="157">
        <f t="shared" si="69"/>
        <v>1.4928422337801983</v>
      </c>
      <c r="G452" s="157">
        <f t="shared" si="70"/>
        <v>1.5084462316484402</v>
      </c>
      <c r="H452" s="157">
        <f t="shared" si="71"/>
        <v>1.5477325477074877</v>
      </c>
      <c r="I452" s="157">
        <f t="shared" si="72"/>
        <v>1.591733542381635</v>
      </c>
      <c r="K452" s="109">
        <f t="shared" si="90"/>
        <v>2054</v>
      </c>
      <c r="L452" s="26">
        <f t="shared" si="74"/>
        <v>1.9096998936555052</v>
      </c>
      <c r="M452" s="26">
        <f t="shared" si="75"/>
        <v>1.6846965584341069</v>
      </c>
      <c r="N452" s="26">
        <f t="shared" si="76"/>
        <v>1.5921626721667874</v>
      </c>
      <c r="O452" s="26">
        <f t="shared" si="77"/>
        <v>1.5365338226581065</v>
      </c>
      <c r="P452" s="26">
        <f t="shared" si="78"/>
        <v>1.4997708121176585</v>
      </c>
      <c r="Q452" s="26">
        <f t="shared" si="79"/>
        <v>1.4923305121417036</v>
      </c>
      <c r="R452" s="26">
        <f t="shared" si="80"/>
        <v>1.4933539554186928</v>
      </c>
      <c r="S452" s="26">
        <f t="shared" si="81"/>
        <v>1.501372920748399</v>
      </c>
      <c r="T452" s="26">
        <f t="shared" si="82"/>
        <v>1.5155195425484813</v>
      </c>
      <c r="U452" s="26">
        <f t="shared" si="83"/>
        <v>1.5352506993604655</v>
      </c>
      <c r="V452" s="26">
        <f t="shared" si="84"/>
        <v>1.5602143960545101</v>
      </c>
      <c r="W452" s="26">
        <f t="shared" si="85"/>
        <v>1.5731417548116047</v>
      </c>
      <c r="X452" s="26">
        <f t="shared" si="86"/>
        <v>1.5903884808755844</v>
      </c>
      <c r="Y452" s="26">
        <f t="shared" si="87"/>
        <v>1.611670391457716</v>
      </c>
      <c r="AA452" s="349">
        <f t="shared" si="91"/>
        <v>2054</v>
      </c>
      <c r="AB452" s="348">
        <f>AL$213</f>
        <v>1.3849511973440001</v>
      </c>
      <c r="AC452" s="350">
        <f>AL218</f>
        <v>0.66900000000000004</v>
      </c>
      <c r="AD452" s="350">
        <f>AL221</f>
        <v>0.33100000000000002</v>
      </c>
      <c r="AE452" s="351">
        <f>AL308</f>
        <v>1.3899496338736002</v>
      </c>
    </row>
    <row r="453" spans="1:31" ht="25.2" customHeight="1">
      <c r="A453" s="425"/>
      <c r="B453" s="287">
        <f t="shared" si="88"/>
        <v>2055</v>
      </c>
      <c r="C453" s="309">
        <f t="shared" si="89"/>
        <v>56614</v>
      </c>
      <c r="D453" s="157">
        <f t="shared" si="73"/>
        <v>1.7288530414187999</v>
      </c>
      <c r="E453" s="157">
        <f t="shared" si="68"/>
        <v>1.5181523173878824</v>
      </c>
      <c r="F453" s="157">
        <f t="shared" si="69"/>
        <v>1.4928422337801983</v>
      </c>
      <c r="G453" s="157">
        <f t="shared" si="70"/>
        <v>1.5084462316484402</v>
      </c>
      <c r="H453" s="157">
        <f t="shared" si="71"/>
        <v>1.5477325477074877</v>
      </c>
      <c r="I453" s="157">
        <f t="shared" si="72"/>
        <v>1.591733542381635</v>
      </c>
      <c r="K453" s="109">
        <f t="shared" si="90"/>
        <v>2055</v>
      </c>
      <c r="L453" s="26">
        <f t="shared" si="74"/>
        <v>1.9096998936555052</v>
      </c>
      <c r="M453" s="26">
        <f t="shared" si="75"/>
        <v>1.6846965584341069</v>
      </c>
      <c r="N453" s="26">
        <f t="shared" si="76"/>
        <v>1.5921626721667874</v>
      </c>
      <c r="O453" s="26">
        <f t="shared" si="77"/>
        <v>1.5365338226581065</v>
      </c>
      <c r="P453" s="26">
        <f t="shared" si="78"/>
        <v>1.4997708121176585</v>
      </c>
      <c r="Q453" s="26">
        <f t="shared" si="79"/>
        <v>1.4923305121417036</v>
      </c>
      <c r="R453" s="26">
        <f t="shared" si="80"/>
        <v>1.4933539554186928</v>
      </c>
      <c r="S453" s="26">
        <f t="shared" si="81"/>
        <v>1.501372920748399</v>
      </c>
      <c r="T453" s="26">
        <f t="shared" si="82"/>
        <v>1.5155195425484813</v>
      </c>
      <c r="U453" s="26">
        <f t="shared" si="83"/>
        <v>1.5352506993604655</v>
      </c>
      <c r="V453" s="26">
        <f t="shared" si="84"/>
        <v>1.5602143960545101</v>
      </c>
      <c r="W453" s="26">
        <f t="shared" si="85"/>
        <v>1.5731417548116047</v>
      </c>
      <c r="X453" s="26">
        <f t="shared" si="86"/>
        <v>1.5903884808755844</v>
      </c>
      <c r="Y453" s="26">
        <f t="shared" si="87"/>
        <v>1.611670391457716</v>
      </c>
      <c r="AA453" s="349">
        <f t="shared" si="91"/>
        <v>2055</v>
      </c>
      <c r="AB453" s="348">
        <f>AM$213</f>
        <v>1.3849511973440001</v>
      </c>
      <c r="AC453" s="350">
        <f>AM218</f>
        <v>0.66900000000000004</v>
      </c>
      <c r="AD453" s="350">
        <f>AM221</f>
        <v>0.33100000000000002</v>
      </c>
      <c r="AE453" s="351">
        <f>AM308</f>
        <v>1.3899496338736002</v>
      </c>
    </row>
    <row r="454" spans="1:31" ht="25.2" customHeight="1">
      <c r="A454" s="425"/>
      <c r="B454" s="287">
        <f t="shared" si="88"/>
        <v>2056</v>
      </c>
      <c r="C454" s="309">
        <f t="shared" si="89"/>
        <v>56979</v>
      </c>
      <c r="D454" s="157">
        <f t="shared" si="73"/>
        <v>1.7288530414187999</v>
      </c>
      <c r="E454" s="157">
        <f t="shared" si="68"/>
        <v>1.5181523173878824</v>
      </c>
      <c r="F454" s="157">
        <f t="shared" si="69"/>
        <v>1.4928422337801983</v>
      </c>
      <c r="G454" s="157">
        <f t="shared" si="70"/>
        <v>1.5084462316484402</v>
      </c>
      <c r="H454" s="157">
        <f t="shared" si="71"/>
        <v>1.5477325477074877</v>
      </c>
      <c r="I454" s="157">
        <f t="shared" si="72"/>
        <v>1.591733542381635</v>
      </c>
      <c r="K454" s="109">
        <f t="shared" si="90"/>
        <v>2056</v>
      </c>
      <c r="L454" s="26">
        <f t="shared" si="74"/>
        <v>1.9096998936555052</v>
      </c>
      <c r="M454" s="26">
        <f t="shared" si="75"/>
        <v>1.6846965584341069</v>
      </c>
      <c r="N454" s="26">
        <f t="shared" si="76"/>
        <v>1.5921626721667874</v>
      </c>
      <c r="O454" s="26">
        <f t="shared" si="77"/>
        <v>1.5365338226581065</v>
      </c>
      <c r="P454" s="26">
        <f t="shared" si="78"/>
        <v>1.4997708121176585</v>
      </c>
      <c r="Q454" s="26">
        <f t="shared" si="79"/>
        <v>1.4923305121417036</v>
      </c>
      <c r="R454" s="26">
        <f t="shared" si="80"/>
        <v>1.4933539554186928</v>
      </c>
      <c r="S454" s="26">
        <f t="shared" si="81"/>
        <v>1.501372920748399</v>
      </c>
      <c r="T454" s="26">
        <f t="shared" si="82"/>
        <v>1.5155195425484813</v>
      </c>
      <c r="U454" s="26">
        <f t="shared" si="83"/>
        <v>1.5352506993604655</v>
      </c>
      <c r="V454" s="26">
        <f t="shared" si="84"/>
        <v>1.5602143960545101</v>
      </c>
      <c r="W454" s="26">
        <f t="shared" si="85"/>
        <v>1.5731417548116047</v>
      </c>
      <c r="X454" s="26">
        <f t="shared" si="86"/>
        <v>1.5903884808755844</v>
      </c>
      <c r="Y454" s="26">
        <f t="shared" si="87"/>
        <v>1.611670391457716</v>
      </c>
      <c r="AA454" s="349">
        <f t="shared" si="91"/>
        <v>2056</v>
      </c>
      <c r="AB454" s="348">
        <f>AN$213</f>
        <v>1.3849511973440001</v>
      </c>
      <c r="AC454" s="350">
        <f>AN218</f>
        <v>0.66900000000000004</v>
      </c>
      <c r="AD454" s="350">
        <f>AN221</f>
        <v>0.33100000000000002</v>
      </c>
      <c r="AE454" s="351">
        <f>AN308</f>
        <v>1.3899496338736002</v>
      </c>
    </row>
    <row r="455" spans="1:31" ht="25.2" customHeight="1">
      <c r="A455" s="425"/>
      <c r="B455" s="287">
        <f t="shared" si="88"/>
        <v>2057</v>
      </c>
      <c r="C455" s="309">
        <f t="shared" si="89"/>
        <v>57345</v>
      </c>
      <c r="D455" s="157">
        <f t="shared" si="73"/>
        <v>1.7288530414187999</v>
      </c>
      <c r="E455" s="157">
        <f t="shared" si="68"/>
        <v>1.5181523173878824</v>
      </c>
      <c r="F455" s="157">
        <f t="shared" si="69"/>
        <v>1.4928422337801983</v>
      </c>
      <c r="G455" s="157">
        <f t="shared" si="70"/>
        <v>1.5084462316484402</v>
      </c>
      <c r="H455" s="157">
        <f t="shared" si="71"/>
        <v>1.5477325477074877</v>
      </c>
      <c r="I455" s="157">
        <f t="shared" si="72"/>
        <v>1.591733542381635</v>
      </c>
      <c r="K455" s="109">
        <f t="shared" si="90"/>
        <v>2057</v>
      </c>
      <c r="L455" s="26">
        <f t="shared" si="74"/>
        <v>1.9096998936555052</v>
      </c>
      <c r="M455" s="26">
        <f t="shared" si="75"/>
        <v>1.6846965584341069</v>
      </c>
      <c r="N455" s="26">
        <f t="shared" si="76"/>
        <v>1.5921626721667874</v>
      </c>
      <c r="O455" s="26">
        <f t="shared" si="77"/>
        <v>1.5365338226581065</v>
      </c>
      <c r="P455" s="26">
        <f t="shared" si="78"/>
        <v>1.4997708121176585</v>
      </c>
      <c r="Q455" s="26">
        <f t="shared" si="79"/>
        <v>1.4923305121417036</v>
      </c>
      <c r="R455" s="26">
        <f t="shared" si="80"/>
        <v>1.4933539554186928</v>
      </c>
      <c r="S455" s="26">
        <f t="shared" si="81"/>
        <v>1.501372920748399</v>
      </c>
      <c r="T455" s="26">
        <f t="shared" si="82"/>
        <v>1.5155195425484813</v>
      </c>
      <c r="U455" s="26">
        <f t="shared" si="83"/>
        <v>1.5352506993604655</v>
      </c>
      <c r="V455" s="26">
        <f t="shared" si="84"/>
        <v>1.5602143960545101</v>
      </c>
      <c r="W455" s="26">
        <f t="shared" si="85"/>
        <v>1.5731417548116047</v>
      </c>
      <c r="X455" s="26">
        <f t="shared" si="86"/>
        <v>1.5903884808755844</v>
      </c>
      <c r="Y455" s="26">
        <f t="shared" si="87"/>
        <v>1.611670391457716</v>
      </c>
      <c r="AA455" s="349">
        <f t="shared" si="91"/>
        <v>2057</v>
      </c>
      <c r="AB455" s="348">
        <f>AO$213</f>
        <v>1.3849511973440001</v>
      </c>
      <c r="AC455" s="350">
        <f>AO218</f>
        <v>0.66900000000000004</v>
      </c>
      <c r="AD455" s="350">
        <f>AO221</f>
        <v>0.33100000000000002</v>
      </c>
      <c r="AE455" s="351">
        <f>AO308</f>
        <v>1.3899496338736002</v>
      </c>
    </row>
    <row r="456" spans="1:31" ht="25.2" customHeight="1">
      <c r="A456" s="425"/>
      <c r="B456" s="287">
        <f t="shared" si="88"/>
        <v>2058</v>
      </c>
      <c r="C456" s="309">
        <f t="shared" si="89"/>
        <v>57710</v>
      </c>
      <c r="D456" s="157">
        <f t="shared" si="73"/>
        <v>1.7288530414187999</v>
      </c>
      <c r="E456" s="157">
        <f t="shared" si="68"/>
        <v>1.5181523173878824</v>
      </c>
      <c r="F456" s="157">
        <f t="shared" si="69"/>
        <v>1.4928422337801983</v>
      </c>
      <c r="G456" s="157">
        <f t="shared" si="70"/>
        <v>1.5084462316484402</v>
      </c>
      <c r="H456" s="157">
        <f t="shared" si="71"/>
        <v>1.5477325477074877</v>
      </c>
      <c r="I456" s="157">
        <f t="shared" si="72"/>
        <v>1.591733542381635</v>
      </c>
      <c r="K456" s="109">
        <f t="shared" si="90"/>
        <v>2058</v>
      </c>
      <c r="L456" s="26">
        <f t="shared" si="74"/>
        <v>1.9096998936555052</v>
      </c>
      <c r="M456" s="26">
        <f t="shared" si="75"/>
        <v>1.6846965584341069</v>
      </c>
      <c r="N456" s="26">
        <f t="shared" si="76"/>
        <v>1.5921626721667874</v>
      </c>
      <c r="O456" s="26">
        <f t="shared" si="77"/>
        <v>1.5365338226581065</v>
      </c>
      <c r="P456" s="26">
        <f t="shared" si="78"/>
        <v>1.4997708121176585</v>
      </c>
      <c r="Q456" s="26">
        <f t="shared" si="79"/>
        <v>1.4923305121417036</v>
      </c>
      <c r="R456" s="26">
        <f t="shared" si="80"/>
        <v>1.4933539554186928</v>
      </c>
      <c r="S456" s="26">
        <f t="shared" si="81"/>
        <v>1.501372920748399</v>
      </c>
      <c r="T456" s="26">
        <f t="shared" si="82"/>
        <v>1.5155195425484813</v>
      </c>
      <c r="U456" s="26">
        <f t="shared" si="83"/>
        <v>1.5352506993604655</v>
      </c>
      <c r="V456" s="26">
        <f t="shared" si="84"/>
        <v>1.5602143960545101</v>
      </c>
      <c r="W456" s="26">
        <f t="shared" si="85"/>
        <v>1.5731417548116047</v>
      </c>
      <c r="X456" s="26">
        <f t="shared" si="86"/>
        <v>1.5903884808755844</v>
      </c>
      <c r="Y456" s="26">
        <f t="shared" si="87"/>
        <v>1.611670391457716</v>
      </c>
      <c r="AA456" s="349">
        <f t="shared" si="91"/>
        <v>2058</v>
      </c>
      <c r="AB456" s="348">
        <f>AP$213</f>
        <v>1.3849511973440001</v>
      </c>
      <c r="AC456" s="350">
        <f>AP218</f>
        <v>0.66900000000000004</v>
      </c>
      <c r="AD456" s="350">
        <f>AP221</f>
        <v>0.33100000000000002</v>
      </c>
      <c r="AE456" s="351">
        <f>AP308</f>
        <v>1.3899496338736002</v>
      </c>
    </row>
    <row r="457" spans="1:31" ht="25.2" customHeight="1">
      <c r="A457" s="425"/>
      <c r="B457" s="287">
        <f t="shared" si="88"/>
        <v>2059</v>
      </c>
      <c r="C457" s="309">
        <f t="shared" si="89"/>
        <v>58075</v>
      </c>
      <c r="D457" s="157">
        <f t="shared" si="73"/>
        <v>1.7288530414187999</v>
      </c>
      <c r="E457" s="157">
        <f t="shared" si="68"/>
        <v>1.5181523173878824</v>
      </c>
      <c r="F457" s="157">
        <f t="shared" si="69"/>
        <v>1.4928422337801983</v>
      </c>
      <c r="G457" s="157">
        <f t="shared" si="70"/>
        <v>1.5084462316484402</v>
      </c>
      <c r="H457" s="157">
        <f t="shared" si="71"/>
        <v>1.5477325477074877</v>
      </c>
      <c r="I457" s="157">
        <f t="shared" si="72"/>
        <v>1.591733542381635</v>
      </c>
      <c r="K457" s="109">
        <f t="shared" si="90"/>
        <v>2059</v>
      </c>
      <c r="L457" s="26">
        <f t="shared" si="74"/>
        <v>1.9096998936555052</v>
      </c>
      <c r="M457" s="26">
        <f t="shared" si="75"/>
        <v>1.6846965584341069</v>
      </c>
      <c r="N457" s="26">
        <f t="shared" si="76"/>
        <v>1.5921626721667874</v>
      </c>
      <c r="O457" s="26">
        <f t="shared" si="77"/>
        <v>1.5365338226581065</v>
      </c>
      <c r="P457" s="26">
        <f t="shared" si="78"/>
        <v>1.4997708121176585</v>
      </c>
      <c r="Q457" s="26">
        <f t="shared" si="79"/>
        <v>1.4923305121417036</v>
      </c>
      <c r="R457" s="26">
        <f t="shared" si="80"/>
        <v>1.4933539554186928</v>
      </c>
      <c r="S457" s="26">
        <f t="shared" si="81"/>
        <v>1.501372920748399</v>
      </c>
      <c r="T457" s="26">
        <f t="shared" si="82"/>
        <v>1.5155195425484813</v>
      </c>
      <c r="U457" s="26">
        <f t="shared" si="83"/>
        <v>1.5352506993604655</v>
      </c>
      <c r="V457" s="26">
        <f t="shared" si="84"/>
        <v>1.5602143960545101</v>
      </c>
      <c r="W457" s="26">
        <f t="shared" si="85"/>
        <v>1.5731417548116047</v>
      </c>
      <c r="X457" s="26">
        <f t="shared" si="86"/>
        <v>1.5903884808755844</v>
      </c>
      <c r="Y457" s="26">
        <f t="shared" si="87"/>
        <v>1.611670391457716</v>
      </c>
      <c r="AA457" s="349">
        <f t="shared" si="91"/>
        <v>2059</v>
      </c>
      <c r="AB457" s="348">
        <f>AQ$213</f>
        <v>1.3849511973440001</v>
      </c>
      <c r="AC457" s="350">
        <f>AQ218</f>
        <v>0.66900000000000004</v>
      </c>
      <c r="AD457" s="350">
        <f>AQ221</f>
        <v>0.33100000000000002</v>
      </c>
      <c r="AE457" s="351">
        <f>AQ308</f>
        <v>1.3899496338736002</v>
      </c>
    </row>
    <row r="458" spans="1:31" ht="25.2" customHeight="1">
      <c r="A458" s="425"/>
      <c r="B458" s="287">
        <f t="shared" si="88"/>
        <v>2060</v>
      </c>
      <c r="C458" s="309">
        <f t="shared" si="89"/>
        <v>58440</v>
      </c>
      <c r="D458" s="157">
        <f t="shared" si="73"/>
        <v>1.7288530414187999</v>
      </c>
      <c r="E458" s="157">
        <f t="shared" si="68"/>
        <v>1.5181523173878824</v>
      </c>
      <c r="F458" s="157">
        <f t="shared" si="69"/>
        <v>1.4928422337801983</v>
      </c>
      <c r="G458" s="157">
        <f t="shared" si="70"/>
        <v>1.5084462316484402</v>
      </c>
      <c r="H458" s="157">
        <f t="shared" si="71"/>
        <v>1.5477325477074877</v>
      </c>
      <c r="I458" s="157">
        <f t="shared" si="72"/>
        <v>1.591733542381635</v>
      </c>
      <c r="K458" s="109">
        <f t="shared" si="90"/>
        <v>2060</v>
      </c>
      <c r="L458" s="26">
        <f t="shared" si="74"/>
        <v>1.9096998936555052</v>
      </c>
      <c r="M458" s="26">
        <f t="shared" si="75"/>
        <v>1.6846965584341069</v>
      </c>
      <c r="N458" s="26">
        <f t="shared" si="76"/>
        <v>1.5921626721667874</v>
      </c>
      <c r="O458" s="26">
        <f t="shared" si="77"/>
        <v>1.5365338226581065</v>
      </c>
      <c r="P458" s="26">
        <f t="shared" si="78"/>
        <v>1.4997708121176585</v>
      </c>
      <c r="Q458" s="26">
        <f t="shared" si="79"/>
        <v>1.4923305121417036</v>
      </c>
      <c r="R458" s="26">
        <f t="shared" si="80"/>
        <v>1.4933539554186928</v>
      </c>
      <c r="S458" s="26">
        <f t="shared" si="81"/>
        <v>1.501372920748399</v>
      </c>
      <c r="T458" s="26">
        <f t="shared" si="82"/>
        <v>1.5155195425484813</v>
      </c>
      <c r="U458" s="26">
        <f t="shared" si="83"/>
        <v>1.5352506993604655</v>
      </c>
      <c r="V458" s="26">
        <f t="shared" si="84"/>
        <v>1.5602143960545101</v>
      </c>
      <c r="W458" s="26">
        <f t="shared" si="85"/>
        <v>1.5731417548116047</v>
      </c>
      <c r="X458" s="26">
        <f t="shared" si="86"/>
        <v>1.5903884808755844</v>
      </c>
      <c r="Y458" s="26">
        <f t="shared" si="87"/>
        <v>1.611670391457716</v>
      </c>
      <c r="AA458" s="349">
        <f t="shared" si="91"/>
        <v>2060</v>
      </c>
      <c r="AB458" s="348">
        <f>AR$213</f>
        <v>1.3849511973440001</v>
      </c>
      <c r="AC458" s="350">
        <f>AR218</f>
        <v>0.66900000000000004</v>
      </c>
      <c r="AD458" s="350">
        <f>AR221</f>
        <v>0.33100000000000002</v>
      </c>
      <c r="AE458" s="351">
        <f>AR308</f>
        <v>1.3899496338736002</v>
      </c>
    </row>
    <row r="459" spans="1:31" ht="25.2" customHeight="1">
      <c r="A459" s="425"/>
      <c r="B459" s="287">
        <f t="shared" si="88"/>
        <v>2061</v>
      </c>
      <c r="C459" s="309">
        <f t="shared" si="89"/>
        <v>58806</v>
      </c>
      <c r="D459" s="157">
        <f t="shared" si="73"/>
        <v>1.7288530414187999</v>
      </c>
      <c r="E459" s="157">
        <f t="shared" si="68"/>
        <v>1.5181523173878824</v>
      </c>
      <c r="F459" s="157">
        <f t="shared" si="69"/>
        <v>1.4928422337801983</v>
      </c>
      <c r="G459" s="157">
        <f t="shared" si="70"/>
        <v>1.5084462316484402</v>
      </c>
      <c r="H459" s="157">
        <f t="shared" si="71"/>
        <v>1.5477325477074877</v>
      </c>
      <c r="I459" s="157">
        <f t="shared" si="72"/>
        <v>1.591733542381635</v>
      </c>
      <c r="K459" s="109">
        <f t="shared" si="90"/>
        <v>2061</v>
      </c>
      <c r="L459" s="26">
        <f t="shared" si="74"/>
        <v>1.9096998936555052</v>
      </c>
      <c r="M459" s="26">
        <f t="shared" si="75"/>
        <v>1.6846965584341069</v>
      </c>
      <c r="N459" s="26">
        <f t="shared" si="76"/>
        <v>1.5921626721667874</v>
      </c>
      <c r="O459" s="26">
        <f t="shared" si="77"/>
        <v>1.5365338226581065</v>
      </c>
      <c r="P459" s="26">
        <f t="shared" si="78"/>
        <v>1.4997708121176585</v>
      </c>
      <c r="Q459" s="26">
        <f t="shared" si="79"/>
        <v>1.4923305121417036</v>
      </c>
      <c r="R459" s="26">
        <f t="shared" si="80"/>
        <v>1.4933539554186928</v>
      </c>
      <c r="S459" s="26">
        <f t="shared" si="81"/>
        <v>1.501372920748399</v>
      </c>
      <c r="T459" s="26">
        <f t="shared" si="82"/>
        <v>1.5155195425484813</v>
      </c>
      <c r="U459" s="26">
        <f t="shared" si="83"/>
        <v>1.5352506993604655</v>
      </c>
      <c r="V459" s="26">
        <f t="shared" si="84"/>
        <v>1.5602143960545101</v>
      </c>
      <c r="W459" s="26">
        <f t="shared" si="85"/>
        <v>1.5731417548116047</v>
      </c>
      <c r="X459" s="26">
        <f t="shared" si="86"/>
        <v>1.5903884808755844</v>
      </c>
      <c r="Y459" s="26">
        <f t="shared" si="87"/>
        <v>1.611670391457716</v>
      </c>
      <c r="AA459" s="349">
        <f t="shared" si="91"/>
        <v>2061</v>
      </c>
      <c r="AB459" s="348">
        <f>AS$213</f>
        <v>0</v>
      </c>
      <c r="AC459" s="350">
        <f>AS218</f>
        <v>0.66900000000000004</v>
      </c>
      <c r="AD459" s="350">
        <f>AS221</f>
        <v>0.33100000000000002</v>
      </c>
      <c r="AE459" s="351">
        <f>AS308</f>
        <v>1.3899496338736002</v>
      </c>
    </row>
    <row r="460" spans="1:31" ht="25.2" customHeight="1">
      <c r="A460" s="425"/>
      <c r="B460" s="333"/>
      <c r="C460" s="64"/>
      <c r="D460" s="64"/>
      <c r="E460" s="64"/>
      <c r="F460" s="64"/>
      <c r="G460" s="64"/>
      <c r="H460" s="64"/>
      <c r="I460" s="64"/>
      <c r="J460" s="14"/>
      <c r="K460" s="14"/>
      <c r="L460" s="14"/>
      <c r="M460" s="14"/>
      <c r="N460" s="64"/>
      <c r="O460" s="64"/>
      <c r="P460" s="64"/>
      <c r="Q460" s="64"/>
      <c r="R460" s="64"/>
      <c r="S460" s="64"/>
      <c r="T460" s="64"/>
      <c r="U460" s="64"/>
      <c r="V460" s="64"/>
      <c r="W460" s="64"/>
      <c r="X460" s="64"/>
      <c r="Y460" s="64"/>
      <c r="Z460" s="64"/>
    </row>
    <row r="461" spans="1:31" ht="25.2" customHeight="1">
      <c r="A461" s="425"/>
      <c r="B461" s="156" t="s">
        <v>365</v>
      </c>
      <c r="C461" s="64"/>
      <c r="D461" s="64"/>
      <c r="E461" s="64"/>
      <c r="F461" s="64"/>
      <c r="G461" s="64"/>
      <c r="H461" s="64"/>
      <c r="I461" s="64"/>
      <c r="J461" s="14"/>
      <c r="K461" s="14"/>
      <c r="L461" s="14"/>
      <c r="M461" s="14"/>
      <c r="N461" s="64"/>
      <c r="O461" s="64"/>
      <c r="P461" s="64"/>
      <c r="Q461" s="64"/>
      <c r="R461" s="64"/>
      <c r="S461" s="64"/>
      <c r="T461" s="64"/>
      <c r="U461" s="64"/>
      <c r="V461" s="64"/>
      <c r="W461" s="64"/>
      <c r="X461" s="64"/>
      <c r="Y461" s="64"/>
      <c r="Z461" s="64"/>
      <c r="AA461" s="64"/>
      <c r="AB461" s="64"/>
      <c r="AC461" s="64"/>
      <c r="AD461" s="64"/>
      <c r="AE461" s="64"/>
    </row>
    <row r="462" spans="1:31" ht="25.2" customHeight="1">
      <c r="A462" s="425"/>
      <c r="B462" s="420" t="s">
        <v>453</v>
      </c>
      <c r="C462" s="420"/>
      <c r="D462" s="420"/>
      <c r="E462" s="420"/>
      <c r="F462" s="420"/>
      <c r="G462" s="420"/>
      <c r="H462" s="420"/>
      <c r="I462" s="420"/>
      <c r="J462" s="288"/>
      <c r="K462" s="64"/>
      <c r="L462" s="423" t="s">
        <v>454</v>
      </c>
      <c r="M462" s="423"/>
      <c r="N462" s="423"/>
      <c r="O462" s="423"/>
      <c r="P462" s="423"/>
      <c r="Q462" s="423"/>
      <c r="R462" s="423"/>
      <c r="S462" s="423"/>
      <c r="T462" s="423"/>
      <c r="U462" s="423"/>
      <c r="V462" s="423"/>
      <c r="W462" s="423"/>
      <c r="X462" s="423"/>
      <c r="Y462" s="423"/>
    </row>
    <row r="463" spans="1:31" ht="25.2" customHeight="1">
      <c r="A463" s="425"/>
      <c r="B463" s="420" t="s">
        <v>451</v>
      </c>
      <c r="C463" s="421" t="s">
        <v>199</v>
      </c>
      <c r="D463" s="420" t="s">
        <v>8</v>
      </c>
      <c r="E463" s="420"/>
      <c r="F463" s="420"/>
      <c r="G463" s="420"/>
      <c r="H463" s="420"/>
      <c r="I463" s="420"/>
      <c r="K463" s="422" t="s">
        <v>451</v>
      </c>
      <c r="L463" s="423" t="s">
        <v>8</v>
      </c>
      <c r="M463" s="423"/>
      <c r="N463" s="423"/>
      <c r="O463" s="423"/>
      <c r="P463" s="423"/>
      <c r="Q463" s="423"/>
      <c r="R463" s="423"/>
      <c r="S463" s="423"/>
      <c r="T463" s="423"/>
      <c r="U463" s="423"/>
      <c r="V463" s="423"/>
      <c r="W463" s="423"/>
      <c r="X463" s="423"/>
      <c r="Y463" s="423"/>
    </row>
    <row r="464" spans="1:31" ht="25.2" customHeight="1">
      <c r="A464" s="425"/>
      <c r="B464" s="420"/>
      <c r="C464" s="421">
        <v>43830</v>
      </c>
      <c r="D464" s="286" t="s">
        <v>9</v>
      </c>
      <c r="E464" s="286" t="s">
        <v>10</v>
      </c>
      <c r="F464" s="286" t="s">
        <v>1</v>
      </c>
      <c r="G464" s="286" t="s">
        <v>2</v>
      </c>
      <c r="H464" s="286" t="s">
        <v>3</v>
      </c>
      <c r="I464" s="286" t="s">
        <v>452</v>
      </c>
      <c r="K464" s="423"/>
      <c r="L464" s="279" t="s">
        <v>25</v>
      </c>
      <c r="M464" s="279" t="s">
        <v>26</v>
      </c>
      <c r="N464" s="279" t="s">
        <v>27</v>
      </c>
      <c r="O464" s="279" t="s">
        <v>28</v>
      </c>
      <c r="P464" s="279" t="s">
        <v>29</v>
      </c>
      <c r="Q464" s="279" t="s">
        <v>30</v>
      </c>
      <c r="R464" s="279" t="s">
        <v>31</v>
      </c>
      <c r="S464" s="279" t="s">
        <v>32</v>
      </c>
      <c r="T464" s="279" t="s">
        <v>33</v>
      </c>
      <c r="U464" s="279" t="s">
        <v>34</v>
      </c>
      <c r="V464" s="279" t="s">
        <v>35</v>
      </c>
      <c r="W464" s="279" t="s">
        <v>36</v>
      </c>
      <c r="X464" s="279" t="s">
        <v>37</v>
      </c>
      <c r="Y464" s="279" t="s">
        <v>38</v>
      </c>
    </row>
    <row r="465" spans="1:25" ht="25.2" customHeight="1">
      <c r="A465" s="425"/>
      <c r="B465" s="287">
        <v>2020</v>
      </c>
      <c r="C465" s="309">
        <v>43830</v>
      </c>
      <c r="D465" s="157">
        <f t="shared" ref="D465:D506" si="92">AVERAGE(L465:N465)</f>
        <v>2.767806610433476</v>
      </c>
      <c r="E465" s="157">
        <f t="shared" ref="E465:E506" si="93">AVERAGE(O465:P465)</f>
        <v>2.2142302302123937</v>
      </c>
      <c r="F465" s="157">
        <f t="shared" ref="F465:F506" si="94">AVERAGE(Q465:R465)</f>
        <v>2.1999146811034143</v>
      </c>
      <c r="G465" s="157">
        <f t="shared" ref="G465:G506" si="95">AVERAGE(S465:T465)</f>
        <v>2.2687874244589996</v>
      </c>
      <c r="H465" s="157">
        <f t="shared" ref="H465:H506" si="96">AVERAGE(U465:V465)</f>
        <v>2.4139428388399917</v>
      </c>
      <c r="I465" s="157">
        <f t="shared" ref="I465:I506" si="97">AVERAGE(W465:Y465)</f>
        <v>2.6502595092421979</v>
      </c>
      <c r="K465" s="109">
        <v>2020</v>
      </c>
      <c r="L465" s="26">
        <f>L371*$L$246</f>
        <v>3.3504518825509932</v>
      </c>
      <c r="M465" s="26">
        <f>M371*$L$247</f>
        <v>2.5908083124312071</v>
      </c>
      <c r="N465" s="26">
        <f>N371*$L$248</f>
        <v>2.3621596363182262</v>
      </c>
      <c r="O465" s="26">
        <f>O371*$L$249</f>
        <v>2.2460882607583312</v>
      </c>
      <c r="P465" s="26">
        <f>P371*$L$250</f>
        <v>2.1823721996664567</v>
      </c>
      <c r="Q465" s="26">
        <f>Q371*$L$251</f>
        <v>2.1882639157196282</v>
      </c>
      <c r="R465" s="26">
        <f>R371*$L$252</f>
        <v>2.2115654464871999</v>
      </c>
      <c r="S465" s="26">
        <f>S371*$L$253</f>
        <v>2.2464843175043261</v>
      </c>
      <c r="T465" s="26">
        <f>T371*$L$254</f>
        <v>2.2910905314136731</v>
      </c>
      <c r="U465" s="26">
        <f>U371*$L$255</f>
        <v>2.3507422690372644</v>
      </c>
      <c r="V465" s="26">
        <f>V371*$L$256</f>
        <v>2.4771434086427195</v>
      </c>
      <c r="W465" s="26">
        <f>W371*$L$257</f>
        <v>2.5637014589424592</v>
      </c>
      <c r="X465" s="26">
        <f>X371*$L$258</f>
        <v>2.6502595092421979</v>
      </c>
      <c r="Y465" s="26">
        <f>Y371*$L$259</f>
        <v>2.7368175595419366</v>
      </c>
    </row>
    <row r="466" spans="1:25" ht="25.2" customHeight="1">
      <c r="A466" s="425"/>
      <c r="B466" s="287">
        <f>B465+1</f>
        <v>2021</v>
      </c>
      <c r="C466" s="309">
        <f>DATE(YEAR(C465+1),12,31)</f>
        <v>44196</v>
      </c>
      <c r="D466" s="157">
        <f t="shared" si="92"/>
        <v>2.8619120351882135</v>
      </c>
      <c r="E466" s="157">
        <f t="shared" si="93"/>
        <v>2.2895140580396154</v>
      </c>
      <c r="F466" s="157">
        <f t="shared" si="94"/>
        <v>2.27471178026093</v>
      </c>
      <c r="G466" s="157">
        <f t="shared" si="95"/>
        <v>2.3459261968906056</v>
      </c>
      <c r="H466" s="157">
        <f t="shared" si="96"/>
        <v>2.4960168953605519</v>
      </c>
      <c r="I466" s="157">
        <f t="shared" si="97"/>
        <v>2.7403683325564328</v>
      </c>
      <c r="K466" s="109">
        <f>K465+1</f>
        <v>2021</v>
      </c>
      <c r="L466" s="26">
        <f t="shared" ref="L466:L506" si="98">L372*$L$246</f>
        <v>3.4643672465577269</v>
      </c>
      <c r="M466" s="26">
        <f t="shared" ref="M466:M506" si="99">M372*$L$247</f>
        <v>2.6788957950538683</v>
      </c>
      <c r="N466" s="26">
        <f t="shared" ref="N466:N506" si="100">N372*$L$248</f>
        <v>2.4424730639530456</v>
      </c>
      <c r="O466" s="26">
        <f t="shared" ref="O466:O506" si="101">O372*$L$249</f>
        <v>2.3224552616241145</v>
      </c>
      <c r="P466" s="26">
        <f t="shared" ref="P466:P506" si="102">P372*$L$250</f>
        <v>2.2565728544551162</v>
      </c>
      <c r="Q466" s="26">
        <f t="shared" ref="Q466:Q506" si="103">Q372*$L$251</f>
        <v>2.2626648888540957</v>
      </c>
      <c r="R466" s="26">
        <f t="shared" ref="R466:R506" si="104">R372*$L$252</f>
        <v>2.2867586716677644</v>
      </c>
      <c r="S466" s="26">
        <f t="shared" ref="S466:S506" si="105">S372*$L$253</f>
        <v>2.3228647842994734</v>
      </c>
      <c r="T466" s="26">
        <f t="shared" ref="T466:T506" si="106">T372*$L$254</f>
        <v>2.3689876094817377</v>
      </c>
      <c r="U466" s="26">
        <f t="shared" ref="U466:U506" si="107">U372*$L$255</f>
        <v>2.4306675061845313</v>
      </c>
      <c r="V466" s="26">
        <f t="shared" ref="V466:V506" si="108">V372*$L$256</f>
        <v>2.5613662845365721</v>
      </c>
      <c r="W466" s="26">
        <f t="shared" ref="W466:W506" si="109">W372*$L$257</f>
        <v>2.6508673085465029</v>
      </c>
      <c r="X466" s="26">
        <f t="shared" ref="X466:X506" si="110">X372*$L$258</f>
        <v>2.7403683325564328</v>
      </c>
      <c r="Y466" s="26">
        <f t="shared" ref="Y466:Y506" si="111">Y372*$L$259</f>
        <v>2.8298693565663626</v>
      </c>
    </row>
    <row r="467" spans="1:25" ht="25.2" customHeight="1">
      <c r="A467" s="425"/>
      <c r="B467" s="287">
        <f t="shared" ref="B467:B506" si="112">B466+1</f>
        <v>2022</v>
      </c>
      <c r="C467" s="309">
        <f t="shared" ref="C467:C506" si="113">DATE(YEAR(C466+1),12,31)</f>
        <v>44561</v>
      </c>
      <c r="D467" s="157">
        <f t="shared" si="92"/>
        <v>3.0078695489828124</v>
      </c>
      <c r="E467" s="157">
        <f t="shared" si="93"/>
        <v>2.4062792749996351</v>
      </c>
      <c r="F467" s="157">
        <f t="shared" si="94"/>
        <v>2.3907220810542373</v>
      </c>
      <c r="G467" s="157">
        <f t="shared" si="95"/>
        <v>2.4655684329320264</v>
      </c>
      <c r="H467" s="157">
        <f t="shared" si="96"/>
        <v>2.6233137570239395</v>
      </c>
      <c r="I467" s="157">
        <f t="shared" si="97"/>
        <v>2.8801271175168104</v>
      </c>
      <c r="K467" s="109">
        <f t="shared" ref="K467:K506" si="114">K466+1</f>
        <v>2022</v>
      </c>
      <c r="L467" s="26">
        <f t="shared" si="98"/>
        <v>3.6410499761321704</v>
      </c>
      <c r="M467" s="26">
        <f t="shared" si="99"/>
        <v>2.8155194806016155</v>
      </c>
      <c r="N467" s="26">
        <f t="shared" si="100"/>
        <v>2.567039190214651</v>
      </c>
      <c r="O467" s="26">
        <f t="shared" si="101"/>
        <v>2.4409004799669436</v>
      </c>
      <c r="P467" s="26">
        <f t="shared" si="102"/>
        <v>2.3716580700323266</v>
      </c>
      <c r="Q467" s="26">
        <f t="shared" si="103"/>
        <v>2.3780607981856541</v>
      </c>
      <c r="R467" s="26">
        <f t="shared" si="104"/>
        <v>2.4033833639228201</v>
      </c>
      <c r="S467" s="26">
        <f t="shared" si="105"/>
        <v>2.4413308882987463</v>
      </c>
      <c r="T467" s="26">
        <f t="shared" si="106"/>
        <v>2.4898059775653065</v>
      </c>
      <c r="U467" s="26">
        <f t="shared" si="107"/>
        <v>2.554631548999942</v>
      </c>
      <c r="V467" s="26">
        <f t="shared" si="108"/>
        <v>2.691995965047937</v>
      </c>
      <c r="W467" s="26">
        <f t="shared" si="109"/>
        <v>2.7860615412823737</v>
      </c>
      <c r="X467" s="26">
        <f t="shared" si="110"/>
        <v>2.8801271175168104</v>
      </c>
      <c r="Y467" s="26">
        <f t="shared" si="111"/>
        <v>2.9741926937512462</v>
      </c>
    </row>
    <row r="468" spans="1:25" ht="25.2" customHeight="1">
      <c r="A468" s="425"/>
      <c r="B468" s="287">
        <f t="shared" si="112"/>
        <v>2023</v>
      </c>
      <c r="C468" s="309">
        <f t="shared" si="113"/>
        <v>44926</v>
      </c>
      <c r="D468" s="157">
        <f t="shared" si="92"/>
        <v>3.4410027640363374</v>
      </c>
      <c r="E468" s="157">
        <f t="shared" si="93"/>
        <v>2.7527834905995832</v>
      </c>
      <c r="F468" s="157">
        <f t="shared" si="94"/>
        <v>2.7349860607260479</v>
      </c>
      <c r="G468" s="157">
        <f t="shared" si="95"/>
        <v>2.8206102872742385</v>
      </c>
      <c r="H468" s="157">
        <f t="shared" si="96"/>
        <v>3.0010709380353875</v>
      </c>
      <c r="I468" s="157">
        <f t="shared" si="97"/>
        <v>3.2948654224392313</v>
      </c>
      <c r="K468" s="109">
        <f t="shared" si="114"/>
        <v>2023</v>
      </c>
      <c r="L468" s="26">
        <f t="shared" si="98"/>
        <v>4.1653611726952038</v>
      </c>
      <c r="M468" s="26">
        <f t="shared" si="99"/>
        <v>3.2209542858082481</v>
      </c>
      <c r="N468" s="26">
        <f t="shared" si="100"/>
        <v>2.9366928336055609</v>
      </c>
      <c r="O468" s="26">
        <f t="shared" si="101"/>
        <v>2.7923901490821841</v>
      </c>
      <c r="P468" s="26">
        <f t="shared" si="102"/>
        <v>2.7131768321169822</v>
      </c>
      <c r="Q468" s="26">
        <f t="shared" si="103"/>
        <v>2.720501553124389</v>
      </c>
      <c r="R468" s="26">
        <f t="shared" si="104"/>
        <v>2.7494705683277068</v>
      </c>
      <c r="S468" s="26">
        <f t="shared" si="105"/>
        <v>2.7928825362137664</v>
      </c>
      <c r="T468" s="26">
        <f t="shared" si="106"/>
        <v>2.848338038334711</v>
      </c>
      <c r="U468" s="26">
        <f t="shared" si="107"/>
        <v>2.9224984920559343</v>
      </c>
      <c r="V468" s="26">
        <f t="shared" si="108"/>
        <v>3.0796433840148403</v>
      </c>
      <c r="W468" s="26">
        <f t="shared" si="109"/>
        <v>3.187254403227036</v>
      </c>
      <c r="X468" s="26">
        <f t="shared" si="110"/>
        <v>3.2948654224392318</v>
      </c>
      <c r="Y468" s="26">
        <f t="shared" si="111"/>
        <v>3.4024764416514266</v>
      </c>
    </row>
    <row r="469" spans="1:25" ht="25.2" customHeight="1">
      <c r="A469" s="425"/>
      <c r="B469" s="287">
        <f t="shared" si="112"/>
        <v>2024</v>
      </c>
      <c r="C469" s="309">
        <f t="shared" si="113"/>
        <v>45291</v>
      </c>
      <c r="D469" s="157">
        <f t="shared" si="92"/>
        <v>3.8332770791364807</v>
      </c>
      <c r="E469" s="157">
        <f t="shared" si="93"/>
        <v>3.0666008085279355</v>
      </c>
      <c r="F469" s="157">
        <f t="shared" si="94"/>
        <v>3.0467744716488174</v>
      </c>
      <c r="G469" s="157">
        <f t="shared" si="95"/>
        <v>3.1421598600235017</v>
      </c>
      <c r="H469" s="157">
        <f t="shared" si="96"/>
        <v>3.3431930249714217</v>
      </c>
      <c r="I469" s="157">
        <f t="shared" si="97"/>
        <v>3.6704800805973039</v>
      </c>
      <c r="K469" s="109">
        <f t="shared" si="114"/>
        <v>2024</v>
      </c>
      <c r="L469" s="26">
        <f t="shared" si="98"/>
        <v>4.6402123463824569</v>
      </c>
      <c r="M469" s="26">
        <f t="shared" si="99"/>
        <v>3.5881430743903886</v>
      </c>
      <c r="N469" s="26">
        <f t="shared" si="100"/>
        <v>3.2714758166365949</v>
      </c>
      <c r="O469" s="26">
        <f t="shared" si="101"/>
        <v>3.1107226260775533</v>
      </c>
      <c r="P469" s="26">
        <f t="shared" si="102"/>
        <v>3.0224789909783181</v>
      </c>
      <c r="Q469" s="26">
        <f t="shared" si="103"/>
        <v>3.0306387301805691</v>
      </c>
      <c r="R469" s="26">
        <f t="shared" si="104"/>
        <v>3.0629102131170658</v>
      </c>
      <c r="S469" s="26">
        <f t="shared" si="105"/>
        <v>3.1112711453421356</v>
      </c>
      <c r="T469" s="26">
        <f t="shared" si="106"/>
        <v>3.1730485747048678</v>
      </c>
      <c r="U469" s="26">
        <f t="shared" si="107"/>
        <v>3.2556633201503109</v>
      </c>
      <c r="V469" s="26">
        <f t="shared" si="108"/>
        <v>3.4307227297925325</v>
      </c>
      <c r="W469" s="26">
        <f t="shared" si="109"/>
        <v>3.550601405194918</v>
      </c>
      <c r="X469" s="26">
        <f t="shared" si="110"/>
        <v>3.6704800805973035</v>
      </c>
      <c r="Y469" s="26">
        <f t="shared" si="111"/>
        <v>3.7903587559996894</v>
      </c>
    </row>
    <row r="470" spans="1:25" ht="25.2" customHeight="1">
      <c r="A470" s="425"/>
      <c r="B470" s="287">
        <f t="shared" si="112"/>
        <v>2025</v>
      </c>
      <c r="C470" s="309">
        <f t="shared" si="113"/>
        <v>45657</v>
      </c>
      <c r="D470" s="157">
        <f t="shared" si="92"/>
        <v>3.8332770791364807</v>
      </c>
      <c r="E470" s="157">
        <f t="shared" si="93"/>
        <v>3.0666008085279355</v>
      </c>
      <c r="F470" s="157">
        <f t="shared" si="94"/>
        <v>3.0467744716488174</v>
      </c>
      <c r="G470" s="157">
        <f t="shared" si="95"/>
        <v>3.1421598600235017</v>
      </c>
      <c r="H470" s="157">
        <f t="shared" si="96"/>
        <v>3.3431930249714217</v>
      </c>
      <c r="I470" s="157">
        <f t="shared" si="97"/>
        <v>3.6704800805973039</v>
      </c>
      <c r="K470" s="109">
        <f t="shared" si="114"/>
        <v>2025</v>
      </c>
      <c r="L470" s="26">
        <f t="shared" si="98"/>
        <v>4.6402123463824569</v>
      </c>
      <c r="M470" s="26">
        <f t="shared" si="99"/>
        <v>3.5881430743903886</v>
      </c>
      <c r="N470" s="26">
        <f t="shared" si="100"/>
        <v>3.2714758166365949</v>
      </c>
      <c r="O470" s="26">
        <f t="shared" si="101"/>
        <v>3.1107226260775533</v>
      </c>
      <c r="P470" s="26">
        <f t="shared" si="102"/>
        <v>3.0224789909783181</v>
      </c>
      <c r="Q470" s="26">
        <f t="shared" si="103"/>
        <v>3.0306387301805691</v>
      </c>
      <c r="R470" s="26">
        <f t="shared" si="104"/>
        <v>3.0629102131170658</v>
      </c>
      <c r="S470" s="26">
        <f t="shared" si="105"/>
        <v>3.1112711453421356</v>
      </c>
      <c r="T470" s="26">
        <f t="shared" si="106"/>
        <v>3.1730485747048678</v>
      </c>
      <c r="U470" s="26">
        <f t="shared" si="107"/>
        <v>3.2556633201503109</v>
      </c>
      <c r="V470" s="26">
        <f t="shared" si="108"/>
        <v>3.4307227297925325</v>
      </c>
      <c r="W470" s="26">
        <f t="shared" si="109"/>
        <v>3.550601405194918</v>
      </c>
      <c r="X470" s="26">
        <f t="shared" si="110"/>
        <v>3.6704800805973035</v>
      </c>
      <c r="Y470" s="26">
        <f t="shared" si="111"/>
        <v>3.7903587559996894</v>
      </c>
    </row>
    <row r="471" spans="1:25" ht="25.2" customHeight="1">
      <c r="A471" s="425"/>
      <c r="B471" s="287">
        <f t="shared" si="112"/>
        <v>2026</v>
      </c>
      <c r="C471" s="309">
        <f t="shared" si="113"/>
        <v>46022</v>
      </c>
      <c r="D471" s="157">
        <f t="shared" si="92"/>
        <v>3.8332770791364807</v>
      </c>
      <c r="E471" s="157">
        <f t="shared" si="93"/>
        <v>3.0666008085279355</v>
      </c>
      <c r="F471" s="157">
        <f t="shared" si="94"/>
        <v>3.0467744716488174</v>
      </c>
      <c r="G471" s="157">
        <f t="shared" si="95"/>
        <v>3.1421598600235017</v>
      </c>
      <c r="H471" s="157">
        <f t="shared" si="96"/>
        <v>3.3431930249714217</v>
      </c>
      <c r="I471" s="157">
        <f t="shared" si="97"/>
        <v>3.6704800805973039</v>
      </c>
      <c r="K471" s="109">
        <f t="shared" si="114"/>
        <v>2026</v>
      </c>
      <c r="L471" s="26">
        <f t="shared" si="98"/>
        <v>4.6402123463824569</v>
      </c>
      <c r="M471" s="26">
        <f t="shared" si="99"/>
        <v>3.5881430743903886</v>
      </c>
      <c r="N471" s="26">
        <f t="shared" si="100"/>
        <v>3.2714758166365949</v>
      </c>
      <c r="O471" s="26">
        <f t="shared" si="101"/>
        <v>3.1107226260775533</v>
      </c>
      <c r="P471" s="26">
        <f t="shared" si="102"/>
        <v>3.0224789909783181</v>
      </c>
      <c r="Q471" s="26">
        <f t="shared" si="103"/>
        <v>3.0306387301805691</v>
      </c>
      <c r="R471" s="26">
        <f t="shared" si="104"/>
        <v>3.0629102131170658</v>
      </c>
      <c r="S471" s="26">
        <f t="shared" si="105"/>
        <v>3.1112711453421356</v>
      </c>
      <c r="T471" s="26">
        <f t="shared" si="106"/>
        <v>3.1730485747048678</v>
      </c>
      <c r="U471" s="26">
        <f t="shared" si="107"/>
        <v>3.2556633201503109</v>
      </c>
      <c r="V471" s="26">
        <f t="shared" si="108"/>
        <v>3.4307227297925325</v>
      </c>
      <c r="W471" s="26">
        <f t="shared" si="109"/>
        <v>3.550601405194918</v>
      </c>
      <c r="X471" s="26">
        <f t="shared" si="110"/>
        <v>3.6704800805973035</v>
      </c>
      <c r="Y471" s="26">
        <f t="shared" si="111"/>
        <v>3.7903587559996894</v>
      </c>
    </row>
    <row r="472" spans="1:25" ht="25.2" customHeight="1">
      <c r="A472" s="425"/>
      <c r="B472" s="287">
        <f t="shared" si="112"/>
        <v>2027</v>
      </c>
      <c r="C472" s="309">
        <f t="shared" si="113"/>
        <v>46387</v>
      </c>
      <c r="D472" s="157">
        <f t="shared" si="92"/>
        <v>3.8332770791364807</v>
      </c>
      <c r="E472" s="157">
        <f t="shared" si="93"/>
        <v>3.0666008085279355</v>
      </c>
      <c r="F472" s="157">
        <f t="shared" si="94"/>
        <v>3.0467744716488174</v>
      </c>
      <c r="G472" s="157">
        <f t="shared" si="95"/>
        <v>3.1421598600235017</v>
      </c>
      <c r="H472" s="157">
        <f t="shared" si="96"/>
        <v>3.3431930249714217</v>
      </c>
      <c r="I472" s="157">
        <f t="shared" si="97"/>
        <v>3.6704800805973039</v>
      </c>
      <c r="K472" s="109">
        <f t="shared" si="114"/>
        <v>2027</v>
      </c>
      <c r="L472" s="26">
        <f t="shared" si="98"/>
        <v>4.6402123463824569</v>
      </c>
      <c r="M472" s="26">
        <f t="shared" si="99"/>
        <v>3.5881430743903886</v>
      </c>
      <c r="N472" s="26">
        <f t="shared" si="100"/>
        <v>3.2714758166365949</v>
      </c>
      <c r="O472" s="26">
        <f t="shared" si="101"/>
        <v>3.1107226260775533</v>
      </c>
      <c r="P472" s="26">
        <f t="shared" si="102"/>
        <v>3.0224789909783181</v>
      </c>
      <c r="Q472" s="26">
        <f t="shared" si="103"/>
        <v>3.0306387301805691</v>
      </c>
      <c r="R472" s="26">
        <f t="shared" si="104"/>
        <v>3.0629102131170658</v>
      </c>
      <c r="S472" s="26">
        <f t="shared" si="105"/>
        <v>3.1112711453421356</v>
      </c>
      <c r="T472" s="26">
        <f t="shared" si="106"/>
        <v>3.1730485747048678</v>
      </c>
      <c r="U472" s="26">
        <f t="shared" si="107"/>
        <v>3.2556633201503109</v>
      </c>
      <c r="V472" s="26">
        <f t="shared" si="108"/>
        <v>3.4307227297925325</v>
      </c>
      <c r="W472" s="26">
        <f t="shared" si="109"/>
        <v>3.550601405194918</v>
      </c>
      <c r="X472" s="26">
        <f t="shared" si="110"/>
        <v>3.6704800805973035</v>
      </c>
      <c r="Y472" s="26">
        <f t="shared" si="111"/>
        <v>3.7903587559996894</v>
      </c>
    </row>
    <row r="473" spans="1:25" ht="25.2" customHeight="1">
      <c r="A473" s="425"/>
      <c r="B473" s="287">
        <f t="shared" si="112"/>
        <v>2028</v>
      </c>
      <c r="C473" s="309">
        <f t="shared" si="113"/>
        <v>46752</v>
      </c>
      <c r="D473" s="157">
        <f t="shared" si="92"/>
        <v>3.8332770791364807</v>
      </c>
      <c r="E473" s="157">
        <f t="shared" si="93"/>
        <v>3.0666008085279355</v>
      </c>
      <c r="F473" s="157">
        <f t="shared" si="94"/>
        <v>3.0467744716488174</v>
      </c>
      <c r="G473" s="157">
        <f t="shared" si="95"/>
        <v>3.1421598600235017</v>
      </c>
      <c r="H473" s="157">
        <f t="shared" si="96"/>
        <v>3.3431930249714217</v>
      </c>
      <c r="I473" s="157">
        <f t="shared" si="97"/>
        <v>3.6704800805973039</v>
      </c>
      <c r="K473" s="109">
        <f t="shared" si="114"/>
        <v>2028</v>
      </c>
      <c r="L473" s="26">
        <f t="shared" si="98"/>
        <v>4.6402123463824569</v>
      </c>
      <c r="M473" s="26">
        <f t="shared" si="99"/>
        <v>3.5881430743903886</v>
      </c>
      <c r="N473" s="26">
        <f t="shared" si="100"/>
        <v>3.2714758166365949</v>
      </c>
      <c r="O473" s="26">
        <f t="shared" si="101"/>
        <v>3.1107226260775533</v>
      </c>
      <c r="P473" s="26">
        <f t="shared" si="102"/>
        <v>3.0224789909783181</v>
      </c>
      <c r="Q473" s="26">
        <f t="shared" si="103"/>
        <v>3.0306387301805691</v>
      </c>
      <c r="R473" s="26">
        <f t="shared" si="104"/>
        <v>3.0629102131170658</v>
      </c>
      <c r="S473" s="26">
        <f t="shared" si="105"/>
        <v>3.1112711453421356</v>
      </c>
      <c r="T473" s="26">
        <f t="shared" si="106"/>
        <v>3.1730485747048678</v>
      </c>
      <c r="U473" s="26">
        <f t="shared" si="107"/>
        <v>3.2556633201503109</v>
      </c>
      <c r="V473" s="26">
        <f t="shared" si="108"/>
        <v>3.4307227297925325</v>
      </c>
      <c r="W473" s="26">
        <f t="shared" si="109"/>
        <v>3.550601405194918</v>
      </c>
      <c r="X473" s="26">
        <f t="shared" si="110"/>
        <v>3.6704800805973035</v>
      </c>
      <c r="Y473" s="26">
        <f t="shared" si="111"/>
        <v>3.7903587559996894</v>
      </c>
    </row>
    <row r="474" spans="1:25" ht="25.2" customHeight="1">
      <c r="A474" s="425"/>
      <c r="B474" s="287">
        <f t="shared" si="112"/>
        <v>2029</v>
      </c>
      <c r="C474" s="309">
        <f t="shared" si="113"/>
        <v>47118</v>
      </c>
      <c r="D474" s="157">
        <f t="shared" si="92"/>
        <v>3.8332770791364807</v>
      </c>
      <c r="E474" s="157">
        <f t="shared" si="93"/>
        <v>3.0666008085279355</v>
      </c>
      <c r="F474" s="157">
        <f t="shared" si="94"/>
        <v>3.0467744716488174</v>
      </c>
      <c r="G474" s="157">
        <f t="shared" si="95"/>
        <v>3.1421598600235017</v>
      </c>
      <c r="H474" s="157">
        <f t="shared" si="96"/>
        <v>3.3431930249714217</v>
      </c>
      <c r="I474" s="157">
        <f t="shared" si="97"/>
        <v>3.6704800805973039</v>
      </c>
      <c r="K474" s="109">
        <f t="shared" si="114"/>
        <v>2029</v>
      </c>
      <c r="L474" s="26">
        <f t="shared" si="98"/>
        <v>4.6402123463824569</v>
      </c>
      <c r="M474" s="26">
        <f t="shared" si="99"/>
        <v>3.5881430743903886</v>
      </c>
      <c r="N474" s="26">
        <f t="shared" si="100"/>
        <v>3.2714758166365949</v>
      </c>
      <c r="O474" s="26">
        <f t="shared" si="101"/>
        <v>3.1107226260775533</v>
      </c>
      <c r="P474" s="26">
        <f t="shared" si="102"/>
        <v>3.0224789909783181</v>
      </c>
      <c r="Q474" s="26">
        <f t="shared" si="103"/>
        <v>3.0306387301805691</v>
      </c>
      <c r="R474" s="26">
        <f t="shared" si="104"/>
        <v>3.0629102131170658</v>
      </c>
      <c r="S474" s="26">
        <f t="shared" si="105"/>
        <v>3.1112711453421356</v>
      </c>
      <c r="T474" s="26">
        <f t="shared" si="106"/>
        <v>3.1730485747048678</v>
      </c>
      <c r="U474" s="26">
        <f t="shared" si="107"/>
        <v>3.2556633201503109</v>
      </c>
      <c r="V474" s="26">
        <f t="shared" si="108"/>
        <v>3.4307227297925325</v>
      </c>
      <c r="W474" s="26">
        <f t="shared" si="109"/>
        <v>3.550601405194918</v>
      </c>
      <c r="X474" s="26">
        <f t="shared" si="110"/>
        <v>3.6704800805973035</v>
      </c>
      <c r="Y474" s="26">
        <f t="shared" si="111"/>
        <v>3.7903587559996894</v>
      </c>
    </row>
    <row r="475" spans="1:25" ht="25.2" customHeight="1">
      <c r="A475" s="425"/>
      <c r="B475" s="287">
        <f t="shared" si="112"/>
        <v>2030</v>
      </c>
      <c r="C475" s="309">
        <f t="shared" si="113"/>
        <v>47483</v>
      </c>
      <c r="D475" s="157">
        <f t="shared" si="92"/>
        <v>3.8332770791364807</v>
      </c>
      <c r="E475" s="157">
        <f t="shared" si="93"/>
        <v>3.0666008085279355</v>
      </c>
      <c r="F475" s="157">
        <f t="shared" si="94"/>
        <v>3.0467744716488174</v>
      </c>
      <c r="G475" s="157">
        <f t="shared" si="95"/>
        <v>3.1421598600235017</v>
      </c>
      <c r="H475" s="157">
        <f t="shared" si="96"/>
        <v>3.3431930249714217</v>
      </c>
      <c r="I475" s="157">
        <f t="shared" si="97"/>
        <v>3.6704800805973039</v>
      </c>
      <c r="K475" s="109">
        <f t="shared" si="114"/>
        <v>2030</v>
      </c>
      <c r="L475" s="26">
        <f t="shared" si="98"/>
        <v>4.6402123463824569</v>
      </c>
      <c r="M475" s="26">
        <f t="shared" si="99"/>
        <v>3.5881430743903886</v>
      </c>
      <c r="N475" s="26">
        <f t="shared" si="100"/>
        <v>3.2714758166365949</v>
      </c>
      <c r="O475" s="26">
        <f t="shared" si="101"/>
        <v>3.1107226260775533</v>
      </c>
      <c r="P475" s="26">
        <f t="shared" si="102"/>
        <v>3.0224789909783181</v>
      </c>
      <c r="Q475" s="26">
        <f t="shared" si="103"/>
        <v>3.0306387301805691</v>
      </c>
      <c r="R475" s="26">
        <f t="shared" si="104"/>
        <v>3.0629102131170658</v>
      </c>
      <c r="S475" s="26">
        <f t="shared" si="105"/>
        <v>3.1112711453421356</v>
      </c>
      <c r="T475" s="26">
        <f t="shared" si="106"/>
        <v>3.1730485747048678</v>
      </c>
      <c r="U475" s="26">
        <f t="shared" si="107"/>
        <v>3.2556633201503109</v>
      </c>
      <c r="V475" s="26">
        <f t="shared" si="108"/>
        <v>3.4307227297925325</v>
      </c>
      <c r="W475" s="26">
        <f t="shared" si="109"/>
        <v>3.550601405194918</v>
      </c>
      <c r="X475" s="26">
        <f t="shared" si="110"/>
        <v>3.6704800805973035</v>
      </c>
      <c r="Y475" s="26">
        <f t="shared" si="111"/>
        <v>3.7903587559996894</v>
      </c>
    </row>
    <row r="476" spans="1:25" ht="25.2" customHeight="1">
      <c r="A476" s="425"/>
      <c r="B476" s="287">
        <f t="shared" si="112"/>
        <v>2031</v>
      </c>
      <c r="C476" s="309">
        <f t="shared" si="113"/>
        <v>47848</v>
      </c>
      <c r="D476" s="157">
        <f t="shared" si="92"/>
        <v>3.8332770791364807</v>
      </c>
      <c r="E476" s="157">
        <f t="shared" si="93"/>
        <v>3.0666008085279355</v>
      </c>
      <c r="F476" s="157">
        <f t="shared" si="94"/>
        <v>3.0467744716488174</v>
      </c>
      <c r="G476" s="157">
        <f t="shared" si="95"/>
        <v>3.1421598600235017</v>
      </c>
      <c r="H476" s="157">
        <f t="shared" si="96"/>
        <v>3.3431930249714217</v>
      </c>
      <c r="I476" s="157">
        <f t="shared" si="97"/>
        <v>3.6704800805973039</v>
      </c>
      <c r="K476" s="109">
        <f t="shared" si="114"/>
        <v>2031</v>
      </c>
      <c r="L476" s="26">
        <f t="shared" si="98"/>
        <v>4.6402123463824569</v>
      </c>
      <c r="M476" s="26">
        <f t="shared" si="99"/>
        <v>3.5881430743903886</v>
      </c>
      <c r="N476" s="26">
        <f t="shared" si="100"/>
        <v>3.2714758166365949</v>
      </c>
      <c r="O476" s="26">
        <f t="shared" si="101"/>
        <v>3.1107226260775533</v>
      </c>
      <c r="P476" s="26">
        <f t="shared" si="102"/>
        <v>3.0224789909783181</v>
      </c>
      <c r="Q476" s="26">
        <f t="shared" si="103"/>
        <v>3.0306387301805691</v>
      </c>
      <c r="R476" s="26">
        <f t="shared" si="104"/>
        <v>3.0629102131170658</v>
      </c>
      <c r="S476" s="26">
        <f t="shared" si="105"/>
        <v>3.1112711453421356</v>
      </c>
      <c r="T476" s="26">
        <f t="shared" si="106"/>
        <v>3.1730485747048678</v>
      </c>
      <c r="U476" s="26">
        <f t="shared" si="107"/>
        <v>3.2556633201503109</v>
      </c>
      <c r="V476" s="26">
        <f t="shared" si="108"/>
        <v>3.4307227297925325</v>
      </c>
      <c r="W476" s="26">
        <f t="shared" si="109"/>
        <v>3.550601405194918</v>
      </c>
      <c r="X476" s="26">
        <f t="shared" si="110"/>
        <v>3.6704800805973035</v>
      </c>
      <c r="Y476" s="26">
        <f t="shared" si="111"/>
        <v>3.7903587559996894</v>
      </c>
    </row>
    <row r="477" spans="1:25" ht="25.2" customHeight="1">
      <c r="A477" s="425"/>
      <c r="B477" s="287">
        <f t="shared" si="112"/>
        <v>2032</v>
      </c>
      <c r="C477" s="309">
        <f t="shared" si="113"/>
        <v>48213</v>
      </c>
      <c r="D477" s="157">
        <f t="shared" si="92"/>
        <v>3.8332770791364807</v>
      </c>
      <c r="E477" s="157">
        <f t="shared" si="93"/>
        <v>3.0666008085279355</v>
      </c>
      <c r="F477" s="157">
        <f t="shared" si="94"/>
        <v>3.0467744716488174</v>
      </c>
      <c r="G477" s="157">
        <f t="shared" si="95"/>
        <v>3.1421598600235017</v>
      </c>
      <c r="H477" s="157">
        <f t="shared" si="96"/>
        <v>3.3431930249714217</v>
      </c>
      <c r="I477" s="157">
        <f t="shared" si="97"/>
        <v>3.6704800805973039</v>
      </c>
      <c r="K477" s="109">
        <f t="shared" si="114"/>
        <v>2032</v>
      </c>
      <c r="L477" s="26">
        <f t="shared" si="98"/>
        <v>4.6402123463824569</v>
      </c>
      <c r="M477" s="26">
        <f t="shared" si="99"/>
        <v>3.5881430743903886</v>
      </c>
      <c r="N477" s="26">
        <f t="shared" si="100"/>
        <v>3.2714758166365949</v>
      </c>
      <c r="O477" s="26">
        <f t="shared" si="101"/>
        <v>3.1107226260775533</v>
      </c>
      <c r="P477" s="26">
        <f t="shared" si="102"/>
        <v>3.0224789909783181</v>
      </c>
      <c r="Q477" s="26">
        <f t="shared" si="103"/>
        <v>3.0306387301805691</v>
      </c>
      <c r="R477" s="26">
        <f t="shared" si="104"/>
        <v>3.0629102131170658</v>
      </c>
      <c r="S477" s="26">
        <f t="shared" si="105"/>
        <v>3.1112711453421356</v>
      </c>
      <c r="T477" s="26">
        <f t="shared" si="106"/>
        <v>3.1730485747048678</v>
      </c>
      <c r="U477" s="26">
        <f t="shared" si="107"/>
        <v>3.2556633201503109</v>
      </c>
      <c r="V477" s="26">
        <f t="shared" si="108"/>
        <v>3.4307227297925325</v>
      </c>
      <c r="W477" s="26">
        <f t="shared" si="109"/>
        <v>3.550601405194918</v>
      </c>
      <c r="X477" s="26">
        <f t="shared" si="110"/>
        <v>3.6704800805973035</v>
      </c>
      <c r="Y477" s="26">
        <f t="shared" si="111"/>
        <v>3.7903587559996894</v>
      </c>
    </row>
    <row r="478" spans="1:25" ht="25.2" customHeight="1">
      <c r="A478" s="425"/>
      <c r="B478" s="287">
        <f t="shared" si="112"/>
        <v>2033</v>
      </c>
      <c r="C478" s="309">
        <f t="shared" si="113"/>
        <v>48579</v>
      </c>
      <c r="D478" s="157">
        <f t="shared" si="92"/>
        <v>3.8332770791364807</v>
      </c>
      <c r="E478" s="157">
        <f t="shared" si="93"/>
        <v>3.0666008085279355</v>
      </c>
      <c r="F478" s="157">
        <f t="shared" si="94"/>
        <v>3.0467744716488174</v>
      </c>
      <c r="G478" s="157">
        <f t="shared" si="95"/>
        <v>3.1421598600235017</v>
      </c>
      <c r="H478" s="157">
        <f t="shared" si="96"/>
        <v>3.3431930249714217</v>
      </c>
      <c r="I478" s="157">
        <f t="shared" si="97"/>
        <v>3.6704800805973039</v>
      </c>
      <c r="K478" s="109">
        <f t="shared" si="114"/>
        <v>2033</v>
      </c>
      <c r="L478" s="26">
        <f t="shared" si="98"/>
        <v>4.6402123463824569</v>
      </c>
      <c r="M478" s="26">
        <f t="shared" si="99"/>
        <v>3.5881430743903886</v>
      </c>
      <c r="N478" s="26">
        <f t="shared" si="100"/>
        <v>3.2714758166365949</v>
      </c>
      <c r="O478" s="26">
        <f t="shared" si="101"/>
        <v>3.1107226260775533</v>
      </c>
      <c r="P478" s="26">
        <f t="shared" si="102"/>
        <v>3.0224789909783181</v>
      </c>
      <c r="Q478" s="26">
        <f t="shared" si="103"/>
        <v>3.0306387301805691</v>
      </c>
      <c r="R478" s="26">
        <f t="shared" si="104"/>
        <v>3.0629102131170658</v>
      </c>
      <c r="S478" s="26">
        <f t="shared" si="105"/>
        <v>3.1112711453421356</v>
      </c>
      <c r="T478" s="26">
        <f t="shared" si="106"/>
        <v>3.1730485747048678</v>
      </c>
      <c r="U478" s="26">
        <f t="shared" si="107"/>
        <v>3.2556633201503109</v>
      </c>
      <c r="V478" s="26">
        <f t="shared" si="108"/>
        <v>3.4307227297925325</v>
      </c>
      <c r="W478" s="26">
        <f t="shared" si="109"/>
        <v>3.550601405194918</v>
      </c>
      <c r="X478" s="26">
        <f t="shared" si="110"/>
        <v>3.6704800805973035</v>
      </c>
      <c r="Y478" s="26">
        <f t="shared" si="111"/>
        <v>3.7903587559996894</v>
      </c>
    </row>
    <row r="479" spans="1:25" ht="25.2" customHeight="1">
      <c r="A479" s="425"/>
      <c r="B479" s="287">
        <f t="shared" si="112"/>
        <v>2034</v>
      </c>
      <c r="C479" s="309">
        <f t="shared" si="113"/>
        <v>48944</v>
      </c>
      <c r="D479" s="157">
        <f t="shared" si="92"/>
        <v>3.8332770791364807</v>
      </c>
      <c r="E479" s="157">
        <f t="shared" si="93"/>
        <v>3.0666008085279355</v>
      </c>
      <c r="F479" s="157">
        <f t="shared" si="94"/>
        <v>3.0467744716488174</v>
      </c>
      <c r="G479" s="157">
        <f t="shared" si="95"/>
        <v>3.1421598600235017</v>
      </c>
      <c r="H479" s="157">
        <f t="shared" si="96"/>
        <v>3.3431930249714217</v>
      </c>
      <c r="I479" s="157">
        <f t="shared" si="97"/>
        <v>3.6704800805973039</v>
      </c>
      <c r="K479" s="109">
        <f t="shared" si="114"/>
        <v>2034</v>
      </c>
      <c r="L479" s="26">
        <f t="shared" si="98"/>
        <v>4.6402123463824569</v>
      </c>
      <c r="M479" s="26">
        <f t="shared" si="99"/>
        <v>3.5881430743903886</v>
      </c>
      <c r="N479" s="26">
        <f t="shared" si="100"/>
        <v>3.2714758166365949</v>
      </c>
      <c r="O479" s="26">
        <f t="shared" si="101"/>
        <v>3.1107226260775533</v>
      </c>
      <c r="P479" s="26">
        <f t="shared" si="102"/>
        <v>3.0224789909783181</v>
      </c>
      <c r="Q479" s="26">
        <f t="shared" si="103"/>
        <v>3.0306387301805691</v>
      </c>
      <c r="R479" s="26">
        <f t="shared" si="104"/>
        <v>3.0629102131170658</v>
      </c>
      <c r="S479" s="26">
        <f t="shared" si="105"/>
        <v>3.1112711453421356</v>
      </c>
      <c r="T479" s="26">
        <f t="shared" si="106"/>
        <v>3.1730485747048678</v>
      </c>
      <c r="U479" s="26">
        <f t="shared" si="107"/>
        <v>3.2556633201503109</v>
      </c>
      <c r="V479" s="26">
        <f t="shared" si="108"/>
        <v>3.4307227297925325</v>
      </c>
      <c r="W479" s="26">
        <f t="shared" si="109"/>
        <v>3.550601405194918</v>
      </c>
      <c r="X479" s="26">
        <f t="shared" si="110"/>
        <v>3.6704800805973035</v>
      </c>
      <c r="Y479" s="26">
        <f t="shared" si="111"/>
        <v>3.7903587559996894</v>
      </c>
    </row>
    <row r="480" spans="1:25" ht="25.2" customHeight="1">
      <c r="A480" s="425"/>
      <c r="B480" s="287">
        <f t="shared" si="112"/>
        <v>2035</v>
      </c>
      <c r="C480" s="309">
        <f t="shared" si="113"/>
        <v>49309</v>
      </c>
      <c r="D480" s="157">
        <f t="shared" si="92"/>
        <v>3.8332770791364807</v>
      </c>
      <c r="E480" s="157">
        <f t="shared" si="93"/>
        <v>3.0666008085279355</v>
      </c>
      <c r="F480" s="157">
        <f t="shared" si="94"/>
        <v>3.0467744716488174</v>
      </c>
      <c r="G480" s="157">
        <f t="shared" si="95"/>
        <v>3.1421598600235017</v>
      </c>
      <c r="H480" s="157">
        <f t="shared" si="96"/>
        <v>3.3431930249714217</v>
      </c>
      <c r="I480" s="157">
        <f t="shared" si="97"/>
        <v>3.6704800805973039</v>
      </c>
      <c r="K480" s="109">
        <f t="shared" si="114"/>
        <v>2035</v>
      </c>
      <c r="L480" s="26">
        <f t="shared" si="98"/>
        <v>4.6402123463824569</v>
      </c>
      <c r="M480" s="26">
        <f t="shared" si="99"/>
        <v>3.5881430743903886</v>
      </c>
      <c r="N480" s="26">
        <f t="shared" si="100"/>
        <v>3.2714758166365949</v>
      </c>
      <c r="O480" s="26">
        <f t="shared" si="101"/>
        <v>3.1107226260775533</v>
      </c>
      <c r="P480" s="26">
        <f t="shared" si="102"/>
        <v>3.0224789909783181</v>
      </c>
      <c r="Q480" s="26">
        <f t="shared" si="103"/>
        <v>3.0306387301805691</v>
      </c>
      <c r="R480" s="26">
        <f t="shared" si="104"/>
        <v>3.0629102131170658</v>
      </c>
      <c r="S480" s="26">
        <f t="shared" si="105"/>
        <v>3.1112711453421356</v>
      </c>
      <c r="T480" s="26">
        <f t="shared" si="106"/>
        <v>3.1730485747048678</v>
      </c>
      <c r="U480" s="26">
        <f t="shared" si="107"/>
        <v>3.2556633201503109</v>
      </c>
      <c r="V480" s="26">
        <f t="shared" si="108"/>
        <v>3.4307227297925325</v>
      </c>
      <c r="W480" s="26">
        <f t="shared" si="109"/>
        <v>3.550601405194918</v>
      </c>
      <c r="X480" s="26">
        <f t="shared" si="110"/>
        <v>3.6704800805973035</v>
      </c>
      <c r="Y480" s="26">
        <f t="shared" si="111"/>
        <v>3.7903587559996894</v>
      </c>
    </row>
    <row r="481" spans="1:25" ht="25.2" customHeight="1">
      <c r="A481" s="425"/>
      <c r="B481" s="287">
        <f t="shared" si="112"/>
        <v>2036</v>
      </c>
      <c r="C481" s="309">
        <f t="shared" si="113"/>
        <v>49674</v>
      </c>
      <c r="D481" s="157">
        <f t="shared" si="92"/>
        <v>3.8332770791364807</v>
      </c>
      <c r="E481" s="157">
        <f t="shared" si="93"/>
        <v>3.0666008085279355</v>
      </c>
      <c r="F481" s="157">
        <f t="shared" si="94"/>
        <v>3.0467744716488174</v>
      </c>
      <c r="G481" s="157">
        <f t="shared" si="95"/>
        <v>3.1421598600235017</v>
      </c>
      <c r="H481" s="157">
        <f t="shared" si="96"/>
        <v>3.3431930249714217</v>
      </c>
      <c r="I481" s="157">
        <f t="shared" si="97"/>
        <v>3.6704800805973039</v>
      </c>
      <c r="K481" s="109">
        <f t="shared" si="114"/>
        <v>2036</v>
      </c>
      <c r="L481" s="26">
        <f t="shared" si="98"/>
        <v>4.6402123463824569</v>
      </c>
      <c r="M481" s="26">
        <f t="shared" si="99"/>
        <v>3.5881430743903886</v>
      </c>
      <c r="N481" s="26">
        <f t="shared" si="100"/>
        <v>3.2714758166365949</v>
      </c>
      <c r="O481" s="26">
        <f t="shared" si="101"/>
        <v>3.1107226260775533</v>
      </c>
      <c r="P481" s="26">
        <f t="shared" si="102"/>
        <v>3.0224789909783181</v>
      </c>
      <c r="Q481" s="26">
        <f t="shared" si="103"/>
        <v>3.0306387301805691</v>
      </c>
      <c r="R481" s="26">
        <f t="shared" si="104"/>
        <v>3.0629102131170658</v>
      </c>
      <c r="S481" s="26">
        <f t="shared" si="105"/>
        <v>3.1112711453421356</v>
      </c>
      <c r="T481" s="26">
        <f t="shared" si="106"/>
        <v>3.1730485747048678</v>
      </c>
      <c r="U481" s="26">
        <f t="shared" si="107"/>
        <v>3.2556633201503109</v>
      </c>
      <c r="V481" s="26">
        <f t="shared" si="108"/>
        <v>3.4307227297925325</v>
      </c>
      <c r="W481" s="26">
        <f t="shared" si="109"/>
        <v>3.550601405194918</v>
      </c>
      <c r="X481" s="26">
        <f t="shared" si="110"/>
        <v>3.6704800805973035</v>
      </c>
      <c r="Y481" s="26">
        <f t="shared" si="111"/>
        <v>3.7903587559996894</v>
      </c>
    </row>
    <row r="482" spans="1:25" ht="25.2" customHeight="1">
      <c r="A482" s="425"/>
      <c r="B482" s="287">
        <f t="shared" si="112"/>
        <v>2037</v>
      </c>
      <c r="C482" s="309">
        <f t="shared" si="113"/>
        <v>50040</v>
      </c>
      <c r="D482" s="157">
        <f t="shared" si="92"/>
        <v>3.8332770791364807</v>
      </c>
      <c r="E482" s="157">
        <f t="shared" si="93"/>
        <v>3.0666008085279355</v>
      </c>
      <c r="F482" s="157">
        <f t="shared" si="94"/>
        <v>3.0467744716488174</v>
      </c>
      <c r="G482" s="157">
        <f t="shared" si="95"/>
        <v>3.1421598600235017</v>
      </c>
      <c r="H482" s="157">
        <f t="shared" si="96"/>
        <v>3.3431930249714217</v>
      </c>
      <c r="I482" s="157">
        <f t="shared" si="97"/>
        <v>3.6704800805973039</v>
      </c>
      <c r="K482" s="109">
        <f t="shared" si="114"/>
        <v>2037</v>
      </c>
      <c r="L482" s="26">
        <f t="shared" si="98"/>
        <v>4.6402123463824569</v>
      </c>
      <c r="M482" s="26">
        <f t="shared" si="99"/>
        <v>3.5881430743903886</v>
      </c>
      <c r="N482" s="26">
        <f t="shared" si="100"/>
        <v>3.2714758166365949</v>
      </c>
      <c r="O482" s="26">
        <f t="shared" si="101"/>
        <v>3.1107226260775533</v>
      </c>
      <c r="P482" s="26">
        <f t="shared" si="102"/>
        <v>3.0224789909783181</v>
      </c>
      <c r="Q482" s="26">
        <f t="shared" si="103"/>
        <v>3.0306387301805691</v>
      </c>
      <c r="R482" s="26">
        <f t="shared" si="104"/>
        <v>3.0629102131170658</v>
      </c>
      <c r="S482" s="26">
        <f t="shared" si="105"/>
        <v>3.1112711453421356</v>
      </c>
      <c r="T482" s="26">
        <f t="shared" si="106"/>
        <v>3.1730485747048678</v>
      </c>
      <c r="U482" s="26">
        <f t="shared" si="107"/>
        <v>3.2556633201503109</v>
      </c>
      <c r="V482" s="26">
        <f t="shared" si="108"/>
        <v>3.4307227297925325</v>
      </c>
      <c r="W482" s="26">
        <f t="shared" si="109"/>
        <v>3.550601405194918</v>
      </c>
      <c r="X482" s="26">
        <f t="shared" si="110"/>
        <v>3.6704800805973035</v>
      </c>
      <c r="Y482" s="26">
        <f t="shared" si="111"/>
        <v>3.7903587559996894</v>
      </c>
    </row>
    <row r="483" spans="1:25" ht="25.2" customHeight="1">
      <c r="A483" s="425"/>
      <c r="B483" s="287">
        <f t="shared" si="112"/>
        <v>2038</v>
      </c>
      <c r="C483" s="309">
        <f t="shared" si="113"/>
        <v>50405</v>
      </c>
      <c r="D483" s="157">
        <f t="shared" si="92"/>
        <v>3.8332770791364807</v>
      </c>
      <c r="E483" s="157">
        <f t="shared" si="93"/>
        <v>3.0666008085279355</v>
      </c>
      <c r="F483" s="157">
        <f t="shared" si="94"/>
        <v>3.0467744716488174</v>
      </c>
      <c r="G483" s="157">
        <f t="shared" si="95"/>
        <v>3.1421598600235017</v>
      </c>
      <c r="H483" s="157">
        <f t="shared" si="96"/>
        <v>3.3431930249714217</v>
      </c>
      <c r="I483" s="157">
        <f t="shared" si="97"/>
        <v>3.6704800805973039</v>
      </c>
      <c r="K483" s="109">
        <f t="shared" si="114"/>
        <v>2038</v>
      </c>
      <c r="L483" s="26">
        <f t="shared" si="98"/>
        <v>4.6402123463824569</v>
      </c>
      <c r="M483" s="26">
        <f t="shared" si="99"/>
        <v>3.5881430743903886</v>
      </c>
      <c r="N483" s="26">
        <f t="shared" si="100"/>
        <v>3.2714758166365949</v>
      </c>
      <c r="O483" s="26">
        <f t="shared" si="101"/>
        <v>3.1107226260775533</v>
      </c>
      <c r="P483" s="26">
        <f t="shared" si="102"/>
        <v>3.0224789909783181</v>
      </c>
      <c r="Q483" s="26">
        <f t="shared" si="103"/>
        <v>3.0306387301805691</v>
      </c>
      <c r="R483" s="26">
        <f t="shared" si="104"/>
        <v>3.0629102131170658</v>
      </c>
      <c r="S483" s="26">
        <f t="shared" si="105"/>
        <v>3.1112711453421356</v>
      </c>
      <c r="T483" s="26">
        <f t="shared" si="106"/>
        <v>3.1730485747048678</v>
      </c>
      <c r="U483" s="26">
        <f t="shared" si="107"/>
        <v>3.2556633201503109</v>
      </c>
      <c r="V483" s="26">
        <f t="shared" si="108"/>
        <v>3.4307227297925325</v>
      </c>
      <c r="W483" s="26">
        <f t="shared" si="109"/>
        <v>3.550601405194918</v>
      </c>
      <c r="X483" s="26">
        <f t="shared" si="110"/>
        <v>3.6704800805973035</v>
      </c>
      <c r="Y483" s="26">
        <f t="shared" si="111"/>
        <v>3.7903587559996894</v>
      </c>
    </row>
    <row r="484" spans="1:25" ht="25.2" customHeight="1">
      <c r="A484" s="425"/>
      <c r="B484" s="287">
        <f t="shared" si="112"/>
        <v>2039</v>
      </c>
      <c r="C484" s="309">
        <f t="shared" si="113"/>
        <v>50770</v>
      </c>
      <c r="D484" s="157">
        <f t="shared" si="92"/>
        <v>3.8332770791364807</v>
      </c>
      <c r="E484" s="157">
        <f t="shared" si="93"/>
        <v>3.0666008085279355</v>
      </c>
      <c r="F484" s="157">
        <f t="shared" si="94"/>
        <v>3.0467744716488174</v>
      </c>
      <c r="G484" s="157">
        <f t="shared" si="95"/>
        <v>3.1421598600235017</v>
      </c>
      <c r="H484" s="157">
        <f t="shared" si="96"/>
        <v>3.3431930249714217</v>
      </c>
      <c r="I484" s="157">
        <f t="shared" si="97"/>
        <v>3.6704800805973039</v>
      </c>
      <c r="K484" s="109">
        <f t="shared" si="114"/>
        <v>2039</v>
      </c>
      <c r="L484" s="26">
        <f t="shared" si="98"/>
        <v>4.6402123463824569</v>
      </c>
      <c r="M484" s="26">
        <f t="shared" si="99"/>
        <v>3.5881430743903886</v>
      </c>
      <c r="N484" s="26">
        <f t="shared" si="100"/>
        <v>3.2714758166365949</v>
      </c>
      <c r="O484" s="26">
        <f t="shared" si="101"/>
        <v>3.1107226260775533</v>
      </c>
      <c r="P484" s="26">
        <f t="shared" si="102"/>
        <v>3.0224789909783181</v>
      </c>
      <c r="Q484" s="26">
        <f t="shared" si="103"/>
        <v>3.0306387301805691</v>
      </c>
      <c r="R484" s="26">
        <f t="shared" si="104"/>
        <v>3.0629102131170658</v>
      </c>
      <c r="S484" s="26">
        <f t="shared" si="105"/>
        <v>3.1112711453421356</v>
      </c>
      <c r="T484" s="26">
        <f t="shared" si="106"/>
        <v>3.1730485747048678</v>
      </c>
      <c r="U484" s="26">
        <f t="shared" si="107"/>
        <v>3.2556633201503109</v>
      </c>
      <c r="V484" s="26">
        <f t="shared" si="108"/>
        <v>3.4307227297925325</v>
      </c>
      <c r="W484" s="26">
        <f t="shared" si="109"/>
        <v>3.550601405194918</v>
      </c>
      <c r="X484" s="26">
        <f t="shared" si="110"/>
        <v>3.6704800805973035</v>
      </c>
      <c r="Y484" s="26">
        <f t="shared" si="111"/>
        <v>3.7903587559996894</v>
      </c>
    </row>
    <row r="485" spans="1:25" ht="25.2" customHeight="1">
      <c r="A485" s="425"/>
      <c r="B485" s="287">
        <f t="shared" si="112"/>
        <v>2040</v>
      </c>
      <c r="C485" s="309">
        <f t="shared" si="113"/>
        <v>51135</v>
      </c>
      <c r="D485" s="157">
        <f t="shared" si="92"/>
        <v>3.8332770791364807</v>
      </c>
      <c r="E485" s="157">
        <f t="shared" si="93"/>
        <v>3.0666008085279355</v>
      </c>
      <c r="F485" s="157">
        <f t="shared" si="94"/>
        <v>3.0467744716488174</v>
      </c>
      <c r="G485" s="157">
        <f t="shared" si="95"/>
        <v>3.1421598600235017</v>
      </c>
      <c r="H485" s="157">
        <f t="shared" si="96"/>
        <v>3.3431930249714217</v>
      </c>
      <c r="I485" s="157">
        <f t="shared" si="97"/>
        <v>3.6704800805973039</v>
      </c>
      <c r="K485" s="109">
        <f t="shared" si="114"/>
        <v>2040</v>
      </c>
      <c r="L485" s="26">
        <f t="shared" si="98"/>
        <v>4.6402123463824569</v>
      </c>
      <c r="M485" s="26">
        <f t="shared" si="99"/>
        <v>3.5881430743903886</v>
      </c>
      <c r="N485" s="26">
        <f t="shared" si="100"/>
        <v>3.2714758166365949</v>
      </c>
      <c r="O485" s="26">
        <f t="shared" si="101"/>
        <v>3.1107226260775533</v>
      </c>
      <c r="P485" s="26">
        <f t="shared" si="102"/>
        <v>3.0224789909783181</v>
      </c>
      <c r="Q485" s="26">
        <f t="shared" si="103"/>
        <v>3.0306387301805691</v>
      </c>
      <c r="R485" s="26">
        <f t="shared" si="104"/>
        <v>3.0629102131170658</v>
      </c>
      <c r="S485" s="26">
        <f t="shared" si="105"/>
        <v>3.1112711453421356</v>
      </c>
      <c r="T485" s="26">
        <f t="shared" si="106"/>
        <v>3.1730485747048678</v>
      </c>
      <c r="U485" s="26">
        <f t="shared" si="107"/>
        <v>3.2556633201503109</v>
      </c>
      <c r="V485" s="26">
        <f t="shared" si="108"/>
        <v>3.4307227297925325</v>
      </c>
      <c r="W485" s="26">
        <f t="shared" si="109"/>
        <v>3.550601405194918</v>
      </c>
      <c r="X485" s="26">
        <f t="shared" si="110"/>
        <v>3.6704800805973035</v>
      </c>
      <c r="Y485" s="26">
        <f t="shared" si="111"/>
        <v>3.7903587559996894</v>
      </c>
    </row>
    <row r="486" spans="1:25" ht="25.2" customHeight="1">
      <c r="A486" s="425"/>
      <c r="B486" s="287">
        <f t="shared" si="112"/>
        <v>2041</v>
      </c>
      <c r="C486" s="309">
        <f t="shared" si="113"/>
        <v>51501</v>
      </c>
      <c r="D486" s="157">
        <f t="shared" si="92"/>
        <v>3.8332770791364807</v>
      </c>
      <c r="E486" s="157">
        <f t="shared" si="93"/>
        <v>3.0666008085279355</v>
      </c>
      <c r="F486" s="157">
        <f t="shared" si="94"/>
        <v>3.0467744716488174</v>
      </c>
      <c r="G486" s="157">
        <f t="shared" si="95"/>
        <v>3.1421598600235017</v>
      </c>
      <c r="H486" s="157">
        <f t="shared" si="96"/>
        <v>3.3431930249714217</v>
      </c>
      <c r="I486" s="157">
        <f t="shared" si="97"/>
        <v>3.6704800805973039</v>
      </c>
      <c r="K486" s="109">
        <f t="shared" si="114"/>
        <v>2041</v>
      </c>
      <c r="L486" s="26">
        <f t="shared" si="98"/>
        <v>4.6402123463824569</v>
      </c>
      <c r="M486" s="26">
        <f t="shared" si="99"/>
        <v>3.5881430743903886</v>
      </c>
      <c r="N486" s="26">
        <f t="shared" si="100"/>
        <v>3.2714758166365949</v>
      </c>
      <c r="O486" s="26">
        <f t="shared" si="101"/>
        <v>3.1107226260775533</v>
      </c>
      <c r="P486" s="26">
        <f t="shared" si="102"/>
        <v>3.0224789909783181</v>
      </c>
      <c r="Q486" s="26">
        <f t="shared" si="103"/>
        <v>3.0306387301805691</v>
      </c>
      <c r="R486" s="26">
        <f t="shared" si="104"/>
        <v>3.0629102131170658</v>
      </c>
      <c r="S486" s="26">
        <f t="shared" si="105"/>
        <v>3.1112711453421356</v>
      </c>
      <c r="T486" s="26">
        <f t="shared" si="106"/>
        <v>3.1730485747048678</v>
      </c>
      <c r="U486" s="26">
        <f t="shared" si="107"/>
        <v>3.2556633201503109</v>
      </c>
      <c r="V486" s="26">
        <f t="shared" si="108"/>
        <v>3.4307227297925325</v>
      </c>
      <c r="W486" s="26">
        <f t="shared" si="109"/>
        <v>3.550601405194918</v>
      </c>
      <c r="X486" s="26">
        <f t="shared" si="110"/>
        <v>3.6704800805973035</v>
      </c>
      <c r="Y486" s="26">
        <f t="shared" si="111"/>
        <v>3.7903587559996894</v>
      </c>
    </row>
    <row r="487" spans="1:25" ht="25.2" customHeight="1">
      <c r="A487" s="425"/>
      <c r="B487" s="287">
        <f>B486+1</f>
        <v>2042</v>
      </c>
      <c r="C487" s="309">
        <f t="shared" si="113"/>
        <v>51866</v>
      </c>
      <c r="D487" s="157">
        <f t="shared" si="92"/>
        <v>3.8332770791364807</v>
      </c>
      <c r="E487" s="157">
        <f t="shared" si="93"/>
        <v>3.0666008085279355</v>
      </c>
      <c r="F487" s="157">
        <f t="shared" si="94"/>
        <v>3.0467744716488174</v>
      </c>
      <c r="G487" s="157">
        <f t="shared" si="95"/>
        <v>3.1421598600235017</v>
      </c>
      <c r="H487" s="157">
        <f t="shared" si="96"/>
        <v>3.3431930249714217</v>
      </c>
      <c r="I487" s="157">
        <f t="shared" si="97"/>
        <v>3.6704800805973039</v>
      </c>
      <c r="K487" s="109">
        <f>K486+1</f>
        <v>2042</v>
      </c>
      <c r="L487" s="26">
        <f t="shared" si="98"/>
        <v>4.6402123463824569</v>
      </c>
      <c r="M487" s="26">
        <f t="shared" si="99"/>
        <v>3.5881430743903886</v>
      </c>
      <c r="N487" s="26">
        <f t="shared" si="100"/>
        <v>3.2714758166365949</v>
      </c>
      <c r="O487" s="26">
        <f t="shared" si="101"/>
        <v>3.1107226260775533</v>
      </c>
      <c r="P487" s="26">
        <f t="shared" si="102"/>
        <v>3.0224789909783181</v>
      </c>
      <c r="Q487" s="26">
        <f t="shared" si="103"/>
        <v>3.0306387301805691</v>
      </c>
      <c r="R487" s="26">
        <f t="shared" si="104"/>
        <v>3.0629102131170658</v>
      </c>
      <c r="S487" s="26">
        <f t="shared" si="105"/>
        <v>3.1112711453421356</v>
      </c>
      <c r="T487" s="26">
        <f t="shared" si="106"/>
        <v>3.1730485747048678</v>
      </c>
      <c r="U487" s="26">
        <f t="shared" si="107"/>
        <v>3.2556633201503109</v>
      </c>
      <c r="V487" s="26">
        <f t="shared" si="108"/>
        <v>3.4307227297925325</v>
      </c>
      <c r="W487" s="26">
        <f t="shared" si="109"/>
        <v>3.550601405194918</v>
      </c>
      <c r="X487" s="26">
        <f t="shared" si="110"/>
        <v>3.6704800805973035</v>
      </c>
      <c r="Y487" s="26">
        <f t="shared" si="111"/>
        <v>3.7903587559996894</v>
      </c>
    </row>
    <row r="488" spans="1:25" ht="25.2" customHeight="1">
      <c r="A488" s="425"/>
      <c r="B488" s="287">
        <f t="shared" si="112"/>
        <v>2043</v>
      </c>
      <c r="C488" s="309">
        <f t="shared" si="113"/>
        <v>52231</v>
      </c>
      <c r="D488" s="157">
        <f t="shared" si="92"/>
        <v>3.8332770791364807</v>
      </c>
      <c r="E488" s="157">
        <f t="shared" si="93"/>
        <v>3.0666008085279355</v>
      </c>
      <c r="F488" s="157">
        <f t="shared" si="94"/>
        <v>3.0467744716488174</v>
      </c>
      <c r="G488" s="157">
        <f t="shared" si="95"/>
        <v>3.1421598600235017</v>
      </c>
      <c r="H488" s="157">
        <f t="shared" si="96"/>
        <v>3.3431930249714217</v>
      </c>
      <c r="I488" s="157">
        <f t="shared" si="97"/>
        <v>3.6704800805973039</v>
      </c>
      <c r="K488" s="109">
        <f t="shared" si="114"/>
        <v>2043</v>
      </c>
      <c r="L488" s="26">
        <f t="shared" si="98"/>
        <v>4.6402123463824569</v>
      </c>
      <c r="M488" s="26">
        <f t="shared" si="99"/>
        <v>3.5881430743903886</v>
      </c>
      <c r="N488" s="26">
        <f t="shared" si="100"/>
        <v>3.2714758166365949</v>
      </c>
      <c r="O488" s="26">
        <f t="shared" si="101"/>
        <v>3.1107226260775533</v>
      </c>
      <c r="P488" s="26">
        <f t="shared" si="102"/>
        <v>3.0224789909783181</v>
      </c>
      <c r="Q488" s="26">
        <f t="shared" si="103"/>
        <v>3.0306387301805691</v>
      </c>
      <c r="R488" s="26">
        <f t="shared" si="104"/>
        <v>3.0629102131170658</v>
      </c>
      <c r="S488" s="26">
        <f t="shared" si="105"/>
        <v>3.1112711453421356</v>
      </c>
      <c r="T488" s="26">
        <f t="shared" si="106"/>
        <v>3.1730485747048678</v>
      </c>
      <c r="U488" s="26">
        <f t="shared" si="107"/>
        <v>3.2556633201503109</v>
      </c>
      <c r="V488" s="26">
        <f t="shared" si="108"/>
        <v>3.4307227297925325</v>
      </c>
      <c r="W488" s="26">
        <f t="shared" si="109"/>
        <v>3.550601405194918</v>
      </c>
      <c r="X488" s="26">
        <f t="shared" si="110"/>
        <v>3.6704800805973035</v>
      </c>
      <c r="Y488" s="26">
        <f t="shared" si="111"/>
        <v>3.7903587559996894</v>
      </c>
    </row>
    <row r="489" spans="1:25" ht="25.2" customHeight="1">
      <c r="A489" s="425"/>
      <c r="B489" s="287">
        <f t="shared" si="112"/>
        <v>2044</v>
      </c>
      <c r="C489" s="309">
        <f t="shared" si="113"/>
        <v>52596</v>
      </c>
      <c r="D489" s="157">
        <f t="shared" si="92"/>
        <v>3.8332770791364807</v>
      </c>
      <c r="E489" s="157">
        <f t="shared" si="93"/>
        <v>3.0666008085279355</v>
      </c>
      <c r="F489" s="157">
        <f t="shared" si="94"/>
        <v>3.0467744716488174</v>
      </c>
      <c r="G489" s="157">
        <f t="shared" si="95"/>
        <v>3.1421598600235017</v>
      </c>
      <c r="H489" s="157">
        <f t="shared" si="96"/>
        <v>3.3431930249714217</v>
      </c>
      <c r="I489" s="157">
        <f t="shared" si="97"/>
        <v>3.6704800805973039</v>
      </c>
      <c r="K489" s="109">
        <f t="shared" si="114"/>
        <v>2044</v>
      </c>
      <c r="L489" s="26">
        <f t="shared" si="98"/>
        <v>4.6402123463824569</v>
      </c>
      <c r="M489" s="26">
        <f t="shared" si="99"/>
        <v>3.5881430743903886</v>
      </c>
      <c r="N489" s="26">
        <f t="shared" si="100"/>
        <v>3.2714758166365949</v>
      </c>
      <c r="O489" s="26">
        <f t="shared" si="101"/>
        <v>3.1107226260775533</v>
      </c>
      <c r="P489" s="26">
        <f t="shared" si="102"/>
        <v>3.0224789909783181</v>
      </c>
      <c r="Q489" s="26">
        <f t="shared" si="103"/>
        <v>3.0306387301805691</v>
      </c>
      <c r="R489" s="26">
        <f t="shared" si="104"/>
        <v>3.0629102131170658</v>
      </c>
      <c r="S489" s="26">
        <f t="shared" si="105"/>
        <v>3.1112711453421356</v>
      </c>
      <c r="T489" s="26">
        <f t="shared" si="106"/>
        <v>3.1730485747048678</v>
      </c>
      <c r="U489" s="26">
        <f t="shared" si="107"/>
        <v>3.2556633201503109</v>
      </c>
      <c r="V489" s="26">
        <f t="shared" si="108"/>
        <v>3.4307227297925325</v>
      </c>
      <c r="W489" s="26">
        <f t="shared" si="109"/>
        <v>3.550601405194918</v>
      </c>
      <c r="X489" s="26">
        <f t="shared" si="110"/>
        <v>3.6704800805973035</v>
      </c>
      <c r="Y489" s="26">
        <f t="shared" si="111"/>
        <v>3.7903587559996894</v>
      </c>
    </row>
    <row r="490" spans="1:25" ht="25.2" customHeight="1">
      <c r="A490" s="425"/>
      <c r="B490" s="287">
        <f t="shared" si="112"/>
        <v>2045</v>
      </c>
      <c r="C490" s="309">
        <f t="shared" si="113"/>
        <v>52962</v>
      </c>
      <c r="D490" s="157">
        <f t="shared" si="92"/>
        <v>3.8332770791364807</v>
      </c>
      <c r="E490" s="157">
        <f t="shared" si="93"/>
        <v>3.0666008085279355</v>
      </c>
      <c r="F490" s="157">
        <f t="shared" si="94"/>
        <v>3.0467744716488174</v>
      </c>
      <c r="G490" s="157">
        <f t="shared" si="95"/>
        <v>3.1421598600235017</v>
      </c>
      <c r="H490" s="157">
        <f t="shared" si="96"/>
        <v>3.3431930249714217</v>
      </c>
      <c r="I490" s="157">
        <f t="shared" si="97"/>
        <v>3.6704800805973039</v>
      </c>
      <c r="K490" s="109">
        <f t="shared" si="114"/>
        <v>2045</v>
      </c>
      <c r="L490" s="26">
        <f t="shared" si="98"/>
        <v>4.6402123463824569</v>
      </c>
      <c r="M490" s="26">
        <f t="shared" si="99"/>
        <v>3.5881430743903886</v>
      </c>
      <c r="N490" s="26">
        <f t="shared" si="100"/>
        <v>3.2714758166365949</v>
      </c>
      <c r="O490" s="26">
        <f t="shared" si="101"/>
        <v>3.1107226260775533</v>
      </c>
      <c r="P490" s="26">
        <f t="shared" si="102"/>
        <v>3.0224789909783181</v>
      </c>
      <c r="Q490" s="26">
        <f t="shared" si="103"/>
        <v>3.0306387301805691</v>
      </c>
      <c r="R490" s="26">
        <f t="shared" si="104"/>
        <v>3.0629102131170658</v>
      </c>
      <c r="S490" s="26">
        <f t="shared" si="105"/>
        <v>3.1112711453421356</v>
      </c>
      <c r="T490" s="26">
        <f t="shared" si="106"/>
        <v>3.1730485747048678</v>
      </c>
      <c r="U490" s="26">
        <f t="shared" si="107"/>
        <v>3.2556633201503109</v>
      </c>
      <c r="V490" s="26">
        <f t="shared" si="108"/>
        <v>3.4307227297925325</v>
      </c>
      <c r="W490" s="26">
        <f t="shared" si="109"/>
        <v>3.550601405194918</v>
      </c>
      <c r="X490" s="26">
        <f t="shared" si="110"/>
        <v>3.6704800805973035</v>
      </c>
      <c r="Y490" s="26">
        <f t="shared" si="111"/>
        <v>3.7903587559996894</v>
      </c>
    </row>
    <row r="491" spans="1:25" ht="25.2" customHeight="1">
      <c r="A491" s="425"/>
      <c r="B491" s="287">
        <f t="shared" si="112"/>
        <v>2046</v>
      </c>
      <c r="C491" s="309">
        <f t="shared" si="113"/>
        <v>53327</v>
      </c>
      <c r="D491" s="157">
        <f t="shared" si="92"/>
        <v>3.8332770791364807</v>
      </c>
      <c r="E491" s="157">
        <f t="shared" si="93"/>
        <v>3.0666008085279355</v>
      </c>
      <c r="F491" s="157">
        <f t="shared" si="94"/>
        <v>3.0467744716488174</v>
      </c>
      <c r="G491" s="157">
        <f t="shared" si="95"/>
        <v>3.1421598600235017</v>
      </c>
      <c r="H491" s="157">
        <f t="shared" si="96"/>
        <v>3.3431930249714217</v>
      </c>
      <c r="I491" s="157">
        <f t="shared" si="97"/>
        <v>3.6704800805973039</v>
      </c>
      <c r="K491" s="109">
        <f t="shared" si="114"/>
        <v>2046</v>
      </c>
      <c r="L491" s="26">
        <f t="shared" si="98"/>
        <v>4.6402123463824569</v>
      </c>
      <c r="M491" s="26">
        <f t="shared" si="99"/>
        <v>3.5881430743903886</v>
      </c>
      <c r="N491" s="26">
        <f t="shared" si="100"/>
        <v>3.2714758166365949</v>
      </c>
      <c r="O491" s="26">
        <f t="shared" si="101"/>
        <v>3.1107226260775533</v>
      </c>
      <c r="P491" s="26">
        <f t="shared" si="102"/>
        <v>3.0224789909783181</v>
      </c>
      <c r="Q491" s="26">
        <f t="shared" si="103"/>
        <v>3.0306387301805691</v>
      </c>
      <c r="R491" s="26">
        <f t="shared" si="104"/>
        <v>3.0629102131170658</v>
      </c>
      <c r="S491" s="26">
        <f t="shared" si="105"/>
        <v>3.1112711453421356</v>
      </c>
      <c r="T491" s="26">
        <f t="shared" si="106"/>
        <v>3.1730485747048678</v>
      </c>
      <c r="U491" s="26">
        <f t="shared" si="107"/>
        <v>3.2556633201503109</v>
      </c>
      <c r="V491" s="26">
        <f t="shared" si="108"/>
        <v>3.4307227297925325</v>
      </c>
      <c r="W491" s="26">
        <f t="shared" si="109"/>
        <v>3.550601405194918</v>
      </c>
      <c r="X491" s="26">
        <f t="shared" si="110"/>
        <v>3.6704800805973035</v>
      </c>
      <c r="Y491" s="26">
        <f t="shared" si="111"/>
        <v>3.7903587559996894</v>
      </c>
    </row>
    <row r="492" spans="1:25" ht="25.2" customHeight="1">
      <c r="A492" s="425"/>
      <c r="B492" s="287">
        <f t="shared" si="112"/>
        <v>2047</v>
      </c>
      <c r="C492" s="309">
        <f t="shared" si="113"/>
        <v>53692</v>
      </c>
      <c r="D492" s="157">
        <f t="shared" si="92"/>
        <v>3.8332770791364807</v>
      </c>
      <c r="E492" s="157">
        <f t="shared" si="93"/>
        <v>3.0666008085279355</v>
      </c>
      <c r="F492" s="157">
        <f t="shared" si="94"/>
        <v>3.0467744716488174</v>
      </c>
      <c r="G492" s="157">
        <f t="shared" si="95"/>
        <v>3.1421598600235017</v>
      </c>
      <c r="H492" s="157">
        <f t="shared" si="96"/>
        <v>3.3431930249714217</v>
      </c>
      <c r="I492" s="157">
        <f t="shared" si="97"/>
        <v>3.6704800805973039</v>
      </c>
      <c r="K492" s="109">
        <f t="shared" si="114"/>
        <v>2047</v>
      </c>
      <c r="L492" s="26">
        <f t="shared" si="98"/>
        <v>4.6402123463824569</v>
      </c>
      <c r="M492" s="26">
        <f t="shared" si="99"/>
        <v>3.5881430743903886</v>
      </c>
      <c r="N492" s="26">
        <f t="shared" si="100"/>
        <v>3.2714758166365949</v>
      </c>
      <c r="O492" s="26">
        <f t="shared" si="101"/>
        <v>3.1107226260775533</v>
      </c>
      <c r="P492" s="26">
        <f t="shared" si="102"/>
        <v>3.0224789909783181</v>
      </c>
      <c r="Q492" s="26">
        <f t="shared" si="103"/>
        <v>3.0306387301805691</v>
      </c>
      <c r="R492" s="26">
        <f t="shared" si="104"/>
        <v>3.0629102131170658</v>
      </c>
      <c r="S492" s="26">
        <f t="shared" si="105"/>
        <v>3.1112711453421356</v>
      </c>
      <c r="T492" s="26">
        <f t="shared" si="106"/>
        <v>3.1730485747048678</v>
      </c>
      <c r="U492" s="26">
        <f t="shared" si="107"/>
        <v>3.2556633201503109</v>
      </c>
      <c r="V492" s="26">
        <f t="shared" si="108"/>
        <v>3.4307227297925325</v>
      </c>
      <c r="W492" s="26">
        <f t="shared" si="109"/>
        <v>3.550601405194918</v>
      </c>
      <c r="X492" s="26">
        <f t="shared" si="110"/>
        <v>3.6704800805973035</v>
      </c>
      <c r="Y492" s="26">
        <f t="shared" si="111"/>
        <v>3.7903587559996894</v>
      </c>
    </row>
    <row r="493" spans="1:25" ht="25.2" customHeight="1">
      <c r="A493" s="425"/>
      <c r="B493" s="287">
        <f t="shared" si="112"/>
        <v>2048</v>
      </c>
      <c r="C493" s="309">
        <f t="shared" si="113"/>
        <v>54057</v>
      </c>
      <c r="D493" s="157">
        <f t="shared" si="92"/>
        <v>3.8332770791364807</v>
      </c>
      <c r="E493" s="157">
        <f t="shared" si="93"/>
        <v>3.0666008085279355</v>
      </c>
      <c r="F493" s="157">
        <f t="shared" si="94"/>
        <v>3.0467744716488174</v>
      </c>
      <c r="G493" s="157">
        <f t="shared" si="95"/>
        <v>3.1421598600235017</v>
      </c>
      <c r="H493" s="157">
        <f t="shared" si="96"/>
        <v>3.3431930249714217</v>
      </c>
      <c r="I493" s="157">
        <f t="shared" si="97"/>
        <v>3.6704800805973039</v>
      </c>
      <c r="K493" s="109">
        <f t="shared" si="114"/>
        <v>2048</v>
      </c>
      <c r="L493" s="26">
        <f t="shared" si="98"/>
        <v>4.6402123463824569</v>
      </c>
      <c r="M493" s="26">
        <f t="shared" si="99"/>
        <v>3.5881430743903886</v>
      </c>
      <c r="N493" s="26">
        <f t="shared" si="100"/>
        <v>3.2714758166365949</v>
      </c>
      <c r="O493" s="26">
        <f t="shared" si="101"/>
        <v>3.1107226260775533</v>
      </c>
      <c r="P493" s="26">
        <f t="shared" si="102"/>
        <v>3.0224789909783181</v>
      </c>
      <c r="Q493" s="26">
        <f t="shared" si="103"/>
        <v>3.0306387301805691</v>
      </c>
      <c r="R493" s="26">
        <f t="shared" si="104"/>
        <v>3.0629102131170658</v>
      </c>
      <c r="S493" s="26">
        <f t="shared" si="105"/>
        <v>3.1112711453421356</v>
      </c>
      <c r="T493" s="26">
        <f t="shared" si="106"/>
        <v>3.1730485747048678</v>
      </c>
      <c r="U493" s="26">
        <f t="shared" si="107"/>
        <v>3.2556633201503109</v>
      </c>
      <c r="V493" s="26">
        <f t="shared" si="108"/>
        <v>3.4307227297925325</v>
      </c>
      <c r="W493" s="26">
        <f t="shared" si="109"/>
        <v>3.550601405194918</v>
      </c>
      <c r="X493" s="26">
        <f t="shared" si="110"/>
        <v>3.6704800805973035</v>
      </c>
      <c r="Y493" s="26">
        <f t="shared" si="111"/>
        <v>3.7903587559996894</v>
      </c>
    </row>
    <row r="494" spans="1:25" ht="25.2" customHeight="1">
      <c r="A494" s="425"/>
      <c r="B494" s="287">
        <f t="shared" si="112"/>
        <v>2049</v>
      </c>
      <c r="C494" s="309">
        <f t="shared" si="113"/>
        <v>54423</v>
      </c>
      <c r="D494" s="157">
        <f t="shared" si="92"/>
        <v>3.8332770791364807</v>
      </c>
      <c r="E494" s="157">
        <f t="shared" si="93"/>
        <v>3.0666008085279355</v>
      </c>
      <c r="F494" s="157">
        <f t="shared" si="94"/>
        <v>3.0467744716488174</v>
      </c>
      <c r="G494" s="157">
        <f t="shared" si="95"/>
        <v>3.1421598600235017</v>
      </c>
      <c r="H494" s="157">
        <f t="shared" si="96"/>
        <v>3.3431930249714217</v>
      </c>
      <c r="I494" s="157">
        <f t="shared" si="97"/>
        <v>3.6704800805973039</v>
      </c>
      <c r="K494" s="109">
        <f t="shared" si="114"/>
        <v>2049</v>
      </c>
      <c r="L494" s="26">
        <f t="shared" si="98"/>
        <v>4.6402123463824569</v>
      </c>
      <c r="M494" s="26">
        <f t="shared" si="99"/>
        <v>3.5881430743903886</v>
      </c>
      <c r="N494" s="26">
        <f t="shared" si="100"/>
        <v>3.2714758166365949</v>
      </c>
      <c r="O494" s="26">
        <f t="shared" si="101"/>
        <v>3.1107226260775533</v>
      </c>
      <c r="P494" s="26">
        <f t="shared" si="102"/>
        <v>3.0224789909783181</v>
      </c>
      <c r="Q494" s="26">
        <f t="shared" si="103"/>
        <v>3.0306387301805691</v>
      </c>
      <c r="R494" s="26">
        <f t="shared" si="104"/>
        <v>3.0629102131170658</v>
      </c>
      <c r="S494" s="26">
        <f t="shared" si="105"/>
        <v>3.1112711453421356</v>
      </c>
      <c r="T494" s="26">
        <f t="shared" si="106"/>
        <v>3.1730485747048678</v>
      </c>
      <c r="U494" s="26">
        <f t="shared" si="107"/>
        <v>3.2556633201503109</v>
      </c>
      <c r="V494" s="26">
        <f t="shared" si="108"/>
        <v>3.4307227297925325</v>
      </c>
      <c r="W494" s="26">
        <f t="shared" si="109"/>
        <v>3.550601405194918</v>
      </c>
      <c r="X494" s="26">
        <f t="shared" si="110"/>
        <v>3.6704800805973035</v>
      </c>
      <c r="Y494" s="26">
        <f t="shared" si="111"/>
        <v>3.7903587559996894</v>
      </c>
    </row>
    <row r="495" spans="1:25" ht="25.2" customHeight="1">
      <c r="A495" s="425"/>
      <c r="B495" s="287">
        <f t="shared" si="112"/>
        <v>2050</v>
      </c>
      <c r="C495" s="309">
        <f t="shared" si="113"/>
        <v>54788</v>
      </c>
      <c r="D495" s="157">
        <f t="shared" si="92"/>
        <v>3.8332770791364807</v>
      </c>
      <c r="E495" s="157">
        <f t="shared" si="93"/>
        <v>3.0666008085279355</v>
      </c>
      <c r="F495" s="157">
        <f t="shared" si="94"/>
        <v>3.0467744716488174</v>
      </c>
      <c r="G495" s="157">
        <f t="shared" si="95"/>
        <v>3.1421598600235017</v>
      </c>
      <c r="H495" s="157">
        <f t="shared" si="96"/>
        <v>3.3431930249714217</v>
      </c>
      <c r="I495" s="157">
        <f t="shared" si="97"/>
        <v>3.6704800805973039</v>
      </c>
      <c r="K495" s="109">
        <f t="shared" si="114"/>
        <v>2050</v>
      </c>
      <c r="L495" s="26">
        <f t="shared" si="98"/>
        <v>4.6402123463824569</v>
      </c>
      <c r="M495" s="26">
        <f t="shared" si="99"/>
        <v>3.5881430743903886</v>
      </c>
      <c r="N495" s="26">
        <f t="shared" si="100"/>
        <v>3.2714758166365949</v>
      </c>
      <c r="O495" s="26">
        <f t="shared" si="101"/>
        <v>3.1107226260775533</v>
      </c>
      <c r="P495" s="26">
        <f t="shared" si="102"/>
        <v>3.0224789909783181</v>
      </c>
      <c r="Q495" s="26">
        <f t="shared" si="103"/>
        <v>3.0306387301805691</v>
      </c>
      <c r="R495" s="26">
        <f t="shared" si="104"/>
        <v>3.0629102131170658</v>
      </c>
      <c r="S495" s="26">
        <f t="shared" si="105"/>
        <v>3.1112711453421356</v>
      </c>
      <c r="T495" s="26">
        <f t="shared" si="106"/>
        <v>3.1730485747048678</v>
      </c>
      <c r="U495" s="26">
        <f t="shared" si="107"/>
        <v>3.2556633201503109</v>
      </c>
      <c r="V495" s="26">
        <f t="shared" si="108"/>
        <v>3.4307227297925325</v>
      </c>
      <c r="W495" s="26">
        <f t="shared" si="109"/>
        <v>3.550601405194918</v>
      </c>
      <c r="X495" s="26">
        <f t="shared" si="110"/>
        <v>3.6704800805973035</v>
      </c>
      <c r="Y495" s="26">
        <f t="shared" si="111"/>
        <v>3.7903587559996894</v>
      </c>
    </row>
    <row r="496" spans="1:25" ht="25.2" customHeight="1">
      <c r="A496" s="425"/>
      <c r="B496" s="287">
        <f t="shared" si="112"/>
        <v>2051</v>
      </c>
      <c r="C496" s="309">
        <f t="shared" si="113"/>
        <v>55153</v>
      </c>
      <c r="D496" s="157">
        <f t="shared" si="92"/>
        <v>3.8332770791364807</v>
      </c>
      <c r="E496" s="157">
        <f t="shared" si="93"/>
        <v>3.0666008085279355</v>
      </c>
      <c r="F496" s="157">
        <f t="shared" si="94"/>
        <v>3.0467744716488174</v>
      </c>
      <c r="G496" s="157">
        <f t="shared" si="95"/>
        <v>3.1421598600235017</v>
      </c>
      <c r="H496" s="157">
        <f t="shared" si="96"/>
        <v>3.3431930249714217</v>
      </c>
      <c r="I496" s="157">
        <f t="shared" si="97"/>
        <v>3.6704800805973039</v>
      </c>
      <c r="K496" s="109">
        <f t="shared" si="114"/>
        <v>2051</v>
      </c>
      <c r="L496" s="26">
        <f t="shared" si="98"/>
        <v>4.6402123463824569</v>
      </c>
      <c r="M496" s="26">
        <f t="shared" si="99"/>
        <v>3.5881430743903886</v>
      </c>
      <c r="N496" s="26">
        <f t="shared" si="100"/>
        <v>3.2714758166365949</v>
      </c>
      <c r="O496" s="26">
        <f t="shared" si="101"/>
        <v>3.1107226260775533</v>
      </c>
      <c r="P496" s="26">
        <f t="shared" si="102"/>
        <v>3.0224789909783181</v>
      </c>
      <c r="Q496" s="26">
        <f t="shared" si="103"/>
        <v>3.0306387301805691</v>
      </c>
      <c r="R496" s="26">
        <f t="shared" si="104"/>
        <v>3.0629102131170658</v>
      </c>
      <c r="S496" s="26">
        <f t="shared" si="105"/>
        <v>3.1112711453421356</v>
      </c>
      <c r="T496" s="26">
        <f t="shared" si="106"/>
        <v>3.1730485747048678</v>
      </c>
      <c r="U496" s="26">
        <f t="shared" si="107"/>
        <v>3.2556633201503109</v>
      </c>
      <c r="V496" s="26">
        <f t="shared" si="108"/>
        <v>3.4307227297925325</v>
      </c>
      <c r="W496" s="26">
        <f t="shared" si="109"/>
        <v>3.550601405194918</v>
      </c>
      <c r="X496" s="26">
        <f t="shared" si="110"/>
        <v>3.6704800805973035</v>
      </c>
      <c r="Y496" s="26">
        <f t="shared" si="111"/>
        <v>3.7903587559996894</v>
      </c>
    </row>
    <row r="497" spans="1:25" ht="25.2" customHeight="1">
      <c r="A497" s="425"/>
      <c r="B497" s="287">
        <f t="shared" si="112"/>
        <v>2052</v>
      </c>
      <c r="C497" s="309">
        <f t="shared" si="113"/>
        <v>55518</v>
      </c>
      <c r="D497" s="157">
        <f t="shared" si="92"/>
        <v>3.8332770791364807</v>
      </c>
      <c r="E497" s="157">
        <f t="shared" si="93"/>
        <v>3.0666008085279355</v>
      </c>
      <c r="F497" s="157">
        <f t="shared" si="94"/>
        <v>3.0467744716488174</v>
      </c>
      <c r="G497" s="157">
        <f t="shared" si="95"/>
        <v>3.1421598600235017</v>
      </c>
      <c r="H497" s="157">
        <f t="shared" si="96"/>
        <v>3.3431930249714217</v>
      </c>
      <c r="I497" s="157">
        <f t="shared" si="97"/>
        <v>3.6704800805973039</v>
      </c>
      <c r="K497" s="109">
        <f t="shared" si="114"/>
        <v>2052</v>
      </c>
      <c r="L497" s="26">
        <f t="shared" si="98"/>
        <v>4.6402123463824569</v>
      </c>
      <c r="M497" s="26">
        <f t="shared" si="99"/>
        <v>3.5881430743903886</v>
      </c>
      <c r="N497" s="26">
        <f t="shared" si="100"/>
        <v>3.2714758166365949</v>
      </c>
      <c r="O497" s="26">
        <f t="shared" si="101"/>
        <v>3.1107226260775533</v>
      </c>
      <c r="P497" s="26">
        <f t="shared" si="102"/>
        <v>3.0224789909783181</v>
      </c>
      <c r="Q497" s="26">
        <f t="shared" si="103"/>
        <v>3.0306387301805691</v>
      </c>
      <c r="R497" s="26">
        <f t="shared" si="104"/>
        <v>3.0629102131170658</v>
      </c>
      <c r="S497" s="26">
        <f t="shared" si="105"/>
        <v>3.1112711453421356</v>
      </c>
      <c r="T497" s="26">
        <f t="shared" si="106"/>
        <v>3.1730485747048678</v>
      </c>
      <c r="U497" s="26">
        <f t="shared" si="107"/>
        <v>3.2556633201503109</v>
      </c>
      <c r="V497" s="26">
        <f t="shared" si="108"/>
        <v>3.4307227297925325</v>
      </c>
      <c r="W497" s="26">
        <f t="shared" si="109"/>
        <v>3.550601405194918</v>
      </c>
      <c r="X497" s="26">
        <f t="shared" si="110"/>
        <v>3.6704800805973035</v>
      </c>
      <c r="Y497" s="26">
        <f t="shared" si="111"/>
        <v>3.7903587559996894</v>
      </c>
    </row>
    <row r="498" spans="1:25" ht="25.2" customHeight="1">
      <c r="A498" s="425"/>
      <c r="B498" s="287">
        <f t="shared" si="112"/>
        <v>2053</v>
      </c>
      <c r="C498" s="309">
        <f t="shared" si="113"/>
        <v>55884</v>
      </c>
      <c r="D498" s="157">
        <f t="shared" si="92"/>
        <v>3.8332770791364807</v>
      </c>
      <c r="E498" s="157">
        <f t="shared" si="93"/>
        <v>3.0666008085279355</v>
      </c>
      <c r="F498" s="157">
        <f t="shared" si="94"/>
        <v>3.0467744716488174</v>
      </c>
      <c r="G498" s="157">
        <f t="shared" si="95"/>
        <v>3.1421598600235017</v>
      </c>
      <c r="H498" s="157">
        <f t="shared" si="96"/>
        <v>3.3431930249714217</v>
      </c>
      <c r="I498" s="157">
        <f t="shared" si="97"/>
        <v>3.6704800805973039</v>
      </c>
      <c r="K498" s="109">
        <f t="shared" si="114"/>
        <v>2053</v>
      </c>
      <c r="L498" s="26">
        <f t="shared" si="98"/>
        <v>4.6402123463824569</v>
      </c>
      <c r="M498" s="26">
        <f t="shared" si="99"/>
        <v>3.5881430743903886</v>
      </c>
      <c r="N498" s="26">
        <f t="shared" si="100"/>
        <v>3.2714758166365949</v>
      </c>
      <c r="O498" s="26">
        <f t="shared" si="101"/>
        <v>3.1107226260775533</v>
      </c>
      <c r="P498" s="26">
        <f t="shared" si="102"/>
        <v>3.0224789909783181</v>
      </c>
      <c r="Q498" s="26">
        <f t="shared" si="103"/>
        <v>3.0306387301805691</v>
      </c>
      <c r="R498" s="26">
        <f t="shared" si="104"/>
        <v>3.0629102131170658</v>
      </c>
      <c r="S498" s="26">
        <f t="shared" si="105"/>
        <v>3.1112711453421356</v>
      </c>
      <c r="T498" s="26">
        <f t="shared" si="106"/>
        <v>3.1730485747048678</v>
      </c>
      <c r="U498" s="26">
        <f t="shared" si="107"/>
        <v>3.2556633201503109</v>
      </c>
      <c r="V498" s="26">
        <f t="shared" si="108"/>
        <v>3.4307227297925325</v>
      </c>
      <c r="W498" s="26">
        <f t="shared" si="109"/>
        <v>3.550601405194918</v>
      </c>
      <c r="X498" s="26">
        <f t="shared" si="110"/>
        <v>3.6704800805973035</v>
      </c>
      <c r="Y498" s="26">
        <f t="shared" si="111"/>
        <v>3.7903587559996894</v>
      </c>
    </row>
    <row r="499" spans="1:25" ht="25.2" customHeight="1">
      <c r="A499" s="425"/>
      <c r="B499" s="287">
        <f t="shared" si="112"/>
        <v>2054</v>
      </c>
      <c r="C499" s="309">
        <f t="shared" si="113"/>
        <v>56249</v>
      </c>
      <c r="D499" s="157">
        <f t="shared" si="92"/>
        <v>3.8332770791364807</v>
      </c>
      <c r="E499" s="157">
        <f t="shared" si="93"/>
        <v>3.0666008085279355</v>
      </c>
      <c r="F499" s="157">
        <f t="shared" si="94"/>
        <v>3.0467744716488174</v>
      </c>
      <c r="G499" s="157">
        <f t="shared" si="95"/>
        <v>3.1421598600235017</v>
      </c>
      <c r="H499" s="157">
        <f t="shared" si="96"/>
        <v>3.3431930249714217</v>
      </c>
      <c r="I499" s="157">
        <f t="shared" si="97"/>
        <v>3.6704800805973039</v>
      </c>
      <c r="K499" s="109">
        <f t="shared" si="114"/>
        <v>2054</v>
      </c>
      <c r="L499" s="26">
        <f t="shared" si="98"/>
        <v>4.6402123463824569</v>
      </c>
      <c r="M499" s="26">
        <f t="shared" si="99"/>
        <v>3.5881430743903886</v>
      </c>
      <c r="N499" s="26">
        <f t="shared" si="100"/>
        <v>3.2714758166365949</v>
      </c>
      <c r="O499" s="26">
        <f t="shared" si="101"/>
        <v>3.1107226260775533</v>
      </c>
      <c r="P499" s="26">
        <f t="shared" si="102"/>
        <v>3.0224789909783181</v>
      </c>
      <c r="Q499" s="26">
        <f t="shared" si="103"/>
        <v>3.0306387301805691</v>
      </c>
      <c r="R499" s="26">
        <f t="shared" si="104"/>
        <v>3.0629102131170658</v>
      </c>
      <c r="S499" s="26">
        <f t="shared" si="105"/>
        <v>3.1112711453421356</v>
      </c>
      <c r="T499" s="26">
        <f t="shared" si="106"/>
        <v>3.1730485747048678</v>
      </c>
      <c r="U499" s="26">
        <f t="shared" si="107"/>
        <v>3.2556633201503109</v>
      </c>
      <c r="V499" s="26">
        <f t="shared" si="108"/>
        <v>3.4307227297925325</v>
      </c>
      <c r="W499" s="26">
        <f t="shared" si="109"/>
        <v>3.550601405194918</v>
      </c>
      <c r="X499" s="26">
        <f t="shared" si="110"/>
        <v>3.6704800805973035</v>
      </c>
      <c r="Y499" s="26">
        <f t="shared" si="111"/>
        <v>3.7903587559996894</v>
      </c>
    </row>
    <row r="500" spans="1:25" ht="25.2" customHeight="1">
      <c r="A500" s="425"/>
      <c r="B500" s="287">
        <f t="shared" si="112"/>
        <v>2055</v>
      </c>
      <c r="C500" s="309">
        <f t="shared" si="113"/>
        <v>56614</v>
      </c>
      <c r="D500" s="157">
        <f t="shared" si="92"/>
        <v>3.8332770791364807</v>
      </c>
      <c r="E500" s="157">
        <f t="shared" si="93"/>
        <v>3.0666008085279355</v>
      </c>
      <c r="F500" s="157">
        <f t="shared" si="94"/>
        <v>3.0467744716488174</v>
      </c>
      <c r="G500" s="157">
        <f t="shared" si="95"/>
        <v>3.1421598600235017</v>
      </c>
      <c r="H500" s="157">
        <f t="shared" si="96"/>
        <v>3.3431930249714217</v>
      </c>
      <c r="I500" s="157">
        <f t="shared" si="97"/>
        <v>3.6704800805973039</v>
      </c>
      <c r="K500" s="109">
        <f t="shared" si="114"/>
        <v>2055</v>
      </c>
      <c r="L500" s="26">
        <f t="shared" si="98"/>
        <v>4.6402123463824569</v>
      </c>
      <c r="M500" s="26">
        <f t="shared" si="99"/>
        <v>3.5881430743903886</v>
      </c>
      <c r="N500" s="26">
        <f t="shared" si="100"/>
        <v>3.2714758166365949</v>
      </c>
      <c r="O500" s="26">
        <f t="shared" si="101"/>
        <v>3.1107226260775533</v>
      </c>
      <c r="P500" s="26">
        <f t="shared" si="102"/>
        <v>3.0224789909783181</v>
      </c>
      <c r="Q500" s="26">
        <f t="shared" si="103"/>
        <v>3.0306387301805691</v>
      </c>
      <c r="R500" s="26">
        <f t="shared" si="104"/>
        <v>3.0629102131170658</v>
      </c>
      <c r="S500" s="26">
        <f t="shared" si="105"/>
        <v>3.1112711453421356</v>
      </c>
      <c r="T500" s="26">
        <f t="shared" si="106"/>
        <v>3.1730485747048678</v>
      </c>
      <c r="U500" s="26">
        <f t="shared" si="107"/>
        <v>3.2556633201503109</v>
      </c>
      <c r="V500" s="26">
        <f t="shared" si="108"/>
        <v>3.4307227297925325</v>
      </c>
      <c r="W500" s="26">
        <f t="shared" si="109"/>
        <v>3.550601405194918</v>
      </c>
      <c r="X500" s="26">
        <f t="shared" si="110"/>
        <v>3.6704800805973035</v>
      </c>
      <c r="Y500" s="26">
        <f t="shared" si="111"/>
        <v>3.7903587559996894</v>
      </c>
    </row>
    <row r="501" spans="1:25" ht="25.2" customHeight="1">
      <c r="A501" s="425"/>
      <c r="B501" s="287">
        <f t="shared" si="112"/>
        <v>2056</v>
      </c>
      <c r="C501" s="309">
        <f t="shared" si="113"/>
        <v>56979</v>
      </c>
      <c r="D501" s="157">
        <f t="shared" si="92"/>
        <v>3.8332770791364807</v>
      </c>
      <c r="E501" s="157">
        <f t="shared" si="93"/>
        <v>3.0666008085279355</v>
      </c>
      <c r="F501" s="157">
        <f t="shared" si="94"/>
        <v>3.0467744716488174</v>
      </c>
      <c r="G501" s="157">
        <f t="shared" si="95"/>
        <v>3.1421598600235017</v>
      </c>
      <c r="H501" s="157">
        <f t="shared" si="96"/>
        <v>3.3431930249714217</v>
      </c>
      <c r="I501" s="157">
        <f t="shared" si="97"/>
        <v>3.6704800805973039</v>
      </c>
      <c r="K501" s="109">
        <f t="shared" si="114"/>
        <v>2056</v>
      </c>
      <c r="L501" s="26">
        <f t="shared" si="98"/>
        <v>4.6402123463824569</v>
      </c>
      <c r="M501" s="26">
        <f t="shared" si="99"/>
        <v>3.5881430743903886</v>
      </c>
      <c r="N501" s="26">
        <f t="shared" si="100"/>
        <v>3.2714758166365949</v>
      </c>
      <c r="O501" s="26">
        <f t="shared" si="101"/>
        <v>3.1107226260775533</v>
      </c>
      <c r="P501" s="26">
        <f t="shared" si="102"/>
        <v>3.0224789909783181</v>
      </c>
      <c r="Q501" s="26">
        <f t="shared" si="103"/>
        <v>3.0306387301805691</v>
      </c>
      <c r="R501" s="26">
        <f t="shared" si="104"/>
        <v>3.0629102131170658</v>
      </c>
      <c r="S501" s="26">
        <f t="shared" si="105"/>
        <v>3.1112711453421356</v>
      </c>
      <c r="T501" s="26">
        <f t="shared" si="106"/>
        <v>3.1730485747048678</v>
      </c>
      <c r="U501" s="26">
        <f t="shared" si="107"/>
        <v>3.2556633201503109</v>
      </c>
      <c r="V501" s="26">
        <f t="shared" si="108"/>
        <v>3.4307227297925325</v>
      </c>
      <c r="W501" s="26">
        <f t="shared" si="109"/>
        <v>3.550601405194918</v>
      </c>
      <c r="X501" s="26">
        <f t="shared" si="110"/>
        <v>3.6704800805973035</v>
      </c>
      <c r="Y501" s="26">
        <f t="shared" si="111"/>
        <v>3.7903587559996894</v>
      </c>
    </row>
    <row r="502" spans="1:25" ht="25.2" customHeight="1">
      <c r="A502" s="425"/>
      <c r="B502" s="287">
        <f t="shared" si="112"/>
        <v>2057</v>
      </c>
      <c r="C502" s="309">
        <f t="shared" si="113"/>
        <v>57345</v>
      </c>
      <c r="D502" s="157">
        <f t="shared" si="92"/>
        <v>3.8332770791364807</v>
      </c>
      <c r="E502" s="157">
        <f t="shared" si="93"/>
        <v>3.0666008085279355</v>
      </c>
      <c r="F502" s="157">
        <f t="shared" si="94"/>
        <v>3.0467744716488174</v>
      </c>
      <c r="G502" s="157">
        <f t="shared" si="95"/>
        <v>3.1421598600235017</v>
      </c>
      <c r="H502" s="157">
        <f t="shared" si="96"/>
        <v>3.3431930249714217</v>
      </c>
      <c r="I502" s="157">
        <f t="shared" si="97"/>
        <v>3.6704800805973039</v>
      </c>
      <c r="K502" s="109">
        <f t="shared" si="114"/>
        <v>2057</v>
      </c>
      <c r="L502" s="26">
        <f t="shared" si="98"/>
        <v>4.6402123463824569</v>
      </c>
      <c r="M502" s="26">
        <f t="shared" si="99"/>
        <v>3.5881430743903886</v>
      </c>
      <c r="N502" s="26">
        <f t="shared" si="100"/>
        <v>3.2714758166365949</v>
      </c>
      <c r="O502" s="26">
        <f t="shared" si="101"/>
        <v>3.1107226260775533</v>
      </c>
      <c r="P502" s="26">
        <f t="shared" si="102"/>
        <v>3.0224789909783181</v>
      </c>
      <c r="Q502" s="26">
        <f t="shared" si="103"/>
        <v>3.0306387301805691</v>
      </c>
      <c r="R502" s="26">
        <f t="shared" si="104"/>
        <v>3.0629102131170658</v>
      </c>
      <c r="S502" s="26">
        <f t="shared" si="105"/>
        <v>3.1112711453421356</v>
      </c>
      <c r="T502" s="26">
        <f t="shared" si="106"/>
        <v>3.1730485747048678</v>
      </c>
      <c r="U502" s="26">
        <f t="shared" si="107"/>
        <v>3.2556633201503109</v>
      </c>
      <c r="V502" s="26">
        <f t="shared" si="108"/>
        <v>3.4307227297925325</v>
      </c>
      <c r="W502" s="26">
        <f t="shared" si="109"/>
        <v>3.550601405194918</v>
      </c>
      <c r="X502" s="26">
        <f t="shared" si="110"/>
        <v>3.6704800805973035</v>
      </c>
      <c r="Y502" s="26">
        <f t="shared" si="111"/>
        <v>3.7903587559996894</v>
      </c>
    </row>
    <row r="503" spans="1:25" ht="25.2" customHeight="1">
      <c r="A503" s="425"/>
      <c r="B503" s="287">
        <f t="shared" si="112"/>
        <v>2058</v>
      </c>
      <c r="C503" s="309">
        <f t="shared" si="113"/>
        <v>57710</v>
      </c>
      <c r="D503" s="157">
        <f t="shared" si="92"/>
        <v>3.8332770791364807</v>
      </c>
      <c r="E503" s="157">
        <f t="shared" si="93"/>
        <v>3.0666008085279355</v>
      </c>
      <c r="F503" s="157">
        <f t="shared" si="94"/>
        <v>3.0467744716488174</v>
      </c>
      <c r="G503" s="157">
        <f t="shared" si="95"/>
        <v>3.1421598600235017</v>
      </c>
      <c r="H503" s="157">
        <f t="shared" si="96"/>
        <v>3.3431930249714217</v>
      </c>
      <c r="I503" s="157">
        <f t="shared" si="97"/>
        <v>3.6704800805973039</v>
      </c>
      <c r="K503" s="109">
        <f t="shared" si="114"/>
        <v>2058</v>
      </c>
      <c r="L503" s="26">
        <f t="shared" si="98"/>
        <v>4.6402123463824569</v>
      </c>
      <c r="M503" s="26">
        <f t="shared" si="99"/>
        <v>3.5881430743903886</v>
      </c>
      <c r="N503" s="26">
        <f t="shared" si="100"/>
        <v>3.2714758166365949</v>
      </c>
      <c r="O503" s="26">
        <f t="shared" si="101"/>
        <v>3.1107226260775533</v>
      </c>
      <c r="P503" s="26">
        <f t="shared" si="102"/>
        <v>3.0224789909783181</v>
      </c>
      <c r="Q503" s="26">
        <f t="shared" si="103"/>
        <v>3.0306387301805691</v>
      </c>
      <c r="R503" s="26">
        <f t="shared" si="104"/>
        <v>3.0629102131170658</v>
      </c>
      <c r="S503" s="26">
        <f t="shared" si="105"/>
        <v>3.1112711453421356</v>
      </c>
      <c r="T503" s="26">
        <f t="shared" si="106"/>
        <v>3.1730485747048678</v>
      </c>
      <c r="U503" s="26">
        <f t="shared" si="107"/>
        <v>3.2556633201503109</v>
      </c>
      <c r="V503" s="26">
        <f t="shared" si="108"/>
        <v>3.4307227297925325</v>
      </c>
      <c r="W503" s="26">
        <f t="shared" si="109"/>
        <v>3.550601405194918</v>
      </c>
      <c r="X503" s="26">
        <f t="shared" si="110"/>
        <v>3.6704800805973035</v>
      </c>
      <c r="Y503" s="26">
        <f t="shared" si="111"/>
        <v>3.7903587559996894</v>
      </c>
    </row>
    <row r="504" spans="1:25" ht="25.2" customHeight="1">
      <c r="A504" s="425"/>
      <c r="B504" s="287">
        <f t="shared" si="112"/>
        <v>2059</v>
      </c>
      <c r="C504" s="309">
        <f t="shared" si="113"/>
        <v>58075</v>
      </c>
      <c r="D504" s="157">
        <f t="shared" si="92"/>
        <v>3.8332770791364807</v>
      </c>
      <c r="E504" s="157">
        <f t="shared" si="93"/>
        <v>3.0666008085279355</v>
      </c>
      <c r="F504" s="157">
        <f t="shared" si="94"/>
        <v>3.0467744716488174</v>
      </c>
      <c r="G504" s="157">
        <f t="shared" si="95"/>
        <v>3.1421598600235017</v>
      </c>
      <c r="H504" s="157">
        <f t="shared" si="96"/>
        <v>3.3431930249714217</v>
      </c>
      <c r="I504" s="157">
        <f t="shared" si="97"/>
        <v>3.6704800805973039</v>
      </c>
      <c r="K504" s="109">
        <f t="shared" si="114"/>
        <v>2059</v>
      </c>
      <c r="L504" s="26">
        <f t="shared" si="98"/>
        <v>4.6402123463824569</v>
      </c>
      <c r="M504" s="26">
        <f t="shared" si="99"/>
        <v>3.5881430743903886</v>
      </c>
      <c r="N504" s="26">
        <f t="shared" si="100"/>
        <v>3.2714758166365949</v>
      </c>
      <c r="O504" s="26">
        <f t="shared" si="101"/>
        <v>3.1107226260775533</v>
      </c>
      <c r="P504" s="26">
        <f t="shared" si="102"/>
        <v>3.0224789909783181</v>
      </c>
      <c r="Q504" s="26">
        <f t="shared" si="103"/>
        <v>3.0306387301805691</v>
      </c>
      <c r="R504" s="26">
        <f t="shared" si="104"/>
        <v>3.0629102131170658</v>
      </c>
      <c r="S504" s="26">
        <f t="shared" si="105"/>
        <v>3.1112711453421356</v>
      </c>
      <c r="T504" s="26">
        <f t="shared" si="106"/>
        <v>3.1730485747048678</v>
      </c>
      <c r="U504" s="26">
        <f t="shared" si="107"/>
        <v>3.2556633201503109</v>
      </c>
      <c r="V504" s="26">
        <f t="shared" si="108"/>
        <v>3.4307227297925325</v>
      </c>
      <c r="W504" s="26">
        <f t="shared" si="109"/>
        <v>3.550601405194918</v>
      </c>
      <c r="X504" s="26">
        <f t="shared" si="110"/>
        <v>3.6704800805973035</v>
      </c>
      <c r="Y504" s="26">
        <f t="shared" si="111"/>
        <v>3.7903587559996894</v>
      </c>
    </row>
    <row r="505" spans="1:25" ht="25.2" customHeight="1">
      <c r="A505" s="425"/>
      <c r="B505" s="287">
        <f t="shared" si="112"/>
        <v>2060</v>
      </c>
      <c r="C505" s="309">
        <f t="shared" si="113"/>
        <v>58440</v>
      </c>
      <c r="D505" s="157">
        <f t="shared" si="92"/>
        <v>3.8332770791364807</v>
      </c>
      <c r="E505" s="157">
        <f t="shared" si="93"/>
        <v>3.0666008085279355</v>
      </c>
      <c r="F505" s="157">
        <f t="shared" si="94"/>
        <v>3.0467744716488174</v>
      </c>
      <c r="G505" s="157">
        <f t="shared" si="95"/>
        <v>3.1421598600235017</v>
      </c>
      <c r="H505" s="157">
        <f t="shared" si="96"/>
        <v>3.3431930249714217</v>
      </c>
      <c r="I505" s="157">
        <f t="shared" si="97"/>
        <v>3.6704800805973039</v>
      </c>
      <c r="K505" s="109">
        <f t="shared" si="114"/>
        <v>2060</v>
      </c>
      <c r="L505" s="26">
        <f t="shared" si="98"/>
        <v>4.6402123463824569</v>
      </c>
      <c r="M505" s="26">
        <f t="shared" si="99"/>
        <v>3.5881430743903886</v>
      </c>
      <c r="N505" s="26">
        <f t="shared" si="100"/>
        <v>3.2714758166365949</v>
      </c>
      <c r="O505" s="26">
        <f t="shared" si="101"/>
        <v>3.1107226260775533</v>
      </c>
      <c r="P505" s="26">
        <f t="shared" si="102"/>
        <v>3.0224789909783181</v>
      </c>
      <c r="Q505" s="26">
        <f t="shared" si="103"/>
        <v>3.0306387301805691</v>
      </c>
      <c r="R505" s="26">
        <f t="shared" si="104"/>
        <v>3.0629102131170658</v>
      </c>
      <c r="S505" s="26">
        <f t="shared" si="105"/>
        <v>3.1112711453421356</v>
      </c>
      <c r="T505" s="26">
        <f t="shared" si="106"/>
        <v>3.1730485747048678</v>
      </c>
      <c r="U505" s="26">
        <f t="shared" si="107"/>
        <v>3.2556633201503109</v>
      </c>
      <c r="V505" s="26">
        <f t="shared" si="108"/>
        <v>3.4307227297925325</v>
      </c>
      <c r="W505" s="26">
        <f t="shared" si="109"/>
        <v>3.550601405194918</v>
      </c>
      <c r="X505" s="26">
        <f t="shared" si="110"/>
        <v>3.6704800805973035</v>
      </c>
      <c r="Y505" s="26">
        <f t="shared" si="111"/>
        <v>3.7903587559996894</v>
      </c>
    </row>
    <row r="506" spans="1:25" ht="25.2" customHeight="1">
      <c r="A506" s="425"/>
      <c r="B506" s="287">
        <f t="shared" si="112"/>
        <v>2061</v>
      </c>
      <c r="C506" s="309">
        <f t="shared" si="113"/>
        <v>58806</v>
      </c>
      <c r="D506" s="157">
        <f t="shared" si="92"/>
        <v>3.8332770791364807</v>
      </c>
      <c r="E506" s="157">
        <f t="shared" si="93"/>
        <v>3.0666008085279355</v>
      </c>
      <c r="F506" s="157">
        <f t="shared" si="94"/>
        <v>3.0467744716488174</v>
      </c>
      <c r="G506" s="157">
        <f t="shared" si="95"/>
        <v>3.1421598600235017</v>
      </c>
      <c r="H506" s="157">
        <f t="shared" si="96"/>
        <v>3.3431930249714217</v>
      </c>
      <c r="I506" s="157">
        <f t="shared" si="97"/>
        <v>3.6704800805973039</v>
      </c>
      <c r="K506" s="109">
        <f t="shared" si="114"/>
        <v>2061</v>
      </c>
      <c r="L506" s="26">
        <f t="shared" si="98"/>
        <v>4.6402123463824569</v>
      </c>
      <c r="M506" s="26">
        <f t="shared" si="99"/>
        <v>3.5881430743903886</v>
      </c>
      <c r="N506" s="26">
        <f t="shared" si="100"/>
        <v>3.2714758166365949</v>
      </c>
      <c r="O506" s="26">
        <f t="shared" si="101"/>
        <v>3.1107226260775533</v>
      </c>
      <c r="P506" s="26">
        <f t="shared" si="102"/>
        <v>3.0224789909783181</v>
      </c>
      <c r="Q506" s="26">
        <f t="shared" si="103"/>
        <v>3.0306387301805691</v>
      </c>
      <c r="R506" s="26">
        <f t="shared" si="104"/>
        <v>3.0629102131170658</v>
      </c>
      <c r="S506" s="26">
        <f t="shared" si="105"/>
        <v>3.1112711453421356</v>
      </c>
      <c r="T506" s="26">
        <f t="shared" si="106"/>
        <v>3.1730485747048678</v>
      </c>
      <c r="U506" s="26">
        <f t="shared" si="107"/>
        <v>3.2556633201503109</v>
      </c>
      <c r="V506" s="26">
        <f t="shared" si="108"/>
        <v>3.4307227297925325</v>
      </c>
      <c r="W506" s="26">
        <f t="shared" si="109"/>
        <v>3.550601405194918</v>
      </c>
      <c r="X506" s="26">
        <f t="shared" si="110"/>
        <v>3.6704800805973035</v>
      </c>
      <c r="Y506" s="26">
        <f t="shared" si="111"/>
        <v>3.7903587559996894</v>
      </c>
    </row>
    <row r="507" spans="1:25" ht="25.2" customHeight="1">
      <c r="A507" s="425"/>
      <c r="B507" s="333"/>
      <c r="C507" s="64"/>
      <c r="D507" s="64"/>
      <c r="E507" s="64"/>
      <c r="F507" s="64"/>
      <c r="G507" s="64"/>
      <c r="H507" s="64"/>
      <c r="I507" s="64"/>
      <c r="J507" s="14"/>
      <c r="K507" s="14"/>
      <c r="L507" s="14"/>
      <c r="M507" s="14"/>
      <c r="N507" s="64"/>
      <c r="O507" s="64"/>
      <c r="P507" s="64"/>
      <c r="Q507" s="64"/>
      <c r="R507" s="64"/>
      <c r="S507" s="64"/>
      <c r="T507" s="64"/>
      <c r="U507" s="64"/>
      <c r="V507" s="64"/>
      <c r="W507" s="64"/>
      <c r="X507" s="64"/>
      <c r="Y507" s="64"/>
    </row>
    <row r="508" spans="1:25" ht="25.2" customHeight="1">
      <c r="A508" s="425"/>
      <c r="B508" s="156" t="s">
        <v>366</v>
      </c>
      <c r="C508" s="64"/>
      <c r="D508" s="64"/>
      <c r="E508" s="64"/>
      <c r="F508" s="64"/>
      <c r="G508" s="64"/>
      <c r="H508" s="64"/>
      <c r="I508" s="64"/>
      <c r="J508" s="14"/>
      <c r="K508" s="14"/>
      <c r="L508" s="14"/>
      <c r="M508" s="14"/>
      <c r="N508" s="64"/>
      <c r="O508" s="64"/>
      <c r="P508" s="64"/>
      <c r="Q508" s="64"/>
      <c r="R508" s="64"/>
      <c r="S508" s="64"/>
      <c r="T508" s="64"/>
      <c r="U508" s="64"/>
      <c r="V508" s="64"/>
      <c r="W508" s="64"/>
      <c r="X508" s="64"/>
      <c r="Y508" s="64"/>
    </row>
    <row r="509" spans="1:25" ht="25.2" customHeight="1">
      <c r="A509" s="425"/>
      <c r="B509" s="420" t="s">
        <v>361</v>
      </c>
      <c r="C509" s="420"/>
      <c r="D509" s="420"/>
      <c r="E509" s="420"/>
      <c r="F509" s="420"/>
      <c r="G509" s="420"/>
      <c r="H509" s="420"/>
      <c r="I509" s="420"/>
      <c r="J509" s="288"/>
      <c r="K509" s="64"/>
      <c r="L509" s="423" t="s">
        <v>362</v>
      </c>
      <c r="M509" s="423"/>
      <c r="N509" s="423"/>
      <c r="O509" s="423"/>
      <c r="P509" s="423"/>
      <c r="Q509" s="423"/>
      <c r="R509" s="423"/>
      <c r="S509" s="423"/>
      <c r="T509" s="423"/>
      <c r="U509" s="423"/>
      <c r="V509" s="423"/>
      <c r="W509" s="423"/>
      <c r="X509" s="423"/>
      <c r="Y509" s="423"/>
    </row>
    <row r="510" spans="1:25" ht="25.2" customHeight="1">
      <c r="A510" s="425"/>
      <c r="B510" s="420" t="s">
        <v>451</v>
      </c>
      <c r="C510" s="421" t="s">
        <v>199</v>
      </c>
      <c r="D510" s="420" t="s">
        <v>8</v>
      </c>
      <c r="E510" s="420"/>
      <c r="F510" s="420"/>
      <c r="G510" s="420"/>
      <c r="H510" s="420"/>
      <c r="I510" s="420"/>
      <c r="K510" s="422" t="s">
        <v>451</v>
      </c>
      <c r="L510" s="423" t="s">
        <v>8</v>
      </c>
      <c r="M510" s="423"/>
      <c r="N510" s="423"/>
      <c r="O510" s="423"/>
      <c r="P510" s="423"/>
      <c r="Q510" s="423"/>
      <c r="R510" s="423"/>
      <c r="S510" s="423"/>
      <c r="T510" s="423"/>
      <c r="U510" s="423"/>
      <c r="V510" s="423"/>
      <c r="W510" s="423"/>
      <c r="X510" s="423"/>
      <c r="Y510" s="423"/>
    </row>
    <row r="511" spans="1:25" ht="25.2" customHeight="1">
      <c r="A511" s="425"/>
      <c r="B511" s="420"/>
      <c r="C511" s="421">
        <v>43830</v>
      </c>
      <c r="D511" s="286" t="s">
        <v>9</v>
      </c>
      <c r="E511" s="286" t="s">
        <v>10</v>
      </c>
      <c r="F511" s="286" t="s">
        <v>1</v>
      </c>
      <c r="G511" s="286" t="s">
        <v>2</v>
      </c>
      <c r="H511" s="286" t="s">
        <v>3</v>
      </c>
      <c r="I511" s="286" t="s">
        <v>452</v>
      </c>
      <c r="K511" s="423"/>
      <c r="L511" s="279" t="s">
        <v>25</v>
      </c>
      <c r="M511" s="279" t="s">
        <v>26</v>
      </c>
      <c r="N511" s="279" t="s">
        <v>27</v>
      </c>
      <c r="O511" s="279" t="s">
        <v>28</v>
      </c>
      <c r="P511" s="279" t="s">
        <v>29</v>
      </c>
      <c r="Q511" s="279" t="s">
        <v>30</v>
      </c>
      <c r="R511" s="279" t="s">
        <v>31</v>
      </c>
      <c r="S511" s="279" t="s">
        <v>32</v>
      </c>
      <c r="T511" s="279" t="s">
        <v>33</v>
      </c>
      <c r="U511" s="279" t="s">
        <v>34</v>
      </c>
      <c r="V511" s="279" t="s">
        <v>35</v>
      </c>
      <c r="W511" s="279" t="s">
        <v>36</v>
      </c>
      <c r="X511" s="279" t="s">
        <v>37</v>
      </c>
      <c r="Y511" s="279" t="s">
        <v>38</v>
      </c>
    </row>
    <row r="512" spans="1:25" ht="25.2" customHeight="1">
      <c r="A512" s="425"/>
      <c r="B512" s="287">
        <v>2020</v>
      </c>
      <c r="C512" s="309">
        <v>43830</v>
      </c>
      <c r="D512" s="157">
        <f t="shared" ref="D512:D553" si="115">AVERAGE(L512:N512)</f>
        <v>1.2975301680255427</v>
      </c>
      <c r="E512" s="157">
        <f t="shared" ref="E512:E553" si="116">AVERAGE(O512:P512)</f>
        <v>1.0831514697743589</v>
      </c>
      <c r="F512" s="157">
        <f t="shared" ref="F512:F553" si="117">AVERAGE(Q512:R512)</f>
        <v>1.0451652596242162</v>
      </c>
      <c r="G512" s="157">
        <f t="shared" ref="G512:G553" si="118">AVERAGE(S512:T512)</f>
        <v>1.0451542483535112</v>
      </c>
      <c r="H512" s="157">
        <f t="shared" ref="H512:H553" si="119">AVERAGE(U512:V512)</f>
        <v>1.0687939269931013</v>
      </c>
      <c r="I512" s="157">
        <f t="shared" ref="I512:I553" si="120">AVERAGE(W512:Y512)</f>
        <v>1.1079616730564772</v>
      </c>
      <c r="K512" s="109">
        <v>2020</v>
      </c>
      <c r="L512" s="26">
        <f>AVERAGE(L324,L418)</f>
        <v>1.4815338677928018</v>
      </c>
      <c r="M512" s="26">
        <f t="shared" ref="M512:Y512" si="121">AVERAGE(M324,M418)</f>
        <v>1.2526028931661553</v>
      </c>
      <c r="N512" s="26">
        <f t="shared" si="121"/>
        <v>1.1584537431176709</v>
      </c>
      <c r="O512" s="26">
        <f t="shared" si="121"/>
        <v>1.1018538410635512</v>
      </c>
      <c r="P512" s="26">
        <f t="shared" si="121"/>
        <v>1.0644490984851664</v>
      </c>
      <c r="Q512" s="26">
        <f t="shared" si="121"/>
        <v>1.0486384987888115</v>
      </c>
      <c r="R512" s="26">
        <f t="shared" si="121"/>
        <v>1.0416920204596207</v>
      </c>
      <c r="S512" s="26">
        <f t="shared" si="121"/>
        <v>1.0419414956384085</v>
      </c>
      <c r="T512" s="26">
        <f t="shared" si="121"/>
        <v>1.0483670010686137</v>
      </c>
      <c r="U512" s="26">
        <f t="shared" si="121"/>
        <v>1.060301372001796</v>
      </c>
      <c r="V512" s="26">
        <f t="shared" si="121"/>
        <v>1.0772864819844068</v>
      </c>
      <c r="W512" s="26">
        <f t="shared" si="121"/>
        <v>1.0898676983604929</v>
      </c>
      <c r="X512" s="26">
        <f t="shared" si="121"/>
        <v>1.1066526268572696</v>
      </c>
      <c r="Y512" s="26">
        <f t="shared" si="121"/>
        <v>1.1273646939516691</v>
      </c>
    </row>
    <row r="513" spans="1:25" ht="25.2" customHeight="1">
      <c r="A513" s="425"/>
      <c r="B513" s="287">
        <f>B512+1</f>
        <v>2021</v>
      </c>
      <c r="C513" s="309">
        <f>DATE(YEAR(C512+1),12,31)</f>
        <v>44196</v>
      </c>
      <c r="D513" s="157">
        <f t="shared" si="115"/>
        <v>1.3389407546292613</v>
      </c>
      <c r="E513" s="157">
        <f t="shared" si="116"/>
        <v>1.1188562305158887</v>
      </c>
      <c r="F513" s="157">
        <f t="shared" si="117"/>
        <v>1.0798589931412628</v>
      </c>
      <c r="G513" s="157">
        <f t="shared" si="118"/>
        <v>1.0798476887985609</v>
      </c>
      <c r="H513" s="157">
        <f t="shared" si="119"/>
        <v>1.1041165525710768</v>
      </c>
      <c r="I513" s="157">
        <f t="shared" si="120"/>
        <v>1.1443267731912774</v>
      </c>
      <c r="K513" s="109">
        <f>K512+1</f>
        <v>2021</v>
      </c>
      <c r="L513" s="26">
        <f t="shared" ref="L513:Y528" si="122">AVERAGE(L325,L419)</f>
        <v>1.5278418302899048</v>
      </c>
      <c r="M513" s="26">
        <f t="shared" si="122"/>
        <v>1.2928177116786337</v>
      </c>
      <c r="N513" s="26">
        <f t="shared" si="122"/>
        <v>1.1961627219192454</v>
      </c>
      <c r="O513" s="26">
        <f t="shared" si="122"/>
        <v>1.1380563773520764</v>
      </c>
      <c r="P513" s="26">
        <f t="shared" si="122"/>
        <v>1.0996560836797009</v>
      </c>
      <c r="Q513" s="26">
        <f t="shared" si="122"/>
        <v>1.0834246747827114</v>
      </c>
      <c r="R513" s="26">
        <f t="shared" si="122"/>
        <v>1.0762933114998141</v>
      </c>
      <c r="S513" s="26">
        <f t="shared" si="122"/>
        <v>1.0765494266196907</v>
      </c>
      <c r="T513" s="26">
        <f t="shared" si="122"/>
        <v>1.083145950977431</v>
      </c>
      <c r="U513" s="26">
        <f t="shared" si="122"/>
        <v>1.095397962809056</v>
      </c>
      <c r="V513" s="26">
        <f t="shared" si="122"/>
        <v>1.1128351423330975</v>
      </c>
      <c r="W513" s="26">
        <f t="shared" si="122"/>
        <v>1.1257512158118812</v>
      </c>
      <c r="X513" s="26">
        <f t="shared" si="122"/>
        <v>1.142982885892095</v>
      </c>
      <c r="Y513" s="26">
        <f t="shared" si="122"/>
        <v>1.1642462178698558</v>
      </c>
    </row>
    <row r="514" spans="1:25" ht="25.2" customHeight="1">
      <c r="A514" s="425"/>
      <c r="B514" s="287">
        <f t="shared" ref="B514:B553" si="123">B513+1</f>
        <v>2022</v>
      </c>
      <c r="C514" s="309">
        <f t="shared" ref="C514:C553" si="124">DATE(YEAR(C513+1),12,31)</f>
        <v>44561</v>
      </c>
      <c r="D514" s="157">
        <f t="shared" si="115"/>
        <v>1.4043833166116368</v>
      </c>
      <c r="E514" s="157">
        <f t="shared" si="116"/>
        <v>1.1747382671906295</v>
      </c>
      <c r="F514" s="157">
        <f t="shared" si="117"/>
        <v>1.1340469803304707</v>
      </c>
      <c r="G514" s="157">
        <f t="shared" si="118"/>
        <v>1.1340351849243702</v>
      </c>
      <c r="H514" s="157">
        <f t="shared" si="119"/>
        <v>1.159358294047482</v>
      </c>
      <c r="I514" s="157">
        <f t="shared" si="120"/>
        <v>1.201315256440707</v>
      </c>
      <c r="K514" s="109">
        <f t="shared" ref="K514:K553" si="125">K513+1</f>
        <v>2022</v>
      </c>
      <c r="L514" s="26">
        <f t="shared" si="122"/>
        <v>1.6014903009874366</v>
      </c>
      <c r="M514" s="26">
        <f t="shared" si="122"/>
        <v>1.3562566774464591</v>
      </c>
      <c r="N514" s="26">
        <f t="shared" si="122"/>
        <v>1.2554029714010144</v>
      </c>
      <c r="O514" s="26">
        <f t="shared" si="122"/>
        <v>1.1947724730797069</v>
      </c>
      <c r="P514" s="26">
        <f t="shared" si="122"/>
        <v>1.154704061301552</v>
      </c>
      <c r="Q514" s="26">
        <f t="shared" si="122"/>
        <v>1.1377675560504983</v>
      </c>
      <c r="R514" s="26">
        <f t="shared" si="122"/>
        <v>1.1303264046104433</v>
      </c>
      <c r="S514" s="26">
        <f t="shared" si="122"/>
        <v>1.1305936454334793</v>
      </c>
      <c r="T514" s="26">
        <f t="shared" si="122"/>
        <v>1.137476724415261</v>
      </c>
      <c r="U514" s="26">
        <f t="shared" si="122"/>
        <v>1.1502609666236359</v>
      </c>
      <c r="V514" s="26">
        <f t="shared" si="122"/>
        <v>1.1684556214713284</v>
      </c>
      <c r="W514" s="26">
        <f t="shared" si="122"/>
        <v>1.1819327723264821</v>
      </c>
      <c r="X514" s="26">
        <f t="shared" si="122"/>
        <v>1.1999129903500751</v>
      </c>
      <c r="Y514" s="26">
        <f t="shared" si="122"/>
        <v>1.2221000066455636</v>
      </c>
    </row>
    <row r="515" spans="1:25" ht="25.2" customHeight="1">
      <c r="A515" s="425"/>
      <c r="B515" s="287">
        <f t="shared" si="123"/>
        <v>2023</v>
      </c>
      <c r="C515" s="309">
        <f t="shared" si="124"/>
        <v>44926</v>
      </c>
      <c r="D515" s="157">
        <f t="shared" si="115"/>
        <v>1.6033616457234607</v>
      </c>
      <c r="E515" s="157">
        <f t="shared" si="116"/>
        <v>1.342551079708765</v>
      </c>
      <c r="F515" s="157">
        <f t="shared" si="117"/>
        <v>1.2963375097466796</v>
      </c>
      <c r="G515" s="157">
        <f t="shared" si="118"/>
        <v>1.2963241135661421</v>
      </c>
      <c r="H515" s="157">
        <f t="shared" si="119"/>
        <v>1.3250838644961207</v>
      </c>
      <c r="I515" s="157">
        <f t="shared" si="120"/>
        <v>1.3727348769504448</v>
      </c>
      <c r="K515" s="109">
        <f t="shared" si="125"/>
        <v>2023</v>
      </c>
      <c r="L515" s="26">
        <f t="shared" si="122"/>
        <v>1.8272183510611704</v>
      </c>
      <c r="M515" s="26">
        <f t="shared" si="122"/>
        <v>1.5487036592669634</v>
      </c>
      <c r="N515" s="26">
        <f t="shared" si="122"/>
        <v>1.434162926842248</v>
      </c>
      <c r="O515" s="26">
        <f t="shared" si="122"/>
        <v>1.3653041614353647</v>
      </c>
      <c r="P515" s="26">
        <f t="shared" si="122"/>
        <v>1.3197979979821652</v>
      </c>
      <c r="Q515" s="26">
        <f t="shared" si="122"/>
        <v>1.3005630110665969</v>
      </c>
      <c r="R515" s="26">
        <f t="shared" si="122"/>
        <v>1.2921120084267623</v>
      </c>
      <c r="S515" s="26">
        <f t="shared" si="122"/>
        <v>1.2924155169521754</v>
      </c>
      <c r="T515" s="26">
        <f t="shared" si="122"/>
        <v>1.300232710180109</v>
      </c>
      <c r="U515" s="26">
        <f t="shared" si="122"/>
        <v>1.3147519234391876</v>
      </c>
      <c r="V515" s="26">
        <f t="shared" si="122"/>
        <v>1.3354158055530538</v>
      </c>
      <c r="W515" s="26">
        <f t="shared" si="122"/>
        <v>1.350721963258871</v>
      </c>
      <c r="X515" s="26">
        <f t="shared" si="122"/>
        <v>1.3711423069659272</v>
      </c>
      <c r="Y515" s="26">
        <f t="shared" si="122"/>
        <v>1.3963403606265357</v>
      </c>
    </row>
    <row r="516" spans="1:25" ht="25.2" customHeight="1">
      <c r="A516" s="425"/>
      <c r="B516" s="287">
        <f t="shared" si="123"/>
        <v>2024</v>
      </c>
      <c r="C516" s="309">
        <f t="shared" si="124"/>
        <v>45291</v>
      </c>
      <c r="D516" s="157">
        <f t="shared" si="115"/>
        <v>1.7825211778489347</v>
      </c>
      <c r="E516" s="157">
        <f t="shared" si="116"/>
        <v>1.4940985620711151</v>
      </c>
      <c r="F516" s="157">
        <f t="shared" si="117"/>
        <v>1.4429923552307646</v>
      </c>
      <c r="G516" s="157">
        <f t="shared" si="118"/>
        <v>1.4429775407947889</v>
      </c>
      <c r="H516" s="157">
        <f t="shared" si="119"/>
        <v>1.4747820904305409</v>
      </c>
      <c r="I516" s="157">
        <f t="shared" si="120"/>
        <v>1.5274779219934507</v>
      </c>
      <c r="K516" s="109">
        <f t="shared" si="125"/>
        <v>2024</v>
      </c>
      <c r="L516" s="26">
        <f t="shared" si="122"/>
        <v>2.0300776227410822</v>
      </c>
      <c r="M516" s="26">
        <f t="shared" si="122"/>
        <v>1.7220765430021885</v>
      </c>
      <c r="N516" s="26">
        <f t="shared" si="122"/>
        <v>1.5954093678035337</v>
      </c>
      <c r="O516" s="26">
        <f t="shared" si="122"/>
        <v>1.5192605156256449</v>
      </c>
      <c r="P516" s="26">
        <f t="shared" si="122"/>
        <v>1.4689366085165854</v>
      </c>
      <c r="Q516" s="26">
        <f t="shared" si="122"/>
        <v>1.4476652109447254</v>
      </c>
      <c r="R516" s="26">
        <f t="shared" si="122"/>
        <v>1.4383194995168038</v>
      </c>
      <c r="S516" s="26">
        <f t="shared" si="122"/>
        <v>1.4386551405306942</v>
      </c>
      <c r="T516" s="26">
        <f t="shared" si="122"/>
        <v>1.4472999410588834</v>
      </c>
      <c r="U516" s="26">
        <f t="shared" si="122"/>
        <v>1.4633563053818821</v>
      </c>
      <c r="V516" s="26">
        <f t="shared" si="122"/>
        <v>1.4862078754791996</v>
      </c>
      <c r="W516" s="26">
        <f t="shared" si="122"/>
        <v>1.5031344981635382</v>
      </c>
      <c r="X516" s="26">
        <f t="shared" si="122"/>
        <v>1.5257167464101049</v>
      </c>
      <c r="Y516" s="26">
        <f t="shared" si="122"/>
        <v>1.5535825214067089</v>
      </c>
    </row>
    <row r="517" spans="1:25" ht="25.2" customHeight="1">
      <c r="A517" s="425"/>
      <c r="B517" s="287">
        <f t="shared" si="123"/>
        <v>2025</v>
      </c>
      <c r="C517" s="309">
        <f t="shared" si="124"/>
        <v>45657</v>
      </c>
      <c r="D517" s="157">
        <f t="shared" si="115"/>
        <v>1.7788974823619343</v>
      </c>
      <c r="E517" s="157">
        <f t="shared" si="116"/>
        <v>1.492595221346666</v>
      </c>
      <c r="F517" s="157">
        <f t="shared" si="117"/>
        <v>1.4418647246037279</v>
      </c>
      <c r="G517" s="157">
        <f t="shared" si="118"/>
        <v>1.4418500190768953</v>
      </c>
      <c r="H517" s="157">
        <f t="shared" si="119"/>
        <v>1.4734207558124033</v>
      </c>
      <c r="I517" s="157">
        <f t="shared" si="120"/>
        <v>1.525729191064106</v>
      </c>
      <c r="K517" s="109">
        <f t="shared" si="125"/>
        <v>2025</v>
      </c>
      <c r="L517" s="26">
        <f t="shared" si="122"/>
        <v>2.0246340024000209</v>
      </c>
      <c r="M517" s="26">
        <f t="shared" si="122"/>
        <v>1.7188972095809794</v>
      </c>
      <c r="N517" s="26">
        <f t="shared" si="122"/>
        <v>1.593161235104803</v>
      </c>
      <c r="O517" s="26">
        <f t="shared" si="122"/>
        <v>1.5175721954122938</v>
      </c>
      <c r="P517" s="26">
        <f t="shared" si="122"/>
        <v>1.4676182472810384</v>
      </c>
      <c r="Q517" s="26">
        <f t="shared" si="122"/>
        <v>1.4465032275612622</v>
      </c>
      <c r="R517" s="26">
        <f t="shared" si="122"/>
        <v>1.437226221646194</v>
      </c>
      <c r="S517" s="26">
        <f t="shared" si="122"/>
        <v>1.4375593951766648</v>
      </c>
      <c r="T517" s="26">
        <f t="shared" si="122"/>
        <v>1.4461406429771257</v>
      </c>
      <c r="U517" s="26">
        <f t="shared" si="122"/>
        <v>1.4620789680525095</v>
      </c>
      <c r="V517" s="26">
        <f t="shared" si="122"/>
        <v>1.4847625435722969</v>
      </c>
      <c r="W517" s="26">
        <f t="shared" si="122"/>
        <v>1.5015647292566943</v>
      </c>
      <c r="X517" s="26">
        <f t="shared" si="122"/>
        <v>1.5239809628601666</v>
      </c>
      <c r="Y517" s="26">
        <f t="shared" si="122"/>
        <v>1.5516418810754571</v>
      </c>
    </row>
    <row r="518" spans="1:25" ht="25.2" customHeight="1">
      <c r="A518" s="425"/>
      <c r="B518" s="287">
        <f t="shared" si="123"/>
        <v>2026</v>
      </c>
      <c r="C518" s="309">
        <f t="shared" si="124"/>
        <v>46022</v>
      </c>
      <c r="D518" s="157">
        <f t="shared" si="115"/>
        <v>1.7752737868749338</v>
      </c>
      <c r="E518" s="157">
        <f t="shared" si="116"/>
        <v>1.4910918806222169</v>
      </c>
      <c r="F518" s="157">
        <f t="shared" si="117"/>
        <v>1.4407370939766913</v>
      </c>
      <c r="G518" s="157">
        <f t="shared" si="118"/>
        <v>1.4407224973590014</v>
      </c>
      <c r="H518" s="157">
        <f t="shared" si="119"/>
        <v>1.4720594211942655</v>
      </c>
      <c r="I518" s="157">
        <f t="shared" si="120"/>
        <v>1.5239804601347611</v>
      </c>
      <c r="K518" s="109">
        <f t="shared" si="125"/>
        <v>2026</v>
      </c>
      <c r="L518" s="26">
        <f t="shared" si="122"/>
        <v>2.0191903820589592</v>
      </c>
      <c r="M518" s="26">
        <f t="shared" si="122"/>
        <v>1.7157178761597702</v>
      </c>
      <c r="N518" s="26">
        <f t="shared" si="122"/>
        <v>1.5909131024060721</v>
      </c>
      <c r="O518" s="26">
        <f t="shared" si="122"/>
        <v>1.5158838751989421</v>
      </c>
      <c r="P518" s="26">
        <f t="shared" si="122"/>
        <v>1.4662998860454914</v>
      </c>
      <c r="Q518" s="26">
        <f t="shared" si="122"/>
        <v>1.4453412441777984</v>
      </c>
      <c r="R518" s="26">
        <f t="shared" si="122"/>
        <v>1.4361329437755841</v>
      </c>
      <c r="S518" s="26">
        <f t="shared" si="122"/>
        <v>1.4364636498226351</v>
      </c>
      <c r="T518" s="26">
        <f t="shared" si="122"/>
        <v>1.4449813448953677</v>
      </c>
      <c r="U518" s="26">
        <f t="shared" si="122"/>
        <v>1.4608016307231364</v>
      </c>
      <c r="V518" s="26">
        <f t="shared" si="122"/>
        <v>1.4833172116653943</v>
      </c>
      <c r="W518" s="26">
        <f t="shared" si="122"/>
        <v>1.4999949603498501</v>
      </c>
      <c r="X518" s="26">
        <f t="shared" si="122"/>
        <v>1.5222451793102278</v>
      </c>
      <c r="Y518" s="26">
        <f t="shared" si="122"/>
        <v>1.5497012407442052</v>
      </c>
    </row>
    <row r="519" spans="1:25" ht="25.2" customHeight="1">
      <c r="A519" s="425"/>
      <c r="B519" s="287">
        <f t="shared" si="123"/>
        <v>2027</v>
      </c>
      <c r="C519" s="309">
        <f t="shared" si="124"/>
        <v>46387</v>
      </c>
      <c r="D519" s="157">
        <f t="shared" si="115"/>
        <v>1.7716500913879336</v>
      </c>
      <c r="E519" s="157">
        <f t="shared" si="116"/>
        <v>1.4895885398977677</v>
      </c>
      <c r="F519" s="157">
        <f t="shared" si="117"/>
        <v>1.4396094633496548</v>
      </c>
      <c r="G519" s="157">
        <f t="shared" si="118"/>
        <v>1.4395949756411077</v>
      </c>
      <c r="H519" s="157">
        <f t="shared" si="119"/>
        <v>1.4706980865761277</v>
      </c>
      <c r="I519" s="157">
        <f t="shared" si="120"/>
        <v>1.5222317292054164</v>
      </c>
      <c r="K519" s="109">
        <f t="shared" si="125"/>
        <v>2027</v>
      </c>
      <c r="L519" s="26">
        <f t="shared" si="122"/>
        <v>2.0137467617178979</v>
      </c>
      <c r="M519" s="26">
        <f t="shared" si="122"/>
        <v>1.7125385427385609</v>
      </c>
      <c r="N519" s="26">
        <f t="shared" si="122"/>
        <v>1.5886649697073412</v>
      </c>
      <c r="O519" s="26">
        <f t="shared" si="122"/>
        <v>1.5141955549855908</v>
      </c>
      <c r="P519" s="26">
        <f t="shared" si="122"/>
        <v>1.4649815248099447</v>
      </c>
      <c r="Q519" s="26">
        <f t="shared" si="122"/>
        <v>1.4441792607943351</v>
      </c>
      <c r="R519" s="26">
        <f t="shared" si="122"/>
        <v>1.4350396659049744</v>
      </c>
      <c r="S519" s="26">
        <f t="shared" si="122"/>
        <v>1.4353679044686056</v>
      </c>
      <c r="T519" s="26">
        <f t="shared" si="122"/>
        <v>1.4438220468136098</v>
      </c>
      <c r="U519" s="26">
        <f t="shared" si="122"/>
        <v>1.4595242933937638</v>
      </c>
      <c r="V519" s="26">
        <f t="shared" si="122"/>
        <v>1.4818718797584918</v>
      </c>
      <c r="W519" s="26">
        <f t="shared" si="122"/>
        <v>1.4984251914430062</v>
      </c>
      <c r="X519" s="26">
        <f t="shared" si="122"/>
        <v>1.5205093957602895</v>
      </c>
      <c r="Y519" s="26">
        <f t="shared" si="122"/>
        <v>1.5477606004129534</v>
      </c>
    </row>
    <row r="520" spans="1:25" ht="25.2" customHeight="1">
      <c r="A520" s="425"/>
      <c r="B520" s="287">
        <f t="shared" si="123"/>
        <v>2028</v>
      </c>
      <c r="C520" s="309">
        <f t="shared" si="124"/>
        <v>46752</v>
      </c>
      <c r="D520" s="157">
        <f t="shared" si="115"/>
        <v>1.7680263959009326</v>
      </c>
      <c r="E520" s="157">
        <f t="shared" si="116"/>
        <v>1.4880851991733184</v>
      </c>
      <c r="F520" s="157">
        <f t="shared" si="117"/>
        <v>1.4384818327226183</v>
      </c>
      <c r="G520" s="157">
        <f t="shared" si="118"/>
        <v>1.4384674539232141</v>
      </c>
      <c r="H520" s="157">
        <f t="shared" si="119"/>
        <v>1.4693367519579901</v>
      </c>
      <c r="I520" s="157">
        <f t="shared" si="120"/>
        <v>1.5204829982760717</v>
      </c>
      <c r="K520" s="109">
        <f t="shared" si="125"/>
        <v>2028</v>
      </c>
      <c r="L520" s="26">
        <f t="shared" si="122"/>
        <v>2.0083031413768362</v>
      </c>
      <c r="M520" s="26">
        <f t="shared" si="122"/>
        <v>1.7093592093173515</v>
      </c>
      <c r="N520" s="26">
        <f t="shared" si="122"/>
        <v>1.5864168370086102</v>
      </c>
      <c r="O520" s="26">
        <f t="shared" si="122"/>
        <v>1.5125072347722393</v>
      </c>
      <c r="P520" s="26">
        <f t="shared" si="122"/>
        <v>1.4636631635743975</v>
      </c>
      <c r="Q520" s="26">
        <f t="shared" si="122"/>
        <v>1.4430172774108716</v>
      </c>
      <c r="R520" s="26">
        <f t="shared" si="122"/>
        <v>1.4339463880343648</v>
      </c>
      <c r="S520" s="26">
        <f t="shared" si="122"/>
        <v>1.4342721591145762</v>
      </c>
      <c r="T520" s="26">
        <f t="shared" si="122"/>
        <v>1.442662748731852</v>
      </c>
      <c r="U520" s="26">
        <f t="shared" si="122"/>
        <v>1.4582469560643909</v>
      </c>
      <c r="V520" s="26">
        <f t="shared" si="122"/>
        <v>1.4804265478515892</v>
      </c>
      <c r="W520" s="26">
        <f t="shared" si="122"/>
        <v>1.4968554225361621</v>
      </c>
      <c r="X520" s="26">
        <f t="shared" si="122"/>
        <v>1.5187736122103508</v>
      </c>
      <c r="Y520" s="26">
        <f t="shared" si="122"/>
        <v>1.5458199600817015</v>
      </c>
    </row>
    <row r="521" spans="1:25" ht="25.2" customHeight="1">
      <c r="A521" s="425"/>
      <c r="B521" s="287">
        <f t="shared" si="123"/>
        <v>2029</v>
      </c>
      <c r="C521" s="309">
        <f t="shared" si="124"/>
        <v>47118</v>
      </c>
      <c r="D521" s="157">
        <f t="shared" si="115"/>
        <v>1.7644027004139324</v>
      </c>
      <c r="E521" s="157">
        <f t="shared" si="116"/>
        <v>1.4865818584488693</v>
      </c>
      <c r="F521" s="157">
        <f t="shared" si="117"/>
        <v>1.4373542020955816</v>
      </c>
      <c r="G521" s="157">
        <f t="shared" si="118"/>
        <v>1.4373399322053204</v>
      </c>
      <c r="H521" s="157">
        <f t="shared" si="119"/>
        <v>1.4679754173398525</v>
      </c>
      <c r="I521" s="157">
        <f t="shared" si="120"/>
        <v>1.518734267346727</v>
      </c>
      <c r="K521" s="109">
        <f t="shared" si="125"/>
        <v>2029</v>
      </c>
      <c r="L521" s="26">
        <f t="shared" si="122"/>
        <v>2.0028595210357745</v>
      </c>
      <c r="M521" s="26">
        <f t="shared" si="122"/>
        <v>1.7061798758961428</v>
      </c>
      <c r="N521" s="26">
        <f t="shared" si="122"/>
        <v>1.5841687043098795</v>
      </c>
      <c r="O521" s="26">
        <f t="shared" si="122"/>
        <v>1.5108189145588877</v>
      </c>
      <c r="P521" s="26">
        <f t="shared" si="122"/>
        <v>1.4623448023388508</v>
      </c>
      <c r="Q521" s="26">
        <f t="shared" si="122"/>
        <v>1.4418552940274083</v>
      </c>
      <c r="R521" s="26">
        <f t="shared" si="122"/>
        <v>1.4328531101637552</v>
      </c>
      <c r="S521" s="26">
        <f t="shared" si="122"/>
        <v>1.4331764137605467</v>
      </c>
      <c r="T521" s="26">
        <f t="shared" si="122"/>
        <v>1.4415034506500941</v>
      </c>
      <c r="U521" s="26">
        <f t="shared" si="122"/>
        <v>1.4569696187350183</v>
      </c>
      <c r="V521" s="26">
        <f t="shared" si="122"/>
        <v>1.4789812159446867</v>
      </c>
      <c r="W521" s="26">
        <f t="shared" si="122"/>
        <v>1.4952856536293184</v>
      </c>
      <c r="X521" s="26">
        <f t="shared" si="122"/>
        <v>1.5170378286604127</v>
      </c>
      <c r="Y521" s="26">
        <f t="shared" si="122"/>
        <v>1.5438793197504499</v>
      </c>
    </row>
    <row r="522" spans="1:25" ht="25.2" customHeight="1">
      <c r="A522" s="425"/>
      <c r="B522" s="287">
        <f t="shared" si="123"/>
        <v>2030</v>
      </c>
      <c r="C522" s="309">
        <f t="shared" si="124"/>
        <v>47483</v>
      </c>
      <c r="D522" s="157">
        <f t="shared" si="115"/>
        <v>1.7607790049269312</v>
      </c>
      <c r="E522" s="157">
        <f t="shared" si="116"/>
        <v>1.4850785177244199</v>
      </c>
      <c r="F522" s="157">
        <f t="shared" si="117"/>
        <v>1.4362265714685447</v>
      </c>
      <c r="G522" s="157">
        <f t="shared" si="118"/>
        <v>1.4362124104874263</v>
      </c>
      <c r="H522" s="157">
        <f t="shared" si="119"/>
        <v>1.4666140827217145</v>
      </c>
      <c r="I522" s="157">
        <f t="shared" si="120"/>
        <v>1.5169855364173819</v>
      </c>
      <c r="K522" s="109">
        <f t="shared" si="125"/>
        <v>2030</v>
      </c>
      <c r="L522" s="26">
        <f t="shared" si="122"/>
        <v>1.9974159006947128</v>
      </c>
      <c r="M522" s="26">
        <f t="shared" si="122"/>
        <v>1.703000542474933</v>
      </c>
      <c r="N522" s="26">
        <f t="shared" si="122"/>
        <v>1.5819205716111484</v>
      </c>
      <c r="O522" s="26">
        <f t="shared" si="122"/>
        <v>1.5091305943455362</v>
      </c>
      <c r="P522" s="26">
        <f t="shared" si="122"/>
        <v>1.4610264411033036</v>
      </c>
      <c r="Q522" s="26">
        <f t="shared" si="122"/>
        <v>1.4406933106439443</v>
      </c>
      <c r="R522" s="26">
        <f t="shared" si="122"/>
        <v>1.4317598322931451</v>
      </c>
      <c r="S522" s="26">
        <f t="shared" si="122"/>
        <v>1.4320806684065168</v>
      </c>
      <c r="T522" s="26">
        <f t="shared" si="122"/>
        <v>1.4403441525683358</v>
      </c>
      <c r="U522" s="26">
        <f t="shared" si="122"/>
        <v>1.455692281405645</v>
      </c>
      <c r="V522" s="26">
        <f t="shared" si="122"/>
        <v>1.4775358840377839</v>
      </c>
      <c r="W522" s="26">
        <f t="shared" si="122"/>
        <v>1.4937158847224741</v>
      </c>
      <c r="X522" s="26">
        <f t="shared" si="122"/>
        <v>1.5153020451104739</v>
      </c>
      <c r="Y522" s="26">
        <f t="shared" si="122"/>
        <v>1.5419386794191978</v>
      </c>
    </row>
    <row r="523" spans="1:25" ht="25.2" customHeight="1">
      <c r="A523" s="425"/>
      <c r="B523" s="287">
        <f t="shared" si="123"/>
        <v>2031</v>
      </c>
      <c r="C523" s="309">
        <f t="shared" si="124"/>
        <v>47848</v>
      </c>
      <c r="D523" s="157">
        <f t="shared" si="115"/>
        <v>1.7543144250933913</v>
      </c>
      <c r="E523" s="157">
        <f t="shared" si="116"/>
        <v>1.4823965964192007</v>
      </c>
      <c r="F523" s="157">
        <f t="shared" si="117"/>
        <v>1.4342149073435171</v>
      </c>
      <c r="G523" s="157">
        <f t="shared" si="118"/>
        <v>1.434200940653517</v>
      </c>
      <c r="H523" s="157">
        <f t="shared" si="119"/>
        <v>1.4641854966689727</v>
      </c>
      <c r="I523" s="157">
        <f t="shared" si="120"/>
        <v>1.5138658452786853</v>
      </c>
      <c r="K523" s="109">
        <f t="shared" si="125"/>
        <v>2031</v>
      </c>
      <c r="L523" s="26">
        <f t="shared" si="122"/>
        <v>1.9877046215862677</v>
      </c>
      <c r="M523" s="26">
        <f t="shared" si="122"/>
        <v>1.6973286931728655</v>
      </c>
      <c r="N523" s="26">
        <f t="shared" si="122"/>
        <v>1.5779099605210405</v>
      </c>
      <c r="O523" s="26">
        <f t="shared" si="122"/>
        <v>1.5061186743751789</v>
      </c>
      <c r="P523" s="26">
        <f t="shared" si="122"/>
        <v>1.4586745184632224</v>
      </c>
      <c r="Q523" s="26">
        <f t="shared" si="122"/>
        <v>1.4386203620822915</v>
      </c>
      <c r="R523" s="26">
        <f t="shared" si="122"/>
        <v>1.4298094526047429</v>
      </c>
      <c r="S523" s="26">
        <f t="shared" si="122"/>
        <v>1.430125886790963</v>
      </c>
      <c r="T523" s="26">
        <f t="shared" si="122"/>
        <v>1.4382759945160712</v>
      </c>
      <c r="U523" s="26">
        <f t="shared" si="122"/>
        <v>1.4534135443622831</v>
      </c>
      <c r="V523" s="26">
        <f t="shared" si="122"/>
        <v>1.4749574489756621</v>
      </c>
      <c r="W523" s="26">
        <f t="shared" si="122"/>
        <v>1.4909154572431491</v>
      </c>
      <c r="X523" s="26">
        <f t="shared" si="122"/>
        <v>1.5122054517646542</v>
      </c>
      <c r="Y523" s="26">
        <f t="shared" si="122"/>
        <v>1.5384766268282528</v>
      </c>
    </row>
    <row r="524" spans="1:25" ht="25.2" customHeight="1">
      <c r="A524" s="425"/>
      <c r="B524" s="287">
        <f t="shared" si="123"/>
        <v>2032</v>
      </c>
      <c r="C524" s="309">
        <f t="shared" si="124"/>
        <v>48213</v>
      </c>
      <c r="D524" s="157">
        <f t="shared" si="115"/>
        <v>1.7478498452598512</v>
      </c>
      <c r="E524" s="157">
        <f t="shared" si="116"/>
        <v>1.4797146751139814</v>
      </c>
      <c r="F524" s="157">
        <f t="shared" si="117"/>
        <v>1.4322032432184897</v>
      </c>
      <c r="G524" s="157">
        <f t="shared" si="118"/>
        <v>1.4321894708196081</v>
      </c>
      <c r="H524" s="157">
        <f t="shared" si="119"/>
        <v>1.4617569106162307</v>
      </c>
      <c r="I524" s="157">
        <f t="shared" si="120"/>
        <v>1.5107461541399889</v>
      </c>
      <c r="K524" s="109">
        <f t="shared" si="125"/>
        <v>2032</v>
      </c>
      <c r="L524" s="26">
        <f t="shared" si="122"/>
        <v>1.9779933424778224</v>
      </c>
      <c r="M524" s="26">
        <f t="shared" si="122"/>
        <v>1.6916568438707982</v>
      </c>
      <c r="N524" s="26">
        <f t="shared" si="122"/>
        <v>1.573899349430933</v>
      </c>
      <c r="O524" s="26">
        <f t="shared" si="122"/>
        <v>1.5031067544048218</v>
      </c>
      <c r="P524" s="26">
        <f t="shared" si="122"/>
        <v>1.4563225958231409</v>
      </c>
      <c r="Q524" s="26">
        <f t="shared" si="122"/>
        <v>1.4365474135206382</v>
      </c>
      <c r="R524" s="26">
        <f t="shared" si="122"/>
        <v>1.4278590729163412</v>
      </c>
      <c r="S524" s="26">
        <f t="shared" si="122"/>
        <v>1.4281711051754091</v>
      </c>
      <c r="T524" s="26">
        <f t="shared" si="122"/>
        <v>1.4362078364638071</v>
      </c>
      <c r="U524" s="26">
        <f t="shared" si="122"/>
        <v>1.4511348073189212</v>
      </c>
      <c r="V524" s="26">
        <f t="shared" si="122"/>
        <v>1.4723790139135404</v>
      </c>
      <c r="W524" s="26">
        <f t="shared" si="122"/>
        <v>1.4881150297638244</v>
      </c>
      <c r="X524" s="26">
        <f t="shared" si="122"/>
        <v>1.5091088584188346</v>
      </c>
      <c r="Y524" s="26">
        <f t="shared" si="122"/>
        <v>1.5350145742373082</v>
      </c>
    </row>
    <row r="525" spans="1:25" ht="25.2" customHeight="1">
      <c r="A525" s="425"/>
      <c r="B525" s="287">
        <f t="shared" si="123"/>
        <v>2033</v>
      </c>
      <c r="C525" s="309">
        <f t="shared" si="124"/>
        <v>48579</v>
      </c>
      <c r="D525" s="157">
        <f t="shared" si="115"/>
        <v>1.7413852654263113</v>
      </c>
      <c r="E525" s="157">
        <f t="shared" si="116"/>
        <v>1.477032753808762</v>
      </c>
      <c r="F525" s="157">
        <f t="shared" si="117"/>
        <v>1.4301915790934623</v>
      </c>
      <c r="G525" s="157">
        <f t="shared" si="118"/>
        <v>1.4301780009856988</v>
      </c>
      <c r="H525" s="157">
        <f t="shared" si="119"/>
        <v>1.4593283245634889</v>
      </c>
      <c r="I525" s="157">
        <f t="shared" si="120"/>
        <v>1.5076264630012925</v>
      </c>
      <c r="K525" s="109">
        <f t="shared" si="125"/>
        <v>2033</v>
      </c>
      <c r="L525" s="26">
        <f t="shared" si="122"/>
        <v>1.9682820633693774</v>
      </c>
      <c r="M525" s="26">
        <f t="shared" si="122"/>
        <v>1.6859849945687309</v>
      </c>
      <c r="N525" s="26">
        <f t="shared" si="122"/>
        <v>1.5698887383408253</v>
      </c>
      <c r="O525" s="26">
        <f t="shared" si="122"/>
        <v>1.5000948344344645</v>
      </c>
      <c r="P525" s="26">
        <f t="shared" si="122"/>
        <v>1.4539706731830595</v>
      </c>
      <c r="Q525" s="26">
        <f t="shared" si="122"/>
        <v>1.4344744649589851</v>
      </c>
      <c r="R525" s="26">
        <f t="shared" si="122"/>
        <v>1.4259086932279392</v>
      </c>
      <c r="S525" s="26">
        <f t="shared" si="122"/>
        <v>1.4262163235598553</v>
      </c>
      <c r="T525" s="26">
        <f t="shared" si="122"/>
        <v>1.4341396784115426</v>
      </c>
      <c r="U525" s="26">
        <f t="shared" si="122"/>
        <v>1.4488560702755593</v>
      </c>
      <c r="V525" s="26">
        <f t="shared" si="122"/>
        <v>1.4698005788514186</v>
      </c>
      <c r="W525" s="26">
        <f t="shared" si="122"/>
        <v>1.4853146022844994</v>
      </c>
      <c r="X525" s="26">
        <f t="shared" si="122"/>
        <v>1.5060122650730148</v>
      </c>
      <c r="Y525" s="26">
        <f t="shared" si="122"/>
        <v>1.5315525216463632</v>
      </c>
    </row>
    <row r="526" spans="1:25" ht="25.2" customHeight="1">
      <c r="A526" s="425"/>
      <c r="B526" s="287">
        <f t="shared" si="123"/>
        <v>2034</v>
      </c>
      <c r="C526" s="309">
        <f t="shared" si="124"/>
        <v>48944</v>
      </c>
      <c r="D526" s="157">
        <f t="shared" si="115"/>
        <v>1.7349206855927708</v>
      </c>
      <c r="E526" s="157">
        <f t="shared" si="116"/>
        <v>1.4743508325035428</v>
      </c>
      <c r="F526" s="157">
        <f t="shared" si="117"/>
        <v>1.4281799149684347</v>
      </c>
      <c r="G526" s="157">
        <f t="shared" si="118"/>
        <v>1.4281665311517899</v>
      </c>
      <c r="H526" s="157">
        <f t="shared" si="119"/>
        <v>1.4568997385107472</v>
      </c>
      <c r="I526" s="157">
        <f t="shared" si="120"/>
        <v>1.504506771862596</v>
      </c>
      <c r="K526" s="109">
        <f t="shared" si="125"/>
        <v>2034</v>
      </c>
      <c r="L526" s="26">
        <f t="shared" si="122"/>
        <v>1.9585707842609321</v>
      </c>
      <c r="M526" s="26">
        <f t="shared" si="122"/>
        <v>1.6803131452666633</v>
      </c>
      <c r="N526" s="26">
        <f t="shared" si="122"/>
        <v>1.5658781272507176</v>
      </c>
      <c r="O526" s="26">
        <f t="shared" si="122"/>
        <v>1.4970829144641074</v>
      </c>
      <c r="P526" s="26">
        <f t="shared" si="122"/>
        <v>1.4516187505429781</v>
      </c>
      <c r="Q526" s="26">
        <f t="shared" si="122"/>
        <v>1.432401516397332</v>
      </c>
      <c r="R526" s="26">
        <f t="shared" si="122"/>
        <v>1.4239583135395373</v>
      </c>
      <c r="S526" s="26">
        <f t="shared" si="122"/>
        <v>1.4242615419443014</v>
      </c>
      <c r="T526" s="26">
        <f t="shared" si="122"/>
        <v>1.4320715203592784</v>
      </c>
      <c r="U526" s="26">
        <f t="shared" si="122"/>
        <v>1.4465773332321974</v>
      </c>
      <c r="V526" s="26">
        <f t="shared" si="122"/>
        <v>1.4672221437892969</v>
      </c>
      <c r="W526" s="26">
        <f t="shared" si="122"/>
        <v>1.4825141748051744</v>
      </c>
      <c r="X526" s="26">
        <f t="shared" si="122"/>
        <v>1.502915671727195</v>
      </c>
      <c r="Y526" s="26">
        <f t="shared" si="122"/>
        <v>1.5280904690554185</v>
      </c>
    </row>
    <row r="527" spans="1:25" ht="25.2" customHeight="1">
      <c r="A527" s="425"/>
      <c r="B527" s="287">
        <f t="shared" si="123"/>
        <v>2035</v>
      </c>
      <c r="C527" s="309">
        <f t="shared" si="124"/>
        <v>49309</v>
      </c>
      <c r="D527" s="157">
        <f t="shared" si="115"/>
        <v>1.7284561057592309</v>
      </c>
      <c r="E527" s="157">
        <f t="shared" si="116"/>
        <v>1.4716689111983234</v>
      </c>
      <c r="F527" s="157">
        <f t="shared" si="117"/>
        <v>1.426168250843407</v>
      </c>
      <c r="G527" s="157">
        <f t="shared" si="118"/>
        <v>1.4261550613178806</v>
      </c>
      <c r="H527" s="157">
        <f t="shared" si="119"/>
        <v>1.4544711524580052</v>
      </c>
      <c r="I527" s="157">
        <f t="shared" si="120"/>
        <v>1.5013870807238991</v>
      </c>
      <c r="K527" s="109">
        <f t="shared" si="125"/>
        <v>2035</v>
      </c>
      <c r="L527" s="26">
        <f t="shared" si="122"/>
        <v>1.9488595051524871</v>
      </c>
      <c r="M527" s="26">
        <f t="shared" si="122"/>
        <v>1.6746412959645958</v>
      </c>
      <c r="N527" s="26">
        <f t="shared" si="122"/>
        <v>1.5618675161606097</v>
      </c>
      <c r="O527" s="26">
        <f t="shared" si="122"/>
        <v>1.4940709944937502</v>
      </c>
      <c r="P527" s="26">
        <f t="shared" si="122"/>
        <v>1.4492668279028966</v>
      </c>
      <c r="Q527" s="26">
        <f t="shared" si="122"/>
        <v>1.4303285678356787</v>
      </c>
      <c r="R527" s="26">
        <f t="shared" si="122"/>
        <v>1.4220079338511353</v>
      </c>
      <c r="S527" s="26">
        <f t="shared" si="122"/>
        <v>1.4223067603287474</v>
      </c>
      <c r="T527" s="26">
        <f t="shared" si="122"/>
        <v>1.4300033623070139</v>
      </c>
      <c r="U527" s="26">
        <f t="shared" si="122"/>
        <v>1.4442985961888355</v>
      </c>
      <c r="V527" s="26">
        <f t="shared" si="122"/>
        <v>1.4646437087271751</v>
      </c>
      <c r="W527" s="26">
        <f t="shared" si="122"/>
        <v>1.4797137473258493</v>
      </c>
      <c r="X527" s="26">
        <f t="shared" si="122"/>
        <v>1.4998190783813752</v>
      </c>
      <c r="Y527" s="26">
        <f t="shared" si="122"/>
        <v>1.5246284164644734</v>
      </c>
    </row>
    <row r="528" spans="1:25" ht="25.2" customHeight="1">
      <c r="A528" s="425"/>
      <c r="B528" s="287">
        <f t="shared" si="123"/>
        <v>2036</v>
      </c>
      <c r="C528" s="309">
        <f t="shared" si="124"/>
        <v>49674</v>
      </c>
      <c r="D528" s="157">
        <f t="shared" si="115"/>
        <v>1.7219915259256908</v>
      </c>
      <c r="E528" s="157">
        <f t="shared" si="116"/>
        <v>1.4689869898931038</v>
      </c>
      <c r="F528" s="157">
        <f t="shared" si="117"/>
        <v>1.4241565867183796</v>
      </c>
      <c r="G528" s="157">
        <f t="shared" si="118"/>
        <v>1.4241435914839715</v>
      </c>
      <c r="H528" s="157">
        <f t="shared" si="119"/>
        <v>1.4520425664052632</v>
      </c>
      <c r="I528" s="157">
        <f t="shared" si="120"/>
        <v>1.4982673895852028</v>
      </c>
      <c r="K528" s="109">
        <f t="shared" si="125"/>
        <v>2036</v>
      </c>
      <c r="L528" s="26">
        <f t="shared" si="122"/>
        <v>1.9391482260440418</v>
      </c>
      <c r="M528" s="26">
        <f t="shared" si="122"/>
        <v>1.6689694466625284</v>
      </c>
      <c r="N528" s="26">
        <f t="shared" si="122"/>
        <v>1.557856905070502</v>
      </c>
      <c r="O528" s="26">
        <f t="shared" si="122"/>
        <v>1.4910590745233927</v>
      </c>
      <c r="P528" s="26">
        <f t="shared" si="122"/>
        <v>1.446914905262815</v>
      </c>
      <c r="Q528" s="26">
        <f t="shared" si="122"/>
        <v>1.4282556192740257</v>
      </c>
      <c r="R528" s="26">
        <f t="shared" si="122"/>
        <v>1.4200575541627334</v>
      </c>
      <c r="S528" s="26">
        <f t="shared" si="122"/>
        <v>1.4203519787131933</v>
      </c>
      <c r="T528" s="26">
        <f t="shared" si="122"/>
        <v>1.4279352042547495</v>
      </c>
      <c r="U528" s="26">
        <f t="shared" si="122"/>
        <v>1.4420198591454734</v>
      </c>
      <c r="V528" s="26">
        <f t="shared" si="122"/>
        <v>1.4620652736650532</v>
      </c>
      <c r="W528" s="26">
        <f t="shared" si="122"/>
        <v>1.4769133198465243</v>
      </c>
      <c r="X528" s="26">
        <f t="shared" si="122"/>
        <v>1.4967224850355554</v>
      </c>
      <c r="Y528" s="26">
        <f t="shared" si="122"/>
        <v>1.5211663638735287</v>
      </c>
    </row>
    <row r="529" spans="1:25" ht="25.2" customHeight="1">
      <c r="A529" s="425"/>
      <c r="B529" s="287">
        <f t="shared" si="123"/>
        <v>2037</v>
      </c>
      <c r="C529" s="309">
        <f t="shared" si="124"/>
        <v>50040</v>
      </c>
      <c r="D529" s="157">
        <f t="shared" si="115"/>
        <v>1.7155269460921503</v>
      </c>
      <c r="E529" s="157">
        <f t="shared" si="116"/>
        <v>1.4663050685878847</v>
      </c>
      <c r="F529" s="157">
        <f t="shared" si="117"/>
        <v>1.422144922593352</v>
      </c>
      <c r="G529" s="157">
        <f t="shared" si="118"/>
        <v>1.4221321216500624</v>
      </c>
      <c r="H529" s="157">
        <f t="shared" si="119"/>
        <v>1.4496139803525216</v>
      </c>
      <c r="I529" s="157">
        <f t="shared" si="120"/>
        <v>1.4951476984465064</v>
      </c>
      <c r="K529" s="109">
        <f t="shared" si="125"/>
        <v>2037</v>
      </c>
      <c r="L529" s="26">
        <f t="shared" ref="L529:Y544" si="126">AVERAGE(L341,L435)</f>
        <v>1.9294369469355968</v>
      </c>
      <c r="M529" s="26">
        <f t="shared" si="126"/>
        <v>1.6632975973604607</v>
      </c>
      <c r="N529" s="26">
        <f t="shared" si="126"/>
        <v>1.5538462939803943</v>
      </c>
      <c r="O529" s="26">
        <f t="shared" si="126"/>
        <v>1.4880471545530356</v>
      </c>
      <c r="P529" s="26">
        <f t="shared" si="126"/>
        <v>1.4445629826227337</v>
      </c>
      <c r="Q529" s="26">
        <f t="shared" si="126"/>
        <v>1.4261826707123726</v>
      </c>
      <c r="R529" s="26">
        <f t="shared" si="126"/>
        <v>1.4181071744743314</v>
      </c>
      <c r="S529" s="26">
        <f t="shared" si="126"/>
        <v>1.4183971970976395</v>
      </c>
      <c r="T529" s="26">
        <f t="shared" si="126"/>
        <v>1.4258670462024852</v>
      </c>
      <c r="U529" s="26">
        <f t="shared" si="126"/>
        <v>1.4397411221021117</v>
      </c>
      <c r="V529" s="26">
        <f t="shared" si="126"/>
        <v>1.4594868386029316</v>
      </c>
      <c r="W529" s="26">
        <f t="shared" si="126"/>
        <v>1.4741128923671996</v>
      </c>
      <c r="X529" s="26">
        <f t="shared" si="126"/>
        <v>1.4936258916897358</v>
      </c>
      <c r="Y529" s="26">
        <f t="shared" si="126"/>
        <v>1.5177043112825839</v>
      </c>
    </row>
    <row r="530" spans="1:25" ht="25.2" customHeight="1">
      <c r="A530" s="425"/>
      <c r="B530" s="287">
        <f t="shared" si="123"/>
        <v>2038</v>
      </c>
      <c r="C530" s="309">
        <f t="shared" si="124"/>
        <v>50405</v>
      </c>
      <c r="D530" s="157">
        <f t="shared" si="115"/>
        <v>1.7090623662586104</v>
      </c>
      <c r="E530" s="157">
        <f t="shared" si="116"/>
        <v>1.4636231472826653</v>
      </c>
      <c r="F530" s="157">
        <f t="shared" si="117"/>
        <v>1.4201332584683244</v>
      </c>
      <c r="G530" s="157">
        <f t="shared" si="118"/>
        <v>1.4201206518161533</v>
      </c>
      <c r="H530" s="157">
        <f t="shared" si="119"/>
        <v>1.4471853942997797</v>
      </c>
      <c r="I530" s="157">
        <f t="shared" si="120"/>
        <v>1.4920280073078098</v>
      </c>
      <c r="K530" s="109">
        <f t="shared" si="125"/>
        <v>2038</v>
      </c>
      <c r="L530" s="26">
        <f t="shared" si="126"/>
        <v>1.9197256678271515</v>
      </c>
      <c r="M530" s="26">
        <f t="shared" si="126"/>
        <v>1.6576257480583934</v>
      </c>
      <c r="N530" s="26">
        <f t="shared" si="126"/>
        <v>1.5498356828902864</v>
      </c>
      <c r="O530" s="26">
        <f t="shared" si="126"/>
        <v>1.4850352345826785</v>
      </c>
      <c r="P530" s="26">
        <f t="shared" si="126"/>
        <v>1.4422110599826521</v>
      </c>
      <c r="Q530" s="26">
        <f t="shared" si="126"/>
        <v>1.4241097221507193</v>
      </c>
      <c r="R530" s="26">
        <f t="shared" si="126"/>
        <v>1.4161567947859295</v>
      </c>
      <c r="S530" s="26">
        <f t="shared" si="126"/>
        <v>1.4164424154820856</v>
      </c>
      <c r="T530" s="26">
        <f t="shared" si="126"/>
        <v>1.4237988881502208</v>
      </c>
      <c r="U530" s="26">
        <f t="shared" si="126"/>
        <v>1.4374623850587496</v>
      </c>
      <c r="V530" s="26">
        <f t="shared" si="126"/>
        <v>1.45690840354081</v>
      </c>
      <c r="W530" s="26">
        <f t="shared" si="126"/>
        <v>1.4713124648878746</v>
      </c>
      <c r="X530" s="26">
        <f t="shared" si="126"/>
        <v>1.490529298343916</v>
      </c>
      <c r="Y530" s="26">
        <f t="shared" si="126"/>
        <v>1.5142422586916391</v>
      </c>
    </row>
    <row r="531" spans="1:25" ht="25.2" customHeight="1">
      <c r="A531" s="425"/>
      <c r="B531" s="287">
        <f t="shared" si="123"/>
        <v>2039</v>
      </c>
      <c r="C531" s="309">
        <f t="shared" si="124"/>
        <v>50770</v>
      </c>
      <c r="D531" s="157">
        <f t="shared" si="115"/>
        <v>1.7025977864250705</v>
      </c>
      <c r="E531" s="157">
        <f t="shared" si="116"/>
        <v>1.4609412259774459</v>
      </c>
      <c r="F531" s="157">
        <f t="shared" si="117"/>
        <v>1.418121594343297</v>
      </c>
      <c r="G531" s="157">
        <f t="shared" si="118"/>
        <v>1.418109181982244</v>
      </c>
      <c r="H531" s="157">
        <f t="shared" si="119"/>
        <v>1.4447568082470377</v>
      </c>
      <c r="I531" s="157">
        <f t="shared" si="120"/>
        <v>1.4889083161691132</v>
      </c>
      <c r="K531" s="109">
        <f t="shared" si="125"/>
        <v>2039</v>
      </c>
      <c r="L531" s="26">
        <f t="shared" si="126"/>
        <v>1.9100143887187064</v>
      </c>
      <c r="M531" s="26">
        <f t="shared" si="126"/>
        <v>1.6519538987563258</v>
      </c>
      <c r="N531" s="26">
        <f t="shared" si="126"/>
        <v>1.5458250718001787</v>
      </c>
      <c r="O531" s="26">
        <f t="shared" si="126"/>
        <v>1.4820233146123212</v>
      </c>
      <c r="P531" s="26">
        <f t="shared" si="126"/>
        <v>1.4398591373425706</v>
      </c>
      <c r="Q531" s="26">
        <f t="shared" si="126"/>
        <v>1.4220367735890662</v>
      </c>
      <c r="R531" s="26">
        <f t="shared" si="126"/>
        <v>1.4142064150975275</v>
      </c>
      <c r="S531" s="26">
        <f t="shared" si="126"/>
        <v>1.4144876338665315</v>
      </c>
      <c r="T531" s="26">
        <f t="shared" si="126"/>
        <v>1.4217307300979565</v>
      </c>
      <c r="U531" s="26">
        <f t="shared" si="126"/>
        <v>1.4351836480153874</v>
      </c>
      <c r="V531" s="26">
        <f t="shared" si="126"/>
        <v>1.4543299684786879</v>
      </c>
      <c r="W531" s="26">
        <f t="shared" si="126"/>
        <v>1.4685120374085496</v>
      </c>
      <c r="X531" s="26">
        <f t="shared" si="126"/>
        <v>1.4874327049980962</v>
      </c>
      <c r="Y531" s="26">
        <f t="shared" si="126"/>
        <v>1.5107802061006939</v>
      </c>
    </row>
    <row r="532" spans="1:25" ht="25.2" customHeight="1">
      <c r="A532" s="425"/>
      <c r="B532" s="287">
        <f t="shared" si="123"/>
        <v>2040</v>
      </c>
      <c r="C532" s="309">
        <f t="shared" si="124"/>
        <v>51135</v>
      </c>
      <c r="D532" s="157">
        <f t="shared" si="115"/>
        <v>1.69613320659153</v>
      </c>
      <c r="E532" s="157">
        <f t="shared" si="116"/>
        <v>1.4582593046722265</v>
      </c>
      <c r="F532" s="157">
        <f t="shared" si="117"/>
        <v>1.4161099302182691</v>
      </c>
      <c r="G532" s="157">
        <f t="shared" si="118"/>
        <v>1.4160977121483347</v>
      </c>
      <c r="H532" s="157">
        <f t="shared" si="119"/>
        <v>1.4423282221942959</v>
      </c>
      <c r="I532" s="157">
        <f t="shared" si="120"/>
        <v>1.4857886250304169</v>
      </c>
      <c r="K532" s="109">
        <f t="shared" si="125"/>
        <v>2040</v>
      </c>
      <c r="L532" s="26">
        <f t="shared" si="126"/>
        <v>1.9003031096102609</v>
      </c>
      <c r="M532" s="26">
        <f t="shared" si="126"/>
        <v>1.6462820494542583</v>
      </c>
      <c r="N532" s="26">
        <f t="shared" si="126"/>
        <v>1.541814460710071</v>
      </c>
      <c r="O532" s="26">
        <f t="shared" si="126"/>
        <v>1.4790113946419641</v>
      </c>
      <c r="P532" s="26">
        <f t="shared" si="126"/>
        <v>1.4375072147024892</v>
      </c>
      <c r="Q532" s="26">
        <f t="shared" si="126"/>
        <v>1.4199638250274129</v>
      </c>
      <c r="R532" s="26">
        <f t="shared" si="126"/>
        <v>1.4122560354091256</v>
      </c>
      <c r="S532" s="26">
        <f t="shared" si="126"/>
        <v>1.4125328522509775</v>
      </c>
      <c r="T532" s="26">
        <f t="shared" si="126"/>
        <v>1.4196625720456921</v>
      </c>
      <c r="U532" s="26">
        <f t="shared" si="126"/>
        <v>1.4329049109720255</v>
      </c>
      <c r="V532" s="26">
        <f t="shared" si="126"/>
        <v>1.4517515334165663</v>
      </c>
      <c r="W532" s="26">
        <f t="shared" si="126"/>
        <v>1.4657116099292247</v>
      </c>
      <c r="X532" s="26">
        <f t="shared" si="126"/>
        <v>1.4843361116522766</v>
      </c>
      <c r="Y532" s="26">
        <f t="shared" si="126"/>
        <v>1.5073181535097493</v>
      </c>
    </row>
    <row r="533" spans="1:25" ht="25.2" customHeight="1">
      <c r="A533" s="425"/>
      <c r="B533" s="287">
        <f t="shared" si="123"/>
        <v>2041</v>
      </c>
      <c r="C533" s="309">
        <f t="shared" si="124"/>
        <v>51501</v>
      </c>
      <c r="D533" s="157">
        <f t="shared" si="115"/>
        <v>1.6896686267579899</v>
      </c>
      <c r="E533" s="157">
        <f t="shared" si="116"/>
        <v>1.4555773833670074</v>
      </c>
      <c r="F533" s="157">
        <f t="shared" si="117"/>
        <v>1.4140982660932417</v>
      </c>
      <c r="G533" s="157">
        <f t="shared" si="118"/>
        <v>1.4140862423144256</v>
      </c>
      <c r="H533" s="157">
        <f t="shared" si="119"/>
        <v>1.4398996361415539</v>
      </c>
      <c r="I533" s="157">
        <f t="shared" si="120"/>
        <v>1.4826689338917205</v>
      </c>
      <c r="K533" s="109">
        <f t="shared" si="125"/>
        <v>2041</v>
      </c>
      <c r="L533" s="26">
        <f t="shared" si="126"/>
        <v>1.8905918305018159</v>
      </c>
      <c r="M533" s="26">
        <f t="shared" si="126"/>
        <v>1.6406102001521909</v>
      </c>
      <c r="N533" s="26">
        <f t="shared" si="126"/>
        <v>1.5378038496199631</v>
      </c>
      <c r="O533" s="26">
        <f t="shared" si="126"/>
        <v>1.4759994746716067</v>
      </c>
      <c r="P533" s="26">
        <f t="shared" si="126"/>
        <v>1.435155292062408</v>
      </c>
      <c r="Q533" s="26">
        <f t="shared" si="126"/>
        <v>1.4178908764657598</v>
      </c>
      <c r="R533" s="26">
        <f t="shared" si="126"/>
        <v>1.4103056557207236</v>
      </c>
      <c r="S533" s="26">
        <f t="shared" si="126"/>
        <v>1.4105780706354236</v>
      </c>
      <c r="T533" s="26">
        <f t="shared" si="126"/>
        <v>1.4175944139934278</v>
      </c>
      <c r="U533" s="26">
        <f t="shared" si="126"/>
        <v>1.4306261739286636</v>
      </c>
      <c r="V533" s="26">
        <f t="shared" si="126"/>
        <v>1.4491730983544442</v>
      </c>
      <c r="W533" s="26">
        <f t="shared" si="126"/>
        <v>1.4629111824498995</v>
      </c>
      <c r="X533" s="26">
        <f t="shared" si="126"/>
        <v>1.4812395183064568</v>
      </c>
      <c r="Y533" s="26">
        <f t="shared" si="126"/>
        <v>1.5038561009188043</v>
      </c>
    </row>
    <row r="534" spans="1:25" ht="25.2" customHeight="1">
      <c r="A534" s="425"/>
      <c r="B534" s="287">
        <f>B533+1</f>
        <v>2042</v>
      </c>
      <c r="C534" s="309">
        <f t="shared" si="124"/>
        <v>51866</v>
      </c>
      <c r="D534" s="157">
        <f t="shared" si="115"/>
        <v>1.68320404692445</v>
      </c>
      <c r="E534" s="157">
        <f t="shared" si="116"/>
        <v>1.452895462061788</v>
      </c>
      <c r="F534" s="157">
        <f t="shared" si="117"/>
        <v>1.4120866019682143</v>
      </c>
      <c r="G534" s="157">
        <f t="shared" si="118"/>
        <v>1.4120747724805165</v>
      </c>
      <c r="H534" s="157">
        <f t="shared" si="119"/>
        <v>1.4374710500888122</v>
      </c>
      <c r="I534" s="157">
        <f t="shared" si="120"/>
        <v>1.4795492427530237</v>
      </c>
      <c r="K534" s="109">
        <f>K533+1</f>
        <v>2042</v>
      </c>
      <c r="L534" s="26">
        <f t="shared" si="126"/>
        <v>1.8808805513933708</v>
      </c>
      <c r="M534" s="26">
        <f t="shared" si="126"/>
        <v>1.6349383508501234</v>
      </c>
      <c r="N534" s="26">
        <f t="shared" si="126"/>
        <v>1.5337932385298556</v>
      </c>
      <c r="O534" s="26">
        <f t="shared" si="126"/>
        <v>1.4729875547012496</v>
      </c>
      <c r="P534" s="26">
        <f t="shared" si="126"/>
        <v>1.4328033694223263</v>
      </c>
      <c r="Q534" s="26">
        <f t="shared" si="126"/>
        <v>1.4158179279041068</v>
      </c>
      <c r="R534" s="26">
        <f t="shared" si="126"/>
        <v>1.4083552760323217</v>
      </c>
      <c r="S534" s="26">
        <f t="shared" si="126"/>
        <v>1.4086232890198698</v>
      </c>
      <c r="T534" s="26">
        <f t="shared" si="126"/>
        <v>1.4155262559411634</v>
      </c>
      <c r="U534" s="26">
        <f t="shared" si="126"/>
        <v>1.4283474368853017</v>
      </c>
      <c r="V534" s="26">
        <f t="shared" si="126"/>
        <v>1.4465946632923226</v>
      </c>
      <c r="W534" s="26">
        <f t="shared" si="126"/>
        <v>1.4601107549705747</v>
      </c>
      <c r="X534" s="26">
        <f t="shared" si="126"/>
        <v>1.478142924960637</v>
      </c>
      <c r="Y534" s="26">
        <f t="shared" si="126"/>
        <v>1.5003940483278595</v>
      </c>
    </row>
    <row r="535" spans="1:25" ht="25.2" customHeight="1">
      <c r="A535" s="425"/>
      <c r="B535" s="287">
        <f t="shared" si="123"/>
        <v>2043</v>
      </c>
      <c r="C535" s="309">
        <f t="shared" si="124"/>
        <v>52231</v>
      </c>
      <c r="D535" s="157">
        <f t="shared" si="115"/>
        <v>1.6767394670909095</v>
      </c>
      <c r="E535" s="157">
        <f t="shared" si="116"/>
        <v>1.4502135407565688</v>
      </c>
      <c r="F535" s="157">
        <f t="shared" si="117"/>
        <v>1.4100749378431867</v>
      </c>
      <c r="G535" s="157">
        <f t="shared" si="118"/>
        <v>1.4100633026466074</v>
      </c>
      <c r="H535" s="157">
        <f t="shared" si="119"/>
        <v>1.4350424640360704</v>
      </c>
      <c r="I535" s="157">
        <f t="shared" si="120"/>
        <v>1.4764295516143271</v>
      </c>
      <c r="K535" s="109">
        <f t="shared" si="125"/>
        <v>2043</v>
      </c>
      <c r="L535" s="26">
        <f t="shared" si="126"/>
        <v>1.8711692722849256</v>
      </c>
      <c r="M535" s="26">
        <f t="shared" si="126"/>
        <v>1.6292665015480559</v>
      </c>
      <c r="N535" s="26">
        <f t="shared" si="126"/>
        <v>1.5297826274397477</v>
      </c>
      <c r="O535" s="26">
        <f t="shared" si="126"/>
        <v>1.4699756347308925</v>
      </c>
      <c r="P535" s="26">
        <f t="shared" si="126"/>
        <v>1.4304514467822451</v>
      </c>
      <c r="Q535" s="26">
        <f t="shared" si="126"/>
        <v>1.4137449793424537</v>
      </c>
      <c r="R535" s="26">
        <f t="shared" si="126"/>
        <v>1.4064048963439197</v>
      </c>
      <c r="S535" s="26">
        <f t="shared" si="126"/>
        <v>1.4066685074043157</v>
      </c>
      <c r="T535" s="26">
        <f t="shared" si="126"/>
        <v>1.4134580978888991</v>
      </c>
      <c r="U535" s="26">
        <f t="shared" si="126"/>
        <v>1.4260686998419398</v>
      </c>
      <c r="V535" s="26">
        <f t="shared" si="126"/>
        <v>1.4440162282302009</v>
      </c>
      <c r="W535" s="26">
        <f t="shared" si="126"/>
        <v>1.4573103274912498</v>
      </c>
      <c r="X535" s="26">
        <f t="shared" si="126"/>
        <v>1.4750463316148172</v>
      </c>
      <c r="Y535" s="26">
        <f t="shared" si="126"/>
        <v>1.4969319957369147</v>
      </c>
    </row>
    <row r="536" spans="1:25" ht="25.2" customHeight="1">
      <c r="A536" s="425"/>
      <c r="B536" s="287">
        <f t="shared" si="123"/>
        <v>2044</v>
      </c>
      <c r="C536" s="309">
        <f t="shared" si="124"/>
        <v>52596</v>
      </c>
      <c r="D536" s="157">
        <f t="shared" si="115"/>
        <v>1.6702748872573696</v>
      </c>
      <c r="E536" s="157">
        <f t="shared" si="116"/>
        <v>1.4475316194513494</v>
      </c>
      <c r="F536" s="157">
        <f t="shared" si="117"/>
        <v>1.4080632737181591</v>
      </c>
      <c r="G536" s="157">
        <f t="shared" si="118"/>
        <v>1.4080518328126981</v>
      </c>
      <c r="H536" s="157">
        <f t="shared" si="119"/>
        <v>1.4326138779833284</v>
      </c>
      <c r="I536" s="157">
        <f t="shared" si="120"/>
        <v>1.4733098604756307</v>
      </c>
      <c r="K536" s="109">
        <f t="shared" si="125"/>
        <v>2044</v>
      </c>
      <c r="L536" s="26">
        <f t="shared" si="126"/>
        <v>1.8614579931764803</v>
      </c>
      <c r="M536" s="26">
        <f t="shared" si="126"/>
        <v>1.6235946522459881</v>
      </c>
      <c r="N536" s="26">
        <f t="shared" si="126"/>
        <v>1.5257720163496398</v>
      </c>
      <c r="O536" s="26">
        <f t="shared" si="126"/>
        <v>1.4669637147605354</v>
      </c>
      <c r="P536" s="26">
        <f t="shared" si="126"/>
        <v>1.4280995241421635</v>
      </c>
      <c r="Q536" s="26">
        <f t="shared" si="126"/>
        <v>1.4116720307808004</v>
      </c>
      <c r="R536" s="26">
        <f t="shared" si="126"/>
        <v>1.4044545166555178</v>
      </c>
      <c r="S536" s="26">
        <f t="shared" si="126"/>
        <v>1.4047137257887616</v>
      </c>
      <c r="T536" s="26">
        <f t="shared" si="126"/>
        <v>1.4113899398366345</v>
      </c>
      <c r="U536" s="26">
        <f t="shared" si="126"/>
        <v>1.4237899627985777</v>
      </c>
      <c r="V536" s="26">
        <f t="shared" si="126"/>
        <v>1.4414377931680791</v>
      </c>
      <c r="W536" s="26">
        <f t="shared" si="126"/>
        <v>1.4545099000119248</v>
      </c>
      <c r="X536" s="26">
        <f t="shared" si="126"/>
        <v>1.4719497382689974</v>
      </c>
      <c r="Y536" s="26">
        <f t="shared" si="126"/>
        <v>1.4934699431459697</v>
      </c>
    </row>
    <row r="537" spans="1:25" ht="25.2" customHeight="1">
      <c r="A537" s="425"/>
      <c r="B537" s="287">
        <f t="shared" si="123"/>
        <v>2045</v>
      </c>
      <c r="C537" s="309">
        <f t="shared" si="124"/>
        <v>52962</v>
      </c>
      <c r="D537" s="157">
        <f t="shared" si="115"/>
        <v>1.6638103074238295</v>
      </c>
      <c r="E537" s="157">
        <f t="shared" si="116"/>
        <v>1.4448496981461298</v>
      </c>
      <c r="F537" s="157">
        <f t="shared" si="117"/>
        <v>1.4060516095931317</v>
      </c>
      <c r="G537" s="157">
        <f t="shared" si="118"/>
        <v>1.4060403629787888</v>
      </c>
      <c r="H537" s="157">
        <f t="shared" si="119"/>
        <v>1.4301852919305866</v>
      </c>
      <c r="I537" s="157">
        <f t="shared" si="120"/>
        <v>1.4701901693369341</v>
      </c>
      <c r="K537" s="109">
        <f t="shared" si="125"/>
        <v>2045</v>
      </c>
      <c r="L537" s="26">
        <f t="shared" si="126"/>
        <v>1.8517467140680353</v>
      </c>
      <c r="M537" s="26">
        <f t="shared" si="126"/>
        <v>1.6179228029439208</v>
      </c>
      <c r="N537" s="26">
        <f t="shared" si="126"/>
        <v>1.5217614052595323</v>
      </c>
      <c r="O537" s="26">
        <f t="shared" si="126"/>
        <v>1.4639517947901779</v>
      </c>
      <c r="P537" s="26">
        <f t="shared" si="126"/>
        <v>1.4257476015020818</v>
      </c>
      <c r="Q537" s="26">
        <f t="shared" si="126"/>
        <v>1.4095990822191473</v>
      </c>
      <c r="R537" s="26">
        <f t="shared" si="126"/>
        <v>1.4025041369671158</v>
      </c>
      <c r="S537" s="26">
        <f t="shared" si="126"/>
        <v>1.4027589441732076</v>
      </c>
      <c r="T537" s="26">
        <f t="shared" si="126"/>
        <v>1.40932178178437</v>
      </c>
      <c r="U537" s="26">
        <f t="shared" si="126"/>
        <v>1.421511225755216</v>
      </c>
      <c r="V537" s="26">
        <f t="shared" si="126"/>
        <v>1.4388593581059572</v>
      </c>
      <c r="W537" s="26">
        <f t="shared" si="126"/>
        <v>1.4517094725325999</v>
      </c>
      <c r="X537" s="26">
        <f t="shared" si="126"/>
        <v>1.4688531449231776</v>
      </c>
      <c r="Y537" s="26">
        <f t="shared" si="126"/>
        <v>1.4900078905550247</v>
      </c>
    </row>
    <row r="538" spans="1:25" ht="25.2" customHeight="1">
      <c r="A538" s="425"/>
      <c r="B538" s="287">
        <f t="shared" si="123"/>
        <v>2046</v>
      </c>
      <c r="C538" s="309">
        <f t="shared" si="124"/>
        <v>53327</v>
      </c>
      <c r="D538" s="157">
        <f t="shared" si="115"/>
        <v>1.657345727590289</v>
      </c>
      <c r="E538" s="157">
        <f t="shared" si="116"/>
        <v>1.4421677768409107</v>
      </c>
      <c r="F538" s="157">
        <f t="shared" si="117"/>
        <v>1.4040399454681041</v>
      </c>
      <c r="G538" s="157">
        <f t="shared" si="118"/>
        <v>1.4040288931448797</v>
      </c>
      <c r="H538" s="157">
        <f t="shared" si="119"/>
        <v>1.4277567058778446</v>
      </c>
      <c r="I538" s="157">
        <f t="shared" si="120"/>
        <v>1.4670704781982373</v>
      </c>
      <c r="K538" s="109">
        <f t="shared" si="125"/>
        <v>2046</v>
      </c>
      <c r="L538" s="26">
        <f t="shared" si="126"/>
        <v>1.84203543495959</v>
      </c>
      <c r="M538" s="26">
        <f t="shared" si="126"/>
        <v>1.6122509536418532</v>
      </c>
      <c r="N538" s="26">
        <f t="shared" si="126"/>
        <v>1.5177507941694244</v>
      </c>
      <c r="O538" s="26">
        <f t="shared" si="126"/>
        <v>1.4609398748198208</v>
      </c>
      <c r="P538" s="26">
        <f t="shared" si="126"/>
        <v>1.4233956788620006</v>
      </c>
      <c r="Q538" s="26">
        <f t="shared" si="126"/>
        <v>1.4075261336574942</v>
      </c>
      <c r="R538" s="26">
        <f t="shared" si="126"/>
        <v>1.4005537572787139</v>
      </c>
      <c r="S538" s="26">
        <f t="shared" si="126"/>
        <v>1.4008041625576537</v>
      </c>
      <c r="T538" s="26">
        <f t="shared" si="126"/>
        <v>1.4072536237321058</v>
      </c>
      <c r="U538" s="26">
        <f t="shared" si="126"/>
        <v>1.4192324887118539</v>
      </c>
      <c r="V538" s="26">
        <f t="shared" si="126"/>
        <v>1.4362809230438356</v>
      </c>
      <c r="W538" s="26">
        <f t="shared" si="126"/>
        <v>1.4489090450532749</v>
      </c>
      <c r="X538" s="26">
        <f t="shared" si="126"/>
        <v>1.4657565515773578</v>
      </c>
      <c r="Y538" s="26">
        <f t="shared" si="126"/>
        <v>1.4865458379640799</v>
      </c>
    </row>
    <row r="539" spans="1:25" ht="25.2" customHeight="1">
      <c r="A539" s="425"/>
      <c r="B539" s="287">
        <f t="shared" si="123"/>
        <v>2047</v>
      </c>
      <c r="C539" s="309">
        <f t="shared" si="124"/>
        <v>53692</v>
      </c>
      <c r="D539" s="157">
        <f t="shared" si="115"/>
        <v>1.6508811477567491</v>
      </c>
      <c r="E539" s="157">
        <f t="shared" si="116"/>
        <v>1.4394858555356913</v>
      </c>
      <c r="F539" s="157">
        <f t="shared" si="117"/>
        <v>1.4020282813430764</v>
      </c>
      <c r="G539" s="157">
        <f t="shared" si="118"/>
        <v>1.4020174233109706</v>
      </c>
      <c r="H539" s="157">
        <f t="shared" si="119"/>
        <v>1.4253281198251029</v>
      </c>
      <c r="I539" s="157">
        <f t="shared" si="120"/>
        <v>1.463950787059541</v>
      </c>
      <c r="K539" s="109">
        <f t="shared" si="125"/>
        <v>2047</v>
      </c>
      <c r="L539" s="26">
        <f t="shared" si="126"/>
        <v>1.8323241558511449</v>
      </c>
      <c r="M539" s="26">
        <f t="shared" si="126"/>
        <v>1.6065791043397859</v>
      </c>
      <c r="N539" s="26">
        <f t="shared" si="126"/>
        <v>1.5137401830793169</v>
      </c>
      <c r="O539" s="26">
        <f t="shared" si="126"/>
        <v>1.4579279548494637</v>
      </c>
      <c r="P539" s="26">
        <f t="shared" si="126"/>
        <v>1.4210437562219189</v>
      </c>
      <c r="Q539" s="26">
        <f t="shared" si="126"/>
        <v>1.4054531850958409</v>
      </c>
      <c r="R539" s="26">
        <f t="shared" si="126"/>
        <v>1.3986033775903119</v>
      </c>
      <c r="S539" s="26">
        <f t="shared" si="126"/>
        <v>1.3988493809420999</v>
      </c>
      <c r="T539" s="26">
        <f t="shared" si="126"/>
        <v>1.4051854656798413</v>
      </c>
      <c r="U539" s="26">
        <f t="shared" si="126"/>
        <v>1.416953751668492</v>
      </c>
      <c r="V539" s="26">
        <f t="shared" si="126"/>
        <v>1.4337024879817137</v>
      </c>
      <c r="W539" s="26">
        <f t="shared" si="126"/>
        <v>1.4461086175739499</v>
      </c>
      <c r="X539" s="26">
        <f t="shared" si="126"/>
        <v>1.4626599582315383</v>
      </c>
      <c r="Y539" s="26">
        <f t="shared" si="126"/>
        <v>1.4830837853731351</v>
      </c>
    </row>
    <row r="540" spans="1:25" ht="25.2" customHeight="1">
      <c r="A540" s="425"/>
      <c r="B540" s="287">
        <f t="shared" si="123"/>
        <v>2048</v>
      </c>
      <c r="C540" s="309">
        <f t="shared" si="124"/>
        <v>54057</v>
      </c>
      <c r="D540" s="157">
        <f t="shared" si="115"/>
        <v>1.6444165679232092</v>
      </c>
      <c r="E540" s="157">
        <f t="shared" si="116"/>
        <v>1.4368039342304721</v>
      </c>
      <c r="F540" s="157">
        <f t="shared" si="117"/>
        <v>1.400016617218049</v>
      </c>
      <c r="G540" s="157">
        <f t="shared" si="118"/>
        <v>1.4000059534770615</v>
      </c>
      <c r="H540" s="157">
        <f t="shared" si="119"/>
        <v>1.4228995337723611</v>
      </c>
      <c r="I540" s="157">
        <f t="shared" si="120"/>
        <v>1.4608310959208446</v>
      </c>
      <c r="K540" s="109">
        <f t="shared" si="125"/>
        <v>2048</v>
      </c>
      <c r="L540" s="26">
        <f t="shared" si="126"/>
        <v>1.8226128767426997</v>
      </c>
      <c r="M540" s="26">
        <f t="shared" si="126"/>
        <v>1.6009072550377184</v>
      </c>
      <c r="N540" s="26">
        <f t="shared" si="126"/>
        <v>1.509729571989209</v>
      </c>
      <c r="O540" s="26">
        <f t="shared" si="126"/>
        <v>1.4549160348791066</v>
      </c>
      <c r="P540" s="26">
        <f t="shared" si="126"/>
        <v>1.4186918335818377</v>
      </c>
      <c r="Q540" s="26">
        <f t="shared" si="126"/>
        <v>1.4033802365341879</v>
      </c>
      <c r="R540" s="26">
        <f t="shared" si="126"/>
        <v>1.39665299790191</v>
      </c>
      <c r="S540" s="26">
        <f t="shared" si="126"/>
        <v>1.3968945993265458</v>
      </c>
      <c r="T540" s="26">
        <f t="shared" si="126"/>
        <v>1.4031173076275771</v>
      </c>
      <c r="U540" s="26">
        <f t="shared" si="126"/>
        <v>1.4146750146251301</v>
      </c>
      <c r="V540" s="26">
        <f t="shared" si="126"/>
        <v>1.4311240529195919</v>
      </c>
      <c r="W540" s="26">
        <f t="shared" si="126"/>
        <v>1.443308190094625</v>
      </c>
      <c r="X540" s="26">
        <f t="shared" si="126"/>
        <v>1.4595633648857187</v>
      </c>
      <c r="Y540" s="26">
        <f t="shared" si="126"/>
        <v>1.4796217327821903</v>
      </c>
    </row>
    <row r="541" spans="1:25" ht="25.2" customHeight="1">
      <c r="A541" s="425"/>
      <c r="B541" s="287">
        <f t="shared" si="123"/>
        <v>2049</v>
      </c>
      <c r="C541" s="309">
        <f t="shared" si="124"/>
        <v>54423</v>
      </c>
      <c r="D541" s="157">
        <f t="shared" si="115"/>
        <v>1.6379519880896689</v>
      </c>
      <c r="E541" s="157">
        <f t="shared" si="116"/>
        <v>1.4341220129252528</v>
      </c>
      <c r="F541" s="157">
        <f t="shared" si="117"/>
        <v>1.3980049530930212</v>
      </c>
      <c r="G541" s="157">
        <f t="shared" si="118"/>
        <v>1.3979944836431522</v>
      </c>
      <c r="H541" s="157">
        <f t="shared" si="119"/>
        <v>1.4204709477196191</v>
      </c>
      <c r="I541" s="157">
        <f t="shared" si="120"/>
        <v>1.457711404782148</v>
      </c>
      <c r="K541" s="109">
        <f t="shared" si="125"/>
        <v>2049</v>
      </c>
      <c r="L541" s="26">
        <f t="shared" si="126"/>
        <v>1.8129015976342544</v>
      </c>
      <c r="M541" s="26">
        <f t="shared" si="126"/>
        <v>1.5952354057356508</v>
      </c>
      <c r="N541" s="26">
        <f t="shared" si="126"/>
        <v>1.5057189608991013</v>
      </c>
      <c r="O541" s="26">
        <f t="shared" si="126"/>
        <v>1.4519041149087493</v>
      </c>
      <c r="P541" s="26">
        <f t="shared" si="126"/>
        <v>1.4163399109417563</v>
      </c>
      <c r="Q541" s="26">
        <f t="shared" si="126"/>
        <v>1.4013072879725346</v>
      </c>
      <c r="R541" s="26">
        <f t="shared" si="126"/>
        <v>1.394702618213508</v>
      </c>
      <c r="S541" s="26">
        <f t="shared" si="126"/>
        <v>1.3949398177109917</v>
      </c>
      <c r="T541" s="26">
        <f t="shared" si="126"/>
        <v>1.4010491495753126</v>
      </c>
      <c r="U541" s="26">
        <f t="shared" si="126"/>
        <v>1.412396277581768</v>
      </c>
      <c r="V541" s="26">
        <f t="shared" si="126"/>
        <v>1.4285456178574703</v>
      </c>
      <c r="W541" s="26">
        <f t="shared" si="126"/>
        <v>1.4405077626153</v>
      </c>
      <c r="X541" s="26">
        <f t="shared" si="126"/>
        <v>1.4564667715398989</v>
      </c>
      <c r="Y541" s="26">
        <f t="shared" si="126"/>
        <v>1.4761596801912453</v>
      </c>
    </row>
    <row r="542" spans="1:25" ht="25.2" customHeight="1">
      <c r="A542" s="425"/>
      <c r="B542" s="287">
        <f t="shared" si="123"/>
        <v>2050</v>
      </c>
      <c r="C542" s="309">
        <f t="shared" si="124"/>
        <v>54788</v>
      </c>
      <c r="D542" s="157">
        <f t="shared" si="115"/>
        <v>1.631487408256131</v>
      </c>
      <c r="E542" s="157">
        <f t="shared" si="116"/>
        <v>1.4314400916200349</v>
      </c>
      <c r="F542" s="157">
        <f t="shared" si="117"/>
        <v>1.3959932889679956</v>
      </c>
      <c r="G542" s="157">
        <f t="shared" si="118"/>
        <v>1.3959830138092448</v>
      </c>
      <c r="H542" s="157">
        <f t="shared" si="119"/>
        <v>1.4180423616668791</v>
      </c>
      <c r="I542" s="157">
        <f t="shared" si="120"/>
        <v>1.4545917136434534</v>
      </c>
      <c r="K542" s="109">
        <f t="shared" si="125"/>
        <v>2050</v>
      </c>
      <c r="L542" s="26">
        <f t="shared" si="126"/>
        <v>1.8031903185258118</v>
      </c>
      <c r="M542" s="26">
        <f t="shared" si="126"/>
        <v>1.5895635564335855</v>
      </c>
      <c r="N542" s="26">
        <f t="shared" si="126"/>
        <v>1.5017083498089954</v>
      </c>
      <c r="O542" s="26">
        <f t="shared" si="126"/>
        <v>1.4488921949383937</v>
      </c>
      <c r="P542" s="26">
        <f t="shared" si="126"/>
        <v>1.4139879883016764</v>
      </c>
      <c r="Q542" s="26">
        <f t="shared" si="126"/>
        <v>1.3992343394108833</v>
      </c>
      <c r="R542" s="26">
        <f t="shared" si="126"/>
        <v>1.3927522385251079</v>
      </c>
      <c r="S542" s="26">
        <f t="shared" si="126"/>
        <v>1.3929850360954397</v>
      </c>
      <c r="T542" s="26">
        <f t="shared" si="126"/>
        <v>1.39898099152305</v>
      </c>
      <c r="U542" s="26">
        <f t="shared" si="126"/>
        <v>1.4101175405384079</v>
      </c>
      <c r="V542" s="26">
        <f t="shared" si="126"/>
        <v>1.4259671827953504</v>
      </c>
      <c r="W542" s="26">
        <f t="shared" si="126"/>
        <v>1.4377073351359768</v>
      </c>
      <c r="X542" s="26">
        <f t="shared" si="126"/>
        <v>1.4533701781940809</v>
      </c>
      <c r="Y542" s="26">
        <f t="shared" si="126"/>
        <v>1.4726976276003025</v>
      </c>
    </row>
    <row r="543" spans="1:25" ht="25.2" customHeight="1">
      <c r="A543" s="425"/>
      <c r="B543" s="287">
        <f t="shared" si="123"/>
        <v>2051</v>
      </c>
      <c r="C543" s="309">
        <f t="shared" si="124"/>
        <v>55153</v>
      </c>
      <c r="D543" s="157">
        <f t="shared" si="115"/>
        <v>1.631487408256131</v>
      </c>
      <c r="E543" s="157">
        <f t="shared" si="116"/>
        <v>1.4314400916200349</v>
      </c>
      <c r="F543" s="157">
        <f t="shared" si="117"/>
        <v>1.3959932889679956</v>
      </c>
      <c r="G543" s="157">
        <f t="shared" si="118"/>
        <v>1.3959830138092448</v>
      </c>
      <c r="H543" s="157">
        <f t="shared" si="119"/>
        <v>1.4180423616668791</v>
      </c>
      <c r="I543" s="157">
        <f t="shared" si="120"/>
        <v>1.4545917136434534</v>
      </c>
      <c r="K543" s="109">
        <f t="shared" si="125"/>
        <v>2051</v>
      </c>
      <c r="L543" s="26">
        <f t="shared" si="126"/>
        <v>1.8031903185258118</v>
      </c>
      <c r="M543" s="26">
        <f t="shared" si="126"/>
        <v>1.5895635564335855</v>
      </c>
      <c r="N543" s="26">
        <f t="shared" si="126"/>
        <v>1.5017083498089954</v>
      </c>
      <c r="O543" s="26">
        <f t="shared" si="126"/>
        <v>1.4488921949383937</v>
      </c>
      <c r="P543" s="26">
        <f t="shared" si="126"/>
        <v>1.4139879883016764</v>
      </c>
      <c r="Q543" s="26">
        <f t="shared" si="126"/>
        <v>1.3992343394108833</v>
      </c>
      <c r="R543" s="26">
        <f t="shared" si="126"/>
        <v>1.3927522385251079</v>
      </c>
      <c r="S543" s="26">
        <f t="shared" si="126"/>
        <v>1.3929850360954397</v>
      </c>
      <c r="T543" s="26">
        <f t="shared" si="126"/>
        <v>1.39898099152305</v>
      </c>
      <c r="U543" s="26">
        <f t="shared" si="126"/>
        <v>1.4101175405384079</v>
      </c>
      <c r="V543" s="26">
        <f t="shared" si="126"/>
        <v>1.4259671827953504</v>
      </c>
      <c r="W543" s="26">
        <f t="shared" si="126"/>
        <v>1.4377073351359768</v>
      </c>
      <c r="X543" s="26">
        <f t="shared" si="126"/>
        <v>1.4533701781940809</v>
      </c>
      <c r="Y543" s="26">
        <f t="shared" si="126"/>
        <v>1.4726976276003025</v>
      </c>
    </row>
    <row r="544" spans="1:25" ht="25.2" customHeight="1">
      <c r="A544" s="425"/>
      <c r="B544" s="287">
        <f t="shared" si="123"/>
        <v>2052</v>
      </c>
      <c r="C544" s="309">
        <f t="shared" si="124"/>
        <v>55518</v>
      </c>
      <c r="D544" s="157">
        <f t="shared" si="115"/>
        <v>1.631487408256131</v>
      </c>
      <c r="E544" s="157">
        <f t="shared" si="116"/>
        <v>1.4314400916200349</v>
      </c>
      <c r="F544" s="157">
        <f t="shared" si="117"/>
        <v>1.3959932889679956</v>
      </c>
      <c r="G544" s="157">
        <f t="shared" si="118"/>
        <v>1.3959830138092448</v>
      </c>
      <c r="H544" s="157">
        <f t="shared" si="119"/>
        <v>1.4180423616668791</v>
      </c>
      <c r="I544" s="157">
        <f t="shared" si="120"/>
        <v>1.4545917136434534</v>
      </c>
      <c r="K544" s="109">
        <f t="shared" si="125"/>
        <v>2052</v>
      </c>
      <c r="L544" s="26">
        <f t="shared" si="126"/>
        <v>1.8031903185258118</v>
      </c>
      <c r="M544" s="26">
        <f t="shared" si="126"/>
        <v>1.5895635564335855</v>
      </c>
      <c r="N544" s="26">
        <f t="shared" si="126"/>
        <v>1.5017083498089954</v>
      </c>
      <c r="O544" s="26">
        <f t="shared" si="126"/>
        <v>1.4488921949383937</v>
      </c>
      <c r="P544" s="26">
        <f t="shared" si="126"/>
        <v>1.4139879883016764</v>
      </c>
      <c r="Q544" s="26">
        <f t="shared" si="126"/>
        <v>1.3992343394108833</v>
      </c>
      <c r="R544" s="26">
        <f t="shared" si="126"/>
        <v>1.3927522385251079</v>
      </c>
      <c r="S544" s="26">
        <f t="shared" si="126"/>
        <v>1.3929850360954397</v>
      </c>
      <c r="T544" s="26">
        <f t="shared" si="126"/>
        <v>1.39898099152305</v>
      </c>
      <c r="U544" s="26">
        <f t="shared" si="126"/>
        <v>1.4101175405384079</v>
      </c>
      <c r="V544" s="26">
        <f t="shared" si="126"/>
        <v>1.4259671827953504</v>
      </c>
      <c r="W544" s="26">
        <f t="shared" si="126"/>
        <v>1.4377073351359768</v>
      </c>
      <c r="X544" s="26">
        <f t="shared" si="126"/>
        <v>1.4533701781940809</v>
      </c>
      <c r="Y544" s="26">
        <f t="shared" si="126"/>
        <v>1.4726976276003025</v>
      </c>
    </row>
    <row r="545" spans="1:25" ht="25.2" customHeight="1">
      <c r="A545" s="425"/>
      <c r="B545" s="287">
        <f t="shared" si="123"/>
        <v>2053</v>
      </c>
      <c r="C545" s="309">
        <f t="shared" si="124"/>
        <v>55884</v>
      </c>
      <c r="D545" s="157">
        <f t="shared" si="115"/>
        <v>1.631487408256131</v>
      </c>
      <c r="E545" s="157">
        <f t="shared" si="116"/>
        <v>1.4314400916200349</v>
      </c>
      <c r="F545" s="157">
        <f t="shared" si="117"/>
        <v>1.3959932889679956</v>
      </c>
      <c r="G545" s="157">
        <f t="shared" si="118"/>
        <v>1.3959830138092448</v>
      </c>
      <c r="H545" s="157">
        <f t="shared" si="119"/>
        <v>1.4180423616668791</v>
      </c>
      <c r="I545" s="157">
        <f t="shared" si="120"/>
        <v>1.4545917136434534</v>
      </c>
      <c r="K545" s="109">
        <f t="shared" si="125"/>
        <v>2053</v>
      </c>
      <c r="L545" s="26">
        <f t="shared" ref="L545:Y553" si="127">AVERAGE(L357,L451)</f>
        <v>1.8031903185258118</v>
      </c>
      <c r="M545" s="26">
        <f t="shared" si="127"/>
        <v>1.5895635564335855</v>
      </c>
      <c r="N545" s="26">
        <f t="shared" si="127"/>
        <v>1.5017083498089954</v>
      </c>
      <c r="O545" s="26">
        <f t="shared" si="127"/>
        <v>1.4488921949383937</v>
      </c>
      <c r="P545" s="26">
        <f t="shared" si="127"/>
        <v>1.4139879883016764</v>
      </c>
      <c r="Q545" s="26">
        <f t="shared" si="127"/>
        <v>1.3992343394108833</v>
      </c>
      <c r="R545" s="26">
        <f t="shared" si="127"/>
        <v>1.3927522385251079</v>
      </c>
      <c r="S545" s="26">
        <f t="shared" si="127"/>
        <v>1.3929850360954397</v>
      </c>
      <c r="T545" s="26">
        <f t="shared" si="127"/>
        <v>1.39898099152305</v>
      </c>
      <c r="U545" s="26">
        <f t="shared" si="127"/>
        <v>1.4101175405384079</v>
      </c>
      <c r="V545" s="26">
        <f t="shared" si="127"/>
        <v>1.4259671827953504</v>
      </c>
      <c r="W545" s="26">
        <f t="shared" si="127"/>
        <v>1.4377073351359768</v>
      </c>
      <c r="X545" s="26">
        <f t="shared" si="127"/>
        <v>1.4533701781940809</v>
      </c>
      <c r="Y545" s="26">
        <f t="shared" si="127"/>
        <v>1.4726976276003025</v>
      </c>
    </row>
    <row r="546" spans="1:25" ht="25.2" customHeight="1">
      <c r="A546" s="425"/>
      <c r="B546" s="287">
        <f t="shared" si="123"/>
        <v>2054</v>
      </c>
      <c r="C546" s="309">
        <f t="shared" si="124"/>
        <v>56249</v>
      </c>
      <c r="D546" s="157">
        <f t="shared" si="115"/>
        <v>1.631487408256131</v>
      </c>
      <c r="E546" s="157">
        <f t="shared" si="116"/>
        <v>1.4314400916200349</v>
      </c>
      <c r="F546" s="157">
        <f t="shared" si="117"/>
        <v>1.3959932889679956</v>
      </c>
      <c r="G546" s="157">
        <f t="shared" si="118"/>
        <v>1.3959830138092448</v>
      </c>
      <c r="H546" s="157">
        <f t="shared" si="119"/>
        <v>1.4180423616668791</v>
      </c>
      <c r="I546" s="157">
        <f t="shared" si="120"/>
        <v>1.4545917136434534</v>
      </c>
      <c r="K546" s="109">
        <f t="shared" si="125"/>
        <v>2054</v>
      </c>
      <c r="L546" s="26">
        <f t="shared" si="127"/>
        <v>1.8031903185258118</v>
      </c>
      <c r="M546" s="26">
        <f t="shared" si="127"/>
        <v>1.5895635564335855</v>
      </c>
      <c r="N546" s="26">
        <f t="shared" si="127"/>
        <v>1.5017083498089954</v>
      </c>
      <c r="O546" s="26">
        <f t="shared" si="127"/>
        <v>1.4488921949383937</v>
      </c>
      <c r="P546" s="26">
        <f t="shared" si="127"/>
        <v>1.4139879883016764</v>
      </c>
      <c r="Q546" s="26">
        <f t="shared" si="127"/>
        <v>1.3992343394108833</v>
      </c>
      <c r="R546" s="26">
        <f t="shared" si="127"/>
        <v>1.3927522385251079</v>
      </c>
      <c r="S546" s="26">
        <f t="shared" si="127"/>
        <v>1.3929850360954397</v>
      </c>
      <c r="T546" s="26">
        <f t="shared" si="127"/>
        <v>1.39898099152305</v>
      </c>
      <c r="U546" s="26">
        <f t="shared" si="127"/>
        <v>1.4101175405384079</v>
      </c>
      <c r="V546" s="26">
        <f t="shared" si="127"/>
        <v>1.4259671827953504</v>
      </c>
      <c r="W546" s="26">
        <f t="shared" si="127"/>
        <v>1.4377073351359768</v>
      </c>
      <c r="X546" s="26">
        <f t="shared" si="127"/>
        <v>1.4533701781940809</v>
      </c>
      <c r="Y546" s="26">
        <f t="shared" si="127"/>
        <v>1.4726976276003025</v>
      </c>
    </row>
    <row r="547" spans="1:25" ht="25.2" customHeight="1">
      <c r="A547" s="425"/>
      <c r="B547" s="287">
        <f t="shared" si="123"/>
        <v>2055</v>
      </c>
      <c r="C547" s="309">
        <f t="shared" si="124"/>
        <v>56614</v>
      </c>
      <c r="D547" s="157">
        <f t="shared" si="115"/>
        <v>1.631487408256131</v>
      </c>
      <c r="E547" s="157">
        <f t="shared" si="116"/>
        <v>1.4314400916200349</v>
      </c>
      <c r="F547" s="157">
        <f t="shared" si="117"/>
        <v>1.3959932889679956</v>
      </c>
      <c r="G547" s="157">
        <f t="shared" si="118"/>
        <v>1.3959830138092448</v>
      </c>
      <c r="H547" s="157">
        <f t="shared" si="119"/>
        <v>1.4180423616668791</v>
      </c>
      <c r="I547" s="157">
        <f t="shared" si="120"/>
        <v>1.4545917136434534</v>
      </c>
      <c r="K547" s="109">
        <f t="shared" si="125"/>
        <v>2055</v>
      </c>
      <c r="L547" s="26">
        <f t="shared" si="127"/>
        <v>1.8031903185258118</v>
      </c>
      <c r="M547" s="26">
        <f t="shared" si="127"/>
        <v>1.5895635564335855</v>
      </c>
      <c r="N547" s="26">
        <f t="shared" si="127"/>
        <v>1.5017083498089954</v>
      </c>
      <c r="O547" s="26">
        <f t="shared" si="127"/>
        <v>1.4488921949383937</v>
      </c>
      <c r="P547" s="26">
        <f t="shared" si="127"/>
        <v>1.4139879883016764</v>
      </c>
      <c r="Q547" s="26">
        <f t="shared" si="127"/>
        <v>1.3992343394108833</v>
      </c>
      <c r="R547" s="26">
        <f t="shared" si="127"/>
        <v>1.3927522385251079</v>
      </c>
      <c r="S547" s="26">
        <f t="shared" si="127"/>
        <v>1.3929850360954397</v>
      </c>
      <c r="T547" s="26">
        <f t="shared" si="127"/>
        <v>1.39898099152305</v>
      </c>
      <c r="U547" s="26">
        <f t="shared" si="127"/>
        <v>1.4101175405384079</v>
      </c>
      <c r="V547" s="26">
        <f t="shared" si="127"/>
        <v>1.4259671827953504</v>
      </c>
      <c r="W547" s="26">
        <f t="shared" si="127"/>
        <v>1.4377073351359768</v>
      </c>
      <c r="X547" s="26">
        <f t="shared" si="127"/>
        <v>1.4533701781940809</v>
      </c>
      <c r="Y547" s="26">
        <f t="shared" si="127"/>
        <v>1.4726976276003025</v>
      </c>
    </row>
    <row r="548" spans="1:25" ht="25.2" customHeight="1">
      <c r="A548" s="425"/>
      <c r="B548" s="287">
        <f t="shared" si="123"/>
        <v>2056</v>
      </c>
      <c r="C548" s="309">
        <f t="shared" si="124"/>
        <v>56979</v>
      </c>
      <c r="D548" s="157">
        <f t="shared" si="115"/>
        <v>1.631487408256131</v>
      </c>
      <c r="E548" s="157">
        <f t="shared" si="116"/>
        <v>1.4314400916200349</v>
      </c>
      <c r="F548" s="157">
        <f t="shared" si="117"/>
        <v>1.3959932889679956</v>
      </c>
      <c r="G548" s="157">
        <f t="shared" si="118"/>
        <v>1.3959830138092448</v>
      </c>
      <c r="H548" s="157">
        <f t="shared" si="119"/>
        <v>1.4180423616668791</v>
      </c>
      <c r="I548" s="157">
        <f t="shared" si="120"/>
        <v>1.4545917136434534</v>
      </c>
      <c r="K548" s="109">
        <f t="shared" si="125"/>
        <v>2056</v>
      </c>
      <c r="L548" s="26">
        <f t="shared" si="127"/>
        <v>1.8031903185258118</v>
      </c>
      <c r="M548" s="26">
        <f t="shared" si="127"/>
        <v>1.5895635564335855</v>
      </c>
      <c r="N548" s="26">
        <f t="shared" si="127"/>
        <v>1.5017083498089954</v>
      </c>
      <c r="O548" s="26">
        <f t="shared" si="127"/>
        <v>1.4488921949383937</v>
      </c>
      <c r="P548" s="26">
        <f t="shared" si="127"/>
        <v>1.4139879883016764</v>
      </c>
      <c r="Q548" s="26">
        <f t="shared" si="127"/>
        <v>1.3992343394108833</v>
      </c>
      <c r="R548" s="26">
        <f t="shared" si="127"/>
        <v>1.3927522385251079</v>
      </c>
      <c r="S548" s="26">
        <f t="shared" si="127"/>
        <v>1.3929850360954397</v>
      </c>
      <c r="T548" s="26">
        <f t="shared" si="127"/>
        <v>1.39898099152305</v>
      </c>
      <c r="U548" s="26">
        <f t="shared" si="127"/>
        <v>1.4101175405384079</v>
      </c>
      <c r="V548" s="26">
        <f t="shared" si="127"/>
        <v>1.4259671827953504</v>
      </c>
      <c r="W548" s="26">
        <f t="shared" si="127"/>
        <v>1.4377073351359768</v>
      </c>
      <c r="X548" s="26">
        <f t="shared" si="127"/>
        <v>1.4533701781940809</v>
      </c>
      <c r="Y548" s="26">
        <f t="shared" si="127"/>
        <v>1.4726976276003025</v>
      </c>
    </row>
    <row r="549" spans="1:25" ht="25.2" customHeight="1">
      <c r="A549" s="425"/>
      <c r="B549" s="287">
        <f t="shared" si="123"/>
        <v>2057</v>
      </c>
      <c r="C549" s="309">
        <f t="shared" si="124"/>
        <v>57345</v>
      </c>
      <c r="D549" s="157">
        <f t="shared" si="115"/>
        <v>1.631487408256131</v>
      </c>
      <c r="E549" s="157">
        <f t="shared" si="116"/>
        <v>1.4314400916200349</v>
      </c>
      <c r="F549" s="157">
        <f t="shared" si="117"/>
        <v>1.3959932889679956</v>
      </c>
      <c r="G549" s="157">
        <f t="shared" si="118"/>
        <v>1.3959830138092448</v>
      </c>
      <c r="H549" s="157">
        <f t="shared" si="119"/>
        <v>1.4180423616668791</v>
      </c>
      <c r="I549" s="157">
        <f t="shared" si="120"/>
        <v>1.4545917136434534</v>
      </c>
      <c r="K549" s="109">
        <f t="shared" si="125"/>
        <v>2057</v>
      </c>
      <c r="L549" s="26">
        <f t="shared" si="127"/>
        <v>1.8031903185258118</v>
      </c>
      <c r="M549" s="26">
        <f t="shared" si="127"/>
        <v>1.5895635564335855</v>
      </c>
      <c r="N549" s="26">
        <f t="shared" si="127"/>
        <v>1.5017083498089954</v>
      </c>
      <c r="O549" s="26">
        <f t="shared" si="127"/>
        <v>1.4488921949383937</v>
      </c>
      <c r="P549" s="26">
        <f t="shared" si="127"/>
        <v>1.4139879883016764</v>
      </c>
      <c r="Q549" s="26">
        <f t="shared" si="127"/>
        <v>1.3992343394108833</v>
      </c>
      <c r="R549" s="26">
        <f t="shared" si="127"/>
        <v>1.3927522385251079</v>
      </c>
      <c r="S549" s="26">
        <f t="shared" si="127"/>
        <v>1.3929850360954397</v>
      </c>
      <c r="T549" s="26">
        <f t="shared" si="127"/>
        <v>1.39898099152305</v>
      </c>
      <c r="U549" s="26">
        <f t="shared" si="127"/>
        <v>1.4101175405384079</v>
      </c>
      <c r="V549" s="26">
        <f t="shared" si="127"/>
        <v>1.4259671827953504</v>
      </c>
      <c r="W549" s="26">
        <f t="shared" si="127"/>
        <v>1.4377073351359768</v>
      </c>
      <c r="X549" s="26">
        <f t="shared" si="127"/>
        <v>1.4533701781940809</v>
      </c>
      <c r="Y549" s="26">
        <f t="shared" si="127"/>
        <v>1.4726976276003025</v>
      </c>
    </row>
    <row r="550" spans="1:25" ht="25.2" customHeight="1">
      <c r="A550" s="425"/>
      <c r="B550" s="287">
        <f t="shared" si="123"/>
        <v>2058</v>
      </c>
      <c r="C550" s="309">
        <f t="shared" si="124"/>
        <v>57710</v>
      </c>
      <c r="D550" s="157">
        <f t="shared" si="115"/>
        <v>1.631487408256131</v>
      </c>
      <c r="E550" s="157">
        <f t="shared" si="116"/>
        <v>1.4314400916200349</v>
      </c>
      <c r="F550" s="157">
        <f t="shared" si="117"/>
        <v>1.3959932889679956</v>
      </c>
      <c r="G550" s="157">
        <f t="shared" si="118"/>
        <v>1.3959830138092448</v>
      </c>
      <c r="H550" s="157">
        <f t="shared" si="119"/>
        <v>1.4180423616668791</v>
      </c>
      <c r="I550" s="157">
        <f t="shared" si="120"/>
        <v>1.4545917136434534</v>
      </c>
      <c r="K550" s="109">
        <f t="shared" si="125"/>
        <v>2058</v>
      </c>
      <c r="L550" s="26">
        <f t="shared" si="127"/>
        <v>1.8031903185258118</v>
      </c>
      <c r="M550" s="26">
        <f t="shared" si="127"/>
        <v>1.5895635564335855</v>
      </c>
      <c r="N550" s="26">
        <f t="shared" si="127"/>
        <v>1.5017083498089954</v>
      </c>
      <c r="O550" s="26">
        <f t="shared" si="127"/>
        <v>1.4488921949383937</v>
      </c>
      <c r="P550" s="26">
        <f t="shared" si="127"/>
        <v>1.4139879883016764</v>
      </c>
      <c r="Q550" s="26">
        <f t="shared" si="127"/>
        <v>1.3992343394108833</v>
      </c>
      <c r="R550" s="26">
        <f t="shared" si="127"/>
        <v>1.3927522385251079</v>
      </c>
      <c r="S550" s="26">
        <f t="shared" si="127"/>
        <v>1.3929850360954397</v>
      </c>
      <c r="T550" s="26">
        <f t="shared" si="127"/>
        <v>1.39898099152305</v>
      </c>
      <c r="U550" s="26">
        <f t="shared" si="127"/>
        <v>1.4101175405384079</v>
      </c>
      <c r="V550" s="26">
        <f t="shared" si="127"/>
        <v>1.4259671827953504</v>
      </c>
      <c r="W550" s="26">
        <f t="shared" si="127"/>
        <v>1.4377073351359768</v>
      </c>
      <c r="X550" s="26">
        <f t="shared" si="127"/>
        <v>1.4533701781940809</v>
      </c>
      <c r="Y550" s="26">
        <f t="shared" si="127"/>
        <v>1.4726976276003025</v>
      </c>
    </row>
    <row r="551" spans="1:25" ht="25.2" customHeight="1">
      <c r="A551" s="425"/>
      <c r="B551" s="287">
        <f t="shared" si="123"/>
        <v>2059</v>
      </c>
      <c r="C551" s="309">
        <f t="shared" si="124"/>
        <v>58075</v>
      </c>
      <c r="D551" s="157">
        <f t="shared" si="115"/>
        <v>1.631487408256131</v>
      </c>
      <c r="E551" s="157">
        <f t="shared" si="116"/>
        <v>1.4314400916200349</v>
      </c>
      <c r="F551" s="157">
        <f t="shared" si="117"/>
        <v>1.3959932889679956</v>
      </c>
      <c r="G551" s="157">
        <f t="shared" si="118"/>
        <v>1.3959830138092448</v>
      </c>
      <c r="H551" s="157">
        <f t="shared" si="119"/>
        <v>1.4180423616668791</v>
      </c>
      <c r="I551" s="157">
        <f t="shared" si="120"/>
        <v>1.4545917136434534</v>
      </c>
      <c r="K551" s="109">
        <f t="shared" si="125"/>
        <v>2059</v>
      </c>
      <c r="L551" s="26">
        <f t="shared" si="127"/>
        <v>1.8031903185258118</v>
      </c>
      <c r="M551" s="26">
        <f t="shared" si="127"/>
        <v>1.5895635564335855</v>
      </c>
      <c r="N551" s="26">
        <f t="shared" si="127"/>
        <v>1.5017083498089954</v>
      </c>
      <c r="O551" s="26">
        <f t="shared" si="127"/>
        <v>1.4488921949383937</v>
      </c>
      <c r="P551" s="26">
        <f t="shared" si="127"/>
        <v>1.4139879883016764</v>
      </c>
      <c r="Q551" s="26">
        <f t="shared" si="127"/>
        <v>1.3992343394108833</v>
      </c>
      <c r="R551" s="26">
        <f t="shared" si="127"/>
        <v>1.3927522385251079</v>
      </c>
      <c r="S551" s="26">
        <f t="shared" si="127"/>
        <v>1.3929850360954397</v>
      </c>
      <c r="T551" s="26">
        <f t="shared" si="127"/>
        <v>1.39898099152305</v>
      </c>
      <c r="U551" s="26">
        <f t="shared" si="127"/>
        <v>1.4101175405384079</v>
      </c>
      <c r="V551" s="26">
        <f t="shared" si="127"/>
        <v>1.4259671827953504</v>
      </c>
      <c r="W551" s="26">
        <f t="shared" si="127"/>
        <v>1.4377073351359768</v>
      </c>
      <c r="X551" s="26">
        <f t="shared" si="127"/>
        <v>1.4533701781940809</v>
      </c>
      <c r="Y551" s="26">
        <f t="shared" si="127"/>
        <v>1.4726976276003025</v>
      </c>
    </row>
    <row r="552" spans="1:25" ht="25.2" customHeight="1">
      <c r="A552" s="425"/>
      <c r="B552" s="287">
        <f t="shared" si="123"/>
        <v>2060</v>
      </c>
      <c r="C552" s="309">
        <f t="shared" si="124"/>
        <v>58440</v>
      </c>
      <c r="D552" s="157">
        <f t="shared" si="115"/>
        <v>1.631487408256131</v>
      </c>
      <c r="E552" s="157">
        <f t="shared" si="116"/>
        <v>1.4314400916200349</v>
      </c>
      <c r="F552" s="157">
        <f t="shared" si="117"/>
        <v>1.3959932889679956</v>
      </c>
      <c r="G552" s="157">
        <f t="shared" si="118"/>
        <v>1.3959830138092448</v>
      </c>
      <c r="H552" s="157">
        <f t="shared" si="119"/>
        <v>1.4180423616668791</v>
      </c>
      <c r="I552" s="157">
        <f t="shared" si="120"/>
        <v>1.4545917136434534</v>
      </c>
      <c r="K552" s="109">
        <f t="shared" si="125"/>
        <v>2060</v>
      </c>
      <c r="L552" s="26">
        <f t="shared" si="127"/>
        <v>1.8031903185258118</v>
      </c>
      <c r="M552" s="26">
        <f t="shared" si="127"/>
        <v>1.5895635564335855</v>
      </c>
      <c r="N552" s="26">
        <f t="shared" si="127"/>
        <v>1.5017083498089954</v>
      </c>
      <c r="O552" s="26">
        <f t="shared" si="127"/>
        <v>1.4488921949383937</v>
      </c>
      <c r="P552" s="26">
        <f t="shared" si="127"/>
        <v>1.4139879883016764</v>
      </c>
      <c r="Q552" s="26">
        <f t="shared" si="127"/>
        <v>1.3992343394108833</v>
      </c>
      <c r="R552" s="26">
        <f t="shared" si="127"/>
        <v>1.3927522385251079</v>
      </c>
      <c r="S552" s="26">
        <f t="shared" si="127"/>
        <v>1.3929850360954397</v>
      </c>
      <c r="T552" s="26">
        <f t="shared" si="127"/>
        <v>1.39898099152305</v>
      </c>
      <c r="U552" s="26">
        <f t="shared" si="127"/>
        <v>1.4101175405384079</v>
      </c>
      <c r="V552" s="26">
        <f t="shared" si="127"/>
        <v>1.4259671827953504</v>
      </c>
      <c r="W552" s="26">
        <f t="shared" si="127"/>
        <v>1.4377073351359768</v>
      </c>
      <c r="X552" s="26">
        <f t="shared" si="127"/>
        <v>1.4533701781940809</v>
      </c>
      <c r="Y552" s="26">
        <f t="shared" si="127"/>
        <v>1.4726976276003025</v>
      </c>
    </row>
    <row r="553" spans="1:25" ht="25.2" customHeight="1">
      <c r="A553" s="425"/>
      <c r="B553" s="287">
        <f t="shared" si="123"/>
        <v>2061</v>
      </c>
      <c r="C553" s="309">
        <f t="shared" si="124"/>
        <v>58806</v>
      </c>
      <c r="D553" s="157">
        <f t="shared" si="115"/>
        <v>1.631487408256131</v>
      </c>
      <c r="E553" s="157">
        <f t="shared" si="116"/>
        <v>1.4314400916200349</v>
      </c>
      <c r="F553" s="157">
        <f t="shared" si="117"/>
        <v>1.3959932889679956</v>
      </c>
      <c r="G553" s="157">
        <f t="shared" si="118"/>
        <v>1.3959830138092448</v>
      </c>
      <c r="H553" s="157">
        <f t="shared" si="119"/>
        <v>1.4180423616668791</v>
      </c>
      <c r="I553" s="157">
        <f t="shared" si="120"/>
        <v>1.4545917136434534</v>
      </c>
      <c r="K553" s="109">
        <f t="shared" si="125"/>
        <v>2061</v>
      </c>
      <c r="L553" s="26">
        <f t="shared" si="127"/>
        <v>1.8031903185258118</v>
      </c>
      <c r="M553" s="26">
        <f t="shared" si="127"/>
        <v>1.5895635564335855</v>
      </c>
      <c r="N553" s="26">
        <f t="shared" si="127"/>
        <v>1.5017083498089954</v>
      </c>
      <c r="O553" s="26">
        <f t="shared" si="127"/>
        <v>1.4488921949383937</v>
      </c>
      <c r="P553" s="26">
        <f t="shared" si="127"/>
        <v>1.4139879883016764</v>
      </c>
      <c r="Q553" s="26">
        <f t="shared" si="127"/>
        <v>1.3992343394108833</v>
      </c>
      <c r="R553" s="26">
        <f t="shared" si="127"/>
        <v>1.3927522385251079</v>
      </c>
      <c r="S553" s="26">
        <f t="shared" si="127"/>
        <v>1.3929850360954397</v>
      </c>
      <c r="T553" s="26">
        <f t="shared" si="127"/>
        <v>1.39898099152305</v>
      </c>
      <c r="U553" s="26">
        <f t="shared" si="127"/>
        <v>1.4101175405384079</v>
      </c>
      <c r="V553" s="26">
        <f t="shared" si="127"/>
        <v>1.4259671827953504</v>
      </c>
      <c r="W553" s="26">
        <f t="shared" si="127"/>
        <v>1.4377073351359768</v>
      </c>
      <c r="X553" s="26">
        <f t="shared" si="127"/>
        <v>1.4533701781940809</v>
      </c>
      <c r="Y553" s="26">
        <f t="shared" si="127"/>
        <v>1.4726976276003025</v>
      </c>
    </row>
    <row r="554" spans="1:25" ht="25.2" customHeight="1">
      <c r="A554" s="425"/>
      <c r="B554" s="333"/>
      <c r="C554" s="64"/>
      <c r="D554" s="64"/>
      <c r="E554" s="64"/>
      <c r="F554" s="64"/>
      <c r="G554" s="64"/>
      <c r="H554" s="64"/>
      <c r="I554" s="64"/>
      <c r="J554" s="14"/>
      <c r="K554" s="14"/>
      <c r="L554" s="14"/>
      <c r="M554" s="14"/>
      <c r="N554" s="64"/>
      <c r="O554" s="64"/>
      <c r="P554" s="64"/>
      <c r="Q554" s="64"/>
      <c r="R554" s="64"/>
      <c r="S554" s="64"/>
      <c r="T554" s="64"/>
      <c r="U554" s="64"/>
      <c r="V554" s="64"/>
      <c r="W554" s="64"/>
      <c r="X554" s="64"/>
      <c r="Y554" s="64"/>
    </row>
    <row r="555" spans="1:25" ht="25.2" customHeight="1">
      <c r="A555" s="425"/>
      <c r="B555" s="156" t="s">
        <v>367</v>
      </c>
      <c r="C555" s="64"/>
      <c r="D555" s="64"/>
      <c r="E555" s="64"/>
      <c r="F555" s="64"/>
      <c r="G555" s="64"/>
      <c r="H555" s="64"/>
      <c r="I555" s="64"/>
      <c r="J555" s="14"/>
      <c r="K555" s="14"/>
      <c r="L555" s="14"/>
      <c r="M555" s="14"/>
      <c r="N555" s="64"/>
      <c r="O555" s="64"/>
      <c r="P555" s="64"/>
      <c r="Q555" s="64"/>
      <c r="R555" s="64"/>
      <c r="S555" s="64"/>
      <c r="T555" s="64"/>
      <c r="U555" s="64"/>
      <c r="V555" s="64"/>
      <c r="W555" s="64"/>
      <c r="X555" s="64"/>
      <c r="Y555" s="64"/>
    </row>
    <row r="556" spans="1:25" ht="25.2" customHeight="1">
      <c r="A556" s="425"/>
      <c r="B556" s="420" t="s">
        <v>453</v>
      </c>
      <c r="C556" s="420"/>
      <c r="D556" s="420"/>
      <c r="E556" s="420"/>
      <c r="F556" s="420"/>
      <c r="G556" s="420"/>
      <c r="H556" s="420"/>
      <c r="I556" s="420"/>
      <c r="J556" s="288"/>
      <c r="K556" s="64"/>
      <c r="L556" s="423" t="s">
        <v>454</v>
      </c>
      <c r="M556" s="423"/>
      <c r="N556" s="423"/>
      <c r="O556" s="423"/>
      <c r="P556" s="423"/>
      <c r="Q556" s="423"/>
      <c r="R556" s="423"/>
      <c r="S556" s="423"/>
      <c r="T556" s="423"/>
      <c r="U556" s="423"/>
      <c r="V556" s="423"/>
      <c r="W556" s="423"/>
      <c r="X556" s="423"/>
      <c r="Y556" s="423"/>
    </row>
    <row r="557" spans="1:25" ht="25.2" customHeight="1">
      <c r="A557" s="425"/>
      <c r="B557" s="420" t="s">
        <v>451</v>
      </c>
      <c r="C557" s="421" t="s">
        <v>199</v>
      </c>
      <c r="D557" s="420" t="s">
        <v>8</v>
      </c>
      <c r="E557" s="420"/>
      <c r="F557" s="420"/>
      <c r="G557" s="420"/>
      <c r="H557" s="420"/>
      <c r="I557" s="420"/>
      <c r="K557" s="422" t="s">
        <v>451</v>
      </c>
      <c r="L557" s="423" t="s">
        <v>8</v>
      </c>
      <c r="M557" s="423"/>
      <c r="N557" s="423"/>
      <c r="O557" s="423"/>
      <c r="P557" s="423"/>
      <c r="Q557" s="423"/>
      <c r="R557" s="423"/>
      <c r="S557" s="423"/>
      <c r="T557" s="423"/>
      <c r="U557" s="423"/>
      <c r="V557" s="423"/>
      <c r="W557" s="423"/>
      <c r="X557" s="423"/>
      <c r="Y557" s="423"/>
    </row>
    <row r="558" spans="1:25" ht="25.2" customHeight="1">
      <c r="A558" s="425"/>
      <c r="B558" s="420"/>
      <c r="C558" s="421">
        <v>43830</v>
      </c>
      <c r="D558" s="286" t="s">
        <v>9</v>
      </c>
      <c r="E558" s="286" t="s">
        <v>10</v>
      </c>
      <c r="F558" s="286" t="s">
        <v>1</v>
      </c>
      <c r="G558" s="286" t="s">
        <v>2</v>
      </c>
      <c r="H558" s="286" t="s">
        <v>3</v>
      </c>
      <c r="I558" s="286" t="s">
        <v>452</v>
      </c>
      <c r="K558" s="423"/>
      <c r="L558" s="279" t="s">
        <v>25</v>
      </c>
      <c r="M558" s="279" t="s">
        <v>26</v>
      </c>
      <c r="N558" s="279" t="s">
        <v>27</v>
      </c>
      <c r="O558" s="279" t="s">
        <v>28</v>
      </c>
      <c r="P558" s="279" t="s">
        <v>29</v>
      </c>
      <c r="Q558" s="279" t="s">
        <v>30</v>
      </c>
      <c r="R558" s="279" t="s">
        <v>31</v>
      </c>
      <c r="S558" s="279" t="s">
        <v>32</v>
      </c>
      <c r="T558" s="279" t="s">
        <v>33</v>
      </c>
      <c r="U558" s="279" t="s">
        <v>34</v>
      </c>
      <c r="V558" s="279" t="s">
        <v>35</v>
      </c>
      <c r="W558" s="279" t="s">
        <v>36</v>
      </c>
      <c r="X558" s="279" t="s">
        <v>37</v>
      </c>
      <c r="Y558" s="279" t="s">
        <v>38</v>
      </c>
    </row>
    <row r="559" spans="1:25" ht="25.2" customHeight="1">
      <c r="A559" s="425"/>
      <c r="B559" s="287">
        <v>2020</v>
      </c>
      <c r="C559" s="309">
        <v>43830</v>
      </c>
      <c r="D559" s="157">
        <f t="shared" ref="D559:D600" si="128">AVERAGE(L559:N559)</f>
        <v>2.6140395765205047</v>
      </c>
      <c r="E559" s="157">
        <f t="shared" ref="E559:E600" si="129">AVERAGE(O559:P559)</f>
        <v>2.0912174396450389</v>
      </c>
      <c r="F559" s="157">
        <f t="shared" ref="F559:F600" si="130">AVERAGE(Q559:R559)</f>
        <v>2.0513036217351948</v>
      </c>
      <c r="G559" s="157">
        <f t="shared" ref="G559:G600" si="131">AVERAGE(S559:T559)</f>
        <v>2.0813565097098277</v>
      </c>
      <c r="H559" s="157">
        <f t="shared" ref="H559:H600" si="132">AVERAGE(U559:V559)</f>
        <v>2.1805171728171358</v>
      </c>
      <c r="I559" s="157">
        <f t="shared" ref="I559:I600" si="133">AVERAGE(W559:Y559)</f>
        <v>2.385233558317978</v>
      </c>
      <c r="K559" s="109">
        <v>2020</v>
      </c>
      <c r="L559" s="26">
        <f>AVERAGE(L371,L465)</f>
        <v>3.1643156668537156</v>
      </c>
      <c r="M559" s="26">
        <f t="shared" ref="M559:Y559" si="134">AVERAGE(M371,M465)</f>
        <v>2.4468745172961404</v>
      </c>
      <c r="N559" s="26">
        <f t="shared" si="134"/>
        <v>2.2309285454116581</v>
      </c>
      <c r="O559" s="26">
        <f t="shared" si="134"/>
        <v>2.1213055796050906</v>
      </c>
      <c r="P559" s="26">
        <f t="shared" si="134"/>
        <v>2.0611292996849868</v>
      </c>
      <c r="Q559" s="26">
        <f t="shared" si="134"/>
        <v>2.049010757446561</v>
      </c>
      <c r="R559" s="26">
        <f t="shared" si="134"/>
        <v>2.0535964860238285</v>
      </c>
      <c r="S559" s="26">
        <f t="shared" si="134"/>
        <v>2.0691302924381949</v>
      </c>
      <c r="T559" s="26">
        <f t="shared" si="134"/>
        <v>2.09358272698146</v>
      </c>
      <c r="U559" s="26">
        <f t="shared" si="134"/>
        <v>2.1316052778558241</v>
      </c>
      <c r="V559" s="26">
        <f t="shared" si="134"/>
        <v>2.2294290677784474</v>
      </c>
      <c r="W559" s="26">
        <f t="shared" si="134"/>
        <v>2.3073313130482132</v>
      </c>
      <c r="X559" s="26">
        <f t="shared" si="134"/>
        <v>2.385233558317978</v>
      </c>
      <c r="Y559" s="26">
        <f t="shared" si="134"/>
        <v>2.4631358035877429</v>
      </c>
    </row>
    <row r="560" spans="1:25" ht="25.2" customHeight="1">
      <c r="A560" s="425"/>
      <c r="B560" s="287">
        <f>B559+1</f>
        <v>2021</v>
      </c>
      <c r="C560" s="309">
        <f>DATE(YEAR(C559+1),12,31)</f>
        <v>44196</v>
      </c>
      <c r="D560" s="157">
        <f t="shared" si="128"/>
        <v>2.7029169221222014</v>
      </c>
      <c r="E560" s="157">
        <f t="shared" si="129"/>
        <v>2.1623188325929701</v>
      </c>
      <c r="F560" s="157">
        <f t="shared" si="130"/>
        <v>2.1210479448741912</v>
      </c>
      <c r="G560" s="157">
        <f t="shared" si="131"/>
        <v>2.1521226310399619</v>
      </c>
      <c r="H560" s="157">
        <f t="shared" si="132"/>
        <v>2.2546547566929185</v>
      </c>
      <c r="I560" s="157">
        <f t="shared" si="133"/>
        <v>2.4663314993007894</v>
      </c>
      <c r="K560" s="109">
        <f>K559+1</f>
        <v>2021</v>
      </c>
      <c r="L560" s="26">
        <f t="shared" ref="L560:Y575" si="135">AVERAGE(L372,L466)</f>
        <v>3.2719023995267422</v>
      </c>
      <c r="M560" s="26">
        <f t="shared" si="135"/>
        <v>2.5300682508842089</v>
      </c>
      <c r="N560" s="26">
        <f t="shared" si="135"/>
        <v>2.3067801159556542</v>
      </c>
      <c r="O560" s="26">
        <f t="shared" si="135"/>
        <v>2.1934299693116639</v>
      </c>
      <c r="P560" s="26">
        <f t="shared" si="135"/>
        <v>2.1312076958742763</v>
      </c>
      <c r="Q560" s="26">
        <f t="shared" si="135"/>
        <v>2.1186771231997441</v>
      </c>
      <c r="R560" s="26">
        <f t="shared" si="135"/>
        <v>2.1234187665486384</v>
      </c>
      <c r="S560" s="26">
        <f t="shared" si="135"/>
        <v>2.1394807223810939</v>
      </c>
      <c r="T560" s="26">
        <f t="shared" si="135"/>
        <v>2.1647645396988295</v>
      </c>
      <c r="U560" s="26">
        <f t="shared" si="135"/>
        <v>2.2040798573029221</v>
      </c>
      <c r="V560" s="26">
        <f t="shared" si="135"/>
        <v>2.3052296560829149</v>
      </c>
      <c r="W560" s="26">
        <f t="shared" si="135"/>
        <v>2.3857805776918526</v>
      </c>
      <c r="X560" s="26">
        <f t="shared" si="135"/>
        <v>2.4663314993007894</v>
      </c>
      <c r="Y560" s="26">
        <f t="shared" si="135"/>
        <v>2.5468824209097263</v>
      </c>
    </row>
    <row r="561" spans="1:25" ht="25.2" customHeight="1">
      <c r="A561" s="425"/>
      <c r="B561" s="287">
        <f t="shared" ref="B561:B600" si="136">B560+1</f>
        <v>2022</v>
      </c>
      <c r="C561" s="309">
        <f t="shared" ref="C561:C600" si="137">DATE(YEAR(C560+1),12,31)</f>
        <v>44561</v>
      </c>
      <c r="D561" s="157">
        <f t="shared" si="128"/>
        <v>2.8407656851504339</v>
      </c>
      <c r="E561" s="157">
        <f t="shared" si="129"/>
        <v>2.2725970930552108</v>
      </c>
      <c r="F561" s="157">
        <f t="shared" si="130"/>
        <v>2.2292213900627749</v>
      </c>
      <c r="G561" s="157">
        <f t="shared" si="131"/>
        <v>2.2618808852229995</v>
      </c>
      <c r="H561" s="157">
        <f t="shared" si="132"/>
        <v>2.3696421492842572</v>
      </c>
      <c r="I561" s="157">
        <f t="shared" si="133"/>
        <v>2.5921144057651291</v>
      </c>
      <c r="K561" s="109">
        <f t="shared" ref="K561:K600" si="138">K560+1</f>
        <v>2022</v>
      </c>
      <c r="L561" s="26">
        <f t="shared" si="135"/>
        <v>3.4387694219026055</v>
      </c>
      <c r="M561" s="26">
        <f t="shared" si="135"/>
        <v>2.6591017316793035</v>
      </c>
      <c r="N561" s="26">
        <f t="shared" si="135"/>
        <v>2.4244259018693928</v>
      </c>
      <c r="O561" s="26">
        <f t="shared" si="135"/>
        <v>2.3052948977465579</v>
      </c>
      <c r="P561" s="26">
        <f t="shared" si="135"/>
        <v>2.2398992883638638</v>
      </c>
      <c r="Q561" s="26">
        <f t="shared" si="135"/>
        <v>2.2267296564829309</v>
      </c>
      <c r="R561" s="26">
        <f t="shared" si="135"/>
        <v>2.2317131236426189</v>
      </c>
      <c r="S561" s="26">
        <f t="shared" si="135"/>
        <v>2.2485942392225295</v>
      </c>
      <c r="T561" s="26">
        <f t="shared" si="135"/>
        <v>2.2751675312234698</v>
      </c>
      <c r="U561" s="26">
        <f t="shared" si="135"/>
        <v>2.3164879300253709</v>
      </c>
      <c r="V561" s="26">
        <f t="shared" si="135"/>
        <v>2.4227963685431435</v>
      </c>
      <c r="W561" s="26">
        <f t="shared" si="135"/>
        <v>2.5074553871541365</v>
      </c>
      <c r="X561" s="26">
        <f t="shared" si="135"/>
        <v>2.5921144057651295</v>
      </c>
      <c r="Y561" s="26">
        <f t="shared" si="135"/>
        <v>2.6767734243761216</v>
      </c>
    </row>
    <row r="562" spans="1:25" ht="25.2" customHeight="1">
      <c r="A562" s="425"/>
      <c r="B562" s="287">
        <f t="shared" si="136"/>
        <v>2023</v>
      </c>
      <c r="C562" s="309">
        <f t="shared" si="137"/>
        <v>44926</v>
      </c>
      <c r="D562" s="157">
        <f t="shared" si="128"/>
        <v>3.2498359438120965</v>
      </c>
      <c r="E562" s="157">
        <f t="shared" si="129"/>
        <v>2.5998510744551622</v>
      </c>
      <c r="F562" s="157">
        <f t="shared" si="130"/>
        <v>2.5502292702318146</v>
      </c>
      <c r="G562" s="157">
        <f t="shared" si="131"/>
        <v>2.5875917326951123</v>
      </c>
      <c r="H562" s="157">
        <f t="shared" si="132"/>
        <v>2.7108706187811906</v>
      </c>
      <c r="I562" s="157">
        <f t="shared" si="133"/>
        <v>2.9653788801953085</v>
      </c>
      <c r="K562" s="109">
        <f t="shared" si="138"/>
        <v>2023</v>
      </c>
      <c r="L562" s="26">
        <f t="shared" si="135"/>
        <v>3.9339522186565814</v>
      </c>
      <c r="M562" s="26">
        <f t="shared" si="135"/>
        <v>3.0420123810411233</v>
      </c>
      <c r="N562" s="26">
        <f t="shared" si="135"/>
        <v>2.7735432317385853</v>
      </c>
      <c r="O562" s="26">
        <f t="shared" si="135"/>
        <v>2.637257363022063</v>
      </c>
      <c r="P562" s="26">
        <f t="shared" si="135"/>
        <v>2.5624447858882613</v>
      </c>
      <c r="Q562" s="26">
        <f t="shared" si="135"/>
        <v>2.5473787270164734</v>
      </c>
      <c r="R562" s="26">
        <f t="shared" si="135"/>
        <v>2.5530798134471562</v>
      </c>
      <c r="S562" s="26">
        <f t="shared" si="135"/>
        <v>2.5723918096705742</v>
      </c>
      <c r="T562" s="26">
        <f t="shared" si="135"/>
        <v>2.60279165571965</v>
      </c>
      <c r="U562" s="26">
        <f t="shared" si="135"/>
        <v>2.6500621919490248</v>
      </c>
      <c r="V562" s="26">
        <f t="shared" si="135"/>
        <v>2.7716790456133564</v>
      </c>
      <c r="W562" s="26">
        <f t="shared" si="135"/>
        <v>2.8685289629043327</v>
      </c>
      <c r="X562" s="26">
        <f t="shared" si="135"/>
        <v>2.9653788801953085</v>
      </c>
      <c r="Y562" s="26">
        <f t="shared" si="135"/>
        <v>3.0622287974862838</v>
      </c>
    </row>
    <row r="563" spans="1:25" ht="25.2" customHeight="1">
      <c r="A563" s="425"/>
      <c r="B563" s="287">
        <f t="shared" si="136"/>
        <v>2024</v>
      </c>
      <c r="C563" s="309">
        <f t="shared" si="137"/>
        <v>45291</v>
      </c>
      <c r="D563" s="157">
        <f t="shared" si="128"/>
        <v>3.620317241406676</v>
      </c>
      <c r="E563" s="157">
        <f t="shared" si="129"/>
        <v>2.8962340969430502</v>
      </c>
      <c r="F563" s="157">
        <f t="shared" si="130"/>
        <v>2.8409554070382415</v>
      </c>
      <c r="G563" s="157">
        <f t="shared" si="131"/>
        <v>2.8825771902223547</v>
      </c>
      <c r="H563" s="157">
        <f t="shared" si="132"/>
        <v>3.0199098693222464</v>
      </c>
      <c r="I563" s="157">
        <f t="shared" si="133"/>
        <v>3.3034320725375732</v>
      </c>
      <c r="K563" s="109">
        <f t="shared" si="138"/>
        <v>2024</v>
      </c>
      <c r="L563" s="26">
        <f t="shared" si="135"/>
        <v>4.3824227715834319</v>
      </c>
      <c r="M563" s="26">
        <f t="shared" si="135"/>
        <v>3.3888017924798115</v>
      </c>
      <c r="N563" s="26">
        <f t="shared" si="135"/>
        <v>3.0897271601567842</v>
      </c>
      <c r="O563" s="26">
        <f t="shared" si="135"/>
        <v>2.9379047024065779</v>
      </c>
      <c r="P563" s="26">
        <f t="shared" si="135"/>
        <v>2.8545634914795226</v>
      </c>
      <c r="Q563" s="26">
        <f t="shared" si="135"/>
        <v>2.8377799018963512</v>
      </c>
      <c r="R563" s="26">
        <f t="shared" si="135"/>
        <v>2.8441309121801321</v>
      </c>
      <c r="S563" s="26">
        <f t="shared" si="135"/>
        <v>2.8656444759730197</v>
      </c>
      <c r="T563" s="26">
        <f t="shared" si="135"/>
        <v>2.8995099044716897</v>
      </c>
      <c r="U563" s="26">
        <f t="shared" si="135"/>
        <v>2.952169281831214</v>
      </c>
      <c r="V563" s="26">
        <f t="shared" si="135"/>
        <v>3.0876504568132792</v>
      </c>
      <c r="W563" s="26">
        <f t="shared" si="135"/>
        <v>3.195541264675426</v>
      </c>
      <c r="X563" s="26">
        <f t="shared" si="135"/>
        <v>3.3034320725375732</v>
      </c>
      <c r="Y563" s="26">
        <f t="shared" si="135"/>
        <v>3.4113228803997204</v>
      </c>
    </row>
    <row r="564" spans="1:25" ht="25.2" customHeight="1">
      <c r="A564" s="425"/>
      <c r="B564" s="287">
        <f t="shared" si="136"/>
        <v>2025</v>
      </c>
      <c r="C564" s="309">
        <f t="shared" si="137"/>
        <v>45657</v>
      </c>
      <c r="D564" s="157">
        <f t="shared" si="128"/>
        <v>3.620317241406676</v>
      </c>
      <c r="E564" s="157">
        <f t="shared" si="129"/>
        <v>2.8962340969430502</v>
      </c>
      <c r="F564" s="157">
        <f t="shared" si="130"/>
        <v>2.8409554070382415</v>
      </c>
      <c r="G564" s="157">
        <f t="shared" si="131"/>
        <v>2.8825771902223547</v>
      </c>
      <c r="H564" s="157">
        <f t="shared" si="132"/>
        <v>3.0199098693222464</v>
      </c>
      <c r="I564" s="157">
        <f t="shared" si="133"/>
        <v>3.3034320725375732</v>
      </c>
      <c r="K564" s="109">
        <f t="shared" si="138"/>
        <v>2025</v>
      </c>
      <c r="L564" s="26">
        <f t="shared" si="135"/>
        <v>4.3824227715834319</v>
      </c>
      <c r="M564" s="26">
        <f t="shared" si="135"/>
        <v>3.3888017924798115</v>
      </c>
      <c r="N564" s="26">
        <f t="shared" si="135"/>
        <v>3.0897271601567842</v>
      </c>
      <c r="O564" s="26">
        <f t="shared" si="135"/>
        <v>2.9379047024065779</v>
      </c>
      <c r="P564" s="26">
        <f t="shared" si="135"/>
        <v>2.8545634914795226</v>
      </c>
      <c r="Q564" s="26">
        <f t="shared" si="135"/>
        <v>2.8377799018963512</v>
      </c>
      <c r="R564" s="26">
        <f t="shared" si="135"/>
        <v>2.8441309121801321</v>
      </c>
      <c r="S564" s="26">
        <f t="shared" si="135"/>
        <v>2.8656444759730197</v>
      </c>
      <c r="T564" s="26">
        <f t="shared" si="135"/>
        <v>2.8995099044716897</v>
      </c>
      <c r="U564" s="26">
        <f t="shared" si="135"/>
        <v>2.952169281831214</v>
      </c>
      <c r="V564" s="26">
        <f t="shared" si="135"/>
        <v>3.0876504568132792</v>
      </c>
      <c r="W564" s="26">
        <f t="shared" si="135"/>
        <v>3.195541264675426</v>
      </c>
      <c r="X564" s="26">
        <f t="shared" si="135"/>
        <v>3.3034320725375732</v>
      </c>
      <c r="Y564" s="26">
        <f t="shared" si="135"/>
        <v>3.4113228803997204</v>
      </c>
    </row>
    <row r="565" spans="1:25" ht="25.2" customHeight="1">
      <c r="A565" s="425"/>
      <c r="B565" s="287">
        <f t="shared" si="136"/>
        <v>2026</v>
      </c>
      <c r="C565" s="309">
        <f t="shared" si="137"/>
        <v>46022</v>
      </c>
      <c r="D565" s="157">
        <f t="shared" si="128"/>
        <v>3.620317241406676</v>
      </c>
      <c r="E565" s="157">
        <f t="shared" si="129"/>
        <v>2.8962340969430502</v>
      </c>
      <c r="F565" s="157">
        <f t="shared" si="130"/>
        <v>2.8409554070382415</v>
      </c>
      <c r="G565" s="157">
        <f t="shared" si="131"/>
        <v>2.8825771902223547</v>
      </c>
      <c r="H565" s="157">
        <f t="shared" si="132"/>
        <v>3.0199098693222464</v>
      </c>
      <c r="I565" s="157">
        <f t="shared" si="133"/>
        <v>3.3034320725375732</v>
      </c>
      <c r="K565" s="109">
        <f t="shared" si="138"/>
        <v>2026</v>
      </c>
      <c r="L565" s="26">
        <f t="shared" si="135"/>
        <v>4.3824227715834319</v>
      </c>
      <c r="M565" s="26">
        <f t="shared" si="135"/>
        <v>3.3888017924798115</v>
      </c>
      <c r="N565" s="26">
        <f t="shared" si="135"/>
        <v>3.0897271601567842</v>
      </c>
      <c r="O565" s="26">
        <f t="shared" si="135"/>
        <v>2.9379047024065779</v>
      </c>
      <c r="P565" s="26">
        <f t="shared" si="135"/>
        <v>2.8545634914795226</v>
      </c>
      <c r="Q565" s="26">
        <f t="shared" si="135"/>
        <v>2.8377799018963512</v>
      </c>
      <c r="R565" s="26">
        <f t="shared" si="135"/>
        <v>2.8441309121801321</v>
      </c>
      <c r="S565" s="26">
        <f t="shared" si="135"/>
        <v>2.8656444759730197</v>
      </c>
      <c r="T565" s="26">
        <f t="shared" si="135"/>
        <v>2.8995099044716897</v>
      </c>
      <c r="U565" s="26">
        <f t="shared" si="135"/>
        <v>2.952169281831214</v>
      </c>
      <c r="V565" s="26">
        <f t="shared" si="135"/>
        <v>3.0876504568132792</v>
      </c>
      <c r="W565" s="26">
        <f t="shared" si="135"/>
        <v>3.195541264675426</v>
      </c>
      <c r="X565" s="26">
        <f t="shared" si="135"/>
        <v>3.3034320725375732</v>
      </c>
      <c r="Y565" s="26">
        <f t="shared" si="135"/>
        <v>3.4113228803997204</v>
      </c>
    </row>
    <row r="566" spans="1:25" ht="25.2" customHeight="1">
      <c r="A566" s="425"/>
      <c r="B566" s="287">
        <f t="shared" si="136"/>
        <v>2027</v>
      </c>
      <c r="C566" s="309">
        <f t="shared" si="137"/>
        <v>46387</v>
      </c>
      <c r="D566" s="157">
        <f t="shared" si="128"/>
        <v>3.620317241406676</v>
      </c>
      <c r="E566" s="157">
        <f t="shared" si="129"/>
        <v>2.8962340969430502</v>
      </c>
      <c r="F566" s="157">
        <f t="shared" si="130"/>
        <v>2.8409554070382415</v>
      </c>
      <c r="G566" s="157">
        <f t="shared" si="131"/>
        <v>2.8825771902223547</v>
      </c>
      <c r="H566" s="157">
        <f t="shared" si="132"/>
        <v>3.0199098693222464</v>
      </c>
      <c r="I566" s="157">
        <f t="shared" si="133"/>
        <v>3.3034320725375732</v>
      </c>
      <c r="K566" s="109">
        <f t="shared" si="138"/>
        <v>2027</v>
      </c>
      <c r="L566" s="26">
        <f t="shared" si="135"/>
        <v>4.3824227715834319</v>
      </c>
      <c r="M566" s="26">
        <f t="shared" si="135"/>
        <v>3.3888017924798115</v>
      </c>
      <c r="N566" s="26">
        <f t="shared" si="135"/>
        <v>3.0897271601567842</v>
      </c>
      <c r="O566" s="26">
        <f t="shared" si="135"/>
        <v>2.9379047024065779</v>
      </c>
      <c r="P566" s="26">
        <f t="shared" si="135"/>
        <v>2.8545634914795226</v>
      </c>
      <c r="Q566" s="26">
        <f t="shared" si="135"/>
        <v>2.8377799018963512</v>
      </c>
      <c r="R566" s="26">
        <f t="shared" si="135"/>
        <v>2.8441309121801321</v>
      </c>
      <c r="S566" s="26">
        <f t="shared" si="135"/>
        <v>2.8656444759730197</v>
      </c>
      <c r="T566" s="26">
        <f t="shared" si="135"/>
        <v>2.8995099044716897</v>
      </c>
      <c r="U566" s="26">
        <f t="shared" si="135"/>
        <v>2.952169281831214</v>
      </c>
      <c r="V566" s="26">
        <f t="shared" si="135"/>
        <v>3.0876504568132792</v>
      </c>
      <c r="W566" s="26">
        <f t="shared" si="135"/>
        <v>3.195541264675426</v>
      </c>
      <c r="X566" s="26">
        <f t="shared" si="135"/>
        <v>3.3034320725375732</v>
      </c>
      <c r="Y566" s="26">
        <f t="shared" si="135"/>
        <v>3.4113228803997204</v>
      </c>
    </row>
    <row r="567" spans="1:25" ht="25.2" customHeight="1">
      <c r="A567" s="425"/>
      <c r="B567" s="287">
        <f t="shared" si="136"/>
        <v>2028</v>
      </c>
      <c r="C567" s="309">
        <f t="shared" si="137"/>
        <v>46752</v>
      </c>
      <c r="D567" s="157">
        <f t="shared" si="128"/>
        <v>3.620317241406676</v>
      </c>
      <c r="E567" s="157">
        <f t="shared" si="129"/>
        <v>2.8962340969430502</v>
      </c>
      <c r="F567" s="157">
        <f t="shared" si="130"/>
        <v>2.8409554070382415</v>
      </c>
      <c r="G567" s="157">
        <f t="shared" si="131"/>
        <v>2.8825771902223547</v>
      </c>
      <c r="H567" s="157">
        <f t="shared" si="132"/>
        <v>3.0199098693222464</v>
      </c>
      <c r="I567" s="157">
        <f t="shared" si="133"/>
        <v>3.3034320725375732</v>
      </c>
      <c r="K567" s="109">
        <f t="shared" si="138"/>
        <v>2028</v>
      </c>
      <c r="L567" s="26">
        <f t="shared" si="135"/>
        <v>4.3824227715834319</v>
      </c>
      <c r="M567" s="26">
        <f t="shared" si="135"/>
        <v>3.3888017924798115</v>
      </c>
      <c r="N567" s="26">
        <f t="shared" si="135"/>
        <v>3.0897271601567842</v>
      </c>
      <c r="O567" s="26">
        <f t="shared" si="135"/>
        <v>2.9379047024065779</v>
      </c>
      <c r="P567" s="26">
        <f t="shared" si="135"/>
        <v>2.8545634914795226</v>
      </c>
      <c r="Q567" s="26">
        <f t="shared" si="135"/>
        <v>2.8377799018963512</v>
      </c>
      <c r="R567" s="26">
        <f t="shared" si="135"/>
        <v>2.8441309121801321</v>
      </c>
      <c r="S567" s="26">
        <f t="shared" si="135"/>
        <v>2.8656444759730197</v>
      </c>
      <c r="T567" s="26">
        <f t="shared" si="135"/>
        <v>2.8995099044716897</v>
      </c>
      <c r="U567" s="26">
        <f t="shared" si="135"/>
        <v>2.952169281831214</v>
      </c>
      <c r="V567" s="26">
        <f t="shared" si="135"/>
        <v>3.0876504568132792</v>
      </c>
      <c r="W567" s="26">
        <f t="shared" si="135"/>
        <v>3.195541264675426</v>
      </c>
      <c r="X567" s="26">
        <f t="shared" si="135"/>
        <v>3.3034320725375732</v>
      </c>
      <c r="Y567" s="26">
        <f t="shared" si="135"/>
        <v>3.4113228803997204</v>
      </c>
    </row>
    <row r="568" spans="1:25" ht="25.2" customHeight="1">
      <c r="A568" s="425"/>
      <c r="B568" s="287">
        <f t="shared" si="136"/>
        <v>2029</v>
      </c>
      <c r="C568" s="309">
        <f t="shared" si="137"/>
        <v>47118</v>
      </c>
      <c r="D568" s="157">
        <f t="shared" si="128"/>
        <v>3.620317241406676</v>
      </c>
      <c r="E568" s="157">
        <f t="shared" si="129"/>
        <v>2.8962340969430502</v>
      </c>
      <c r="F568" s="157">
        <f t="shared" si="130"/>
        <v>2.8409554070382415</v>
      </c>
      <c r="G568" s="157">
        <f t="shared" si="131"/>
        <v>2.8825771902223547</v>
      </c>
      <c r="H568" s="157">
        <f t="shared" si="132"/>
        <v>3.0199098693222464</v>
      </c>
      <c r="I568" s="157">
        <f t="shared" si="133"/>
        <v>3.3034320725375732</v>
      </c>
      <c r="K568" s="109">
        <f t="shared" si="138"/>
        <v>2029</v>
      </c>
      <c r="L568" s="26">
        <f t="shared" si="135"/>
        <v>4.3824227715834319</v>
      </c>
      <c r="M568" s="26">
        <f t="shared" si="135"/>
        <v>3.3888017924798115</v>
      </c>
      <c r="N568" s="26">
        <f t="shared" si="135"/>
        <v>3.0897271601567842</v>
      </c>
      <c r="O568" s="26">
        <f t="shared" si="135"/>
        <v>2.9379047024065779</v>
      </c>
      <c r="P568" s="26">
        <f t="shared" si="135"/>
        <v>2.8545634914795226</v>
      </c>
      <c r="Q568" s="26">
        <f t="shared" si="135"/>
        <v>2.8377799018963512</v>
      </c>
      <c r="R568" s="26">
        <f t="shared" si="135"/>
        <v>2.8441309121801321</v>
      </c>
      <c r="S568" s="26">
        <f t="shared" si="135"/>
        <v>2.8656444759730197</v>
      </c>
      <c r="T568" s="26">
        <f t="shared" si="135"/>
        <v>2.8995099044716897</v>
      </c>
      <c r="U568" s="26">
        <f t="shared" si="135"/>
        <v>2.952169281831214</v>
      </c>
      <c r="V568" s="26">
        <f t="shared" si="135"/>
        <v>3.0876504568132792</v>
      </c>
      <c r="W568" s="26">
        <f t="shared" si="135"/>
        <v>3.195541264675426</v>
      </c>
      <c r="X568" s="26">
        <f t="shared" si="135"/>
        <v>3.3034320725375732</v>
      </c>
      <c r="Y568" s="26">
        <f t="shared" si="135"/>
        <v>3.4113228803997204</v>
      </c>
    </row>
    <row r="569" spans="1:25" ht="25.2" customHeight="1">
      <c r="A569" s="425"/>
      <c r="B569" s="287">
        <f t="shared" si="136"/>
        <v>2030</v>
      </c>
      <c r="C569" s="309">
        <f t="shared" si="137"/>
        <v>47483</v>
      </c>
      <c r="D569" s="157">
        <f t="shared" si="128"/>
        <v>3.620317241406676</v>
      </c>
      <c r="E569" s="157">
        <f t="shared" si="129"/>
        <v>2.8962340969430502</v>
      </c>
      <c r="F569" s="157">
        <f t="shared" si="130"/>
        <v>2.8409554070382415</v>
      </c>
      <c r="G569" s="157">
        <f t="shared" si="131"/>
        <v>2.8825771902223547</v>
      </c>
      <c r="H569" s="157">
        <f t="shared" si="132"/>
        <v>3.0199098693222464</v>
      </c>
      <c r="I569" s="157">
        <f t="shared" si="133"/>
        <v>3.3034320725375732</v>
      </c>
      <c r="K569" s="109">
        <f t="shared" si="138"/>
        <v>2030</v>
      </c>
      <c r="L569" s="26">
        <f t="shared" si="135"/>
        <v>4.3824227715834319</v>
      </c>
      <c r="M569" s="26">
        <f t="shared" si="135"/>
        <v>3.3888017924798115</v>
      </c>
      <c r="N569" s="26">
        <f t="shared" si="135"/>
        <v>3.0897271601567842</v>
      </c>
      <c r="O569" s="26">
        <f t="shared" si="135"/>
        <v>2.9379047024065779</v>
      </c>
      <c r="P569" s="26">
        <f t="shared" si="135"/>
        <v>2.8545634914795226</v>
      </c>
      <c r="Q569" s="26">
        <f t="shared" si="135"/>
        <v>2.8377799018963512</v>
      </c>
      <c r="R569" s="26">
        <f t="shared" si="135"/>
        <v>2.8441309121801321</v>
      </c>
      <c r="S569" s="26">
        <f t="shared" si="135"/>
        <v>2.8656444759730197</v>
      </c>
      <c r="T569" s="26">
        <f t="shared" si="135"/>
        <v>2.8995099044716897</v>
      </c>
      <c r="U569" s="26">
        <f t="shared" si="135"/>
        <v>2.952169281831214</v>
      </c>
      <c r="V569" s="26">
        <f t="shared" si="135"/>
        <v>3.0876504568132792</v>
      </c>
      <c r="W569" s="26">
        <f t="shared" si="135"/>
        <v>3.195541264675426</v>
      </c>
      <c r="X569" s="26">
        <f t="shared" si="135"/>
        <v>3.3034320725375732</v>
      </c>
      <c r="Y569" s="26">
        <f t="shared" si="135"/>
        <v>3.4113228803997204</v>
      </c>
    </row>
    <row r="570" spans="1:25" ht="25.2" customHeight="1">
      <c r="A570" s="425"/>
      <c r="B570" s="287">
        <f t="shared" si="136"/>
        <v>2031</v>
      </c>
      <c r="C570" s="309">
        <f t="shared" si="137"/>
        <v>47848</v>
      </c>
      <c r="D570" s="157">
        <f t="shared" si="128"/>
        <v>3.620317241406676</v>
      </c>
      <c r="E570" s="157">
        <f t="shared" si="129"/>
        <v>2.8962340969430502</v>
      </c>
      <c r="F570" s="157">
        <f t="shared" si="130"/>
        <v>2.8409554070382415</v>
      </c>
      <c r="G570" s="157">
        <f t="shared" si="131"/>
        <v>2.8825771902223547</v>
      </c>
      <c r="H570" s="157">
        <f t="shared" si="132"/>
        <v>3.0199098693222464</v>
      </c>
      <c r="I570" s="157">
        <f t="shared" si="133"/>
        <v>3.3034320725375732</v>
      </c>
      <c r="K570" s="109">
        <f t="shared" si="138"/>
        <v>2031</v>
      </c>
      <c r="L570" s="26">
        <f t="shared" si="135"/>
        <v>4.3824227715834319</v>
      </c>
      <c r="M570" s="26">
        <f t="shared" si="135"/>
        <v>3.3888017924798115</v>
      </c>
      <c r="N570" s="26">
        <f t="shared" si="135"/>
        <v>3.0897271601567842</v>
      </c>
      <c r="O570" s="26">
        <f t="shared" si="135"/>
        <v>2.9379047024065779</v>
      </c>
      <c r="P570" s="26">
        <f t="shared" si="135"/>
        <v>2.8545634914795226</v>
      </c>
      <c r="Q570" s="26">
        <f t="shared" si="135"/>
        <v>2.8377799018963512</v>
      </c>
      <c r="R570" s="26">
        <f t="shared" si="135"/>
        <v>2.8441309121801321</v>
      </c>
      <c r="S570" s="26">
        <f t="shared" si="135"/>
        <v>2.8656444759730197</v>
      </c>
      <c r="T570" s="26">
        <f t="shared" si="135"/>
        <v>2.8995099044716897</v>
      </c>
      <c r="U570" s="26">
        <f t="shared" si="135"/>
        <v>2.952169281831214</v>
      </c>
      <c r="V570" s="26">
        <f t="shared" si="135"/>
        <v>3.0876504568132792</v>
      </c>
      <c r="W570" s="26">
        <f t="shared" si="135"/>
        <v>3.195541264675426</v>
      </c>
      <c r="X570" s="26">
        <f t="shared" si="135"/>
        <v>3.3034320725375732</v>
      </c>
      <c r="Y570" s="26">
        <f t="shared" si="135"/>
        <v>3.4113228803997204</v>
      </c>
    </row>
    <row r="571" spans="1:25" ht="25.2" customHeight="1">
      <c r="A571" s="425"/>
      <c r="B571" s="287">
        <f t="shared" si="136"/>
        <v>2032</v>
      </c>
      <c r="C571" s="309">
        <f t="shared" si="137"/>
        <v>48213</v>
      </c>
      <c r="D571" s="157">
        <f t="shared" si="128"/>
        <v>3.620317241406676</v>
      </c>
      <c r="E571" s="157">
        <f t="shared" si="129"/>
        <v>2.8962340969430502</v>
      </c>
      <c r="F571" s="157">
        <f t="shared" si="130"/>
        <v>2.8409554070382415</v>
      </c>
      <c r="G571" s="157">
        <f t="shared" si="131"/>
        <v>2.8825771902223547</v>
      </c>
      <c r="H571" s="157">
        <f t="shared" si="132"/>
        <v>3.0199098693222464</v>
      </c>
      <c r="I571" s="157">
        <f t="shared" si="133"/>
        <v>3.3034320725375732</v>
      </c>
      <c r="K571" s="109">
        <f t="shared" si="138"/>
        <v>2032</v>
      </c>
      <c r="L571" s="26">
        <f t="shared" si="135"/>
        <v>4.3824227715834319</v>
      </c>
      <c r="M571" s="26">
        <f t="shared" si="135"/>
        <v>3.3888017924798115</v>
      </c>
      <c r="N571" s="26">
        <f t="shared" si="135"/>
        <v>3.0897271601567842</v>
      </c>
      <c r="O571" s="26">
        <f t="shared" si="135"/>
        <v>2.9379047024065779</v>
      </c>
      <c r="P571" s="26">
        <f t="shared" si="135"/>
        <v>2.8545634914795226</v>
      </c>
      <c r="Q571" s="26">
        <f t="shared" si="135"/>
        <v>2.8377799018963512</v>
      </c>
      <c r="R571" s="26">
        <f t="shared" si="135"/>
        <v>2.8441309121801321</v>
      </c>
      <c r="S571" s="26">
        <f t="shared" si="135"/>
        <v>2.8656444759730197</v>
      </c>
      <c r="T571" s="26">
        <f t="shared" si="135"/>
        <v>2.8995099044716897</v>
      </c>
      <c r="U571" s="26">
        <f t="shared" si="135"/>
        <v>2.952169281831214</v>
      </c>
      <c r="V571" s="26">
        <f t="shared" si="135"/>
        <v>3.0876504568132792</v>
      </c>
      <c r="W571" s="26">
        <f t="shared" si="135"/>
        <v>3.195541264675426</v>
      </c>
      <c r="X571" s="26">
        <f t="shared" si="135"/>
        <v>3.3034320725375732</v>
      </c>
      <c r="Y571" s="26">
        <f t="shared" si="135"/>
        <v>3.4113228803997204</v>
      </c>
    </row>
    <row r="572" spans="1:25" ht="25.2" customHeight="1">
      <c r="A572" s="425"/>
      <c r="B572" s="287">
        <f t="shared" si="136"/>
        <v>2033</v>
      </c>
      <c r="C572" s="309">
        <f t="shared" si="137"/>
        <v>48579</v>
      </c>
      <c r="D572" s="157">
        <f t="shared" si="128"/>
        <v>3.620317241406676</v>
      </c>
      <c r="E572" s="157">
        <f t="shared" si="129"/>
        <v>2.8962340969430502</v>
      </c>
      <c r="F572" s="157">
        <f t="shared" si="130"/>
        <v>2.8409554070382415</v>
      </c>
      <c r="G572" s="157">
        <f t="shared" si="131"/>
        <v>2.8825771902223547</v>
      </c>
      <c r="H572" s="157">
        <f t="shared" si="132"/>
        <v>3.0199098693222464</v>
      </c>
      <c r="I572" s="157">
        <f t="shared" si="133"/>
        <v>3.3034320725375732</v>
      </c>
      <c r="K572" s="109">
        <f t="shared" si="138"/>
        <v>2033</v>
      </c>
      <c r="L572" s="26">
        <f t="shared" si="135"/>
        <v>4.3824227715834319</v>
      </c>
      <c r="M572" s="26">
        <f t="shared" si="135"/>
        <v>3.3888017924798115</v>
      </c>
      <c r="N572" s="26">
        <f t="shared" si="135"/>
        <v>3.0897271601567842</v>
      </c>
      <c r="O572" s="26">
        <f t="shared" si="135"/>
        <v>2.9379047024065779</v>
      </c>
      <c r="P572" s="26">
        <f t="shared" si="135"/>
        <v>2.8545634914795226</v>
      </c>
      <c r="Q572" s="26">
        <f t="shared" si="135"/>
        <v>2.8377799018963512</v>
      </c>
      <c r="R572" s="26">
        <f t="shared" si="135"/>
        <v>2.8441309121801321</v>
      </c>
      <c r="S572" s="26">
        <f t="shared" si="135"/>
        <v>2.8656444759730197</v>
      </c>
      <c r="T572" s="26">
        <f t="shared" si="135"/>
        <v>2.8995099044716897</v>
      </c>
      <c r="U572" s="26">
        <f t="shared" si="135"/>
        <v>2.952169281831214</v>
      </c>
      <c r="V572" s="26">
        <f t="shared" si="135"/>
        <v>3.0876504568132792</v>
      </c>
      <c r="W572" s="26">
        <f t="shared" si="135"/>
        <v>3.195541264675426</v>
      </c>
      <c r="X572" s="26">
        <f t="shared" si="135"/>
        <v>3.3034320725375732</v>
      </c>
      <c r="Y572" s="26">
        <f t="shared" si="135"/>
        <v>3.4113228803997204</v>
      </c>
    </row>
    <row r="573" spans="1:25" ht="25.2" customHeight="1">
      <c r="A573" s="425"/>
      <c r="B573" s="287">
        <f t="shared" si="136"/>
        <v>2034</v>
      </c>
      <c r="C573" s="309">
        <f t="shared" si="137"/>
        <v>48944</v>
      </c>
      <c r="D573" s="157">
        <f t="shared" si="128"/>
        <v>3.620317241406676</v>
      </c>
      <c r="E573" s="157">
        <f t="shared" si="129"/>
        <v>2.8962340969430502</v>
      </c>
      <c r="F573" s="157">
        <f t="shared" si="130"/>
        <v>2.8409554070382415</v>
      </c>
      <c r="G573" s="157">
        <f t="shared" si="131"/>
        <v>2.8825771902223547</v>
      </c>
      <c r="H573" s="157">
        <f t="shared" si="132"/>
        <v>3.0199098693222464</v>
      </c>
      <c r="I573" s="157">
        <f t="shared" si="133"/>
        <v>3.3034320725375732</v>
      </c>
      <c r="K573" s="109">
        <f t="shared" si="138"/>
        <v>2034</v>
      </c>
      <c r="L573" s="26">
        <f t="shared" si="135"/>
        <v>4.3824227715834319</v>
      </c>
      <c r="M573" s="26">
        <f t="shared" si="135"/>
        <v>3.3888017924798115</v>
      </c>
      <c r="N573" s="26">
        <f t="shared" si="135"/>
        <v>3.0897271601567842</v>
      </c>
      <c r="O573" s="26">
        <f t="shared" si="135"/>
        <v>2.9379047024065779</v>
      </c>
      <c r="P573" s="26">
        <f t="shared" si="135"/>
        <v>2.8545634914795226</v>
      </c>
      <c r="Q573" s="26">
        <f t="shared" si="135"/>
        <v>2.8377799018963512</v>
      </c>
      <c r="R573" s="26">
        <f t="shared" si="135"/>
        <v>2.8441309121801321</v>
      </c>
      <c r="S573" s="26">
        <f t="shared" si="135"/>
        <v>2.8656444759730197</v>
      </c>
      <c r="T573" s="26">
        <f t="shared" si="135"/>
        <v>2.8995099044716897</v>
      </c>
      <c r="U573" s="26">
        <f t="shared" si="135"/>
        <v>2.952169281831214</v>
      </c>
      <c r="V573" s="26">
        <f t="shared" si="135"/>
        <v>3.0876504568132792</v>
      </c>
      <c r="W573" s="26">
        <f t="shared" si="135"/>
        <v>3.195541264675426</v>
      </c>
      <c r="X573" s="26">
        <f t="shared" si="135"/>
        <v>3.3034320725375732</v>
      </c>
      <c r="Y573" s="26">
        <f t="shared" si="135"/>
        <v>3.4113228803997204</v>
      </c>
    </row>
    <row r="574" spans="1:25" ht="25.2" customHeight="1">
      <c r="A574" s="425"/>
      <c r="B574" s="287">
        <f t="shared" si="136"/>
        <v>2035</v>
      </c>
      <c r="C574" s="309">
        <f t="shared" si="137"/>
        <v>49309</v>
      </c>
      <c r="D574" s="157">
        <f t="shared" si="128"/>
        <v>3.620317241406676</v>
      </c>
      <c r="E574" s="157">
        <f t="shared" si="129"/>
        <v>2.8962340969430502</v>
      </c>
      <c r="F574" s="157">
        <f t="shared" si="130"/>
        <v>2.8409554070382415</v>
      </c>
      <c r="G574" s="157">
        <f t="shared" si="131"/>
        <v>2.8825771902223547</v>
      </c>
      <c r="H574" s="157">
        <f t="shared" si="132"/>
        <v>3.0199098693222464</v>
      </c>
      <c r="I574" s="157">
        <f t="shared" si="133"/>
        <v>3.3034320725375732</v>
      </c>
      <c r="K574" s="109">
        <f t="shared" si="138"/>
        <v>2035</v>
      </c>
      <c r="L574" s="26">
        <f t="shared" si="135"/>
        <v>4.3824227715834319</v>
      </c>
      <c r="M574" s="26">
        <f t="shared" si="135"/>
        <v>3.3888017924798115</v>
      </c>
      <c r="N574" s="26">
        <f t="shared" si="135"/>
        <v>3.0897271601567842</v>
      </c>
      <c r="O574" s="26">
        <f t="shared" si="135"/>
        <v>2.9379047024065779</v>
      </c>
      <c r="P574" s="26">
        <f t="shared" si="135"/>
        <v>2.8545634914795226</v>
      </c>
      <c r="Q574" s="26">
        <f t="shared" si="135"/>
        <v>2.8377799018963512</v>
      </c>
      <c r="R574" s="26">
        <f t="shared" si="135"/>
        <v>2.8441309121801321</v>
      </c>
      <c r="S574" s="26">
        <f t="shared" si="135"/>
        <v>2.8656444759730197</v>
      </c>
      <c r="T574" s="26">
        <f t="shared" si="135"/>
        <v>2.8995099044716897</v>
      </c>
      <c r="U574" s="26">
        <f t="shared" si="135"/>
        <v>2.952169281831214</v>
      </c>
      <c r="V574" s="26">
        <f t="shared" si="135"/>
        <v>3.0876504568132792</v>
      </c>
      <c r="W574" s="26">
        <f t="shared" si="135"/>
        <v>3.195541264675426</v>
      </c>
      <c r="X574" s="26">
        <f t="shared" si="135"/>
        <v>3.3034320725375732</v>
      </c>
      <c r="Y574" s="26">
        <f t="shared" si="135"/>
        <v>3.4113228803997204</v>
      </c>
    </row>
    <row r="575" spans="1:25" ht="25.2" customHeight="1">
      <c r="A575" s="425"/>
      <c r="B575" s="287">
        <f t="shared" si="136"/>
        <v>2036</v>
      </c>
      <c r="C575" s="309">
        <f t="shared" si="137"/>
        <v>49674</v>
      </c>
      <c r="D575" s="157">
        <f t="shared" si="128"/>
        <v>3.620317241406676</v>
      </c>
      <c r="E575" s="157">
        <f t="shared" si="129"/>
        <v>2.8962340969430502</v>
      </c>
      <c r="F575" s="157">
        <f t="shared" si="130"/>
        <v>2.8409554070382415</v>
      </c>
      <c r="G575" s="157">
        <f t="shared" si="131"/>
        <v>2.8825771902223547</v>
      </c>
      <c r="H575" s="157">
        <f t="shared" si="132"/>
        <v>3.0199098693222464</v>
      </c>
      <c r="I575" s="157">
        <f t="shared" si="133"/>
        <v>3.3034320725375732</v>
      </c>
      <c r="K575" s="109">
        <f t="shared" si="138"/>
        <v>2036</v>
      </c>
      <c r="L575" s="26">
        <f t="shared" si="135"/>
        <v>4.3824227715834319</v>
      </c>
      <c r="M575" s="26">
        <f t="shared" si="135"/>
        <v>3.3888017924798115</v>
      </c>
      <c r="N575" s="26">
        <f t="shared" si="135"/>
        <v>3.0897271601567842</v>
      </c>
      <c r="O575" s="26">
        <f t="shared" si="135"/>
        <v>2.9379047024065779</v>
      </c>
      <c r="P575" s="26">
        <f t="shared" si="135"/>
        <v>2.8545634914795226</v>
      </c>
      <c r="Q575" s="26">
        <f t="shared" si="135"/>
        <v>2.8377799018963512</v>
      </c>
      <c r="R575" s="26">
        <f t="shared" si="135"/>
        <v>2.8441309121801321</v>
      </c>
      <c r="S575" s="26">
        <f t="shared" si="135"/>
        <v>2.8656444759730197</v>
      </c>
      <c r="T575" s="26">
        <f t="shared" si="135"/>
        <v>2.8995099044716897</v>
      </c>
      <c r="U575" s="26">
        <f t="shared" si="135"/>
        <v>2.952169281831214</v>
      </c>
      <c r="V575" s="26">
        <f t="shared" si="135"/>
        <v>3.0876504568132792</v>
      </c>
      <c r="W575" s="26">
        <f t="shared" si="135"/>
        <v>3.195541264675426</v>
      </c>
      <c r="X575" s="26">
        <f t="shared" si="135"/>
        <v>3.3034320725375732</v>
      </c>
      <c r="Y575" s="26">
        <f t="shared" si="135"/>
        <v>3.4113228803997204</v>
      </c>
    </row>
    <row r="576" spans="1:25" ht="25.2" customHeight="1">
      <c r="A576" s="425"/>
      <c r="B576" s="287">
        <f t="shared" si="136"/>
        <v>2037</v>
      </c>
      <c r="C576" s="309">
        <f t="shared" si="137"/>
        <v>50040</v>
      </c>
      <c r="D576" s="157">
        <f t="shared" si="128"/>
        <v>3.620317241406676</v>
      </c>
      <c r="E576" s="157">
        <f t="shared" si="129"/>
        <v>2.8962340969430502</v>
      </c>
      <c r="F576" s="157">
        <f t="shared" si="130"/>
        <v>2.8409554070382415</v>
      </c>
      <c r="G576" s="157">
        <f t="shared" si="131"/>
        <v>2.8825771902223547</v>
      </c>
      <c r="H576" s="157">
        <f t="shared" si="132"/>
        <v>3.0199098693222464</v>
      </c>
      <c r="I576" s="157">
        <f t="shared" si="133"/>
        <v>3.3034320725375732</v>
      </c>
      <c r="K576" s="109">
        <f t="shared" si="138"/>
        <v>2037</v>
      </c>
      <c r="L576" s="26">
        <f t="shared" ref="L576:Y591" si="139">AVERAGE(L388,L482)</f>
        <v>4.3824227715834319</v>
      </c>
      <c r="M576" s="26">
        <f t="shared" si="139"/>
        <v>3.3888017924798115</v>
      </c>
      <c r="N576" s="26">
        <f t="shared" si="139"/>
        <v>3.0897271601567842</v>
      </c>
      <c r="O576" s="26">
        <f t="shared" si="139"/>
        <v>2.9379047024065779</v>
      </c>
      <c r="P576" s="26">
        <f t="shared" si="139"/>
        <v>2.8545634914795226</v>
      </c>
      <c r="Q576" s="26">
        <f t="shared" si="139"/>
        <v>2.8377799018963512</v>
      </c>
      <c r="R576" s="26">
        <f t="shared" si="139"/>
        <v>2.8441309121801321</v>
      </c>
      <c r="S576" s="26">
        <f t="shared" si="139"/>
        <v>2.8656444759730197</v>
      </c>
      <c r="T576" s="26">
        <f t="shared" si="139"/>
        <v>2.8995099044716897</v>
      </c>
      <c r="U576" s="26">
        <f t="shared" si="139"/>
        <v>2.952169281831214</v>
      </c>
      <c r="V576" s="26">
        <f t="shared" si="139"/>
        <v>3.0876504568132792</v>
      </c>
      <c r="W576" s="26">
        <f t="shared" si="139"/>
        <v>3.195541264675426</v>
      </c>
      <c r="X576" s="26">
        <f t="shared" si="139"/>
        <v>3.3034320725375732</v>
      </c>
      <c r="Y576" s="26">
        <f t="shared" si="139"/>
        <v>3.4113228803997204</v>
      </c>
    </row>
    <row r="577" spans="1:25" ht="25.2" customHeight="1">
      <c r="A577" s="425"/>
      <c r="B577" s="287">
        <f t="shared" si="136"/>
        <v>2038</v>
      </c>
      <c r="C577" s="309">
        <f t="shared" si="137"/>
        <v>50405</v>
      </c>
      <c r="D577" s="157">
        <f t="shared" si="128"/>
        <v>3.620317241406676</v>
      </c>
      <c r="E577" s="157">
        <f t="shared" si="129"/>
        <v>2.8962340969430502</v>
      </c>
      <c r="F577" s="157">
        <f t="shared" si="130"/>
        <v>2.8409554070382415</v>
      </c>
      <c r="G577" s="157">
        <f t="shared" si="131"/>
        <v>2.8825771902223547</v>
      </c>
      <c r="H577" s="157">
        <f t="shared" si="132"/>
        <v>3.0199098693222464</v>
      </c>
      <c r="I577" s="157">
        <f t="shared" si="133"/>
        <v>3.3034320725375732</v>
      </c>
      <c r="K577" s="109">
        <f t="shared" si="138"/>
        <v>2038</v>
      </c>
      <c r="L577" s="26">
        <f t="shared" si="139"/>
        <v>4.3824227715834319</v>
      </c>
      <c r="M577" s="26">
        <f t="shared" si="139"/>
        <v>3.3888017924798115</v>
      </c>
      <c r="N577" s="26">
        <f t="shared" si="139"/>
        <v>3.0897271601567842</v>
      </c>
      <c r="O577" s="26">
        <f t="shared" si="139"/>
        <v>2.9379047024065779</v>
      </c>
      <c r="P577" s="26">
        <f t="shared" si="139"/>
        <v>2.8545634914795226</v>
      </c>
      <c r="Q577" s="26">
        <f t="shared" si="139"/>
        <v>2.8377799018963512</v>
      </c>
      <c r="R577" s="26">
        <f t="shared" si="139"/>
        <v>2.8441309121801321</v>
      </c>
      <c r="S577" s="26">
        <f t="shared" si="139"/>
        <v>2.8656444759730197</v>
      </c>
      <c r="T577" s="26">
        <f t="shared" si="139"/>
        <v>2.8995099044716897</v>
      </c>
      <c r="U577" s="26">
        <f t="shared" si="139"/>
        <v>2.952169281831214</v>
      </c>
      <c r="V577" s="26">
        <f t="shared" si="139"/>
        <v>3.0876504568132792</v>
      </c>
      <c r="W577" s="26">
        <f t="shared" si="139"/>
        <v>3.195541264675426</v>
      </c>
      <c r="X577" s="26">
        <f t="shared" si="139"/>
        <v>3.3034320725375732</v>
      </c>
      <c r="Y577" s="26">
        <f t="shared" si="139"/>
        <v>3.4113228803997204</v>
      </c>
    </row>
    <row r="578" spans="1:25" ht="25.2" customHeight="1">
      <c r="A578" s="425"/>
      <c r="B578" s="287">
        <f t="shared" si="136"/>
        <v>2039</v>
      </c>
      <c r="C578" s="309">
        <f t="shared" si="137"/>
        <v>50770</v>
      </c>
      <c r="D578" s="157">
        <f t="shared" si="128"/>
        <v>3.620317241406676</v>
      </c>
      <c r="E578" s="157">
        <f t="shared" si="129"/>
        <v>2.8962340969430502</v>
      </c>
      <c r="F578" s="157">
        <f t="shared" si="130"/>
        <v>2.8409554070382415</v>
      </c>
      <c r="G578" s="157">
        <f t="shared" si="131"/>
        <v>2.8825771902223547</v>
      </c>
      <c r="H578" s="157">
        <f t="shared" si="132"/>
        <v>3.0199098693222464</v>
      </c>
      <c r="I578" s="157">
        <f t="shared" si="133"/>
        <v>3.3034320725375732</v>
      </c>
      <c r="K578" s="109">
        <f t="shared" si="138"/>
        <v>2039</v>
      </c>
      <c r="L578" s="26">
        <f t="shared" si="139"/>
        <v>4.3824227715834319</v>
      </c>
      <c r="M578" s="26">
        <f t="shared" si="139"/>
        <v>3.3888017924798115</v>
      </c>
      <c r="N578" s="26">
        <f t="shared" si="139"/>
        <v>3.0897271601567842</v>
      </c>
      <c r="O578" s="26">
        <f t="shared" si="139"/>
        <v>2.9379047024065779</v>
      </c>
      <c r="P578" s="26">
        <f t="shared" si="139"/>
        <v>2.8545634914795226</v>
      </c>
      <c r="Q578" s="26">
        <f t="shared" si="139"/>
        <v>2.8377799018963512</v>
      </c>
      <c r="R578" s="26">
        <f t="shared" si="139"/>
        <v>2.8441309121801321</v>
      </c>
      <c r="S578" s="26">
        <f t="shared" si="139"/>
        <v>2.8656444759730197</v>
      </c>
      <c r="T578" s="26">
        <f t="shared" si="139"/>
        <v>2.8995099044716897</v>
      </c>
      <c r="U578" s="26">
        <f t="shared" si="139"/>
        <v>2.952169281831214</v>
      </c>
      <c r="V578" s="26">
        <f t="shared" si="139"/>
        <v>3.0876504568132792</v>
      </c>
      <c r="W578" s="26">
        <f t="shared" si="139"/>
        <v>3.195541264675426</v>
      </c>
      <c r="X578" s="26">
        <f t="shared" si="139"/>
        <v>3.3034320725375732</v>
      </c>
      <c r="Y578" s="26">
        <f t="shared" si="139"/>
        <v>3.4113228803997204</v>
      </c>
    </row>
    <row r="579" spans="1:25" ht="25.2" customHeight="1">
      <c r="A579" s="425"/>
      <c r="B579" s="287">
        <f t="shared" si="136"/>
        <v>2040</v>
      </c>
      <c r="C579" s="309">
        <f t="shared" si="137"/>
        <v>51135</v>
      </c>
      <c r="D579" s="157">
        <f t="shared" si="128"/>
        <v>3.620317241406676</v>
      </c>
      <c r="E579" s="157">
        <f t="shared" si="129"/>
        <v>2.8962340969430502</v>
      </c>
      <c r="F579" s="157">
        <f t="shared" si="130"/>
        <v>2.8409554070382415</v>
      </c>
      <c r="G579" s="157">
        <f t="shared" si="131"/>
        <v>2.8825771902223547</v>
      </c>
      <c r="H579" s="157">
        <f t="shared" si="132"/>
        <v>3.0199098693222464</v>
      </c>
      <c r="I579" s="157">
        <f t="shared" si="133"/>
        <v>3.3034320725375732</v>
      </c>
      <c r="K579" s="109">
        <f t="shared" si="138"/>
        <v>2040</v>
      </c>
      <c r="L579" s="26">
        <f t="shared" si="139"/>
        <v>4.3824227715834319</v>
      </c>
      <c r="M579" s="26">
        <f t="shared" si="139"/>
        <v>3.3888017924798115</v>
      </c>
      <c r="N579" s="26">
        <f t="shared" si="139"/>
        <v>3.0897271601567842</v>
      </c>
      <c r="O579" s="26">
        <f t="shared" si="139"/>
        <v>2.9379047024065779</v>
      </c>
      <c r="P579" s="26">
        <f t="shared" si="139"/>
        <v>2.8545634914795226</v>
      </c>
      <c r="Q579" s="26">
        <f t="shared" si="139"/>
        <v>2.8377799018963512</v>
      </c>
      <c r="R579" s="26">
        <f t="shared" si="139"/>
        <v>2.8441309121801321</v>
      </c>
      <c r="S579" s="26">
        <f t="shared" si="139"/>
        <v>2.8656444759730197</v>
      </c>
      <c r="T579" s="26">
        <f t="shared" si="139"/>
        <v>2.8995099044716897</v>
      </c>
      <c r="U579" s="26">
        <f t="shared" si="139"/>
        <v>2.952169281831214</v>
      </c>
      <c r="V579" s="26">
        <f t="shared" si="139"/>
        <v>3.0876504568132792</v>
      </c>
      <c r="W579" s="26">
        <f t="shared" si="139"/>
        <v>3.195541264675426</v>
      </c>
      <c r="X579" s="26">
        <f t="shared" si="139"/>
        <v>3.3034320725375732</v>
      </c>
      <c r="Y579" s="26">
        <f t="shared" si="139"/>
        <v>3.4113228803997204</v>
      </c>
    </row>
    <row r="580" spans="1:25" ht="25.2" customHeight="1">
      <c r="A580" s="425"/>
      <c r="B580" s="287">
        <f t="shared" si="136"/>
        <v>2041</v>
      </c>
      <c r="C580" s="309">
        <f t="shared" si="137"/>
        <v>51501</v>
      </c>
      <c r="D580" s="157">
        <f t="shared" si="128"/>
        <v>3.620317241406676</v>
      </c>
      <c r="E580" s="157">
        <f t="shared" si="129"/>
        <v>2.8962340969430502</v>
      </c>
      <c r="F580" s="157">
        <f t="shared" si="130"/>
        <v>2.8409554070382415</v>
      </c>
      <c r="G580" s="157">
        <f t="shared" si="131"/>
        <v>2.8825771902223547</v>
      </c>
      <c r="H580" s="157">
        <f t="shared" si="132"/>
        <v>3.0199098693222464</v>
      </c>
      <c r="I580" s="157">
        <f t="shared" si="133"/>
        <v>3.3034320725375732</v>
      </c>
      <c r="K580" s="109">
        <f t="shared" si="138"/>
        <v>2041</v>
      </c>
      <c r="L580" s="26">
        <f t="shared" si="139"/>
        <v>4.3824227715834319</v>
      </c>
      <c r="M580" s="26">
        <f t="shared" si="139"/>
        <v>3.3888017924798115</v>
      </c>
      <c r="N580" s="26">
        <f t="shared" si="139"/>
        <v>3.0897271601567842</v>
      </c>
      <c r="O580" s="26">
        <f t="shared" si="139"/>
        <v>2.9379047024065779</v>
      </c>
      <c r="P580" s="26">
        <f t="shared" si="139"/>
        <v>2.8545634914795226</v>
      </c>
      <c r="Q580" s="26">
        <f t="shared" si="139"/>
        <v>2.8377799018963512</v>
      </c>
      <c r="R580" s="26">
        <f t="shared" si="139"/>
        <v>2.8441309121801321</v>
      </c>
      <c r="S580" s="26">
        <f t="shared" si="139"/>
        <v>2.8656444759730197</v>
      </c>
      <c r="T580" s="26">
        <f t="shared" si="139"/>
        <v>2.8995099044716897</v>
      </c>
      <c r="U580" s="26">
        <f t="shared" si="139"/>
        <v>2.952169281831214</v>
      </c>
      <c r="V580" s="26">
        <f t="shared" si="139"/>
        <v>3.0876504568132792</v>
      </c>
      <c r="W580" s="26">
        <f t="shared" si="139"/>
        <v>3.195541264675426</v>
      </c>
      <c r="X580" s="26">
        <f t="shared" si="139"/>
        <v>3.3034320725375732</v>
      </c>
      <c r="Y580" s="26">
        <f t="shared" si="139"/>
        <v>3.4113228803997204</v>
      </c>
    </row>
    <row r="581" spans="1:25" ht="25.2" customHeight="1">
      <c r="A581" s="425"/>
      <c r="B581" s="287">
        <f>B580+1</f>
        <v>2042</v>
      </c>
      <c r="C581" s="309">
        <f t="shared" si="137"/>
        <v>51866</v>
      </c>
      <c r="D581" s="157">
        <f t="shared" si="128"/>
        <v>3.620317241406676</v>
      </c>
      <c r="E581" s="157">
        <f t="shared" si="129"/>
        <v>2.8962340969430502</v>
      </c>
      <c r="F581" s="157">
        <f t="shared" si="130"/>
        <v>2.8409554070382415</v>
      </c>
      <c r="G581" s="157">
        <f t="shared" si="131"/>
        <v>2.8825771902223547</v>
      </c>
      <c r="H581" s="157">
        <f t="shared" si="132"/>
        <v>3.0199098693222464</v>
      </c>
      <c r="I581" s="157">
        <f t="shared" si="133"/>
        <v>3.3034320725375732</v>
      </c>
      <c r="K581" s="109">
        <f>K580+1</f>
        <v>2042</v>
      </c>
      <c r="L581" s="26">
        <f t="shared" si="139"/>
        <v>4.3824227715834319</v>
      </c>
      <c r="M581" s="26">
        <f t="shared" si="139"/>
        <v>3.3888017924798115</v>
      </c>
      <c r="N581" s="26">
        <f t="shared" si="139"/>
        <v>3.0897271601567842</v>
      </c>
      <c r="O581" s="26">
        <f t="shared" si="139"/>
        <v>2.9379047024065779</v>
      </c>
      <c r="P581" s="26">
        <f t="shared" si="139"/>
        <v>2.8545634914795226</v>
      </c>
      <c r="Q581" s="26">
        <f t="shared" si="139"/>
        <v>2.8377799018963512</v>
      </c>
      <c r="R581" s="26">
        <f t="shared" si="139"/>
        <v>2.8441309121801321</v>
      </c>
      <c r="S581" s="26">
        <f t="shared" si="139"/>
        <v>2.8656444759730197</v>
      </c>
      <c r="T581" s="26">
        <f t="shared" si="139"/>
        <v>2.8995099044716897</v>
      </c>
      <c r="U581" s="26">
        <f t="shared" si="139"/>
        <v>2.952169281831214</v>
      </c>
      <c r="V581" s="26">
        <f t="shared" si="139"/>
        <v>3.0876504568132792</v>
      </c>
      <c r="W581" s="26">
        <f t="shared" si="139"/>
        <v>3.195541264675426</v>
      </c>
      <c r="X581" s="26">
        <f t="shared" si="139"/>
        <v>3.3034320725375732</v>
      </c>
      <c r="Y581" s="26">
        <f t="shared" si="139"/>
        <v>3.4113228803997204</v>
      </c>
    </row>
    <row r="582" spans="1:25" ht="25.2" customHeight="1">
      <c r="A582" s="425"/>
      <c r="B582" s="287">
        <f t="shared" si="136"/>
        <v>2043</v>
      </c>
      <c r="C582" s="309">
        <f t="shared" si="137"/>
        <v>52231</v>
      </c>
      <c r="D582" s="157">
        <f t="shared" si="128"/>
        <v>3.620317241406676</v>
      </c>
      <c r="E582" s="157">
        <f t="shared" si="129"/>
        <v>2.8962340969430502</v>
      </c>
      <c r="F582" s="157">
        <f t="shared" si="130"/>
        <v>2.8409554070382415</v>
      </c>
      <c r="G582" s="157">
        <f t="shared" si="131"/>
        <v>2.8825771902223547</v>
      </c>
      <c r="H582" s="157">
        <f t="shared" si="132"/>
        <v>3.0199098693222464</v>
      </c>
      <c r="I582" s="157">
        <f t="shared" si="133"/>
        <v>3.3034320725375732</v>
      </c>
      <c r="K582" s="109">
        <f t="shared" si="138"/>
        <v>2043</v>
      </c>
      <c r="L582" s="26">
        <f t="shared" si="139"/>
        <v>4.3824227715834319</v>
      </c>
      <c r="M582" s="26">
        <f t="shared" si="139"/>
        <v>3.3888017924798115</v>
      </c>
      <c r="N582" s="26">
        <f t="shared" si="139"/>
        <v>3.0897271601567842</v>
      </c>
      <c r="O582" s="26">
        <f t="shared" si="139"/>
        <v>2.9379047024065779</v>
      </c>
      <c r="P582" s="26">
        <f t="shared" si="139"/>
        <v>2.8545634914795226</v>
      </c>
      <c r="Q582" s="26">
        <f t="shared" si="139"/>
        <v>2.8377799018963512</v>
      </c>
      <c r="R582" s="26">
        <f t="shared" si="139"/>
        <v>2.8441309121801321</v>
      </c>
      <c r="S582" s="26">
        <f t="shared" si="139"/>
        <v>2.8656444759730197</v>
      </c>
      <c r="T582" s="26">
        <f t="shared" si="139"/>
        <v>2.8995099044716897</v>
      </c>
      <c r="U582" s="26">
        <f t="shared" si="139"/>
        <v>2.952169281831214</v>
      </c>
      <c r="V582" s="26">
        <f t="shared" si="139"/>
        <v>3.0876504568132792</v>
      </c>
      <c r="W582" s="26">
        <f t="shared" si="139"/>
        <v>3.195541264675426</v>
      </c>
      <c r="X582" s="26">
        <f t="shared" si="139"/>
        <v>3.3034320725375732</v>
      </c>
      <c r="Y582" s="26">
        <f t="shared" si="139"/>
        <v>3.4113228803997204</v>
      </c>
    </row>
    <row r="583" spans="1:25" ht="25.2" customHeight="1">
      <c r="A583" s="425"/>
      <c r="B583" s="287">
        <f t="shared" si="136"/>
        <v>2044</v>
      </c>
      <c r="C583" s="309">
        <f t="shared" si="137"/>
        <v>52596</v>
      </c>
      <c r="D583" s="157">
        <f t="shared" si="128"/>
        <v>3.620317241406676</v>
      </c>
      <c r="E583" s="157">
        <f t="shared" si="129"/>
        <v>2.8962340969430502</v>
      </c>
      <c r="F583" s="157">
        <f t="shared" si="130"/>
        <v>2.8409554070382415</v>
      </c>
      <c r="G583" s="157">
        <f t="shared" si="131"/>
        <v>2.8825771902223547</v>
      </c>
      <c r="H583" s="157">
        <f t="shared" si="132"/>
        <v>3.0199098693222464</v>
      </c>
      <c r="I583" s="157">
        <f t="shared" si="133"/>
        <v>3.3034320725375732</v>
      </c>
      <c r="K583" s="109">
        <f t="shared" si="138"/>
        <v>2044</v>
      </c>
      <c r="L583" s="26">
        <f t="shared" si="139"/>
        <v>4.3824227715834319</v>
      </c>
      <c r="M583" s="26">
        <f t="shared" si="139"/>
        <v>3.3888017924798115</v>
      </c>
      <c r="N583" s="26">
        <f t="shared" si="139"/>
        <v>3.0897271601567842</v>
      </c>
      <c r="O583" s="26">
        <f t="shared" si="139"/>
        <v>2.9379047024065779</v>
      </c>
      <c r="P583" s="26">
        <f t="shared" si="139"/>
        <v>2.8545634914795226</v>
      </c>
      <c r="Q583" s="26">
        <f t="shared" si="139"/>
        <v>2.8377799018963512</v>
      </c>
      <c r="R583" s="26">
        <f t="shared" si="139"/>
        <v>2.8441309121801321</v>
      </c>
      <c r="S583" s="26">
        <f t="shared" si="139"/>
        <v>2.8656444759730197</v>
      </c>
      <c r="T583" s="26">
        <f t="shared" si="139"/>
        <v>2.8995099044716897</v>
      </c>
      <c r="U583" s="26">
        <f t="shared" si="139"/>
        <v>2.952169281831214</v>
      </c>
      <c r="V583" s="26">
        <f t="shared" si="139"/>
        <v>3.0876504568132792</v>
      </c>
      <c r="W583" s="26">
        <f t="shared" si="139"/>
        <v>3.195541264675426</v>
      </c>
      <c r="X583" s="26">
        <f t="shared" si="139"/>
        <v>3.3034320725375732</v>
      </c>
      <c r="Y583" s="26">
        <f t="shared" si="139"/>
        <v>3.4113228803997204</v>
      </c>
    </row>
    <row r="584" spans="1:25" ht="25.2" customHeight="1">
      <c r="A584" s="425"/>
      <c r="B584" s="287">
        <f t="shared" si="136"/>
        <v>2045</v>
      </c>
      <c r="C584" s="309">
        <f t="shared" si="137"/>
        <v>52962</v>
      </c>
      <c r="D584" s="157">
        <f t="shared" si="128"/>
        <v>3.620317241406676</v>
      </c>
      <c r="E584" s="157">
        <f t="shared" si="129"/>
        <v>2.8962340969430502</v>
      </c>
      <c r="F584" s="157">
        <f t="shared" si="130"/>
        <v>2.8409554070382415</v>
      </c>
      <c r="G584" s="157">
        <f t="shared" si="131"/>
        <v>2.8825771902223547</v>
      </c>
      <c r="H584" s="157">
        <f t="shared" si="132"/>
        <v>3.0199098693222464</v>
      </c>
      <c r="I584" s="157">
        <f t="shared" si="133"/>
        <v>3.3034320725375732</v>
      </c>
      <c r="K584" s="109">
        <f t="shared" si="138"/>
        <v>2045</v>
      </c>
      <c r="L584" s="26">
        <f t="shared" si="139"/>
        <v>4.3824227715834319</v>
      </c>
      <c r="M584" s="26">
        <f t="shared" si="139"/>
        <v>3.3888017924798115</v>
      </c>
      <c r="N584" s="26">
        <f t="shared" si="139"/>
        <v>3.0897271601567842</v>
      </c>
      <c r="O584" s="26">
        <f t="shared" si="139"/>
        <v>2.9379047024065779</v>
      </c>
      <c r="P584" s="26">
        <f t="shared" si="139"/>
        <v>2.8545634914795226</v>
      </c>
      <c r="Q584" s="26">
        <f t="shared" si="139"/>
        <v>2.8377799018963512</v>
      </c>
      <c r="R584" s="26">
        <f t="shared" si="139"/>
        <v>2.8441309121801321</v>
      </c>
      <c r="S584" s="26">
        <f t="shared" si="139"/>
        <v>2.8656444759730197</v>
      </c>
      <c r="T584" s="26">
        <f t="shared" si="139"/>
        <v>2.8995099044716897</v>
      </c>
      <c r="U584" s="26">
        <f t="shared" si="139"/>
        <v>2.952169281831214</v>
      </c>
      <c r="V584" s="26">
        <f t="shared" si="139"/>
        <v>3.0876504568132792</v>
      </c>
      <c r="W584" s="26">
        <f t="shared" si="139"/>
        <v>3.195541264675426</v>
      </c>
      <c r="X584" s="26">
        <f t="shared" si="139"/>
        <v>3.3034320725375732</v>
      </c>
      <c r="Y584" s="26">
        <f t="shared" si="139"/>
        <v>3.4113228803997204</v>
      </c>
    </row>
    <row r="585" spans="1:25" ht="25.2" customHeight="1">
      <c r="A585" s="425"/>
      <c r="B585" s="287">
        <f t="shared" si="136"/>
        <v>2046</v>
      </c>
      <c r="C585" s="309">
        <f t="shared" si="137"/>
        <v>53327</v>
      </c>
      <c r="D585" s="157">
        <f t="shared" si="128"/>
        <v>3.620317241406676</v>
      </c>
      <c r="E585" s="157">
        <f t="shared" si="129"/>
        <v>2.8962340969430502</v>
      </c>
      <c r="F585" s="157">
        <f t="shared" si="130"/>
        <v>2.8409554070382415</v>
      </c>
      <c r="G585" s="157">
        <f t="shared" si="131"/>
        <v>2.8825771902223547</v>
      </c>
      <c r="H585" s="157">
        <f t="shared" si="132"/>
        <v>3.0199098693222464</v>
      </c>
      <c r="I585" s="157">
        <f t="shared" si="133"/>
        <v>3.3034320725375732</v>
      </c>
      <c r="K585" s="109">
        <f t="shared" si="138"/>
        <v>2046</v>
      </c>
      <c r="L585" s="26">
        <f t="shared" si="139"/>
        <v>4.3824227715834319</v>
      </c>
      <c r="M585" s="26">
        <f t="shared" si="139"/>
        <v>3.3888017924798115</v>
      </c>
      <c r="N585" s="26">
        <f t="shared" si="139"/>
        <v>3.0897271601567842</v>
      </c>
      <c r="O585" s="26">
        <f t="shared" si="139"/>
        <v>2.9379047024065779</v>
      </c>
      <c r="P585" s="26">
        <f t="shared" si="139"/>
        <v>2.8545634914795226</v>
      </c>
      <c r="Q585" s="26">
        <f t="shared" si="139"/>
        <v>2.8377799018963512</v>
      </c>
      <c r="R585" s="26">
        <f t="shared" si="139"/>
        <v>2.8441309121801321</v>
      </c>
      <c r="S585" s="26">
        <f t="shared" si="139"/>
        <v>2.8656444759730197</v>
      </c>
      <c r="T585" s="26">
        <f t="shared" si="139"/>
        <v>2.8995099044716897</v>
      </c>
      <c r="U585" s="26">
        <f t="shared" si="139"/>
        <v>2.952169281831214</v>
      </c>
      <c r="V585" s="26">
        <f t="shared" si="139"/>
        <v>3.0876504568132792</v>
      </c>
      <c r="W585" s="26">
        <f t="shared" si="139"/>
        <v>3.195541264675426</v>
      </c>
      <c r="X585" s="26">
        <f t="shared" si="139"/>
        <v>3.3034320725375732</v>
      </c>
      <c r="Y585" s="26">
        <f t="shared" si="139"/>
        <v>3.4113228803997204</v>
      </c>
    </row>
    <row r="586" spans="1:25" ht="25.2" customHeight="1">
      <c r="A586" s="425"/>
      <c r="B586" s="287">
        <f t="shared" si="136"/>
        <v>2047</v>
      </c>
      <c r="C586" s="309">
        <f t="shared" si="137"/>
        <v>53692</v>
      </c>
      <c r="D586" s="157">
        <f t="shared" si="128"/>
        <v>3.620317241406676</v>
      </c>
      <c r="E586" s="157">
        <f t="shared" si="129"/>
        <v>2.8962340969430502</v>
      </c>
      <c r="F586" s="157">
        <f t="shared" si="130"/>
        <v>2.8409554070382415</v>
      </c>
      <c r="G586" s="157">
        <f t="shared" si="131"/>
        <v>2.8825771902223547</v>
      </c>
      <c r="H586" s="157">
        <f t="shared" si="132"/>
        <v>3.0199098693222464</v>
      </c>
      <c r="I586" s="157">
        <f t="shared" si="133"/>
        <v>3.3034320725375732</v>
      </c>
      <c r="K586" s="109">
        <f t="shared" si="138"/>
        <v>2047</v>
      </c>
      <c r="L586" s="26">
        <f t="shared" si="139"/>
        <v>4.3824227715834319</v>
      </c>
      <c r="M586" s="26">
        <f t="shared" si="139"/>
        <v>3.3888017924798115</v>
      </c>
      <c r="N586" s="26">
        <f t="shared" si="139"/>
        <v>3.0897271601567842</v>
      </c>
      <c r="O586" s="26">
        <f t="shared" si="139"/>
        <v>2.9379047024065779</v>
      </c>
      <c r="P586" s="26">
        <f t="shared" si="139"/>
        <v>2.8545634914795226</v>
      </c>
      <c r="Q586" s="26">
        <f t="shared" si="139"/>
        <v>2.8377799018963512</v>
      </c>
      <c r="R586" s="26">
        <f t="shared" si="139"/>
        <v>2.8441309121801321</v>
      </c>
      <c r="S586" s="26">
        <f t="shared" si="139"/>
        <v>2.8656444759730197</v>
      </c>
      <c r="T586" s="26">
        <f t="shared" si="139"/>
        <v>2.8995099044716897</v>
      </c>
      <c r="U586" s="26">
        <f t="shared" si="139"/>
        <v>2.952169281831214</v>
      </c>
      <c r="V586" s="26">
        <f t="shared" si="139"/>
        <v>3.0876504568132792</v>
      </c>
      <c r="W586" s="26">
        <f t="shared" si="139"/>
        <v>3.195541264675426</v>
      </c>
      <c r="X586" s="26">
        <f t="shared" si="139"/>
        <v>3.3034320725375732</v>
      </c>
      <c r="Y586" s="26">
        <f t="shared" si="139"/>
        <v>3.4113228803997204</v>
      </c>
    </row>
    <row r="587" spans="1:25" ht="25.2" customHeight="1">
      <c r="A587" s="425"/>
      <c r="B587" s="287">
        <f t="shared" si="136"/>
        <v>2048</v>
      </c>
      <c r="C587" s="309">
        <f t="shared" si="137"/>
        <v>54057</v>
      </c>
      <c r="D587" s="157">
        <f t="shared" si="128"/>
        <v>3.620317241406676</v>
      </c>
      <c r="E587" s="157">
        <f t="shared" si="129"/>
        <v>2.8962340969430502</v>
      </c>
      <c r="F587" s="157">
        <f t="shared" si="130"/>
        <v>2.8409554070382415</v>
      </c>
      <c r="G587" s="157">
        <f t="shared" si="131"/>
        <v>2.8825771902223547</v>
      </c>
      <c r="H587" s="157">
        <f t="shared" si="132"/>
        <v>3.0199098693222464</v>
      </c>
      <c r="I587" s="157">
        <f t="shared" si="133"/>
        <v>3.3034320725375732</v>
      </c>
      <c r="K587" s="109">
        <f t="shared" si="138"/>
        <v>2048</v>
      </c>
      <c r="L587" s="26">
        <f t="shared" si="139"/>
        <v>4.3824227715834319</v>
      </c>
      <c r="M587" s="26">
        <f t="shared" si="139"/>
        <v>3.3888017924798115</v>
      </c>
      <c r="N587" s="26">
        <f t="shared" si="139"/>
        <v>3.0897271601567842</v>
      </c>
      <c r="O587" s="26">
        <f t="shared" si="139"/>
        <v>2.9379047024065779</v>
      </c>
      <c r="P587" s="26">
        <f t="shared" si="139"/>
        <v>2.8545634914795226</v>
      </c>
      <c r="Q587" s="26">
        <f t="shared" si="139"/>
        <v>2.8377799018963512</v>
      </c>
      <c r="R587" s="26">
        <f t="shared" si="139"/>
        <v>2.8441309121801321</v>
      </c>
      <c r="S587" s="26">
        <f t="shared" si="139"/>
        <v>2.8656444759730197</v>
      </c>
      <c r="T587" s="26">
        <f t="shared" si="139"/>
        <v>2.8995099044716897</v>
      </c>
      <c r="U587" s="26">
        <f t="shared" si="139"/>
        <v>2.952169281831214</v>
      </c>
      <c r="V587" s="26">
        <f t="shared" si="139"/>
        <v>3.0876504568132792</v>
      </c>
      <c r="W587" s="26">
        <f t="shared" si="139"/>
        <v>3.195541264675426</v>
      </c>
      <c r="X587" s="26">
        <f t="shared" si="139"/>
        <v>3.3034320725375732</v>
      </c>
      <c r="Y587" s="26">
        <f t="shared" si="139"/>
        <v>3.4113228803997204</v>
      </c>
    </row>
    <row r="588" spans="1:25" ht="25.2" customHeight="1">
      <c r="A588" s="425"/>
      <c r="B588" s="287">
        <f t="shared" si="136"/>
        <v>2049</v>
      </c>
      <c r="C588" s="309">
        <f t="shared" si="137"/>
        <v>54423</v>
      </c>
      <c r="D588" s="157">
        <f t="shared" si="128"/>
        <v>3.620317241406676</v>
      </c>
      <c r="E588" s="157">
        <f t="shared" si="129"/>
        <v>2.8962340969430502</v>
      </c>
      <c r="F588" s="157">
        <f t="shared" si="130"/>
        <v>2.8409554070382415</v>
      </c>
      <c r="G588" s="157">
        <f t="shared" si="131"/>
        <v>2.8825771902223547</v>
      </c>
      <c r="H588" s="157">
        <f t="shared" si="132"/>
        <v>3.0199098693222464</v>
      </c>
      <c r="I588" s="157">
        <f t="shared" si="133"/>
        <v>3.3034320725375732</v>
      </c>
      <c r="K588" s="109">
        <f t="shared" si="138"/>
        <v>2049</v>
      </c>
      <c r="L588" s="26">
        <f t="shared" si="139"/>
        <v>4.3824227715834319</v>
      </c>
      <c r="M588" s="26">
        <f t="shared" si="139"/>
        <v>3.3888017924798115</v>
      </c>
      <c r="N588" s="26">
        <f t="shared" si="139"/>
        <v>3.0897271601567842</v>
      </c>
      <c r="O588" s="26">
        <f t="shared" si="139"/>
        <v>2.9379047024065779</v>
      </c>
      <c r="P588" s="26">
        <f t="shared" si="139"/>
        <v>2.8545634914795226</v>
      </c>
      <c r="Q588" s="26">
        <f t="shared" si="139"/>
        <v>2.8377799018963512</v>
      </c>
      <c r="R588" s="26">
        <f t="shared" si="139"/>
        <v>2.8441309121801321</v>
      </c>
      <c r="S588" s="26">
        <f t="shared" si="139"/>
        <v>2.8656444759730197</v>
      </c>
      <c r="T588" s="26">
        <f t="shared" si="139"/>
        <v>2.8995099044716897</v>
      </c>
      <c r="U588" s="26">
        <f t="shared" si="139"/>
        <v>2.952169281831214</v>
      </c>
      <c r="V588" s="26">
        <f t="shared" si="139"/>
        <v>3.0876504568132792</v>
      </c>
      <c r="W588" s="26">
        <f t="shared" si="139"/>
        <v>3.195541264675426</v>
      </c>
      <c r="X588" s="26">
        <f t="shared" si="139"/>
        <v>3.3034320725375732</v>
      </c>
      <c r="Y588" s="26">
        <f t="shared" si="139"/>
        <v>3.4113228803997204</v>
      </c>
    </row>
    <row r="589" spans="1:25" ht="25.2" customHeight="1">
      <c r="A589" s="425"/>
      <c r="B589" s="287">
        <f t="shared" si="136"/>
        <v>2050</v>
      </c>
      <c r="C589" s="309">
        <f t="shared" si="137"/>
        <v>54788</v>
      </c>
      <c r="D589" s="157">
        <f t="shared" si="128"/>
        <v>3.620317241406676</v>
      </c>
      <c r="E589" s="157">
        <f t="shared" si="129"/>
        <v>2.8962340969430502</v>
      </c>
      <c r="F589" s="157">
        <f t="shared" si="130"/>
        <v>2.8409554070382415</v>
      </c>
      <c r="G589" s="157">
        <f t="shared" si="131"/>
        <v>2.8825771902223547</v>
      </c>
      <c r="H589" s="157">
        <f t="shared" si="132"/>
        <v>3.0199098693222464</v>
      </c>
      <c r="I589" s="157">
        <f t="shared" si="133"/>
        <v>3.3034320725375732</v>
      </c>
      <c r="K589" s="109">
        <f t="shared" si="138"/>
        <v>2050</v>
      </c>
      <c r="L589" s="26">
        <f t="shared" si="139"/>
        <v>4.3824227715834319</v>
      </c>
      <c r="M589" s="26">
        <f t="shared" si="139"/>
        <v>3.3888017924798115</v>
      </c>
      <c r="N589" s="26">
        <f t="shared" si="139"/>
        <v>3.0897271601567842</v>
      </c>
      <c r="O589" s="26">
        <f t="shared" si="139"/>
        <v>2.9379047024065779</v>
      </c>
      <c r="P589" s="26">
        <f t="shared" si="139"/>
        <v>2.8545634914795226</v>
      </c>
      <c r="Q589" s="26">
        <f t="shared" si="139"/>
        <v>2.8377799018963512</v>
      </c>
      <c r="R589" s="26">
        <f t="shared" si="139"/>
        <v>2.8441309121801321</v>
      </c>
      <c r="S589" s="26">
        <f t="shared" si="139"/>
        <v>2.8656444759730197</v>
      </c>
      <c r="T589" s="26">
        <f t="shared" si="139"/>
        <v>2.8995099044716897</v>
      </c>
      <c r="U589" s="26">
        <f t="shared" si="139"/>
        <v>2.952169281831214</v>
      </c>
      <c r="V589" s="26">
        <f t="shared" si="139"/>
        <v>3.0876504568132792</v>
      </c>
      <c r="W589" s="26">
        <f t="shared" si="139"/>
        <v>3.195541264675426</v>
      </c>
      <c r="X589" s="26">
        <f t="shared" si="139"/>
        <v>3.3034320725375732</v>
      </c>
      <c r="Y589" s="26">
        <f t="shared" si="139"/>
        <v>3.4113228803997204</v>
      </c>
    </row>
    <row r="590" spans="1:25" ht="25.2" customHeight="1">
      <c r="A590" s="425"/>
      <c r="B590" s="287">
        <f t="shared" si="136"/>
        <v>2051</v>
      </c>
      <c r="C590" s="309">
        <f t="shared" si="137"/>
        <v>55153</v>
      </c>
      <c r="D590" s="157">
        <f t="shared" si="128"/>
        <v>3.620317241406676</v>
      </c>
      <c r="E590" s="157">
        <f t="shared" si="129"/>
        <v>2.8962340969430502</v>
      </c>
      <c r="F590" s="157">
        <f t="shared" si="130"/>
        <v>2.8409554070382415</v>
      </c>
      <c r="G590" s="157">
        <f t="shared" si="131"/>
        <v>2.8825771902223547</v>
      </c>
      <c r="H590" s="157">
        <f t="shared" si="132"/>
        <v>3.0199098693222464</v>
      </c>
      <c r="I590" s="157">
        <f t="shared" si="133"/>
        <v>3.3034320725375732</v>
      </c>
      <c r="K590" s="109">
        <f t="shared" si="138"/>
        <v>2051</v>
      </c>
      <c r="L590" s="26">
        <f t="shared" si="139"/>
        <v>4.3824227715834319</v>
      </c>
      <c r="M590" s="26">
        <f t="shared" si="139"/>
        <v>3.3888017924798115</v>
      </c>
      <c r="N590" s="26">
        <f t="shared" si="139"/>
        <v>3.0897271601567842</v>
      </c>
      <c r="O590" s="26">
        <f t="shared" si="139"/>
        <v>2.9379047024065779</v>
      </c>
      <c r="P590" s="26">
        <f t="shared" si="139"/>
        <v>2.8545634914795226</v>
      </c>
      <c r="Q590" s="26">
        <f t="shared" si="139"/>
        <v>2.8377799018963512</v>
      </c>
      <c r="R590" s="26">
        <f t="shared" si="139"/>
        <v>2.8441309121801321</v>
      </c>
      <c r="S590" s="26">
        <f t="shared" si="139"/>
        <v>2.8656444759730197</v>
      </c>
      <c r="T590" s="26">
        <f t="shared" si="139"/>
        <v>2.8995099044716897</v>
      </c>
      <c r="U590" s="26">
        <f t="shared" si="139"/>
        <v>2.952169281831214</v>
      </c>
      <c r="V590" s="26">
        <f t="shared" si="139"/>
        <v>3.0876504568132792</v>
      </c>
      <c r="W590" s="26">
        <f t="shared" si="139"/>
        <v>3.195541264675426</v>
      </c>
      <c r="X590" s="26">
        <f t="shared" si="139"/>
        <v>3.3034320725375732</v>
      </c>
      <c r="Y590" s="26">
        <f t="shared" si="139"/>
        <v>3.4113228803997204</v>
      </c>
    </row>
    <row r="591" spans="1:25" ht="25.2" customHeight="1">
      <c r="A591" s="425"/>
      <c r="B591" s="287">
        <f t="shared" si="136"/>
        <v>2052</v>
      </c>
      <c r="C591" s="309">
        <f t="shared" si="137"/>
        <v>55518</v>
      </c>
      <c r="D591" s="157">
        <f t="shared" si="128"/>
        <v>3.620317241406676</v>
      </c>
      <c r="E591" s="157">
        <f t="shared" si="129"/>
        <v>2.8962340969430502</v>
      </c>
      <c r="F591" s="157">
        <f t="shared" si="130"/>
        <v>2.8409554070382415</v>
      </c>
      <c r="G591" s="157">
        <f t="shared" si="131"/>
        <v>2.8825771902223547</v>
      </c>
      <c r="H591" s="157">
        <f t="shared" si="132"/>
        <v>3.0199098693222464</v>
      </c>
      <c r="I591" s="157">
        <f t="shared" si="133"/>
        <v>3.3034320725375732</v>
      </c>
      <c r="K591" s="109">
        <f t="shared" si="138"/>
        <v>2052</v>
      </c>
      <c r="L591" s="26">
        <f t="shared" si="139"/>
        <v>4.3824227715834319</v>
      </c>
      <c r="M591" s="26">
        <f t="shared" si="139"/>
        <v>3.3888017924798115</v>
      </c>
      <c r="N591" s="26">
        <f t="shared" si="139"/>
        <v>3.0897271601567842</v>
      </c>
      <c r="O591" s="26">
        <f t="shared" si="139"/>
        <v>2.9379047024065779</v>
      </c>
      <c r="P591" s="26">
        <f t="shared" si="139"/>
        <v>2.8545634914795226</v>
      </c>
      <c r="Q591" s="26">
        <f t="shared" si="139"/>
        <v>2.8377799018963512</v>
      </c>
      <c r="R591" s="26">
        <f t="shared" si="139"/>
        <v>2.8441309121801321</v>
      </c>
      <c r="S591" s="26">
        <f t="shared" si="139"/>
        <v>2.8656444759730197</v>
      </c>
      <c r="T591" s="26">
        <f t="shared" si="139"/>
        <v>2.8995099044716897</v>
      </c>
      <c r="U591" s="26">
        <f t="shared" si="139"/>
        <v>2.952169281831214</v>
      </c>
      <c r="V591" s="26">
        <f t="shared" si="139"/>
        <v>3.0876504568132792</v>
      </c>
      <c r="W591" s="26">
        <f t="shared" si="139"/>
        <v>3.195541264675426</v>
      </c>
      <c r="X591" s="26">
        <f t="shared" si="139"/>
        <v>3.3034320725375732</v>
      </c>
      <c r="Y591" s="26">
        <f t="shared" si="139"/>
        <v>3.4113228803997204</v>
      </c>
    </row>
    <row r="592" spans="1:25" ht="25.2" customHeight="1">
      <c r="A592" s="425"/>
      <c r="B592" s="287">
        <f t="shared" si="136"/>
        <v>2053</v>
      </c>
      <c r="C592" s="309">
        <f t="shared" si="137"/>
        <v>55884</v>
      </c>
      <c r="D592" s="157">
        <f t="shared" si="128"/>
        <v>3.620317241406676</v>
      </c>
      <c r="E592" s="157">
        <f t="shared" si="129"/>
        <v>2.8962340969430502</v>
      </c>
      <c r="F592" s="157">
        <f t="shared" si="130"/>
        <v>2.8409554070382415</v>
      </c>
      <c r="G592" s="157">
        <f t="shared" si="131"/>
        <v>2.8825771902223547</v>
      </c>
      <c r="H592" s="157">
        <f t="shared" si="132"/>
        <v>3.0199098693222464</v>
      </c>
      <c r="I592" s="157">
        <f t="shared" si="133"/>
        <v>3.3034320725375732</v>
      </c>
      <c r="K592" s="109">
        <f t="shared" si="138"/>
        <v>2053</v>
      </c>
      <c r="L592" s="26">
        <f t="shared" ref="L592:Y600" si="140">AVERAGE(L404,L498)</f>
        <v>4.3824227715834319</v>
      </c>
      <c r="M592" s="26">
        <f t="shared" si="140"/>
        <v>3.3888017924798115</v>
      </c>
      <c r="N592" s="26">
        <f t="shared" si="140"/>
        <v>3.0897271601567842</v>
      </c>
      <c r="O592" s="26">
        <f t="shared" si="140"/>
        <v>2.9379047024065779</v>
      </c>
      <c r="P592" s="26">
        <f t="shared" si="140"/>
        <v>2.8545634914795226</v>
      </c>
      <c r="Q592" s="26">
        <f t="shared" si="140"/>
        <v>2.8377799018963512</v>
      </c>
      <c r="R592" s="26">
        <f t="shared" si="140"/>
        <v>2.8441309121801321</v>
      </c>
      <c r="S592" s="26">
        <f t="shared" si="140"/>
        <v>2.8656444759730197</v>
      </c>
      <c r="T592" s="26">
        <f t="shared" si="140"/>
        <v>2.8995099044716897</v>
      </c>
      <c r="U592" s="26">
        <f t="shared" si="140"/>
        <v>2.952169281831214</v>
      </c>
      <c r="V592" s="26">
        <f t="shared" si="140"/>
        <v>3.0876504568132792</v>
      </c>
      <c r="W592" s="26">
        <f t="shared" si="140"/>
        <v>3.195541264675426</v>
      </c>
      <c r="X592" s="26">
        <f t="shared" si="140"/>
        <v>3.3034320725375732</v>
      </c>
      <c r="Y592" s="26">
        <f t="shared" si="140"/>
        <v>3.4113228803997204</v>
      </c>
    </row>
    <row r="593" spans="1:25" ht="25.2" customHeight="1">
      <c r="A593" s="425"/>
      <c r="B593" s="287">
        <f t="shared" si="136"/>
        <v>2054</v>
      </c>
      <c r="C593" s="309">
        <f t="shared" si="137"/>
        <v>56249</v>
      </c>
      <c r="D593" s="157">
        <f t="shared" si="128"/>
        <v>3.620317241406676</v>
      </c>
      <c r="E593" s="157">
        <f t="shared" si="129"/>
        <v>2.8962340969430502</v>
      </c>
      <c r="F593" s="157">
        <f t="shared" si="130"/>
        <v>2.8409554070382415</v>
      </c>
      <c r="G593" s="157">
        <f t="shared" si="131"/>
        <v>2.8825771902223547</v>
      </c>
      <c r="H593" s="157">
        <f t="shared" si="132"/>
        <v>3.0199098693222464</v>
      </c>
      <c r="I593" s="157">
        <f t="shared" si="133"/>
        <v>3.3034320725375732</v>
      </c>
      <c r="K593" s="109">
        <f t="shared" si="138"/>
        <v>2054</v>
      </c>
      <c r="L593" s="26">
        <f t="shared" si="140"/>
        <v>4.3824227715834319</v>
      </c>
      <c r="M593" s="26">
        <f t="shared" si="140"/>
        <v>3.3888017924798115</v>
      </c>
      <c r="N593" s="26">
        <f t="shared" si="140"/>
        <v>3.0897271601567842</v>
      </c>
      <c r="O593" s="26">
        <f t="shared" si="140"/>
        <v>2.9379047024065779</v>
      </c>
      <c r="P593" s="26">
        <f t="shared" si="140"/>
        <v>2.8545634914795226</v>
      </c>
      <c r="Q593" s="26">
        <f t="shared" si="140"/>
        <v>2.8377799018963512</v>
      </c>
      <c r="R593" s="26">
        <f t="shared" si="140"/>
        <v>2.8441309121801321</v>
      </c>
      <c r="S593" s="26">
        <f t="shared" si="140"/>
        <v>2.8656444759730197</v>
      </c>
      <c r="T593" s="26">
        <f t="shared" si="140"/>
        <v>2.8995099044716897</v>
      </c>
      <c r="U593" s="26">
        <f t="shared" si="140"/>
        <v>2.952169281831214</v>
      </c>
      <c r="V593" s="26">
        <f t="shared" si="140"/>
        <v>3.0876504568132792</v>
      </c>
      <c r="W593" s="26">
        <f t="shared" si="140"/>
        <v>3.195541264675426</v>
      </c>
      <c r="X593" s="26">
        <f t="shared" si="140"/>
        <v>3.3034320725375732</v>
      </c>
      <c r="Y593" s="26">
        <f t="shared" si="140"/>
        <v>3.4113228803997204</v>
      </c>
    </row>
    <row r="594" spans="1:25" ht="25.2" customHeight="1">
      <c r="A594" s="425"/>
      <c r="B594" s="287">
        <f t="shared" si="136"/>
        <v>2055</v>
      </c>
      <c r="C594" s="309">
        <f t="shared" si="137"/>
        <v>56614</v>
      </c>
      <c r="D594" s="157">
        <f t="shared" si="128"/>
        <v>3.620317241406676</v>
      </c>
      <c r="E594" s="157">
        <f t="shared" si="129"/>
        <v>2.8962340969430502</v>
      </c>
      <c r="F594" s="157">
        <f t="shared" si="130"/>
        <v>2.8409554070382415</v>
      </c>
      <c r="G594" s="157">
        <f t="shared" si="131"/>
        <v>2.8825771902223547</v>
      </c>
      <c r="H594" s="157">
        <f t="shared" si="132"/>
        <v>3.0199098693222464</v>
      </c>
      <c r="I594" s="157">
        <f t="shared" si="133"/>
        <v>3.3034320725375732</v>
      </c>
      <c r="K594" s="109">
        <f t="shared" si="138"/>
        <v>2055</v>
      </c>
      <c r="L594" s="26">
        <f t="shared" si="140"/>
        <v>4.3824227715834319</v>
      </c>
      <c r="M594" s="26">
        <f t="shared" si="140"/>
        <v>3.3888017924798115</v>
      </c>
      <c r="N594" s="26">
        <f t="shared" si="140"/>
        <v>3.0897271601567842</v>
      </c>
      <c r="O594" s="26">
        <f t="shared" si="140"/>
        <v>2.9379047024065779</v>
      </c>
      <c r="P594" s="26">
        <f t="shared" si="140"/>
        <v>2.8545634914795226</v>
      </c>
      <c r="Q594" s="26">
        <f t="shared" si="140"/>
        <v>2.8377799018963512</v>
      </c>
      <c r="R594" s="26">
        <f t="shared" si="140"/>
        <v>2.8441309121801321</v>
      </c>
      <c r="S594" s="26">
        <f t="shared" si="140"/>
        <v>2.8656444759730197</v>
      </c>
      <c r="T594" s="26">
        <f t="shared" si="140"/>
        <v>2.8995099044716897</v>
      </c>
      <c r="U594" s="26">
        <f t="shared" si="140"/>
        <v>2.952169281831214</v>
      </c>
      <c r="V594" s="26">
        <f t="shared" si="140"/>
        <v>3.0876504568132792</v>
      </c>
      <c r="W594" s="26">
        <f t="shared" si="140"/>
        <v>3.195541264675426</v>
      </c>
      <c r="X594" s="26">
        <f t="shared" si="140"/>
        <v>3.3034320725375732</v>
      </c>
      <c r="Y594" s="26">
        <f t="shared" si="140"/>
        <v>3.4113228803997204</v>
      </c>
    </row>
    <row r="595" spans="1:25" ht="25.2" customHeight="1">
      <c r="A595" s="425"/>
      <c r="B595" s="287">
        <f t="shared" si="136"/>
        <v>2056</v>
      </c>
      <c r="C595" s="309">
        <f t="shared" si="137"/>
        <v>56979</v>
      </c>
      <c r="D595" s="157">
        <f t="shared" si="128"/>
        <v>3.620317241406676</v>
      </c>
      <c r="E595" s="157">
        <f t="shared" si="129"/>
        <v>2.8962340969430502</v>
      </c>
      <c r="F595" s="157">
        <f t="shared" si="130"/>
        <v>2.8409554070382415</v>
      </c>
      <c r="G595" s="157">
        <f t="shared" si="131"/>
        <v>2.8825771902223547</v>
      </c>
      <c r="H595" s="157">
        <f t="shared" si="132"/>
        <v>3.0199098693222464</v>
      </c>
      <c r="I595" s="157">
        <f t="shared" si="133"/>
        <v>3.3034320725375732</v>
      </c>
      <c r="K595" s="109">
        <f t="shared" si="138"/>
        <v>2056</v>
      </c>
      <c r="L595" s="26">
        <f t="shared" si="140"/>
        <v>4.3824227715834319</v>
      </c>
      <c r="M595" s="26">
        <f t="shared" si="140"/>
        <v>3.3888017924798115</v>
      </c>
      <c r="N595" s="26">
        <f t="shared" si="140"/>
        <v>3.0897271601567842</v>
      </c>
      <c r="O595" s="26">
        <f t="shared" si="140"/>
        <v>2.9379047024065779</v>
      </c>
      <c r="P595" s="26">
        <f t="shared" si="140"/>
        <v>2.8545634914795226</v>
      </c>
      <c r="Q595" s="26">
        <f t="shared" si="140"/>
        <v>2.8377799018963512</v>
      </c>
      <c r="R595" s="26">
        <f t="shared" si="140"/>
        <v>2.8441309121801321</v>
      </c>
      <c r="S595" s="26">
        <f t="shared" si="140"/>
        <v>2.8656444759730197</v>
      </c>
      <c r="T595" s="26">
        <f t="shared" si="140"/>
        <v>2.8995099044716897</v>
      </c>
      <c r="U595" s="26">
        <f t="shared" si="140"/>
        <v>2.952169281831214</v>
      </c>
      <c r="V595" s="26">
        <f t="shared" si="140"/>
        <v>3.0876504568132792</v>
      </c>
      <c r="W595" s="26">
        <f t="shared" si="140"/>
        <v>3.195541264675426</v>
      </c>
      <c r="X595" s="26">
        <f t="shared" si="140"/>
        <v>3.3034320725375732</v>
      </c>
      <c r="Y595" s="26">
        <f t="shared" si="140"/>
        <v>3.4113228803997204</v>
      </c>
    </row>
    <row r="596" spans="1:25" ht="25.2" customHeight="1">
      <c r="A596" s="425"/>
      <c r="B596" s="287">
        <f t="shared" si="136"/>
        <v>2057</v>
      </c>
      <c r="C596" s="309">
        <f t="shared" si="137"/>
        <v>57345</v>
      </c>
      <c r="D596" s="157">
        <f t="shared" si="128"/>
        <v>3.620317241406676</v>
      </c>
      <c r="E596" s="157">
        <f t="shared" si="129"/>
        <v>2.8962340969430502</v>
      </c>
      <c r="F596" s="157">
        <f t="shared" si="130"/>
        <v>2.8409554070382415</v>
      </c>
      <c r="G596" s="157">
        <f t="shared" si="131"/>
        <v>2.8825771902223547</v>
      </c>
      <c r="H596" s="157">
        <f t="shared" si="132"/>
        <v>3.0199098693222464</v>
      </c>
      <c r="I596" s="157">
        <f t="shared" si="133"/>
        <v>3.3034320725375732</v>
      </c>
      <c r="K596" s="109">
        <f t="shared" si="138"/>
        <v>2057</v>
      </c>
      <c r="L596" s="26">
        <f t="shared" si="140"/>
        <v>4.3824227715834319</v>
      </c>
      <c r="M596" s="26">
        <f t="shared" si="140"/>
        <v>3.3888017924798115</v>
      </c>
      <c r="N596" s="26">
        <f t="shared" si="140"/>
        <v>3.0897271601567842</v>
      </c>
      <c r="O596" s="26">
        <f t="shared" si="140"/>
        <v>2.9379047024065779</v>
      </c>
      <c r="P596" s="26">
        <f t="shared" si="140"/>
        <v>2.8545634914795226</v>
      </c>
      <c r="Q596" s="26">
        <f t="shared" si="140"/>
        <v>2.8377799018963512</v>
      </c>
      <c r="R596" s="26">
        <f t="shared" si="140"/>
        <v>2.8441309121801321</v>
      </c>
      <c r="S596" s="26">
        <f t="shared" si="140"/>
        <v>2.8656444759730197</v>
      </c>
      <c r="T596" s="26">
        <f t="shared" si="140"/>
        <v>2.8995099044716897</v>
      </c>
      <c r="U596" s="26">
        <f t="shared" si="140"/>
        <v>2.952169281831214</v>
      </c>
      <c r="V596" s="26">
        <f t="shared" si="140"/>
        <v>3.0876504568132792</v>
      </c>
      <c r="W596" s="26">
        <f t="shared" si="140"/>
        <v>3.195541264675426</v>
      </c>
      <c r="X596" s="26">
        <f t="shared" si="140"/>
        <v>3.3034320725375732</v>
      </c>
      <c r="Y596" s="26">
        <f t="shared" si="140"/>
        <v>3.4113228803997204</v>
      </c>
    </row>
    <row r="597" spans="1:25" ht="25.2" customHeight="1">
      <c r="A597" s="425"/>
      <c r="B597" s="287">
        <f t="shared" si="136"/>
        <v>2058</v>
      </c>
      <c r="C597" s="309">
        <f t="shared" si="137"/>
        <v>57710</v>
      </c>
      <c r="D597" s="157">
        <f t="shared" si="128"/>
        <v>3.620317241406676</v>
      </c>
      <c r="E597" s="157">
        <f t="shared" si="129"/>
        <v>2.8962340969430502</v>
      </c>
      <c r="F597" s="157">
        <f t="shared" si="130"/>
        <v>2.8409554070382415</v>
      </c>
      <c r="G597" s="157">
        <f t="shared" si="131"/>
        <v>2.8825771902223547</v>
      </c>
      <c r="H597" s="157">
        <f t="shared" si="132"/>
        <v>3.0199098693222464</v>
      </c>
      <c r="I597" s="157">
        <f t="shared" si="133"/>
        <v>3.3034320725375732</v>
      </c>
      <c r="K597" s="109">
        <f t="shared" si="138"/>
        <v>2058</v>
      </c>
      <c r="L597" s="26">
        <f t="shared" si="140"/>
        <v>4.3824227715834319</v>
      </c>
      <c r="M597" s="26">
        <f t="shared" si="140"/>
        <v>3.3888017924798115</v>
      </c>
      <c r="N597" s="26">
        <f t="shared" si="140"/>
        <v>3.0897271601567842</v>
      </c>
      <c r="O597" s="26">
        <f t="shared" si="140"/>
        <v>2.9379047024065779</v>
      </c>
      <c r="P597" s="26">
        <f t="shared" si="140"/>
        <v>2.8545634914795226</v>
      </c>
      <c r="Q597" s="26">
        <f t="shared" si="140"/>
        <v>2.8377799018963512</v>
      </c>
      <c r="R597" s="26">
        <f t="shared" si="140"/>
        <v>2.8441309121801321</v>
      </c>
      <c r="S597" s="26">
        <f t="shared" si="140"/>
        <v>2.8656444759730197</v>
      </c>
      <c r="T597" s="26">
        <f t="shared" si="140"/>
        <v>2.8995099044716897</v>
      </c>
      <c r="U597" s="26">
        <f t="shared" si="140"/>
        <v>2.952169281831214</v>
      </c>
      <c r="V597" s="26">
        <f t="shared" si="140"/>
        <v>3.0876504568132792</v>
      </c>
      <c r="W597" s="26">
        <f t="shared" si="140"/>
        <v>3.195541264675426</v>
      </c>
      <c r="X597" s="26">
        <f t="shared" si="140"/>
        <v>3.3034320725375732</v>
      </c>
      <c r="Y597" s="26">
        <f t="shared" si="140"/>
        <v>3.4113228803997204</v>
      </c>
    </row>
    <row r="598" spans="1:25" ht="25.2" customHeight="1">
      <c r="A598" s="425"/>
      <c r="B598" s="287">
        <f t="shared" si="136"/>
        <v>2059</v>
      </c>
      <c r="C598" s="309">
        <f t="shared" si="137"/>
        <v>58075</v>
      </c>
      <c r="D598" s="157">
        <f t="shared" si="128"/>
        <v>3.620317241406676</v>
      </c>
      <c r="E598" s="157">
        <f t="shared" si="129"/>
        <v>2.8962340969430502</v>
      </c>
      <c r="F598" s="157">
        <f t="shared" si="130"/>
        <v>2.8409554070382415</v>
      </c>
      <c r="G598" s="157">
        <f t="shared" si="131"/>
        <v>2.8825771902223547</v>
      </c>
      <c r="H598" s="157">
        <f t="shared" si="132"/>
        <v>3.0199098693222464</v>
      </c>
      <c r="I598" s="157">
        <f t="shared" si="133"/>
        <v>3.3034320725375732</v>
      </c>
      <c r="K598" s="109">
        <f t="shared" si="138"/>
        <v>2059</v>
      </c>
      <c r="L598" s="26">
        <f t="shared" si="140"/>
        <v>4.3824227715834319</v>
      </c>
      <c r="M598" s="26">
        <f t="shared" si="140"/>
        <v>3.3888017924798115</v>
      </c>
      <c r="N598" s="26">
        <f t="shared" si="140"/>
        <v>3.0897271601567842</v>
      </c>
      <c r="O598" s="26">
        <f t="shared" si="140"/>
        <v>2.9379047024065779</v>
      </c>
      <c r="P598" s="26">
        <f t="shared" si="140"/>
        <v>2.8545634914795226</v>
      </c>
      <c r="Q598" s="26">
        <f t="shared" si="140"/>
        <v>2.8377799018963512</v>
      </c>
      <c r="R598" s="26">
        <f t="shared" si="140"/>
        <v>2.8441309121801321</v>
      </c>
      <c r="S598" s="26">
        <f t="shared" si="140"/>
        <v>2.8656444759730197</v>
      </c>
      <c r="T598" s="26">
        <f t="shared" si="140"/>
        <v>2.8995099044716897</v>
      </c>
      <c r="U598" s="26">
        <f t="shared" si="140"/>
        <v>2.952169281831214</v>
      </c>
      <c r="V598" s="26">
        <f t="shared" si="140"/>
        <v>3.0876504568132792</v>
      </c>
      <c r="W598" s="26">
        <f t="shared" si="140"/>
        <v>3.195541264675426</v>
      </c>
      <c r="X598" s="26">
        <f t="shared" si="140"/>
        <v>3.3034320725375732</v>
      </c>
      <c r="Y598" s="26">
        <f t="shared" si="140"/>
        <v>3.4113228803997204</v>
      </c>
    </row>
    <row r="599" spans="1:25" ht="25.2" customHeight="1">
      <c r="A599" s="425"/>
      <c r="B599" s="287">
        <f t="shared" si="136"/>
        <v>2060</v>
      </c>
      <c r="C599" s="309">
        <f t="shared" si="137"/>
        <v>58440</v>
      </c>
      <c r="D599" s="157">
        <f t="shared" si="128"/>
        <v>3.620317241406676</v>
      </c>
      <c r="E599" s="157">
        <f t="shared" si="129"/>
        <v>2.8962340969430502</v>
      </c>
      <c r="F599" s="157">
        <f t="shared" si="130"/>
        <v>2.8409554070382415</v>
      </c>
      <c r="G599" s="157">
        <f t="shared" si="131"/>
        <v>2.8825771902223547</v>
      </c>
      <c r="H599" s="157">
        <f t="shared" si="132"/>
        <v>3.0199098693222464</v>
      </c>
      <c r="I599" s="157">
        <f t="shared" si="133"/>
        <v>3.3034320725375732</v>
      </c>
      <c r="K599" s="109">
        <f t="shared" si="138"/>
        <v>2060</v>
      </c>
      <c r="L599" s="26">
        <f t="shared" si="140"/>
        <v>4.3824227715834319</v>
      </c>
      <c r="M599" s="26">
        <f t="shared" si="140"/>
        <v>3.3888017924798115</v>
      </c>
      <c r="N599" s="26">
        <f t="shared" si="140"/>
        <v>3.0897271601567842</v>
      </c>
      <c r="O599" s="26">
        <f t="shared" si="140"/>
        <v>2.9379047024065779</v>
      </c>
      <c r="P599" s="26">
        <f t="shared" si="140"/>
        <v>2.8545634914795226</v>
      </c>
      <c r="Q599" s="26">
        <f t="shared" si="140"/>
        <v>2.8377799018963512</v>
      </c>
      <c r="R599" s="26">
        <f t="shared" si="140"/>
        <v>2.8441309121801321</v>
      </c>
      <c r="S599" s="26">
        <f t="shared" si="140"/>
        <v>2.8656444759730197</v>
      </c>
      <c r="T599" s="26">
        <f t="shared" si="140"/>
        <v>2.8995099044716897</v>
      </c>
      <c r="U599" s="26">
        <f t="shared" si="140"/>
        <v>2.952169281831214</v>
      </c>
      <c r="V599" s="26">
        <f t="shared" si="140"/>
        <v>3.0876504568132792</v>
      </c>
      <c r="W599" s="26">
        <f t="shared" si="140"/>
        <v>3.195541264675426</v>
      </c>
      <c r="X599" s="26">
        <f t="shared" si="140"/>
        <v>3.3034320725375732</v>
      </c>
      <c r="Y599" s="26">
        <f t="shared" si="140"/>
        <v>3.4113228803997204</v>
      </c>
    </row>
    <row r="600" spans="1:25" ht="25.2" customHeight="1">
      <c r="A600" s="426"/>
      <c r="B600" s="287">
        <f t="shared" si="136"/>
        <v>2061</v>
      </c>
      <c r="C600" s="309">
        <f t="shared" si="137"/>
        <v>58806</v>
      </c>
      <c r="D600" s="157">
        <f t="shared" si="128"/>
        <v>3.620317241406676</v>
      </c>
      <c r="E600" s="157">
        <f t="shared" si="129"/>
        <v>2.8962340969430502</v>
      </c>
      <c r="F600" s="157">
        <f t="shared" si="130"/>
        <v>2.8409554070382415</v>
      </c>
      <c r="G600" s="157">
        <f t="shared" si="131"/>
        <v>2.8825771902223547</v>
      </c>
      <c r="H600" s="157">
        <f t="shared" si="132"/>
        <v>3.0199098693222464</v>
      </c>
      <c r="I600" s="157">
        <f t="shared" si="133"/>
        <v>3.3034320725375732</v>
      </c>
      <c r="K600" s="109">
        <f t="shared" si="138"/>
        <v>2061</v>
      </c>
      <c r="L600" s="26">
        <f t="shared" si="140"/>
        <v>4.3824227715834319</v>
      </c>
      <c r="M600" s="26">
        <f t="shared" si="140"/>
        <v>3.3888017924798115</v>
      </c>
      <c r="N600" s="26">
        <f t="shared" si="140"/>
        <v>3.0897271601567842</v>
      </c>
      <c r="O600" s="26">
        <f t="shared" si="140"/>
        <v>2.9379047024065779</v>
      </c>
      <c r="P600" s="26">
        <f t="shared" si="140"/>
        <v>2.8545634914795226</v>
      </c>
      <c r="Q600" s="26">
        <f t="shared" si="140"/>
        <v>2.8377799018963512</v>
      </c>
      <c r="R600" s="26">
        <f t="shared" si="140"/>
        <v>2.8441309121801321</v>
      </c>
      <c r="S600" s="26">
        <f t="shared" si="140"/>
        <v>2.8656444759730197</v>
      </c>
      <c r="T600" s="26">
        <f t="shared" si="140"/>
        <v>2.8995099044716897</v>
      </c>
      <c r="U600" s="26">
        <f t="shared" si="140"/>
        <v>2.952169281831214</v>
      </c>
      <c r="V600" s="26">
        <f t="shared" si="140"/>
        <v>3.0876504568132792</v>
      </c>
      <c r="W600" s="26">
        <f t="shared" si="140"/>
        <v>3.195541264675426</v>
      </c>
      <c r="X600" s="26">
        <f t="shared" si="140"/>
        <v>3.3034320725375732</v>
      </c>
      <c r="Y600" s="26">
        <f t="shared" si="140"/>
        <v>3.4113228803997204</v>
      </c>
    </row>
    <row r="601" spans="1:25" ht="25.2" customHeight="1">
      <c r="B601" s="333"/>
      <c r="C601" s="64"/>
      <c r="D601" s="64"/>
      <c r="E601" s="64"/>
      <c r="F601" s="64"/>
      <c r="G601" s="64"/>
      <c r="H601" s="64"/>
      <c r="I601" s="64"/>
      <c r="J601" s="14"/>
      <c r="K601" s="14"/>
      <c r="L601" s="14"/>
      <c r="M601" s="14"/>
      <c r="N601" s="64"/>
      <c r="O601" s="64"/>
      <c r="P601" s="64"/>
      <c r="Q601" s="64"/>
      <c r="R601" s="64"/>
      <c r="S601" s="64"/>
      <c r="T601" s="64"/>
      <c r="U601" s="64"/>
      <c r="V601" s="64"/>
      <c r="W601" s="64"/>
      <c r="X601" s="64"/>
      <c r="Y601" s="64"/>
    </row>
    <row r="602" spans="1:25" ht="25.2" customHeight="1"/>
    <row r="603" spans="1:25" ht="25.2" customHeight="1"/>
    <row r="604" spans="1:25" ht="25.2" customHeight="1">
      <c r="A604" s="303" t="s">
        <v>384</v>
      </c>
      <c r="B604" s="113" t="s">
        <v>210</v>
      </c>
      <c r="C604" s="114"/>
      <c r="D604" s="114"/>
      <c r="E604" s="114"/>
      <c r="F604" s="114"/>
      <c r="G604" s="114"/>
      <c r="H604" s="114"/>
      <c r="I604" s="114"/>
      <c r="J604" s="115"/>
      <c r="K604" s="64"/>
      <c r="L604" s="64"/>
      <c r="M604" s="64"/>
      <c r="N604" s="64"/>
      <c r="O604" s="64"/>
      <c r="P604" s="64"/>
      <c r="Q604" s="64"/>
      <c r="R604" s="64"/>
      <c r="S604" s="64"/>
      <c r="T604" s="64"/>
      <c r="U604" s="64"/>
      <c r="V604" s="64"/>
      <c r="W604" s="64"/>
      <c r="X604" s="64"/>
      <c r="Y604" s="64"/>
    </row>
    <row r="605" spans="1:25" ht="25.2" customHeight="1">
      <c r="B605" s="66"/>
      <c r="C605" s="64"/>
      <c r="D605" s="64"/>
      <c r="E605" s="64"/>
      <c r="F605" s="64"/>
      <c r="G605" s="64"/>
      <c r="H605" s="64"/>
      <c r="I605" s="64"/>
      <c r="J605" s="64"/>
      <c r="K605" s="64"/>
      <c r="L605" s="64"/>
      <c r="M605" s="64"/>
      <c r="N605" s="64"/>
      <c r="O605" s="64"/>
      <c r="P605" s="64"/>
      <c r="Q605" s="64"/>
      <c r="R605" s="64"/>
      <c r="S605" s="64"/>
      <c r="T605" s="64"/>
      <c r="U605" s="64"/>
      <c r="V605" s="64"/>
      <c r="W605" s="64"/>
      <c r="X605" s="64"/>
      <c r="Y605" s="64"/>
    </row>
    <row r="606" spans="1:25" ht="25.2" customHeight="1">
      <c r="A606" s="435" t="s">
        <v>211</v>
      </c>
      <c r="B606" s="158" t="s">
        <v>212</v>
      </c>
      <c r="C606" s="158"/>
      <c r="D606" s="158"/>
      <c r="E606" s="48"/>
      <c r="F606" s="48"/>
      <c r="G606" s="48"/>
      <c r="H606" s="48"/>
      <c r="I606" s="48"/>
      <c r="J606" s="48"/>
      <c r="K606" s="48"/>
      <c r="L606" s="48"/>
      <c r="M606" s="48"/>
      <c r="N606" s="48"/>
      <c r="O606" s="48"/>
      <c r="P606" s="48"/>
      <c r="Q606" s="48"/>
      <c r="R606" s="48"/>
      <c r="S606" s="48"/>
      <c r="T606" s="48"/>
      <c r="U606" s="48"/>
      <c r="V606" s="48"/>
      <c r="W606" s="48"/>
      <c r="X606" s="48"/>
      <c r="Y606" s="48"/>
    </row>
    <row r="607" spans="1:25" ht="25.2" customHeight="1">
      <c r="A607" s="436"/>
      <c r="B607" s="437" t="s">
        <v>11</v>
      </c>
      <c r="C607" s="438" t="s">
        <v>14</v>
      </c>
      <c r="D607" s="438"/>
      <c r="E607" s="24"/>
      <c r="F607" s="24"/>
      <c r="G607" s="64"/>
      <c r="H607" s="64"/>
      <c r="I607" s="64"/>
      <c r="J607" s="64"/>
      <c r="K607" s="64"/>
      <c r="L607" s="64"/>
      <c r="M607" s="64"/>
      <c r="N607" s="64"/>
      <c r="O607" s="64"/>
      <c r="P607" s="64"/>
      <c r="Q607" s="64"/>
      <c r="R607" s="64"/>
      <c r="S607" s="64"/>
      <c r="T607" s="64"/>
      <c r="U607" s="64"/>
      <c r="V607" s="64"/>
      <c r="W607" s="64"/>
      <c r="X607" s="64"/>
      <c r="Y607" s="64"/>
    </row>
    <row r="608" spans="1:25" ht="25.2" customHeight="1">
      <c r="A608" s="436"/>
      <c r="B608" s="437"/>
      <c r="C608" s="45" t="s">
        <v>12</v>
      </c>
      <c r="D608" s="94" t="s">
        <v>213</v>
      </c>
      <c r="E608" s="64"/>
      <c r="F608" s="24"/>
      <c r="G608" s="64"/>
      <c r="H608" s="64"/>
      <c r="I608" s="64"/>
      <c r="J608" s="64"/>
      <c r="K608" s="64"/>
      <c r="L608" s="64"/>
      <c r="M608" s="64"/>
      <c r="N608" s="64"/>
      <c r="O608" s="64"/>
      <c r="P608" s="64"/>
      <c r="Q608" s="64"/>
      <c r="R608" s="64"/>
      <c r="S608" s="64"/>
      <c r="T608" s="64"/>
      <c r="U608" s="64"/>
      <c r="V608" s="64"/>
      <c r="W608" s="64"/>
      <c r="X608" s="64"/>
      <c r="Y608" s="64"/>
    </row>
    <row r="609" spans="1:25" ht="25.2" customHeight="1">
      <c r="A609" s="436"/>
      <c r="B609" s="159" t="s">
        <v>92</v>
      </c>
      <c r="C609" s="25">
        <v>1.6</v>
      </c>
      <c r="D609" s="304">
        <v>1.2</v>
      </c>
      <c r="E609" s="24"/>
      <c r="F609" s="24"/>
      <c r="G609" s="64"/>
      <c r="H609" s="64"/>
      <c r="I609" s="64"/>
      <c r="J609" s="64"/>
      <c r="K609" s="64"/>
      <c r="L609" s="64"/>
      <c r="M609" s="64"/>
      <c r="N609" s="64"/>
      <c r="O609" s="64"/>
      <c r="P609" s="64"/>
      <c r="Q609" s="64"/>
      <c r="R609" s="64"/>
      <c r="S609" s="64"/>
      <c r="T609" s="64"/>
      <c r="U609" s="64"/>
      <c r="V609" s="64"/>
      <c r="W609" s="64"/>
      <c r="X609" s="64"/>
      <c r="Y609" s="64"/>
    </row>
    <row r="610" spans="1:25" ht="25.2" customHeight="1">
      <c r="A610" s="436"/>
      <c r="B610" s="159" t="s">
        <v>93</v>
      </c>
      <c r="C610" s="25">
        <v>1.7</v>
      </c>
      <c r="D610" s="304">
        <v>1.2</v>
      </c>
      <c r="E610" s="24"/>
      <c r="F610" s="24"/>
      <c r="G610" s="64"/>
      <c r="H610" s="64"/>
      <c r="I610" s="64"/>
      <c r="J610" s="64"/>
      <c r="K610" s="64"/>
      <c r="L610" s="64"/>
      <c r="M610" s="64"/>
      <c r="N610" s="64"/>
      <c r="O610" s="64"/>
      <c r="P610" s="64"/>
      <c r="Q610" s="64"/>
      <c r="R610" s="64"/>
      <c r="S610" s="64"/>
      <c r="T610" s="64"/>
      <c r="U610" s="64"/>
      <c r="V610" s="64"/>
      <c r="W610" s="64"/>
      <c r="X610" s="64"/>
      <c r="Y610" s="64"/>
    </row>
    <row r="611" spans="1:25" ht="25.2" customHeight="1">
      <c r="A611" s="436"/>
      <c r="B611" s="159" t="s">
        <v>460</v>
      </c>
      <c r="C611" s="25">
        <v>2.2000000000000002</v>
      </c>
      <c r="D611" s="304">
        <v>1.6</v>
      </c>
      <c r="E611" s="24"/>
      <c r="F611" s="24"/>
      <c r="G611" s="24"/>
      <c r="H611" s="24"/>
      <c r="I611" s="64"/>
      <c r="J611" s="64"/>
      <c r="K611" s="64"/>
      <c r="L611" s="64"/>
      <c r="M611" s="64"/>
      <c r="N611" s="64"/>
      <c r="O611" s="64"/>
      <c r="P611" s="64"/>
      <c r="Q611" s="64"/>
      <c r="R611" s="64"/>
      <c r="S611" s="64"/>
      <c r="T611" s="64"/>
      <c r="U611" s="64"/>
      <c r="V611" s="64"/>
      <c r="W611" s="64"/>
      <c r="X611" s="64"/>
      <c r="Y611" s="64"/>
    </row>
    <row r="612" spans="1:25" ht="25.2" customHeight="1">
      <c r="A612" s="436"/>
      <c r="B612" s="79" t="s">
        <v>398</v>
      </c>
      <c r="C612" s="24"/>
      <c r="D612" s="24"/>
      <c r="E612" s="24"/>
      <c r="F612" s="24"/>
      <c r="G612" s="24"/>
      <c r="H612" s="24"/>
      <c r="I612" s="64"/>
      <c r="J612" s="64"/>
      <c r="K612" s="64"/>
      <c r="L612" s="64"/>
      <c r="M612" s="64"/>
      <c r="N612" s="64"/>
      <c r="O612" s="64"/>
      <c r="P612" s="64"/>
      <c r="Q612" s="64"/>
      <c r="R612" s="64"/>
      <c r="S612" s="64"/>
      <c r="T612" s="64"/>
      <c r="U612" s="64"/>
      <c r="V612" s="64"/>
      <c r="W612" s="64"/>
      <c r="X612" s="64"/>
      <c r="Y612" s="64"/>
    </row>
    <row r="613" spans="1:25" ht="25.2" customHeight="1">
      <c r="A613" s="436"/>
      <c r="B613" s="64"/>
      <c r="C613" s="64"/>
      <c r="D613" s="24"/>
      <c r="E613" s="24"/>
      <c r="F613" s="24"/>
      <c r="G613" s="24"/>
      <c r="H613" s="24"/>
      <c r="I613" s="64"/>
      <c r="J613" s="64"/>
      <c r="K613" s="64"/>
      <c r="L613" s="64"/>
      <c r="M613" s="64"/>
      <c r="N613" s="64"/>
      <c r="O613" s="64"/>
      <c r="P613" s="64"/>
      <c r="Q613" s="64"/>
      <c r="R613" s="64"/>
      <c r="S613" s="64"/>
      <c r="T613" s="64"/>
      <c r="U613" s="64"/>
      <c r="V613" s="64"/>
      <c r="W613" s="64"/>
      <c r="X613" s="64"/>
      <c r="Y613" s="64"/>
    </row>
    <row r="614" spans="1:25" ht="25.2" customHeight="1">
      <c r="A614" s="436"/>
      <c r="B614" s="439" t="s">
        <v>63</v>
      </c>
      <c r="C614" s="439"/>
      <c r="D614" s="24"/>
      <c r="E614" s="24"/>
      <c r="F614" s="24"/>
      <c r="G614" s="24"/>
      <c r="H614" s="24"/>
      <c r="I614" s="64"/>
      <c r="J614" s="64"/>
      <c r="K614" s="64"/>
      <c r="L614" s="64"/>
      <c r="M614" s="64"/>
      <c r="N614" s="64"/>
      <c r="O614" s="64"/>
      <c r="P614" s="64"/>
      <c r="Q614" s="64"/>
      <c r="R614" s="64"/>
      <c r="S614" s="64"/>
      <c r="T614" s="64"/>
      <c r="U614" s="64"/>
      <c r="V614" s="64"/>
      <c r="W614" s="64"/>
      <c r="X614" s="64"/>
      <c r="Y614" s="64"/>
    </row>
    <row r="615" spans="1:25" ht="25.2" customHeight="1">
      <c r="A615" s="436"/>
      <c r="B615" s="440" t="s">
        <v>40</v>
      </c>
      <c r="C615" s="437"/>
      <c r="D615" s="24"/>
      <c r="E615" s="24"/>
      <c r="F615" s="24"/>
      <c r="G615" s="24"/>
      <c r="H615" s="24"/>
      <c r="I615" s="64"/>
      <c r="J615" s="64"/>
    </row>
    <row r="616" spans="1:25" ht="25.2" customHeight="1">
      <c r="A616" s="436"/>
      <c r="B616" s="101" t="s">
        <v>12</v>
      </c>
      <c r="C616" s="94" t="s">
        <v>13</v>
      </c>
      <c r="D616" s="24"/>
      <c r="E616" s="24"/>
      <c r="F616" s="24"/>
      <c r="G616" s="24"/>
      <c r="H616" s="24"/>
      <c r="I616" s="64"/>
      <c r="J616" s="64"/>
    </row>
    <row r="617" spans="1:25" ht="25.2" customHeight="1">
      <c r="A617" s="436"/>
      <c r="B617" s="159">
        <v>24</v>
      </c>
      <c r="C617" s="25">
        <v>24</v>
      </c>
      <c r="D617" s="24"/>
      <c r="E617" s="24"/>
      <c r="F617" s="24"/>
      <c r="G617" s="24"/>
      <c r="H617" s="24"/>
      <c r="I617" s="64"/>
      <c r="J617" s="64"/>
    </row>
    <row r="618" spans="1:25" ht="25.2" customHeight="1">
      <c r="A618" s="436"/>
      <c r="B618" s="79" t="s">
        <v>398</v>
      </c>
      <c r="C618" s="64"/>
      <c r="D618" s="24"/>
      <c r="E618" s="24"/>
      <c r="F618" s="24"/>
      <c r="G618" s="24"/>
      <c r="H618" s="24"/>
      <c r="I618" s="64"/>
      <c r="J618" s="64"/>
    </row>
    <row r="619" spans="1:25" ht="25.2" customHeight="1">
      <c r="A619" s="436"/>
      <c r="B619" s="64"/>
      <c r="C619" s="64"/>
      <c r="D619" s="24"/>
      <c r="E619" s="24"/>
      <c r="F619" s="24"/>
      <c r="G619" s="24"/>
      <c r="H619" s="24"/>
      <c r="I619" s="64"/>
      <c r="J619" s="64"/>
    </row>
    <row r="620" spans="1:25" ht="25.2" customHeight="1">
      <c r="A620" s="436"/>
      <c r="B620" s="441" t="s">
        <v>75</v>
      </c>
      <c r="C620" s="441"/>
      <c r="D620" s="441"/>
      <c r="E620" s="442"/>
      <c r="F620" s="24"/>
      <c r="G620" s="431" t="s">
        <v>76</v>
      </c>
      <c r="H620" s="431"/>
      <c r="I620" s="431"/>
      <c r="J620" s="432"/>
    </row>
    <row r="621" spans="1:25" ht="25.2" customHeight="1">
      <c r="A621" s="436"/>
      <c r="B621" s="433" t="s">
        <v>15</v>
      </c>
      <c r="C621" s="434" t="s">
        <v>41</v>
      </c>
      <c r="D621" s="434"/>
      <c r="E621" s="434"/>
      <c r="F621" s="24"/>
      <c r="G621" s="434" t="s">
        <v>22</v>
      </c>
      <c r="H621" s="434" t="s">
        <v>41</v>
      </c>
      <c r="I621" s="434"/>
      <c r="J621" s="434"/>
    </row>
    <row r="622" spans="1:25" ht="25.2" customHeight="1">
      <c r="A622" s="436"/>
      <c r="B622" s="433"/>
      <c r="C622" s="54" t="str">
        <f>B609</f>
        <v>Podróże dom - praca - dom (commuting)</v>
      </c>
      <c r="D622" s="54" t="str">
        <f>B610</f>
        <v>Podróże służbowe</v>
      </c>
      <c r="E622" s="54" t="str">
        <f>B611</f>
        <v xml:space="preserve">Podróże inne </v>
      </c>
      <c r="F622" s="24"/>
      <c r="G622" s="434"/>
      <c r="H622" s="54" t="str">
        <f>C622</f>
        <v>Podróże dom - praca - dom (commuting)</v>
      </c>
      <c r="I622" s="54" t="str">
        <f>D622</f>
        <v>Podróże służbowe</v>
      </c>
      <c r="J622" s="54" t="str">
        <f>E622</f>
        <v xml:space="preserve">Podróże inne </v>
      </c>
    </row>
    <row r="623" spans="1:25" ht="25.2" customHeight="1">
      <c r="A623" s="436"/>
      <c r="B623" s="159" t="s">
        <v>6</v>
      </c>
      <c r="C623" s="5">
        <v>0.15</v>
      </c>
      <c r="D623" s="5">
        <v>0.25</v>
      </c>
      <c r="E623" s="5">
        <v>0.6</v>
      </c>
      <c r="F623" s="64"/>
      <c r="G623" s="25" t="s">
        <v>4</v>
      </c>
      <c r="H623" s="5">
        <v>0.35</v>
      </c>
      <c r="I623" s="5">
        <v>0.1</v>
      </c>
      <c r="J623" s="5">
        <v>0.55000000000000004</v>
      </c>
    </row>
    <row r="624" spans="1:25" ht="25.2" customHeight="1">
      <c r="A624" s="436"/>
      <c r="B624" s="159" t="s">
        <v>7</v>
      </c>
      <c r="C624" s="5">
        <v>0.32</v>
      </c>
      <c r="D624" s="5">
        <v>0.21</v>
      </c>
      <c r="E624" s="5">
        <v>0.47</v>
      </c>
      <c r="F624" s="64"/>
      <c r="G624" s="25" t="s">
        <v>5</v>
      </c>
      <c r="H624" s="5">
        <v>0.35</v>
      </c>
      <c r="I624" s="5">
        <v>0.05</v>
      </c>
      <c r="J624" s="5">
        <v>0.6</v>
      </c>
    </row>
    <row r="625" spans="1:10" ht="25.2" customHeight="1">
      <c r="A625" s="436"/>
      <c r="B625" s="79" t="s">
        <v>398</v>
      </c>
      <c r="C625" s="11"/>
      <c r="D625" s="11"/>
      <c r="E625" s="11"/>
      <c r="F625" s="48"/>
      <c r="G625" s="79" t="s">
        <v>398</v>
      </c>
      <c r="H625" s="11"/>
      <c r="I625" s="24"/>
      <c r="J625" s="24"/>
    </row>
    <row r="626" spans="1:10" ht="25.2" customHeight="1">
      <c r="A626" s="436"/>
      <c r="B626" s="66"/>
      <c r="C626" s="24"/>
      <c r="D626" s="24"/>
      <c r="E626" s="24"/>
      <c r="F626" s="64"/>
      <c r="G626" s="64"/>
      <c r="H626" s="64"/>
      <c r="I626" s="64"/>
      <c r="J626" s="64"/>
    </row>
    <row r="627" spans="1:10" ht="25.2" customHeight="1">
      <c r="A627" s="436"/>
      <c r="B627" s="431" t="s">
        <v>214</v>
      </c>
      <c r="C627" s="431"/>
      <c r="D627" s="431"/>
      <c r="E627" s="432"/>
      <c r="F627" s="64"/>
      <c r="G627" s="64"/>
      <c r="H627" s="64"/>
      <c r="I627" s="64"/>
      <c r="J627" s="64"/>
    </row>
    <row r="628" spans="1:10" ht="25.2" customHeight="1">
      <c r="A628" s="436"/>
      <c r="B628" s="443" t="s">
        <v>15</v>
      </c>
      <c r="C628" s="444" t="s">
        <v>42</v>
      </c>
      <c r="D628" s="444"/>
      <c r="E628" s="444"/>
      <c r="F628" s="64"/>
      <c r="G628" s="64"/>
      <c r="H628" s="64"/>
      <c r="I628" s="64"/>
      <c r="J628" s="64"/>
    </row>
    <row r="629" spans="1:10" ht="25.2" customHeight="1">
      <c r="A629" s="436"/>
      <c r="B629" s="443"/>
      <c r="C629" s="53" t="str">
        <f>C622</f>
        <v>Podróże dom - praca - dom (commuting)</v>
      </c>
      <c r="D629" s="53" t="str">
        <f>D622</f>
        <v>Podróże służbowe</v>
      </c>
      <c r="E629" s="53" t="str">
        <f>E622</f>
        <v xml:space="preserve">Podróże inne </v>
      </c>
      <c r="F629" s="64"/>
      <c r="G629" s="64"/>
      <c r="H629" s="64"/>
      <c r="I629" s="64"/>
      <c r="J629" s="64"/>
    </row>
    <row r="630" spans="1:10" ht="25.2" customHeight="1">
      <c r="A630" s="436"/>
      <c r="B630" s="160" t="s">
        <v>19</v>
      </c>
      <c r="C630" s="42">
        <f>(C623+C624)/2</f>
        <v>0.23499999999999999</v>
      </c>
      <c r="D630" s="42">
        <f>(D623+D624)/2</f>
        <v>0.22999999999999998</v>
      </c>
      <c r="E630" s="42">
        <f>(E623+E624)/2</f>
        <v>0.53499999999999992</v>
      </c>
      <c r="F630" s="64"/>
      <c r="G630" s="64"/>
      <c r="H630" s="64"/>
      <c r="I630" s="64"/>
      <c r="J630" s="64"/>
    </row>
    <row r="631" spans="1:10" ht="25.2" customHeight="1">
      <c r="A631" s="436"/>
      <c r="B631" s="79" t="s">
        <v>21</v>
      </c>
      <c r="C631" s="64"/>
      <c r="D631" s="64"/>
      <c r="E631" s="64"/>
      <c r="F631" s="64"/>
      <c r="G631" s="64"/>
    </row>
    <row r="632" spans="1:10" ht="25.2" customHeight="1">
      <c r="B632" s="333" t="s">
        <v>215</v>
      </c>
      <c r="C632" s="64"/>
      <c r="D632" s="64"/>
      <c r="E632" s="64"/>
      <c r="F632" s="64"/>
      <c r="G632" s="64"/>
    </row>
    <row r="633" spans="1:10" ht="25.2" customHeight="1">
      <c r="B633" s="79"/>
      <c r="C633" s="64"/>
      <c r="D633" s="64"/>
      <c r="E633" s="64"/>
      <c r="F633" s="64"/>
      <c r="G633" s="64"/>
    </row>
    <row r="634" spans="1:10" ht="25.2" customHeight="1">
      <c r="B634" s="161" t="s">
        <v>216</v>
      </c>
      <c r="C634" s="162" t="s">
        <v>217</v>
      </c>
      <c r="D634" s="163" t="s">
        <v>461</v>
      </c>
      <c r="E634" s="64"/>
      <c r="F634" s="64"/>
      <c r="G634" s="64"/>
    </row>
    <row r="635" spans="1:10" ht="25.2" customHeight="1">
      <c r="B635" s="164" t="s">
        <v>218</v>
      </c>
      <c r="C635" s="165" t="s">
        <v>219</v>
      </c>
      <c r="D635" s="166">
        <v>100.98</v>
      </c>
      <c r="E635" s="64"/>
      <c r="F635" s="64"/>
      <c r="G635" s="64"/>
    </row>
    <row r="636" spans="1:10" ht="25.2" customHeight="1">
      <c r="B636" s="164" t="s">
        <v>220</v>
      </c>
      <c r="C636" s="165" t="s">
        <v>219</v>
      </c>
      <c r="D636" s="166">
        <v>51.19</v>
      </c>
      <c r="E636" s="64"/>
      <c r="F636" s="64"/>
      <c r="G636" s="64"/>
    </row>
    <row r="637" spans="1:10" ht="25.2" customHeight="1">
      <c r="B637" s="164" t="s">
        <v>221</v>
      </c>
      <c r="C637" s="165" t="s">
        <v>219</v>
      </c>
      <c r="D637" s="166">
        <v>45.55</v>
      </c>
      <c r="E637" s="64"/>
      <c r="F637" s="64"/>
      <c r="G637" s="64"/>
    </row>
    <row r="638" spans="1:10" ht="25.2" customHeight="1">
      <c r="B638" s="81" t="s">
        <v>222</v>
      </c>
      <c r="C638" s="64"/>
      <c r="D638" s="64"/>
      <c r="E638" s="64"/>
      <c r="F638" s="64"/>
      <c r="G638" s="64"/>
    </row>
    <row r="639" spans="1:10" ht="25.2" customHeight="1">
      <c r="B639" s="81"/>
      <c r="C639" s="64"/>
      <c r="D639" s="64"/>
      <c r="E639" s="64"/>
      <c r="F639" s="64"/>
      <c r="G639" s="64"/>
    </row>
    <row r="640" spans="1:10" ht="25.2" customHeight="1">
      <c r="A640" s="303" t="s">
        <v>384</v>
      </c>
      <c r="B640" s="445" t="s">
        <v>223</v>
      </c>
      <c r="C640" s="445"/>
      <c r="D640" s="445"/>
      <c r="E640" s="445"/>
      <c r="F640" s="445"/>
      <c r="G640" s="445"/>
    </row>
    <row r="641" spans="1:7" ht="25.2" customHeight="1">
      <c r="B641" s="290"/>
      <c r="C641" s="291"/>
      <c r="D641" s="290"/>
      <c r="E641" s="290"/>
      <c r="F641" s="290"/>
      <c r="G641" s="64"/>
    </row>
    <row r="642" spans="1:7" ht="25.2" customHeight="1">
      <c r="A642" s="435" t="s">
        <v>224</v>
      </c>
      <c r="B642" s="279" t="s">
        <v>451</v>
      </c>
      <c r="C642" s="44" t="s">
        <v>199</v>
      </c>
      <c r="D642" s="57" t="str">
        <f>C629</f>
        <v>Podróże dom - praca - dom (commuting)</v>
      </c>
      <c r="E642" s="57" t="str">
        <f>D629</f>
        <v>Podróże służbowe</v>
      </c>
      <c r="F642" s="57" t="str">
        <f>E629</f>
        <v xml:space="preserve">Podróże inne </v>
      </c>
      <c r="G642" s="57" t="s">
        <v>90</v>
      </c>
    </row>
    <row r="643" spans="1:7" ht="25.2" customHeight="1">
      <c r="A643" s="435"/>
      <c r="B643" s="109">
        <v>2020</v>
      </c>
      <c r="C643" s="308">
        <v>43830</v>
      </c>
      <c r="D643" s="55">
        <f>D636</f>
        <v>51.19</v>
      </c>
      <c r="E643" s="55">
        <f>D635</f>
        <v>100.98</v>
      </c>
      <c r="F643" s="55">
        <f>D637</f>
        <v>45.55</v>
      </c>
      <c r="G643" s="55">
        <f>E643</f>
        <v>100.98</v>
      </c>
    </row>
    <row r="644" spans="1:7" ht="25.2" customHeight="1">
      <c r="A644" s="435"/>
      <c r="B644" s="109">
        <f t="shared" ref="B644:B684" si="141">B643+1</f>
        <v>2021</v>
      </c>
      <c r="C644" s="308">
        <f t="shared" ref="C644:C684" si="142">DATE(YEAR(C643+1),12,31)</f>
        <v>44196</v>
      </c>
      <c r="D644" s="55">
        <f t="shared" ref="D644:D684" si="143">D643*$D1717</f>
        <v>52.397069779830183</v>
      </c>
      <c r="E644" s="55">
        <f t="shared" ref="E644:E684" si="144">E643*$D1717</f>
        <v>103.36112729766072</v>
      </c>
      <c r="F644" s="55">
        <f t="shared" ref="F644:F684" si="145">F643*$D1717</f>
        <v>46.624077524345864</v>
      </c>
      <c r="G644" s="55">
        <f t="shared" ref="G644:G684" si="146">G643*$D1717</f>
        <v>103.36112729766072</v>
      </c>
    </row>
    <row r="645" spans="1:7" ht="25.2" customHeight="1">
      <c r="A645" s="435"/>
      <c r="B645" s="109">
        <f t="shared" si="141"/>
        <v>2022</v>
      </c>
      <c r="C645" s="308">
        <f t="shared" si="142"/>
        <v>44561</v>
      </c>
      <c r="D645" s="55">
        <f t="shared" si="143"/>
        <v>56.978278396077599</v>
      </c>
      <c r="E645" s="55">
        <f t="shared" si="144"/>
        <v>112.39825263598195</v>
      </c>
      <c r="F645" s="55">
        <f t="shared" si="145"/>
        <v>50.700538795493934</v>
      </c>
      <c r="G645" s="55">
        <f t="shared" si="146"/>
        <v>112.39825263598195</v>
      </c>
    </row>
    <row r="646" spans="1:7" ht="25.2" customHeight="1">
      <c r="A646" s="435"/>
      <c r="B646" s="109">
        <f t="shared" si="141"/>
        <v>2023</v>
      </c>
      <c r="C646" s="308">
        <f t="shared" si="142"/>
        <v>44926</v>
      </c>
      <c r="D646" s="55">
        <f t="shared" si="143"/>
        <v>67.015112122393802</v>
      </c>
      <c r="E646" s="55">
        <f t="shared" si="144"/>
        <v>132.19742180346407</v>
      </c>
      <c r="F646" s="55">
        <f t="shared" si="145"/>
        <v>59.631536573061879</v>
      </c>
      <c r="G646" s="55">
        <f t="shared" si="146"/>
        <v>132.19742180346407</v>
      </c>
    </row>
    <row r="647" spans="1:7" ht="25.2" customHeight="1">
      <c r="A647" s="435"/>
      <c r="B647" s="109">
        <f t="shared" si="141"/>
        <v>2024</v>
      </c>
      <c r="C647" s="308">
        <f t="shared" si="142"/>
        <v>45291</v>
      </c>
      <c r="D647" s="55">
        <f t="shared" si="143"/>
        <v>74.729747207335762</v>
      </c>
      <c r="E647" s="55">
        <f t="shared" si="144"/>
        <v>147.41570371159924</v>
      </c>
      <c r="F647" s="55">
        <f t="shared" si="145"/>
        <v>66.496190374958857</v>
      </c>
      <c r="G647" s="55">
        <f t="shared" si="146"/>
        <v>147.41570371159924</v>
      </c>
    </row>
    <row r="648" spans="1:7" ht="25.2" customHeight="1">
      <c r="A648" s="435"/>
      <c r="B648" s="109">
        <f t="shared" si="141"/>
        <v>2025</v>
      </c>
      <c r="C648" s="308">
        <f t="shared" si="142"/>
        <v>45657</v>
      </c>
      <c r="D648" s="55">
        <f t="shared" si="143"/>
        <v>76.009922666979705</v>
      </c>
      <c r="E648" s="55">
        <f t="shared" si="144"/>
        <v>149.94104299495234</v>
      </c>
      <c r="F648" s="55">
        <f t="shared" si="145"/>
        <v>67.635318958408391</v>
      </c>
      <c r="G648" s="55">
        <f t="shared" si="146"/>
        <v>149.94104299495234</v>
      </c>
    </row>
    <row r="649" spans="1:7" ht="25.2" customHeight="1">
      <c r="A649" s="435"/>
      <c r="B649" s="109">
        <f t="shared" si="141"/>
        <v>2026</v>
      </c>
      <c r="C649" s="308">
        <f t="shared" si="142"/>
        <v>46022</v>
      </c>
      <c r="D649" s="55">
        <f t="shared" si="143"/>
        <v>77.542365161513729</v>
      </c>
      <c r="E649" s="55">
        <f t="shared" si="144"/>
        <v>152.96401707383583</v>
      </c>
      <c r="F649" s="55">
        <f t="shared" si="145"/>
        <v>68.998920357627469</v>
      </c>
      <c r="G649" s="55">
        <f t="shared" si="146"/>
        <v>152.96401707383583</v>
      </c>
    </row>
    <row r="650" spans="1:7" ht="25.2" customHeight="1">
      <c r="A650" s="435"/>
      <c r="B650" s="109">
        <f t="shared" si="141"/>
        <v>2027</v>
      </c>
      <c r="C650" s="308">
        <f t="shared" si="142"/>
        <v>46387</v>
      </c>
      <c r="D650" s="55">
        <f t="shared" si="143"/>
        <v>78.993248062965435</v>
      </c>
      <c r="E650" s="55">
        <f t="shared" si="144"/>
        <v>155.82610254733834</v>
      </c>
      <c r="F650" s="55">
        <f t="shared" si="145"/>
        <v>70.289948217778388</v>
      </c>
      <c r="G650" s="55">
        <f t="shared" si="146"/>
        <v>155.82610254733834</v>
      </c>
    </row>
    <row r="651" spans="1:7" ht="25.2" customHeight="1">
      <c r="A651" s="435"/>
      <c r="B651" s="109">
        <f t="shared" si="141"/>
        <v>2028</v>
      </c>
      <c r="C651" s="308">
        <f t="shared" si="142"/>
        <v>46752</v>
      </c>
      <c r="D651" s="55">
        <f t="shared" si="143"/>
        <v>80.215299272341696</v>
      </c>
      <c r="E651" s="55">
        <f t="shared" si="144"/>
        <v>158.23678297560195</v>
      </c>
      <c r="F651" s="55">
        <f t="shared" si="145"/>
        <v>71.377356551185088</v>
      </c>
      <c r="G651" s="55">
        <f t="shared" si="146"/>
        <v>158.23678297560195</v>
      </c>
    </row>
    <row r="652" spans="1:7" ht="25.2" customHeight="1">
      <c r="A652" s="435"/>
      <c r="B652" s="109">
        <f t="shared" si="141"/>
        <v>2029</v>
      </c>
      <c r="C652" s="308">
        <f t="shared" si="142"/>
        <v>47118</v>
      </c>
      <c r="D652" s="55">
        <f t="shared" si="143"/>
        <v>81.46060999891634</v>
      </c>
      <c r="E652" s="55">
        <f t="shared" si="144"/>
        <v>160.69334631159546</v>
      </c>
      <c r="F652" s="55">
        <f t="shared" si="145"/>
        <v>72.485461720075008</v>
      </c>
      <c r="G652" s="55">
        <f t="shared" si="146"/>
        <v>160.69334631159546</v>
      </c>
    </row>
    <row r="653" spans="1:7" ht="25.2" customHeight="1">
      <c r="A653" s="435"/>
      <c r="B653" s="109">
        <f t="shared" si="141"/>
        <v>2030</v>
      </c>
      <c r="C653" s="308">
        <f t="shared" si="142"/>
        <v>47483</v>
      </c>
      <c r="D653" s="55">
        <f t="shared" si="143"/>
        <v>82.692028752589778</v>
      </c>
      <c r="E653" s="55">
        <f t="shared" si="144"/>
        <v>163.12250563462621</v>
      </c>
      <c r="F653" s="55">
        <f t="shared" si="145"/>
        <v>73.581205502646313</v>
      </c>
      <c r="G653" s="55">
        <f t="shared" si="146"/>
        <v>163.12250563462621</v>
      </c>
    </row>
    <row r="654" spans="1:7" ht="25.2" customHeight="1">
      <c r="A654" s="435"/>
      <c r="B654" s="109">
        <f t="shared" si="141"/>
        <v>2031</v>
      </c>
      <c r="C654" s="308">
        <f t="shared" si="142"/>
        <v>47848</v>
      </c>
      <c r="D654" s="55">
        <f t="shared" si="143"/>
        <v>83.907491325243711</v>
      </c>
      <c r="E654" s="55">
        <f t="shared" si="144"/>
        <v>165.52018898267454</v>
      </c>
      <c r="F654" s="55">
        <f t="shared" si="145"/>
        <v>74.662751120626126</v>
      </c>
      <c r="G654" s="55">
        <f t="shared" si="146"/>
        <v>165.52018898267454</v>
      </c>
    </row>
    <row r="655" spans="1:7" ht="25.2" customHeight="1">
      <c r="A655" s="435"/>
      <c r="B655" s="109">
        <f t="shared" si="141"/>
        <v>2032</v>
      </c>
      <c r="C655" s="308">
        <f t="shared" si="142"/>
        <v>48213</v>
      </c>
      <c r="D655" s="55">
        <f t="shared" si="143"/>
        <v>85.038311459931066</v>
      </c>
      <c r="E655" s="55">
        <f t="shared" si="144"/>
        <v>167.75090234858055</v>
      </c>
      <c r="F655" s="55">
        <f t="shared" si="145"/>
        <v>75.668980015625323</v>
      </c>
      <c r="G655" s="55">
        <f t="shared" si="146"/>
        <v>167.75090234858055</v>
      </c>
    </row>
    <row r="656" spans="1:7" ht="25.2" customHeight="1">
      <c r="A656" s="435"/>
      <c r="B656" s="109">
        <f t="shared" si="141"/>
        <v>2033</v>
      </c>
      <c r="C656" s="308">
        <f t="shared" si="142"/>
        <v>48579</v>
      </c>
      <c r="D656" s="55">
        <f t="shared" si="143"/>
        <v>86.11650442579861</v>
      </c>
      <c r="E656" s="55">
        <f t="shared" si="144"/>
        <v>169.8778006821087</v>
      </c>
      <c r="F656" s="55">
        <f t="shared" si="145"/>
        <v>76.628380085859092</v>
      </c>
      <c r="G656" s="55">
        <f t="shared" si="146"/>
        <v>169.8778006821087</v>
      </c>
    </row>
    <row r="657" spans="1:7" ht="25.2" customHeight="1">
      <c r="A657" s="435"/>
      <c r="B657" s="109">
        <f t="shared" si="141"/>
        <v>2034</v>
      </c>
      <c r="C657" s="308">
        <f t="shared" si="142"/>
        <v>48944</v>
      </c>
      <c r="D657" s="55">
        <f t="shared" si="143"/>
        <v>87.223627402626562</v>
      </c>
      <c r="E657" s="55">
        <f t="shared" si="144"/>
        <v>172.06176782803732</v>
      </c>
      <c r="F657" s="55">
        <f t="shared" si="145"/>
        <v>77.613522722985749</v>
      </c>
      <c r="G657" s="55">
        <f t="shared" si="146"/>
        <v>172.06176782803732</v>
      </c>
    </row>
    <row r="658" spans="1:7" ht="25.2" customHeight="1">
      <c r="A658" s="435"/>
      <c r="B658" s="109">
        <f t="shared" si="141"/>
        <v>2035</v>
      </c>
      <c r="C658" s="308">
        <f t="shared" si="142"/>
        <v>49309</v>
      </c>
      <c r="D658" s="55">
        <f t="shared" si="143"/>
        <v>88.35410538445359</v>
      </c>
      <c r="E658" s="55">
        <f t="shared" si="144"/>
        <v>174.2918062457926</v>
      </c>
      <c r="F658" s="55">
        <f t="shared" si="145"/>
        <v>78.619447162763464</v>
      </c>
      <c r="G658" s="55">
        <f t="shared" si="146"/>
        <v>174.2918062457926</v>
      </c>
    </row>
    <row r="659" spans="1:7" ht="25.2" customHeight="1">
      <c r="A659" s="435"/>
      <c r="B659" s="109">
        <f t="shared" si="141"/>
        <v>2036</v>
      </c>
      <c r="C659" s="308">
        <f t="shared" si="142"/>
        <v>49674</v>
      </c>
      <c r="D659" s="55">
        <f t="shared" si="143"/>
        <v>89.419383200354318</v>
      </c>
      <c r="E659" s="55">
        <f t="shared" si="144"/>
        <v>176.39322749700679</v>
      </c>
      <c r="F659" s="55">
        <f t="shared" si="145"/>
        <v>79.567355045441289</v>
      </c>
      <c r="G659" s="55">
        <f t="shared" si="146"/>
        <v>176.39322749700679</v>
      </c>
    </row>
    <row r="660" spans="1:7" ht="25.2" customHeight="1">
      <c r="A660" s="435"/>
      <c r="B660" s="109">
        <f t="shared" si="141"/>
        <v>2037</v>
      </c>
      <c r="C660" s="308">
        <f t="shared" si="142"/>
        <v>50040</v>
      </c>
      <c r="D660" s="55">
        <f t="shared" si="143"/>
        <v>90.460449361846642</v>
      </c>
      <c r="E660" s="55">
        <f t="shared" si="144"/>
        <v>178.44688760615887</v>
      </c>
      <c r="F660" s="55">
        <f t="shared" si="145"/>
        <v>80.493718859779548</v>
      </c>
      <c r="G660" s="55">
        <f t="shared" si="146"/>
        <v>178.44688760615887</v>
      </c>
    </row>
    <row r="661" spans="1:7" ht="25.2" customHeight="1">
      <c r="A661" s="435"/>
      <c r="B661" s="109">
        <f t="shared" si="141"/>
        <v>2038</v>
      </c>
      <c r="C661" s="308">
        <f t="shared" si="142"/>
        <v>50405</v>
      </c>
      <c r="D661" s="55">
        <f t="shared" si="143"/>
        <v>91.472400876319611</v>
      </c>
      <c r="E661" s="55">
        <f t="shared" si="144"/>
        <v>180.44311468042105</v>
      </c>
      <c r="F661" s="55">
        <f t="shared" si="145"/>
        <v>81.394175813955044</v>
      </c>
      <c r="G661" s="55">
        <f t="shared" si="146"/>
        <v>180.44311468042105</v>
      </c>
    </row>
    <row r="662" spans="1:7" ht="25.2" customHeight="1">
      <c r="A662" s="435"/>
      <c r="B662" s="109">
        <f t="shared" si="141"/>
        <v>2039</v>
      </c>
      <c r="C662" s="308">
        <f t="shared" si="142"/>
        <v>50770</v>
      </c>
      <c r="D662" s="55">
        <f t="shared" si="143"/>
        <v>92.4562333317824</v>
      </c>
      <c r="E662" s="55">
        <f t="shared" si="144"/>
        <v>182.38387266738397</v>
      </c>
      <c r="F662" s="55">
        <f t="shared" si="145"/>
        <v>82.269611804311168</v>
      </c>
      <c r="G662" s="55">
        <f t="shared" si="146"/>
        <v>182.38387266738397</v>
      </c>
    </row>
    <row r="663" spans="1:7" ht="25.2" customHeight="1">
      <c r="A663" s="435"/>
      <c r="B663" s="109">
        <f t="shared" si="141"/>
        <v>2040</v>
      </c>
      <c r="C663" s="308">
        <f t="shared" si="142"/>
        <v>51135</v>
      </c>
      <c r="D663" s="55">
        <f t="shared" si="143"/>
        <v>93.36314112824482</v>
      </c>
      <c r="E663" s="55">
        <f t="shared" si="144"/>
        <v>184.17288515589297</v>
      </c>
      <c r="F663" s="55">
        <f t="shared" si="145"/>
        <v>83.076598522984028</v>
      </c>
      <c r="G663" s="55">
        <f t="shared" si="146"/>
        <v>184.17288515589297</v>
      </c>
    </row>
    <row r="664" spans="1:7" ht="25.2" customHeight="1">
      <c r="A664" s="435"/>
      <c r="B664" s="109">
        <f t="shared" si="141"/>
        <v>2041</v>
      </c>
      <c r="C664" s="308">
        <f t="shared" si="142"/>
        <v>51501</v>
      </c>
      <c r="D664" s="55">
        <f t="shared" si="143"/>
        <v>94.18960670324644</v>
      </c>
      <c r="E664" s="55">
        <f t="shared" si="144"/>
        <v>185.80321322316516</v>
      </c>
      <c r="F664" s="55">
        <f t="shared" si="145"/>
        <v>83.812005964697718</v>
      </c>
      <c r="G664" s="55">
        <f t="shared" si="146"/>
        <v>185.80321322316516</v>
      </c>
    </row>
    <row r="665" spans="1:7" ht="25.2" customHeight="1">
      <c r="A665" s="435"/>
      <c r="B665" s="109">
        <f t="shared" si="141"/>
        <v>2042</v>
      </c>
      <c r="C665" s="308">
        <f t="shared" si="142"/>
        <v>51866</v>
      </c>
      <c r="D665" s="55">
        <f t="shared" si="143"/>
        <v>94.980186737302844</v>
      </c>
      <c r="E665" s="55">
        <f t="shared" si="144"/>
        <v>187.36275164549403</v>
      </c>
      <c r="F665" s="55">
        <f t="shared" si="145"/>
        <v>84.515481654310321</v>
      </c>
      <c r="G665" s="55">
        <f t="shared" si="146"/>
        <v>187.36275164549403</v>
      </c>
    </row>
    <row r="666" spans="1:7" ht="25.2" customHeight="1">
      <c r="A666" s="435"/>
      <c r="B666" s="109">
        <f t="shared" si="141"/>
        <v>2043</v>
      </c>
      <c r="C666" s="308">
        <f t="shared" si="142"/>
        <v>52231</v>
      </c>
      <c r="D666" s="55">
        <f t="shared" si="143"/>
        <v>95.685606303852083</v>
      </c>
      <c r="E666" s="55">
        <f t="shared" si="144"/>
        <v>188.75429819423678</v>
      </c>
      <c r="F666" s="55">
        <f t="shared" si="145"/>
        <v>85.143179666740835</v>
      </c>
      <c r="G666" s="55">
        <f t="shared" si="146"/>
        <v>188.75429819423678</v>
      </c>
    </row>
    <row r="667" spans="1:7" ht="25.2" customHeight="1">
      <c r="A667" s="435"/>
      <c r="B667" s="109">
        <f t="shared" si="141"/>
        <v>2044</v>
      </c>
      <c r="C667" s="308">
        <f t="shared" si="142"/>
        <v>52596</v>
      </c>
      <c r="D667" s="55">
        <f t="shared" si="143"/>
        <v>96.348659070594195</v>
      </c>
      <c r="E667" s="55">
        <f t="shared" si="144"/>
        <v>190.06226983685485</v>
      </c>
      <c r="F667" s="55">
        <f t="shared" si="145"/>
        <v>85.733178758850684</v>
      </c>
      <c r="G667" s="55">
        <f t="shared" si="146"/>
        <v>190.06226983685485</v>
      </c>
    </row>
    <row r="668" spans="1:7" ht="25.2" customHeight="1">
      <c r="A668" s="435"/>
      <c r="B668" s="109">
        <f t="shared" si="141"/>
        <v>2045</v>
      </c>
      <c r="C668" s="308">
        <f t="shared" si="142"/>
        <v>52962</v>
      </c>
      <c r="D668" s="55">
        <f t="shared" si="143"/>
        <v>97.019805369546731</v>
      </c>
      <c r="E668" s="55">
        <f t="shared" si="144"/>
        <v>191.38620719313982</v>
      </c>
      <c r="F668" s="55">
        <f t="shared" si="145"/>
        <v>86.330379655847906</v>
      </c>
      <c r="G668" s="55">
        <f t="shared" si="146"/>
        <v>191.38620719313982</v>
      </c>
    </row>
    <row r="669" spans="1:7" ht="25.2" customHeight="1">
      <c r="A669" s="435"/>
      <c r="B669" s="109">
        <f t="shared" si="141"/>
        <v>2046</v>
      </c>
      <c r="C669" s="308">
        <f t="shared" si="142"/>
        <v>53327</v>
      </c>
      <c r="D669" s="55">
        <f t="shared" si="143"/>
        <v>97.702744949435797</v>
      </c>
      <c r="E669" s="55">
        <f t="shared" si="144"/>
        <v>192.73340857577702</v>
      </c>
      <c r="F669" s="55">
        <f t="shared" si="145"/>
        <v>86.938074476397759</v>
      </c>
      <c r="G669" s="55">
        <f t="shared" si="146"/>
        <v>192.73340857577702</v>
      </c>
    </row>
    <row r="670" spans="1:7" ht="25.2" customHeight="1">
      <c r="A670" s="435"/>
      <c r="B670" s="109">
        <f t="shared" si="141"/>
        <v>2047</v>
      </c>
      <c r="C670" s="308">
        <f t="shared" si="142"/>
        <v>53692</v>
      </c>
      <c r="D670" s="55">
        <f t="shared" si="143"/>
        <v>98.393756027561892</v>
      </c>
      <c r="E670" s="55">
        <f t="shared" si="144"/>
        <v>194.09653220674349</v>
      </c>
      <c r="F670" s="55">
        <f t="shared" si="145"/>
        <v>87.552951495515629</v>
      </c>
      <c r="G670" s="55">
        <f t="shared" si="146"/>
        <v>194.09653220674349</v>
      </c>
    </row>
    <row r="671" spans="1:7" ht="25.2" customHeight="1">
      <c r="A671" s="435"/>
      <c r="B671" s="109">
        <f t="shared" si="141"/>
        <v>2048</v>
      </c>
      <c r="C671" s="308">
        <f t="shared" si="142"/>
        <v>54057</v>
      </c>
      <c r="D671" s="55">
        <f t="shared" si="143"/>
        <v>99.092861205460522</v>
      </c>
      <c r="E671" s="55">
        <f t="shared" si="144"/>
        <v>195.47562267097877</v>
      </c>
      <c r="F671" s="55">
        <f t="shared" si="145"/>
        <v>88.175030824550248</v>
      </c>
      <c r="G671" s="55">
        <f t="shared" si="146"/>
        <v>195.47562267097877</v>
      </c>
    </row>
    <row r="672" spans="1:7" ht="25.2" customHeight="1">
      <c r="A672" s="435"/>
      <c r="B672" s="109">
        <f t="shared" si="141"/>
        <v>2049</v>
      </c>
      <c r="C672" s="308">
        <f t="shared" si="142"/>
        <v>54423</v>
      </c>
      <c r="D672" s="55">
        <f t="shared" si="143"/>
        <v>99.800800766187209</v>
      </c>
      <c r="E672" s="55">
        <f t="shared" si="144"/>
        <v>196.8721402885248</v>
      </c>
      <c r="F672" s="55">
        <f t="shared" si="145"/>
        <v>88.804971183821607</v>
      </c>
      <c r="G672" s="55">
        <f t="shared" si="146"/>
        <v>196.8721402885248</v>
      </c>
    </row>
    <row r="673" spans="1:14" ht="25.2" customHeight="1">
      <c r="A673" s="435"/>
      <c r="B673" s="109">
        <f t="shared" si="141"/>
        <v>2050</v>
      </c>
      <c r="C673" s="308">
        <f t="shared" si="142"/>
        <v>54788</v>
      </c>
      <c r="D673" s="55">
        <f t="shared" si="143"/>
        <v>100.46462496697815</v>
      </c>
      <c r="E673" s="55">
        <f t="shared" si="144"/>
        <v>198.18163370122005</v>
      </c>
      <c r="F673" s="55">
        <f t="shared" si="145"/>
        <v>89.395656715097786</v>
      </c>
      <c r="G673" s="55">
        <f t="shared" si="146"/>
        <v>198.18163370122005</v>
      </c>
    </row>
    <row r="674" spans="1:14" ht="25.2" customHeight="1">
      <c r="A674" s="435"/>
      <c r="B674" s="109">
        <f t="shared" si="141"/>
        <v>2051</v>
      </c>
      <c r="C674" s="308">
        <f t="shared" si="142"/>
        <v>55153</v>
      </c>
      <c r="D674" s="55">
        <f t="shared" si="143"/>
        <v>101.13749595490435</v>
      </c>
      <c r="E674" s="55">
        <f t="shared" si="144"/>
        <v>199.50897326677557</v>
      </c>
      <c r="F674" s="55">
        <f t="shared" si="145"/>
        <v>89.994392278685169</v>
      </c>
      <c r="G674" s="55">
        <f t="shared" si="146"/>
        <v>199.50897326677557</v>
      </c>
    </row>
    <row r="675" spans="1:14" ht="25.2" customHeight="1">
      <c r="A675" s="435"/>
      <c r="B675" s="109">
        <f t="shared" si="141"/>
        <v>2052</v>
      </c>
      <c r="C675" s="308">
        <f t="shared" si="142"/>
        <v>55518</v>
      </c>
      <c r="D675" s="55">
        <f t="shared" si="143"/>
        <v>101.81998863816919</v>
      </c>
      <c r="E675" s="55">
        <f t="shared" si="144"/>
        <v>200.85529307838104</v>
      </c>
      <c r="F675" s="55">
        <f t="shared" si="145"/>
        <v>90.60168944068387</v>
      </c>
      <c r="G675" s="55">
        <f t="shared" si="146"/>
        <v>200.85529307838104</v>
      </c>
    </row>
    <row r="676" spans="1:14" ht="25.2" customHeight="1">
      <c r="A676" s="435"/>
      <c r="B676" s="109">
        <f t="shared" si="141"/>
        <v>2053</v>
      </c>
      <c r="C676" s="308">
        <f t="shared" si="142"/>
        <v>55884</v>
      </c>
      <c r="D676" s="55">
        <f t="shared" si="143"/>
        <v>102.51695158948282</v>
      </c>
      <c r="E676" s="55">
        <f t="shared" si="144"/>
        <v>202.23015767739744</v>
      </c>
      <c r="F676" s="55">
        <f t="shared" si="145"/>
        <v>91.22186256887953</v>
      </c>
      <c r="G676" s="55">
        <f t="shared" si="146"/>
        <v>202.23015767739744</v>
      </c>
    </row>
    <row r="677" spans="1:14" ht="25.2" customHeight="1">
      <c r="A677" s="435"/>
      <c r="B677" s="109">
        <f t="shared" si="141"/>
        <v>2054</v>
      </c>
      <c r="C677" s="308">
        <f t="shared" si="142"/>
        <v>56249</v>
      </c>
      <c r="D677" s="55">
        <f t="shared" si="143"/>
        <v>103.27625870528522</v>
      </c>
      <c r="E677" s="55">
        <f t="shared" si="144"/>
        <v>203.72800554912484</v>
      </c>
      <c r="F677" s="55">
        <f t="shared" si="145"/>
        <v>91.897510920604461</v>
      </c>
      <c r="G677" s="55">
        <f t="shared" si="146"/>
        <v>203.72800554912484</v>
      </c>
    </row>
    <row r="678" spans="1:14" ht="25.2" customHeight="1">
      <c r="A678" s="435"/>
      <c r="B678" s="109">
        <f t="shared" si="141"/>
        <v>2055</v>
      </c>
      <c r="C678" s="308">
        <f t="shared" si="142"/>
        <v>56614</v>
      </c>
      <c r="D678" s="55">
        <f t="shared" si="143"/>
        <v>104.04780217215242</v>
      </c>
      <c r="E678" s="55">
        <f t="shared" si="144"/>
        <v>205.24999146989549</v>
      </c>
      <c r="F678" s="55">
        <f t="shared" si="145"/>
        <v>92.584047449531994</v>
      </c>
      <c r="G678" s="55">
        <f t="shared" si="146"/>
        <v>205.24999146989549</v>
      </c>
    </row>
    <row r="679" spans="1:14" ht="25.2" customHeight="1">
      <c r="A679" s="435"/>
      <c r="B679" s="109">
        <f t="shared" si="141"/>
        <v>2056</v>
      </c>
      <c r="C679" s="308">
        <f t="shared" si="142"/>
        <v>56979</v>
      </c>
      <c r="D679" s="55">
        <f t="shared" si="143"/>
        <v>104.83250065057297</v>
      </c>
      <c r="E679" s="55">
        <f t="shared" si="144"/>
        <v>206.79792763615663</v>
      </c>
      <c r="F679" s="55">
        <f t="shared" si="145"/>
        <v>93.282289600187525</v>
      </c>
      <c r="G679" s="55">
        <f t="shared" si="146"/>
        <v>206.79792763615663</v>
      </c>
      <c r="H679" s="68"/>
      <c r="I679" s="70"/>
      <c r="J679" s="64"/>
      <c r="K679" s="64"/>
      <c r="L679" s="64"/>
      <c r="M679" s="64"/>
      <c r="N679" s="64"/>
    </row>
    <row r="680" spans="1:14" ht="25.2" customHeight="1">
      <c r="A680" s="435"/>
      <c r="B680" s="109">
        <f t="shared" si="141"/>
        <v>2057</v>
      </c>
      <c r="C680" s="308">
        <f t="shared" si="142"/>
        <v>57345</v>
      </c>
      <c r="D680" s="55">
        <f t="shared" si="143"/>
        <v>105.63048088788373</v>
      </c>
      <c r="E680" s="55">
        <f t="shared" si="144"/>
        <v>208.37206407615744</v>
      </c>
      <c r="F680" s="55">
        <f t="shared" si="145"/>
        <v>93.992350155169078</v>
      </c>
      <c r="G680" s="55">
        <f t="shared" si="146"/>
        <v>208.37206407615744</v>
      </c>
      <c r="H680" s="68"/>
      <c r="I680" s="70"/>
      <c r="J680" s="64"/>
      <c r="K680" s="64"/>
      <c r="L680" s="64"/>
      <c r="M680" s="64"/>
      <c r="N680" s="64"/>
    </row>
    <row r="681" spans="1:14" ht="25.2" customHeight="1">
      <c r="A681" s="435"/>
      <c r="B681" s="109">
        <f t="shared" si="141"/>
        <v>2058</v>
      </c>
      <c r="C681" s="308">
        <f t="shared" si="142"/>
        <v>57710</v>
      </c>
      <c r="D681" s="55">
        <f t="shared" si="143"/>
        <v>106.49520679277813</v>
      </c>
      <c r="E681" s="55">
        <f t="shared" si="144"/>
        <v>210.07786641794758</v>
      </c>
      <c r="F681" s="55">
        <f t="shared" si="145"/>
        <v>94.761802488983108</v>
      </c>
      <c r="G681" s="55">
        <f t="shared" si="146"/>
        <v>210.07786641794758</v>
      </c>
      <c r="H681" s="68"/>
      <c r="I681" s="70"/>
      <c r="J681" s="64"/>
      <c r="K681" s="64"/>
      <c r="L681" s="64"/>
      <c r="M681" s="64"/>
      <c r="N681" s="64"/>
    </row>
    <row r="682" spans="1:14" ht="25.2" customHeight="1">
      <c r="A682" s="435"/>
      <c r="B682" s="109">
        <f t="shared" si="141"/>
        <v>2059</v>
      </c>
      <c r="C682" s="308">
        <f t="shared" si="142"/>
        <v>58075</v>
      </c>
      <c r="D682" s="55">
        <f t="shared" si="143"/>
        <v>107.37923853582939</v>
      </c>
      <c r="E682" s="55">
        <f t="shared" si="144"/>
        <v>211.82175243891487</v>
      </c>
      <c r="F682" s="55">
        <f t="shared" si="145"/>
        <v>95.548433586775346</v>
      </c>
      <c r="G682" s="55">
        <f t="shared" si="146"/>
        <v>211.82175243891487</v>
      </c>
      <c r="H682" s="68"/>
      <c r="I682" s="70"/>
      <c r="J682" s="64"/>
      <c r="K682" s="64"/>
      <c r="L682" s="64"/>
      <c r="M682" s="64"/>
      <c r="N682" s="64"/>
    </row>
    <row r="683" spans="1:14" ht="25.2" customHeight="1">
      <c r="A683" s="435"/>
      <c r="B683" s="109">
        <f t="shared" si="141"/>
        <v>2060</v>
      </c>
      <c r="C683" s="308">
        <f t="shared" si="142"/>
        <v>58440</v>
      </c>
      <c r="D683" s="55">
        <f t="shared" si="143"/>
        <v>108.27850457380656</v>
      </c>
      <c r="E683" s="55">
        <f t="shared" si="144"/>
        <v>213.59569040560632</v>
      </c>
      <c r="F683" s="55">
        <f t="shared" si="145"/>
        <v>96.348620498864818</v>
      </c>
      <c r="G683" s="55">
        <f t="shared" si="146"/>
        <v>213.59569040560632</v>
      </c>
      <c r="H683" s="68"/>
      <c r="I683" s="70"/>
      <c r="J683" s="64"/>
      <c r="K683" s="64"/>
      <c r="L683" s="64"/>
      <c r="M683" s="64"/>
      <c r="N683" s="64"/>
    </row>
    <row r="684" spans="1:14" ht="25.2" customHeight="1">
      <c r="A684" s="435"/>
      <c r="B684" s="109">
        <f t="shared" si="141"/>
        <v>2061</v>
      </c>
      <c r="C684" s="308">
        <f t="shared" si="142"/>
        <v>58806</v>
      </c>
      <c r="D684" s="55">
        <f t="shared" si="143"/>
        <v>109.24382336408475</v>
      </c>
      <c r="E684" s="55">
        <f t="shared" si="144"/>
        <v>215.49992739412542</v>
      </c>
      <c r="F684" s="55">
        <f t="shared" si="145"/>
        <v>97.207582618364171</v>
      </c>
      <c r="G684" s="55">
        <f t="shared" si="146"/>
        <v>215.49992739412542</v>
      </c>
      <c r="H684" s="68"/>
      <c r="I684" s="70"/>
      <c r="J684" s="64"/>
      <c r="K684" s="64"/>
      <c r="L684" s="64"/>
      <c r="M684" s="64"/>
      <c r="N684" s="64"/>
    </row>
    <row r="685" spans="1:14" ht="25.2" customHeight="1">
      <c r="B685" s="64"/>
      <c r="C685" s="64"/>
      <c r="D685" s="64"/>
      <c r="E685" s="64"/>
      <c r="F685" s="64"/>
      <c r="G685" s="64"/>
      <c r="H685" s="64"/>
      <c r="I685" s="64"/>
      <c r="J685" s="64"/>
      <c r="K685" s="64"/>
      <c r="L685" s="64"/>
      <c r="M685" s="64"/>
      <c r="N685" s="64"/>
    </row>
    <row r="686" spans="1:14" ht="25.2" customHeight="1">
      <c r="A686" s="303" t="s">
        <v>384</v>
      </c>
      <c r="B686" s="397" t="s">
        <v>225</v>
      </c>
      <c r="C686" s="397"/>
      <c r="D686" s="397"/>
      <c r="E686" s="397"/>
      <c r="F686" s="397"/>
      <c r="G686" s="397"/>
      <c r="H686" s="397"/>
      <c r="I686" s="64"/>
      <c r="J686" s="64"/>
      <c r="K686" s="64"/>
      <c r="L686" s="64"/>
      <c r="M686" s="64"/>
      <c r="N686" s="64"/>
    </row>
    <row r="687" spans="1:14" ht="25.2" customHeight="1">
      <c r="B687" s="79" t="s">
        <v>226</v>
      </c>
      <c r="C687" s="64"/>
      <c r="D687" s="64"/>
      <c r="E687" s="64"/>
      <c r="F687" s="64"/>
      <c r="G687" s="64"/>
      <c r="H687" s="64"/>
      <c r="I687" s="64"/>
      <c r="J687" s="64"/>
      <c r="K687" s="64"/>
      <c r="L687" s="64"/>
      <c r="M687" s="64"/>
      <c r="N687" s="64"/>
    </row>
    <row r="688" spans="1:14" ht="25.2" customHeight="1">
      <c r="A688" s="435" t="s">
        <v>227</v>
      </c>
      <c r="B688" s="446" t="s">
        <v>77</v>
      </c>
      <c r="C688" s="446"/>
      <c r="D688" s="446"/>
      <c r="E688" s="446"/>
      <c r="F688" s="446"/>
      <c r="G688" s="446"/>
      <c r="H688" s="446"/>
      <c r="I688" s="64"/>
      <c r="J688" s="64"/>
      <c r="K688" s="64"/>
      <c r="L688" s="64"/>
      <c r="M688" s="64"/>
      <c r="N688" s="64"/>
    </row>
    <row r="689" spans="1:14" ht="25.2" customHeight="1">
      <c r="A689" s="435"/>
      <c r="B689" s="43"/>
      <c r="C689" s="43"/>
      <c r="D689" s="43"/>
      <c r="E689" s="43"/>
      <c r="F689" s="43"/>
      <c r="G689" s="43"/>
      <c r="H689" s="24"/>
      <c r="I689" s="64"/>
      <c r="J689" s="64"/>
      <c r="K689" s="64"/>
      <c r="L689" s="64"/>
      <c r="M689" s="64"/>
      <c r="N689" s="64"/>
    </row>
    <row r="690" spans="1:14" ht="25.2" customHeight="1">
      <c r="A690" s="435"/>
      <c r="B690" s="447" t="s">
        <v>64</v>
      </c>
      <c r="C690" s="447"/>
      <c r="D690" s="447"/>
      <c r="E690" s="447"/>
      <c r="F690" s="447"/>
      <c r="G690" s="447"/>
      <c r="H690" s="447"/>
      <c r="I690" s="447"/>
      <c r="J690" s="447"/>
      <c r="K690" s="447"/>
      <c r="L690" s="64"/>
      <c r="M690" s="64"/>
      <c r="N690" s="64"/>
    </row>
    <row r="691" spans="1:14" ht="25.2" customHeight="1">
      <c r="A691" s="435"/>
      <c r="B691" s="101" t="s">
        <v>23</v>
      </c>
      <c r="C691" s="45" t="s">
        <v>54</v>
      </c>
      <c r="D691" s="45" t="s">
        <v>55</v>
      </c>
      <c r="E691" s="45" t="s">
        <v>57</v>
      </c>
      <c r="F691" s="45" t="s">
        <v>56</v>
      </c>
      <c r="G691" s="45" t="s">
        <v>24</v>
      </c>
      <c r="H691" s="45" t="s">
        <v>228</v>
      </c>
      <c r="I691" s="45" t="s">
        <v>229</v>
      </c>
      <c r="J691" s="45" t="s">
        <v>230</v>
      </c>
      <c r="K691" s="45" t="s">
        <v>231</v>
      </c>
      <c r="L691" s="19"/>
      <c r="M691" s="19"/>
      <c r="N691" s="19"/>
    </row>
    <row r="692" spans="1:14" ht="25.2" customHeight="1">
      <c r="A692" s="435"/>
      <c r="B692" s="91" t="s">
        <v>43</v>
      </c>
      <c r="C692" s="26">
        <v>1.8003835616438358E-2</v>
      </c>
      <c r="D692" s="26">
        <v>1.7000000000000001E-2</v>
      </c>
      <c r="E692" s="26">
        <v>2.3E-2</v>
      </c>
      <c r="F692" s="26">
        <v>2.1000000000000001E-2</v>
      </c>
      <c r="G692" s="26">
        <v>2.8000000000000001E-2</v>
      </c>
      <c r="H692" s="26">
        <v>0.35199999999999998</v>
      </c>
      <c r="I692" s="26">
        <v>0.28899999999999998</v>
      </c>
      <c r="J692" s="26">
        <v>0.64100000000000001</v>
      </c>
      <c r="K692" s="26">
        <v>0.55600000000000005</v>
      </c>
      <c r="L692" s="27"/>
      <c r="M692" s="27"/>
      <c r="N692" s="27"/>
    </row>
    <row r="693" spans="1:14" ht="25.2" customHeight="1">
      <c r="A693" s="435"/>
      <c r="B693" s="91" t="s">
        <v>44</v>
      </c>
      <c r="C693" s="26">
        <v>2.5143287671232875E-2</v>
      </c>
      <c r="D693" s="26">
        <v>2.4E-2</v>
      </c>
      <c r="E693" s="26">
        <v>3.3000000000000002E-2</v>
      </c>
      <c r="F693" s="26">
        <v>0.03</v>
      </c>
      <c r="G693" s="26">
        <v>3.9E-2</v>
      </c>
      <c r="H693" s="26">
        <v>0.2</v>
      </c>
      <c r="I693" s="26">
        <v>0.16600000000000001</v>
      </c>
      <c r="J693" s="26">
        <v>0.35</v>
      </c>
      <c r="K693" s="26">
        <v>0.307</v>
      </c>
      <c r="L693" s="27"/>
      <c r="M693" s="27"/>
      <c r="N693" s="27"/>
    </row>
    <row r="694" spans="1:14" ht="25.2" customHeight="1">
      <c r="A694" s="435"/>
      <c r="B694" s="91" t="s">
        <v>45</v>
      </c>
      <c r="C694" s="26">
        <v>3.352438356164384E-2</v>
      </c>
      <c r="D694" s="26">
        <v>3.1E-2</v>
      </c>
      <c r="E694" s="26">
        <v>4.2999999999999997E-2</v>
      </c>
      <c r="F694" s="26">
        <v>4.1000000000000002E-2</v>
      </c>
      <c r="G694" s="26">
        <v>5.1999999999999998E-2</v>
      </c>
      <c r="H694" s="26">
        <v>0.124</v>
      </c>
      <c r="I694" s="26">
        <v>0.105</v>
      </c>
      <c r="J694" s="26">
        <v>0.19800000000000001</v>
      </c>
      <c r="K694" s="26">
        <v>0.17799999999999999</v>
      </c>
      <c r="L694" s="27"/>
      <c r="M694" s="27"/>
      <c r="N694" s="27"/>
    </row>
    <row r="695" spans="1:14" ht="25.2" customHeight="1">
      <c r="A695" s="435"/>
      <c r="B695" s="91" t="s">
        <v>46</v>
      </c>
      <c r="C695" s="26">
        <v>3.8725491628614911E-2</v>
      </c>
      <c r="D695" s="26">
        <v>3.5999999999999997E-2</v>
      </c>
      <c r="E695" s="26">
        <v>0.05</v>
      </c>
      <c r="F695" s="26">
        <v>4.7E-2</v>
      </c>
      <c r="G695" s="26">
        <v>0.06</v>
      </c>
      <c r="H695" s="26">
        <v>9.5000000000000001E-2</v>
      </c>
      <c r="I695" s="26">
        <v>8.4000000000000005E-2</v>
      </c>
      <c r="J695" s="26">
        <v>0.13400000000000001</v>
      </c>
      <c r="K695" s="26">
        <v>0.125</v>
      </c>
      <c r="L695" s="27"/>
      <c r="M695" s="27"/>
      <c r="N695" s="27"/>
    </row>
    <row r="696" spans="1:14" ht="25.2" customHeight="1">
      <c r="A696" s="435"/>
      <c r="B696" s="91" t="s">
        <v>49</v>
      </c>
      <c r="C696" s="26">
        <v>4.0082430963252876E-2</v>
      </c>
      <c r="D696" s="26">
        <v>3.7999999999999999E-2</v>
      </c>
      <c r="E696" s="26">
        <v>5.1999999999999998E-2</v>
      </c>
      <c r="F696" s="26">
        <v>4.9000000000000002E-2</v>
      </c>
      <c r="G696" s="26">
        <v>6.3E-2</v>
      </c>
      <c r="H696" s="26">
        <v>8.4000000000000005E-2</v>
      </c>
      <c r="I696" s="26">
        <v>7.5999999999999998E-2</v>
      </c>
      <c r="J696" s="26">
        <v>0.106</v>
      </c>
      <c r="K696" s="26">
        <v>0.10100000000000001</v>
      </c>
      <c r="L696" s="27"/>
      <c r="M696" s="27"/>
      <c r="N696" s="27"/>
    </row>
    <row r="697" spans="1:14" ht="25.2" customHeight="1">
      <c r="A697" s="435"/>
      <c r="B697" s="91" t="s">
        <v>50</v>
      </c>
      <c r="C697" s="26">
        <v>3.2649758395820384E-2</v>
      </c>
      <c r="D697" s="26">
        <v>3.1E-2</v>
      </c>
      <c r="E697" s="26">
        <v>4.2000000000000003E-2</v>
      </c>
      <c r="F697" s="26">
        <v>0.04</v>
      </c>
      <c r="G697" s="26">
        <v>5.6000000000000001E-2</v>
      </c>
      <c r="H697" s="26">
        <v>5.8000000000000003E-2</v>
      </c>
      <c r="I697" s="26">
        <v>6.9000000000000006E-2</v>
      </c>
      <c r="J697" s="26">
        <v>8.5000000000000006E-2</v>
      </c>
      <c r="K697" s="26">
        <v>6.0999999999999999E-2</v>
      </c>
      <c r="L697" s="27"/>
      <c r="M697" s="27"/>
      <c r="N697" s="27"/>
    </row>
    <row r="698" spans="1:14" ht="25.2" customHeight="1">
      <c r="A698" s="435"/>
      <c r="B698" s="79" t="s">
        <v>398</v>
      </c>
      <c r="C698" s="6"/>
      <c r="D698" s="6"/>
      <c r="E698" s="6"/>
      <c r="F698" s="6"/>
      <c r="G698" s="64"/>
      <c r="H698" s="64"/>
      <c r="I698" s="64"/>
      <c r="J698" s="64"/>
      <c r="K698" s="64"/>
      <c r="L698" s="64"/>
      <c r="M698" s="64"/>
      <c r="N698" s="64"/>
    </row>
    <row r="699" spans="1:14" ht="25.2" customHeight="1">
      <c r="A699" s="435"/>
      <c r="B699" s="447" t="s">
        <v>462</v>
      </c>
      <c r="C699" s="447"/>
      <c r="D699" s="447"/>
      <c r="E699" s="447"/>
      <c r="F699" s="447"/>
      <c r="G699" s="447"/>
      <c r="H699" s="447"/>
      <c r="I699" s="447"/>
      <c r="J699" s="447"/>
      <c r="K699" s="447"/>
      <c r="L699" s="64"/>
      <c r="M699" s="64"/>
      <c r="N699" s="64"/>
    </row>
    <row r="700" spans="1:14" ht="25.2" customHeight="1">
      <c r="A700" s="435"/>
      <c r="B700" s="101"/>
      <c r="C700" s="45" t="s">
        <v>54</v>
      </c>
      <c r="D700" s="45" t="s">
        <v>55</v>
      </c>
      <c r="E700" s="45" t="s">
        <v>57</v>
      </c>
      <c r="F700" s="45" t="s">
        <v>56</v>
      </c>
      <c r="G700" s="45" t="s">
        <v>24</v>
      </c>
      <c r="H700" s="45" t="s">
        <v>228</v>
      </c>
      <c r="I700" s="45" t="s">
        <v>229</v>
      </c>
      <c r="J700" s="45" t="s">
        <v>230</v>
      </c>
      <c r="K700" s="45" t="s">
        <v>231</v>
      </c>
      <c r="L700" s="19"/>
      <c r="M700" s="19"/>
      <c r="N700" s="19"/>
    </row>
    <row r="701" spans="1:14" ht="25.2" customHeight="1">
      <c r="A701" s="435"/>
      <c r="B701" s="91" t="s">
        <v>58</v>
      </c>
      <c r="C701" s="26">
        <v>1.5369999999999999</v>
      </c>
      <c r="D701" s="26">
        <v>1.5309999999999999</v>
      </c>
      <c r="E701" s="26">
        <v>1.333</v>
      </c>
      <c r="F701" s="26">
        <v>1.3320000000000001</v>
      </c>
      <c r="G701" s="26">
        <v>2.032</v>
      </c>
      <c r="H701" s="26">
        <v>1.39</v>
      </c>
      <c r="I701" s="26">
        <v>1.343</v>
      </c>
      <c r="J701" s="26">
        <v>1.2270000000000001</v>
      </c>
      <c r="K701" s="26">
        <v>1.3109999999999999</v>
      </c>
      <c r="L701" s="27"/>
      <c r="M701" s="27"/>
      <c r="N701" s="27"/>
    </row>
    <row r="702" spans="1:14" ht="25.2" customHeight="1">
      <c r="A702" s="435"/>
      <c r="B702" s="79" t="s">
        <v>398</v>
      </c>
      <c r="C702" s="27"/>
      <c r="D702" s="27"/>
      <c r="E702" s="27"/>
      <c r="F702" s="27"/>
      <c r="G702" s="27"/>
      <c r="H702" s="27"/>
      <c r="I702" s="27"/>
      <c r="J702" s="27"/>
      <c r="K702" s="27"/>
      <c r="L702" s="27"/>
      <c r="M702" s="64"/>
      <c r="N702" s="3"/>
    </row>
    <row r="703" spans="1:14" ht="25.2" customHeight="1">
      <c r="A703" s="435"/>
      <c r="B703" s="447" t="s">
        <v>65</v>
      </c>
      <c r="C703" s="447"/>
      <c r="D703" s="447"/>
      <c r="E703" s="447"/>
      <c r="F703" s="447"/>
      <c r="G703" s="447"/>
      <c r="H703" s="447"/>
      <c r="I703" s="447"/>
      <c r="J703" s="447"/>
      <c r="K703" s="447"/>
      <c r="L703" s="64"/>
      <c r="M703" s="64"/>
      <c r="N703" s="64"/>
    </row>
    <row r="704" spans="1:14" ht="25.2" customHeight="1">
      <c r="A704" s="435"/>
      <c r="B704" s="101"/>
      <c r="C704" s="45" t="s">
        <v>54</v>
      </c>
      <c r="D704" s="45" t="s">
        <v>55</v>
      </c>
      <c r="E704" s="45" t="s">
        <v>57</v>
      </c>
      <c r="F704" s="45" t="s">
        <v>56</v>
      </c>
      <c r="G704" s="45" t="s">
        <v>24</v>
      </c>
      <c r="H704" s="45" t="s">
        <v>228</v>
      </c>
      <c r="I704" s="45" t="s">
        <v>229</v>
      </c>
      <c r="J704" s="45" t="s">
        <v>230</v>
      </c>
      <c r="K704" s="45" t="s">
        <v>231</v>
      </c>
      <c r="L704" s="19"/>
      <c r="M704" s="19"/>
      <c r="N704" s="19"/>
    </row>
    <row r="705" spans="1:14" ht="25.2" customHeight="1">
      <c r="A705" s="435"/>
      <c r="B705" s="91" t="s">
        <v>59</v>
      </c>
      <c r="C705" s="26">
        <v>0.26800000000000002</v>
      </c>
      <c r="D705" s="26">
        <v>0.32100000000000001</v>
      </c>
      <c r="E705" s="26">
        <v>0.21199999999999999</v>
      </c>
      <c r="F705" s="26">
        <v>0.314</v>
      </c>
      <c r="G705" s="26">
        <v>1.079</v>
      </c>
      <c r="H705" s="26">
        <v>0.317</v>
      </c>
      <c r="I705" s="26">
        <v>0.25900000000000001</v>
      </c>
      <c r="J705" s="26">
        <v>0.13600000000000001</v>
      </c>
      <c r="K705" s="26">
        <v>0.33600000000000002</v>
      </c>
      <c r="L705" s="27"/>
      <c r="M705" s="27"/>
      <c r="N705" s="27"/>
    </row>
    <row r="706" spans="1:14" ht="25.2" customHeight="1">
      <c r="A706" s="435"/>
      <c r="B706" s="79" t="s">
        <v>398</v>
      </c>
      <c r="C706" s="27"/>
      <c r="D706" s="27"/>
      <c r="E706" s="27"/>
      <c r="F706" s="27"/>
      <c r="G706" s="27"/>
      <c r="H706" s="27"/>
      <c r="I706" s="27"/>
      <c r="J706" s="27"/>
      <c r="K706" s="27"/>
      <c r="L706" s="27"/>
      <c r="M706" s="64"/>
      <c r="N706" s="3"/>
    </row>
    <row r="707" spans="1:14" ht="25.2" customHeight="1">
      <c r="A707" s="435"/>
      <c r="B707" s="447" t="s">
        <v>66</v>
      </c>
      <c r="C707" s="447"/>
      <c r="D707" s="447"/>
      <c r="E707" s="447"/>
      <c r="F707" s="447"/>
      <c r="G707" s="447"/>
      <c r="H707" s="447"/>
      <c r="I707" s="447"/>
      <c r="J707" s="447"/>
      <c r="K707" s="447"/>
      <c r="L707" s="64"/>
      <c r="M707" s="64"/>
      <c r="N707" s="64"/>
    </row>
    <row r="708" spans="1:14" ht="25.2" customHeight="1">
      <c r="A708" s="435"/>
      <c r="B708" s="101"/>
      <c r="C708" s="45" t="s">
        <v>54</v>
      </c>
      <c r="D708" s="45" t="s">
        <v>55</v>
      </c>
      <c r="E708" s="45" t="s">
        <v>57</v>
      </c>
      <c r="F708" s="45" t="s">
        <v>56</v>
      </c>
      <c r="G708" s="45" t="s">
        <v>24</v>
      </c>
      <c r="H708" s="45" t="s">
        <v>228</v>
      </c>
      <c r="I708" s="45" t="s">
        <v>229</v>
      </c>
      <c r="J708" s="45" t="s">
        <v>230</v>
      </c>
      <c r="K708" s="45" t="s">
        <v>231</v>
      </c>
      <c r="L708" s="19"/>
      <c r="M708" s="19"/>
      <c r="N708" s="19"/>
    </row>
    <row r="709" spans="1:14" ht="25.2" customHeight="1">
      <c r="A709" s="435"/>
      <c r="B709" s="91" t="s">
        <v>60</v>
      </c>
      <c r="C709" s="26">
        <v>7.2999999999999995E-2</v>
      </c>
      <c r="D709" s="26">
        <v>0.16700000000000001</v>
      </c>
      <c r="E709" s="26">
        <v>6.0999999999999999E-2</v>
      </c>
      <c r="F709" s="26">
        <v>0.182</v>
      </c>
      <c r="G709" s="26">
        <v>0.27</v>
      </c>
      <c r="H709" s="26">
        <v>0.14599999999999999</v>
      </c>
      <c r="I709" s="26">
        <v>0.188</v>
      </c>
      <c r="J709" s="26">
        <v>4.4999999999999998E-2</v>
      </c>
      <c r="K709" s="26">
        <v>0.126</v>
      </c>
      <c r="L709" s="27"/>
      <c r="M709" s="27"/>
      <c r="N709" s="27"/>
    </row>
    <row r="710" spans="1:14" ht="25.2" customHeight="1">
      <c r="A710" s="435"/>
      <c r="B710" s="79" t="s">
        <v>398</v>
      </c>
      <c r="C710" s="27"/>
      <c r="D710" s="27"/>
      <c r="E710" s="27"/>
      <c r="F710" s="27"/>
      <c r="G710" s="27"/>
      <c r="H710" s="27"/>
      <c r="I710" s="27"/>
      <c r="J710" s="27"/>
      <c r="K710" s="27"/>
      <c r="L710" s="27"/>
      <c r="M710" s="64"/>
      <c r="N710" s="3"/>
    </row>
    <row r="711" spans="1:14" ht="25.2" customHeight="1">
      <c r="A711" s="435"/>
      <c r="B711" s="3"/>
      <c r="C711" s="27"/>
      <c r="D711" s="27"/>
      <c r="E711" s="27"/>
      <c r="F711" s="27"/>
      <c r="G711" s="27"/>
      <c r="H711" s="27"/>
      <c r="I711" s="27"/>
      <c r="J711" s="27"/>
      <c r="K711" s="27"/>
      <c r="L711" s="27"/>
      <c r="M711" s="64"/>
      <c r="N711" s="3"/>
    </row>
    <row r="712" spans="1:14" ht="25.2" customHeight="1">
      <c r="A712" s="435"/>
      <c r="B712" s="448" t="s">
        <v>78</v>
      </c>
      <c r="C712" s="448"/>
      <c r="D712" s="448"/>
      <c r="E712" s="448"/>
      <c r="F712" s="448"/>
      <c r="G712" s="448"/>
      <c r="H712" s="448"/>
      <c r="I712" s="64"/>
      <c r="J712" s="64"/>
      <c r="K712" s="64"/>
      <c r="L712" s="64"/>
      <c r="M712" s="64"/>
      <c r="N712" s="64"/>
    </row>
    <row r="713" spans="1:14" ht="25.2" customHeight="1">
      <c r="A713" s="435"/>
      <c r="B713" s="43"/>
      <c r="C713" s="43"/>
      <c r="D713" s="43"/>
      <c r="E713" s="43"/>
      <c r="F713" s="43"/>
      <c r="G713" s="43"/>
      <c r="H713" s="24"/>
      <c r="I713" s="64"/>
      <c r="J713" s="64"/>
      <c r="K713" s="64"/>
      <c r="L713" s="64"/>
      <c r="M713" s="64"/>
      <c r="N713" s="64"/>
    </row>
    <row r="714" spans="1:14" ht="25.2" customHeight="1">
      <c r="A714" s="435"/>
      <c r="B714" s="447" t="s">
        <v>232</v>
      </c>
      <c r="C714" s="447"/>
      <c r="D714" s="447"/>
      <c r="E714" s="447"/>
      <c r="F714" s="447"/>
      <c r="G714" s="447"/>
      <c r="H714" s="447"/>
      <c r="I714" s="64"/>
      <c r="J714" s="64"/>
      <c r="K714" s="64"/>
      <c r="L714" s="64"/>
      <c r="M714" s="64"/>
      <c r="N714" s="64"/>
    </row>
    <row r="715" spans="1:14" ht="25.2" customHeight="1">
      <c r="A715" s="435"/>
      <c r="B715" s="101" t="s">
        <v>23</v>
      </c>
      <c r="C715" s="45" t="s">
        <v>233</v>
      </c>
      <c r="D715" s="45" t="s">
        <v>234</v>
      </c>
      <c r="E715" s="45" t="s">
        <v>235</v>
      </c>
      <c r="F715" s="45" t="s">
        <v>236</v>
      </c>
      <c r="G715" s="45" t="s">
        <v>237</v>
      </c>
      <c r="H715" s="45" t="s">
        <v>238</v>
      </c>
      <c r="I715" s="19"/>
      <c r="J715" s="34"/>
      <c r="K715" s="34"/>
      <c r="L715" s="34"/>
      <c r="M715" s="34"/>
      <c r="N715" s="34"/>
    </row>
    <row r="716" spans="1:14" ht="25.2" customHeight="1">
      <c r="A716" s="435"/>
      <c r="B716" s="91" t="s">
        <v>43</v>
      </c>
      <c r="C716" s="26">
        <v>0.19400000000000001</v>
      </c>
      <c r="D716" s="26">
        <v>0.26800000000000002</v>
      </c>
      <c r="E716" s="26">
        <v>0.219</v>
      </c>
      <c r="F716" s="26">
        <v>0.39700000000000002</v>
      </c>
      <c r="G716" s="26">
        <v>0.33600000000000002</v>
      </c>
      <c r="H716" s="26">
        <v>0.192</v>
      </c>
      <c r="I716" s="27"/>
      <c r="J716" s="35"/>
      <c r="K716" s="17"/>
      <c r="L716" s="17"/>
      <c r="M716" s="17"/>
      <c r="N716" s="17"/>
    </row>
    <row r="717" spans="1:14" ht="25.2" customHeight="1">
      <c r="A717" s="435"/>
      <c r="B717" s="91" t="s">
        <v>44</v>
      </c>
      <c r="C717" s="26">
        <v>0.124</v>
      </c>
      <c r="D717" s="26">
        <v>0.223</v>
      </c>
      <c r="E717" s="26">
        <v>0.182</v>
      </c>
      <c r="F717" s="26">
        <v>0.33100000000000002</v>
      </c>
      <c r="G717" s="26">
        <v>0.28199999999999997</v>
      </c>
      <c r="H717" s="26">
        <v>0.16</v>
      </c>
      <c r="I717" s="27"/>
      <c r="J717" s="35"/>
      <c r="K717" s="17"/>
      <c r="L717" s="17"/>
      <c r="M717" s="17"/>
      <c r="N717" s="17"/>
    </row>
    <row r="718" spans="1:14" ht="25.2" customHeight="1">
      <c r="A718" s="435"/>
      <c r="B718" s="91" t="s">
        <v>45</v>
      </c>
      <c r="C718" s="26">
        <v>0.108</v>
      </c>
      <c r="D718" s="26">
        <v>0.19800000000000001</v>
      </c>
      <c r="E718" s="26">
        <v>0.16200000000000001</v>
      </c>
      <c r="F718" s="26">
        <v>0.29499999999999998</v>
      </c>
      <c r="G718" s="26">
        <v>0.25</v>
      </c>
      <c r="H718" s="26">
        <v>0.14199999999999999</v>
      </c>
      <c r="I718" s="27"/>
      <c r="J718" s="35"/>
      <c r="K718" s="17"/>
      <c r="L718" s="17"/>
      <c r="M718" s="17"/>
      <c r="N718" s="17"/>
    </row>
    <row r="719" spans="1:14" ht="25.2" customHeight="1">
      <c r="A719" s="435"/>
      <c r="B719" s="91" t="s">
        <v>46</v>
      </c>
      <c r="C719" s="26">
        <v>9.9000000000000005E-2</v>
      </c>
      <c r="D719" s="26">
        <v>0.18</v>
      </c>
      <c r="E719" s="26">
        <v>0.14899999999999999</v>
      </c>
      <c r="F719" s="26">
        <v>0.26800000000000002</v>
      </c>
      <c r="G719" s="26">
        <v>0.22800000000000001</v>
      </c>
      <c r="H719" s="26">
        <v>0.13100000000000001</v>
      </c>
      <c r="I719" s="27"/>
      <c r="J719" s="35"/>
      <c r="K719" s="17"/>
      <c r="L719" s="17"/>
      <c r="M719" s="17"/>
      <c r="N719" s="17"/>
    </row>
    <row r="720" spans="1:14" ht="25.2" customHeight="1">
      <c r="A720" s="435"/>
      <c r="B720" s="91" t="s">
        <v>49</v>
      </c>
      <c r="C720" s="26">
        <v>9.5000000000000001E-2</v>
      </c>
      <c r="D720" s="26">
        <v>0.16900000000000001</v>
      </c>
      <c r="E720" s="26">
        <v>0.14000000000000001</v>
      </c>
      <c r="F720" s="26">
        <v>0.252</v>
      </c>
      <c r="G720" s="26">
        <v>0.21199999999999999</v>
      </c>
      <c r="H720" s="26">
        <v>0.122</v>
      </c>
      <c r="I720" s="27"/>
      <c r="J720" s="35"/>
      <c r="K720" s="17"/>
      <c r="L720" s="17"/>
      <c r="M720" s="17"/>
      <c r="N720" s="17"/>
    </row>
    <row r="721" spans="1:14" ht="25.2" customHeight="1">
      <c r="A721" s="435"/>
      <c r="B721" s="91" t="s">
        <v>50</v>
      </c>
      <c r="C721" s="26">
        <v>0.09</v>
      </c>
      <c r="D721" s="26">
        <v>0.158</v>
      </c>
      <c r="E721" s="26">
        <v>0.13500000000000001</v>
      </c>
      <c r="F721" s="26">
        <v>0.22500000000000001</v>
      </c>
      <c r="G721" s="26">
        <v>0.20300000000000001</v>
      </c>
      <c r="H721" s="26">
        <v>0.113</v>
      </c>
      <c r="I721" s="27"/>
      <c r="J721" s="35"/>
      <c r="K721" s="17"/>
      <c r="L721" s="17"/>
      <c r="M721" s="17"/>
      <c r="N721" s="17"/>
    </row>
    <row r="722" spans="1:14" ht="25.2" customHeight="1">
      <c r="A722" s="435"/>
      <c r="B722" s="79" t="s">
        <v>398</v>
      </c>
      <c r="C722" s="27"/>
      <c r="D722" s="27"/>
      <c r="E722" s="27"/>
      <c r="F722" s="27"/>
      <c r="G722" s="64"/>
      <c r="H722" s="66"/>
      <c r="I722" s="27"/>
      <c r="J722" s="66"/>
      <c r="K722" s="27"/>
      <c r="L722" s="27"/>
      <c r="M722" s="27"/>
      <c r="N722" s="27"/>
    </row>
    <row r="723" spans="1:14" ht="25.2" customHeight="1">
      <c r="A723" s="435"/>
      <c r="B723" s="447" t="s">
        <v>463</v>
      </c>
      <c r="C723" s="447"/>
      <c r="D723" s="447"/>
      <c r="E723" s="447"/>
      <c r="F723" s="447"/>
      <c r="G723" s="447"/>
      <c r="H723" s="447"/>
      <c r="I723" s="64"/>
      <c r="J723" s="447" t="s">
        <v>239</v>
      </c>
      <c r="K723" s="447"/>
      <c r="L723" s="447"/>
      <c r="M723" s="447"/>
      <c r="N723" s="447"/>
    </row>
    <row r="724" spans="1:14" ht="25.2" customHeight="1">
      <c r="A724" s="435"/>
      <c r="B724" s="101" t="s">
        <v>23</v>
      </c>
      <c r="C724" s="45" t="s">
        <v>233</v>
      </c>
      <c r="D724" s="45" t="s">
        <v>234</v>
      </c>
      <c r="E724" s="45" t="s">
        <v>235</v>
      </c>
      <c r="F724" s="45" t="s">
        <v>236</v>
      </c>
      <c r="G724" s="45" t="s">
        <v>237</v>
      </c>
      <c r="H724" s="45" t="s">
        <v>238</v>
      </c>
      <c r="I724" s="19"/>
      <c r="J724" s="45" t="s">
        <v>23</v>
      </c>
      <c r="K724" s="45" t="s">
        <v>240</v>
      </c>
      <c r="L724" s="45" t="s">
        <v>241</v>
      </c>
      <c r="M724" s="45" t="s">
        <v>242</v>
      </c>
      <c r="N724" s="45" t="s">
        <v>243</v>
      </c>
    </row>
    <row r="725" spans="1:14" ht="25.2" customHeight="1">
      <c r="A725" s="435"/>
      <c r="B725" s="91" t="s">
        <v>58</v>
      </c>
      <c r="C725" s="26">
        <v>1.242</v>
      </c>
      <c r="D725" s="26">
        <v>1.4239999999999999</v>
      </c>
      <c r="E725" s="26">
        <v>1.381</v>
      </c>
      <c r="F725" s="26">
        <v>1.266</v>
      </c>
      <c r="G725" s="26">
        <v>1.2290000000000001</v>
      </c>
      <c r="H725" s="26">
        <v>1.627</v>
      </c>
      <c r="I725" s="27"/>
      <c r="J725" s="20" t="s">
        <v>58</v>
      </c>
      <c r="K725" s="26">
        <v>1.3220000000000001</v>
      </c>
      <c r="L725" s="26">
        <v>1.226</v>
      </c>
      <c r="M725" s="26">
        <v>1.3340000000000001</v>
      </c>
      <c r="N725" s="26">
        <v>1.194</v>
      </c>
    </row>
    <row r="726" spans="1:14" ht="25.2" customHeight="1">
      <c r="A726" s="435"/>
      <c r="B726" s="79" t="s">
        <v>398</v>
      </c>
      <c r="C726" s="27"/>
      <c r="D726" s="27"/>
      <c r="E726" s="27"/>
      <c r="F726" s="27"/>
      <c r="G726" s="64"/>
      <c r="H726" s="66"/>
      <c r="I726" s="27"/>
      <c r="J726" s="20" t="s">
        <v>59</v>
      </c>
      <c r="K726" s="26">
        <v>0.38100000000000001</v>
      </c>
      <c r="L726" s="26">
        <v>0.318</v>
      </c>
      <c r="M726" s="26">
        <v>0.39300000000000002</v>
      </c>
      <c r="N726" s="26">
        <v>0.28799999999999998</v>
      </c>
    </row>
    <row r="727" spans="1:14" ht="25.2" customHeight="1">
      <c r="A727" s="435"/>
      <c r="B727" s="447" t="s">
        <v>67</v>
      </c>
      <c r="C727" s="447"/>
      <c r="D727" s="447"/>
      <c r="E727" s="447"/>
      <c r="F727" s="447"/>
      <c r="G727" s="447"/>
      <c r="H727" s="447"/>
      <c r="I727" s="64"/>
      <c r="J727" s="20" t="s">
        <v>60</v>
      </c>
      <c r="K727" s="26">
        <v>0.17799999999999999</v>
      </c>
      <c r="L727" s="26">
        <v>0.1</v>
      </c>
      <c r="M727" s="26">
        <v>0.14299999999999999</v>
      </c>
      <c r="N727" s="26">
        <v>8.6999999999999994E-2</v>
      </c>
    </row>
    <row r="728" spans="1:14" ht="25.2" customHeight="1">
      <c r="A728" s="435"/>
      <c r="B728" s="101" t="s">
        <v>23</v>
      </c>
      <c r="C728" s="45" t="s">
        <v>233</v>
      </c>
      <c r="D728" s="45" t="s">
        <v>234</v>
      </c>
      <c r="E728" s="45" t="s">
        <v>235</v>
      </c>
      <c r="F728" s="45" t="s">
        <v>236</v>
      </c>
      <c r="G728" s="45" t="s">
        <v>237</v>
      </c>
      <c r="H728" s="45" t="s">
        <v>238</v>
      </c>
      <c r="I728" s="19"/>
      <c r="J728" s="34"/>
      <c r="K728" s="34"/>
      <c r="L728" s="34"/>
      <c r="M728" s="34"/>
      <c r="N728" s="34"/>
    </row>
    <row r="729" spans="1:14" ht="25.2" customHeight="1">
      <c r="A729" s="435"/>
      <c r="B729" s="91" t="s">
        <v>59</v>
      </c>
      <c r="C729" s="26">
        <v>0.48799999999999999</v>
      </c>
      <c r="D729" s="26">
        <v>0.42499999999999999</v>
      </c>
      <c r="E729" s="26">
        <v>0.36199999999999999</v>
      </c>
      <c r="F729" s="26">
        <v>0.32600000000000001</v>
      </c>
      <c r="G729" s="26">
        <v>0.28499999999999998</v>
      </c>
      <c r="H729" s="26">
        <v>0.73299999999999998</v>
      </c>
      <c r="I729" s="27"/>
      <c r="J729" s="35"/>
      <c r="K729" s="17"/>
      <c r="L729" s="17"/>
      <c r="M729" s="17"/>
      <c r="N729" s="17"/>
    </row>
    <row r="730" spans="1:14" ht="25.2" customHeight="1">
      <c r="A730" s="435"/>
      <c r="B730" s="79" t="s">
        <v>398</v>
      </c>
      <c r="C730" s="27"/>
      <c r="D730" s="27"/>
      <c r="E730" s="27"/>
      <c r="F730" s="27"/>
      <c r="G730" s="64"/>
      <c r="H730" s="66"/>
      <c r="I730" s="27"/>
      <c r="J730" s="66"/>
      <c r="K730" s="27"/>
      <c r="L730" s="27"/>
      <c r="M730" s="27"/>
      <c r="N730" s="27"/>
    </row>
    <row r="731" spans="1:14" ht="25.2" customHeight="1">
      <c r="A731" s="435"/>
      <c r="B731" s="447" t="s">
        <v>68</v>
      </c>
      <c r="C731" s="447"/>
      <c r="D731" s="447"/>
      <c r="E731" s="447"/>
      <c r="F731" s="447"/>
      <c r="G731" s="447"/>
      <c r="H731" s="447"/>
      <c r="I731" s="64"/>
      <c r="J731" s="64"/>
      <c r="K731" s="64"/>
      <c r="L731" s="64"/>
      <c r="M731" s="64"/>
      <c r="N731" s="64"/>
    </row>
    <row r="732" spans="1:14" ht="25.2" customHeight="1">
      <c r="A732" s="435"/>
      <c r="B732" s="101" t="s">
        <v>23</v>
      </c>
      <c r="C732" s="45" t="s">
        <v>233</v>
      </c>
      <c r="D732" s="45" t="s">
        <v>234</v>
      </c>
      <c r="E732" s="45" t="s">
        <v>235</v>
      </c>
      <c r="F732" s="45" t="s">
        <v>236</v>
      </c>
      <c r="G732" s="45" t="s">
        <v>237</v>
      </c>
      <c r="H732" s="45" t="s">
        <v>238</v>
      </c>
      <c r="I732" s="19"/>
      <c r="J732" s="34"/>
      <c r="K732" s="34"/>
      <c r="L732" s="34"/>
      <c r="M732" s="34"/>
      <c r="N732" s="34"/>
    </row>
    <row r="733" spans="1:14" ht="25.2" customHeight="1">
      <c r="A733" s="435"/>
      <c r="B733" s="91" t="s">
        <v>60</v>
      </c>
      <c r="C733" s="26">
        <v>0.40300000000000002</v>
      </c>
      <c r="D733" s="26">
        <v>0.23799999999999999</v>
      </c>
      <c r="E733" s="26">
        <v>0.217</v>
      </c>
      <c r="F733" s="26">
        <v>0.122</v>
      </c>
      <c r="G733" s="26">
        <v>0.107</v>
      </c>
      <c r="H733" s="26">
        <v>0.45300000000000001</v>
      </c>
      <c r="I733" s="27"/>
      <c r="J733" s="35"/>
      <c r="K733" s="17"/>
      <c r="L733" s="17"/>
      <c r="M733" s="17"/>
      <c r="N733" s="17"/>
    </row>
    <row r="734" spans="1:14" ht="25.2" customHeight="1">
      <c r="B734" s="79" t="s">
        <v>398</v>
      </c>
      <c r="C734" s="27"/>
      <c r="D734" s="27"/>
      <c r="E734" s="27"/>
      <c r="F734" s="27"/>
      <c r="G734" s="64"/>
      <c r="H734" s="66"/>
      <c r="I734" s="27"/>
      <c r="J734" s="66"/>
      <c r="K734" s="27"/>
      <c r="L734" s="27"/>
      <c r="M734" s="27"/>
      <c r="N734" s="27"/>
    </row>
    <row r="735" spans="1:14" ht="25.2" customHeight="1">
      <c r="B735" s="66"/>
      <c r="C735" s="27"/>
      <c r="D735" s="27"/>
      <c r="E735" s="27"/>
      <c r="F735" s="27"/>
      <c r="G735" s="64"/>
      <c r="H735" s="66"/>
      <c r="I735" s="27"/>
      <c r="J735" s="66"/>
      <c r="K735" s="27"/>
      <c r="L735" s="27"/>
      <c r="M735" s="27"/>
      <c r="N735" s="27"/>
    </row>
    <row r="736" spans="1:14" ht="25.2" customHeight="1">
      <c r="B736" s="454" t="s">
        <v>244</v>
      </c>
      <c r="C736" s="454"/>
      <c r="D736" s="454"/>
      <c r="E736" s="19"/>
      <c r="F736" s="19"/>
      <c r="G736" s="19"/>
      <c r="H736" s="19"/>
      <c r="I736" s="19"/>
      <c r="J736" s="19"/>
      <c r="K736" s="64"/>
      <c r="L736" s="19"/>
      <c r="M736" s="19"/>
      <c r="N736" s="19"/>
    </row>
    <row r="737" spans="1:14" ht="25.2" customHeight="1">
      <c r="B737" s="71"/>
      <c r="C737" s="71"/>
      <c r="D737" s="19"/>
      <c r="E737" s="19"/>
      <c r="F737" s="19"/>
      <c r="G737" s="19"/>
      <c r="H737" s="19"/>
      <c r="I737" s="19"/>
      <c r="J737" s="19"/>
      <c r="K737" s="64"/>
      <c r="L737" s="19"/>
      <c r="M737" s="19"/>
      <c r="N737" s="19"/>
    </row>
    <row r="738" spans="1:14" ht="25.2" customHeight="1">
      <c r="A738" s="435" t="s">
        <v>245</v>
      </c>
      <c r="B738" s="45" t="s">
        <v>51</v>
      </c>
      <c r="C738" s="44" t="s">
        <v>52</v>
      </c>
      <c r="D738" s="19"/>
      <c r="E738" s="64"/>
      <c r="F738" s="64"/>
      <c r="G738" s="19"/>
      <c r="H738" s="19"/>
      <c r="I738" s="19"/>
      <c r="J738" s="19"/>
      <c r="K738" s="64"/>
      <c r="L738" s="19"/>
      <c r="M738" s="19"/>
      <c r="N738" s="19"/>
    </row>
    <row r="739" spans="1:14" ht="25.2" customHeight="1">
      <c r="A739" s="435"/>
      <c r="B739" s="296">
        <v>2020</v>
      </c>
      <c r="C739" s="23">
        <v>0.8</v>
      </c>
      <c r="D739" s="19"/>
      <c r="E739" s="64"/>
      <c r="F739" s="64"/>
      <c r="G739" s="19"/>
      <c r="H739" s="19"/>
      <c r="I739" s="19"/>
      <c r="J739" s="19"/>
      <c r="K739" s="64"/>
      <c r="L739" s="19"/>
      <c r="M739" s="19"/>
      <c r="N739" s="19"/>
    </row>
    <row r="740" spans="1:14" ht="25.2" customHeight="1">
      <c r="A740" s="435"/>
      <c r="B740" s="185">
        <f t="shared" ref="B740:B780" si="147">B739+1</f>
        <v>2021</v>
      </c>
      <c r="C740" s="23">
        <v>0.8</v>
      </c>
      <c r="D740" s="19"/>
      <c r="E740" s="64"/>
      <c r="F740" s="64"/>
      <c r="G740" s="19"/>
      <c r="H740" s="19"/>
      <c r="I740" s="19"/>
      <c r="J740" s="19"/>
      <c r="K740" s="64"/>
      <c r="L740" s="19"/>
      <c r="M740" s="19"/>
      <c r="N740" s="19"/>
    </row>
    <row r="741" spans="1:14" ht="25.2" customHeight="1">
      <c r="A741" s="435"/>
      <c r="B741" s="185">
        <f t="shared" si="147"/>
        <v>2022</v>
      </c>
      <c r="C741" s="23">
        <v>0.7</v>
      </c>
      <c r="D741" s="19"/>
      <c r="E741" s="64"/>
      <c r="F741" s="64"/>
      <c r="G741" s="19"/>
      <c r="H741" s="19"/>
      <c r="I741" s="19"/>
      <c r="J741" s="19"/>
      <c r="K741" s="64"/>
      <c r="L741" s="19"/>
      <c r="M741" s="19"/>
      <c r="N741" s="19"/>
    </row>
    <row r="742" spans="1:14" ht="25.2" customHeight="1">
      <c r="A742" s="435"/>
      <c r="B742" s="185">
        <f t="shared" si="147"/>
        <v>2023</v>
      </c>
      <c r="C742" s="23">
        <v>0.7</v>
      </c>
      <c r="D742" s="19"/>
      <c r="E742" s="64"/>
      <c r="F742" s="64"/>
      <c r="G742" s="19"/>
      <c r="H742" s="19"/>
      <c r="I742" s="19"/>
      <c r="J742" s="19"/>
      <c r="K742" s="64"/>
      <c r="L742" s="19"/>
      <c r="M742" s="19"/>
      <c r="N742" s="19"/>
    </row>
    <row r="743" spans="1:14" ht="25.2" customHeight="1">
      <c r="A743" s="435"/>
      <c r="B743" s="185">
        <f t="shared" si="147"/>
        <v>2024</v>
      </c>
      <c r="C743" s="23">
        <v>0.7</v>
      </c>
    </row>
    <row r="744" spans="1:14" ht="25.2" customHeight="1">
      <c r="A744" s="435"/>
      <c r="B744" s="185">
        <f t="shared" si="147"/>
        <v>2025</v>
      </c>
      <c r="C744" s="23">
        <v>0.7</v>
      </c>
    </row>
    <row r="745" spans="1:14" ht="25.2" customHeight="1">
      <c r="A745" s="435"/>
      <c r="B745" s="185">
        <f t="shared" si="147"/>
        <v>2026</v>
      </c>
      <c r="C745" s="23">
        <v>0.6</v>
      </c>
    </row>
    <row r="746" spans="1:14" ht="25.2" customHeight="1">
      <c r="A746" s="435"/>
      <c r="B746" s="185">
        <f t="shared" si="147"/>
        <v>2027</v>
      </c>
      <c r="C746" s="23">
        <v>0.6</v>
      </c>
    </row>
    <row r="747" spans="1:14" ht="25.2" customHeight="1">
      <c r="A747" s="435"/>
      <c r="B747" s="185">
        <f t="shared" si="147"/>
        <v>2028</v>
      </c>
      <c r="C747" s="23">
        <v>0.6</v>
      </c>
    </row>
    <row r="748" spans="1:14" ht="25.2" customHeight="1">
      <c r="A748" s="435"/>
      <c r="B748" s="185">
        <f t="shared" si="147"/>
        <v>2029</v>
      </c>
      <c r="C748" s="23">
        <v>0.6</v>
      </c>
    </row>
    <row r="749" spans="1:14" ht="25.2" customHeight="1">
      <c r="A749" s="435"/>
      <c r="B749" s="185">
        <f t="shared" si="147"/>
        <v>2030</v>
      </c>
      <c r="C749" s="23">
        <v>0.5</v>
      </c>
    </row>
    <row r="750" spans="1:14" ht="25.2" customHeight="1">
      <c r="A750" s="435"/>
      <c r="B750" s="185">
        <f t="shared" si="147"/>
        <v>2031</v>
      </c>
      <c r="C750" s="23">
        <v>0.5</v>
      </c>
    </row>
    <row r="751" spans="1:14" ht="25.2" customHeight="1">
      <c r="A751" s="435"/>
      <c r="B751" s="185">
        <f t="shared" si="147"/>
        <v>2032</v>
      </c>
      <c r="C751" s="23">
        <v>0.5</v>
      </c>
    </row>
    <row r="752" spans="1:14" ht="25.2" customHeight="1">
      <c r="A752" s="435"/>
      <c r="B752" s="185">
        <f t="shared" si="147"/>
        <v>2033</v>
      </c>
      <c r="C752" s="23">
        <v>0.5</v>
      </c>
    </row>
    <row r="753" spans="1:3" ht="25.2" customHeight="1">
      <c r="A753" s="435"/>
      <c r="B753" s="185">
        <f t="shared" si="147"/>
        <v>2034</v>
      </c>
      <c r="C753" s="23">
        <v>0.4</v>
      </c>
    </row>
    <row r="754" spans="1:3" ht="25.2" customHeight="1">
      <c r="A754" s="435"/>
      <c r="B754" s="185">
        <f t="shared" si="147"/>
        <v>2035</v>
      </c>
      <c r="C754" s="23">
        <v>0.4</v>
      </c>
    </row>
    <row r="755" spans="1:3" ht="25.2" customHeight="1">
      <c r="A755" s="435"/>
      <c r="B755" s="185">
        <f t="shared" si="147"/>
        <v>2036</v>
      </c>
      <c r="C755" s="23">
        <v>0.4</v>
      </c>
    </row>
    <row r="756" spans="1:3" ht="25.2" customHeight="1">
      <c r="A756" s="435"/>
      <c r="B756" s="185">
        <f t="shared" si="147"/>
        <v>2037</v>
      </c>
      <c r="C756" s="23">
        <v>0.4</v>
      </c>
    </row>
    <row r="757" spans="1:3" ht="25.2" customHeight="1">
      <c r="A757" s="435"/>
      <c r="B757" s="185">
        <f t="shared" si="147"/>
        <v>2038</v>
      </c>
      <c r="C757" s="23">
        <v>0.4</v>
      </c>
    </row>
    <row r="758" spans="1:3" ht="25.2" customHeight="1">
      <c r="A758" s="435"/>
      <c r="B758" s="185">
        <f t="shared" si="147"/>
        <v>2039</v>
      </c>
      <c r="C758" s="23">
        <v>0.4</v>
      </c>
    </row>
    <row r="759" spans="1:3" ht="25.2" customHeight="1">
      <c r="A759" s="435"/>
      <c r="B759" s="185">
        <f t="shared" si="147"/>
        <v>2040</v>
      </c>
      <c r="C759" s="23">
        <v>0.3</v>
      </c>
    </row>
    <row r="760" spans="1:3" ht="25.2" customHeight="1">
      <c r="A760" s="435"/>
      <c r="B760" s="185">
        <f t="shared" si="147"/>
        <v>2041</v>
      </c>
      <c r="C760" s="23">
        <v>0.3</v>
      </c>
    </row>
    <row r="761" spans="1:3" ht="25.2" customHeight="1">
      <c r="A761" s="435"/>
      <c r="B761" s="185">
        <f t="shared" si="147"/>
        <v>2042</v>
      </c>
      <c r="C761" s="23">
        <v>0.3</v>
      </c>
    </row>
    <row r="762" spans="1:3" ht="25.2" customHeight="1">
      <c r="A762" s="435"/>
      <c r="B762" s="185">
        <f t="shared" si="147"/>
        <v>2043</v>
      </c>
      <c r="C762" s="23">
        <v>0.3</v>
      </c>
    </row>
    <row r="763" spans="1:3" ht="25.2" customHeight="1">
      <c r="A763" s="435"/>
      <c r="B763" s="185">
        <f t="shared" si="147"/>
        <v>2044</v>
      </c>
      <c r="C763" s="23">
        <v>0.3</v>
      </c>
    </row>
    <row r="764" spans="1:3" ht="25.2" customHeight="1">
      <c r="A764" s="435"/>
      <c r="B764" s="185">
        <f t="shared" si="147"/>
        <v>2045</v>
      </c>
      <c r="C764" s="23">
        <v>0.3</v>
      </c>
    </row>
    <row r="765" spans="1:3" ht="25.2" customHeight="1">
      <c r="A765" s="435"/>
      <c r="B765" s="185">
        <f t="shared" si="147"/>
        <v>2046</v>
      </c>
      <c r="C765" s="23">
        <v>0.2</v>
      </c>
    </row>
    <row r="766" spans="1:3" ht="25.2" customHeight="1">
      <c r="A766" s="435"/>
      <c r="B766" s="185">
        <f t="shared" si="147"/>
        <v>2047</v>
      </c>
      <c r="C766" s="23">
        <v>0.2</v>
      </c>
    </row>
    <row r="767" spans="1:3" ht="25.2" customHeight="1">
      <c r="A767" s="435"/>
      <c r="B767" s="185">
        <f t="shared" si="147"/>
        <v>2048</v>
      </c>
      <c r="C767" s="23">
        <v>0.2</v>
      </c>
    </row>
    <row r="768" spans="1:3" ht="25.2" customHeight="1">
      <c r="A768" s="435"/>
      <c r="B768" s="185">
        <f t="shared" si="147"/>
        <v>2049</v>
      </c>
      <c r="C768" s="23">
        <v>0.2</v>
      </c>
    </row>
    <row r="769" spans="1:8" ht="25.2" customHeight="1">
      <c r="A769" s="435"/>
      <c r="B769" s="185">
        <f t="shared" si="147"/>
        <v>2050</v>
      </c>
      <c r="C769" s="23">
        <v>0.2</v>
      </c>
    </row>
    <row r="770" spans="1:8" ht="25.2" customHeight="1">
      <c r="A770" s="435"/>
      <c r="B770" s="185">
        <f t="shared" si="147"/>
        <v>2051</v>
      </c>
      <c r="C770" s="23">
        <v>0.2</v>
      </c>
    </row>
    <row r="771" spans="1:8" ht="25.2" customHeight="1">
      <c r="A771" s="435"/>
      <c r="B771" s="185">
        <f t="shared" si="147"/>
        <v>2052</v>
      </c>
      <c r="C771" s="23">
        <v>0.2</v>
      </c>
    </row>
    <row r="772" spans="1:8" ht="25.2" customHeight="1">
      <c r="A772" s="435"/>
      <c r="B772" s="185">
        <f t="shared" si="147"/>
        <v>2053</v>
      </c>
      <c r="C772" s="23">
        <v>0.2</v>
      </c>
    </row>
    <row r="773" spans="1:8" ht="25.2" customHeight="1">
      <c r="A773" s="435"/>
      <c r="B773" s="185">
        <f t="shared" si="147"/>
        <v>2054</v>
      </c>
      <c r="C773" s="23">
        <v>0.2</v>
      </c>
    </row>
    <row r="774" spans="1:8" ht="25.2" customHeight="1">
      <c r="A774" s="435"/>
      <c r="B774" s="185">
        <f t="shared" si="147"/>
        <v>2055</v>
      </c>
      <c r="C774" s="23">
        <v>0.2</v>
      </c>
    </row>
    <row r="775" spans="1:8" ht="25.2" customHeight="1">
      <c r="A775" s="435"/>
      <c r="B775" s="185">
        <f t="shared" si="147"/>
        <v>2056</v>
      </c>
      <c r="C775" s="23">
        <v>0.2</v>
      </c>
      <c r="D775" s="19"/>
      <c r="E775" s="64"/>
      <c r="F775" s="64"/>
      <c r="G775" s="19"/>
      <c r="H775" s="19"/>
    </row>
    <row r="776" spans="1:8" ht="25.2" customHeight="1">
      <c r="A776" s="435"/>
      <c r="B776" s="185">
        <f t="shared" si="147"/>
        <v>2057</v>
      </c>
      <c r="C776" s="23">
        <v>0.2</v>
      </c>
      <c r="D776" s="19"/>
      <c r="E776" s="64"/>
      <c r="F776" s="64"/>
      <c r="G776" s="19"/>
      <c r="H776" s="19"/>
    </row>
    <row r="777" spans="1:8" ht="25.2" customHeight="1">
      <c r="A777" s="435"/>
      <c r="B777" s="185">
        <f t="shared" si="147"/>
        <v>2058</v>
      </c>
      <c r="C777" s="23">
        <v>0.2</v>
      </c>
      <c r="D777" s="19"/>
      <c r="E777" s="64"/>
      <c r="F777" s="64"/>
      <c r="G777" s="19"/>
      <c r="H777" s="19"/>
    </row>
    <row r="778" spans="1:8" ht="25.2" customHeight="1">
      <c r="A778" s="435"/>
      <c r="B778" s="185">
        <f t="shared" si="147"/>
        <v>2059</v>
      </c>
      <c r="C778" s="23">
        <v>0.2</v>
      </c>
      <c r="D778" s="19"/>
      <c r="E778" s="64"/>
      <c r="F778" s="64"/>
      <c r="G778" s="19"/>
      <c r="H778" s="19"/>
    </row>
    <row r="779" spans="1:8" ht="25.2" customHeight="1">
      <c r="A779" s="435"/>
      <c r="B779" s="185">
        <f t="shared" si="147"/>
        <v>2060</v>
      </c>
      <c r="C779" s="23">
        <v>0.2</v>
      </c>
      <c r="D779" s="19"/>
      <c r="E779" s="64"/>
      <c r="F779" s="64"/>
      <c r="G779" s="19"/>
      <c r="H779" s="19"/>
    </row>
    <row r="780" spans="1:8" ht="25.2" customHeight="1">
      <c r="A780" s="435"/>
      <c r="B780" s="185">
        <f t="shared" si="147"/>
        <v>2061</v>
      </c>
      <c r="C780" s="23">
        <v>0.2</v>
      </c>
      <c r="D780" s="19"/>
      <c r="E780" s="64"/>
      <c r="F780" s="64"/>
      <c r="G780" s="19"/>
      <c r="H780" s="19"/>
    </row>
    <row r="781" spans="1:8" ht="25.2" customHeight="1">
      <c r="B781" s="79" t="s">
        <v>398</v>
      </c>
      <c r="C781" s="19"/>
      <c r="D781" s="19"/>
      <c r="E781" s="19"/>
      <c r="F781" s="19"/>
      <c r="G781" s="19"/>
      <c r="H781" s="19"/>
    </row>
    <row r="782" spans="1:8" ht="25.2" customHeight="1">
      <c r="B782" s="66"/>
      <c r="C782" s="19"/>
      <c r="D782" s="19"/>
      <c r="E782" s="19"/>
      <c r="F782" s="19"/>
      <c r="G782" s="19"/>
      <c r="H782" s="19"/>
    </row>
    <row r="783" spans="1:8" ht="25.2" customHeight="1">
      <c r="A783" s="303" t="s">
        <v>384</v>
      </c>
      <c r="B783" s="446" t="s">
        <v>246</v>
      </c>
      <c r="C783" s="446"/>
      <c r="D783" s="446"/>
      <c r="E783" s="446"/>
      <c r="F783" s="446"/>
      <c r="G783" s="446"/>
      <c r="H783" s="446"/>
    </row>
    <row r="784" spans="1:8" ht="25.2" customHeight="1">
      <c r="B784" s="292"/>
      <c r="C784" s="292"/>
      <c r="D784" s="292"/>
      <c r="E784" s="292"/>
      <c r="F784" s="292"/>
      <c r="G784" s="292"/>
      <c r="H784" s="292"/>
    </row>
    <row r="785" spans="2:8" ht="25.2" customHeight="1">
      <c r="B785" s="449" t="s">
        <v>247</v>
      </c>
      <c r="C785" s="449"/>
      <c r="D785" s="449"/>
      <c r="E785" s="449"/>
      <c r="F785" s="449"/>
      <c r="G785" s="449"/>
      <c r="H785" s="292"/>
    </row>
    <row r="786" spans="2:8" ht="25.2" customHeight="1">
      <c r="B786" s="64"/>
      <c r="C786" s="9">
        <v>2015</v>
      </c>
      <c r="D786" s="9">
        <v>2016</v>
      </c>
      <c r="E786" s="9">
        <v>2017</v>
      </c>
      <c r="F786" s="9">
        <v>2018</v>
      </c>
      <c r="G786" s="9">
        <v>2019</v>
      </c>
      <c r="H786" s="292"/>
    </row>
    <row r="787" spans="2:8" ht="25.2" customHeight="1">
      <c r="B787" s="20" t="s">
        <v>251</v>
      </c>
      <c r="C787" s="172">
        <v>32967</v>
      </c>
      <c r="D787" s="172">
        <v>33664</v>
      </c>
      <c r="E787" s="172">
        <v>32760</v>
      </c>
      <c r="F787" s="172">
        <v>31674</v>
      </c>
      <c r="G787" s="172">
        <v>30288</v>
      </c>
      <c r="H787" s="292"/>
    </row>
    <row r="788" spans="2:8" ht="25.2" customHeight="1">
      <c r="B788" s="20" t="s">
        <v>252</v>
      </c>
      <c r="C788" s="172">
        <v>2938</v>
      </c>
      <c r="D788" s="172">
        <v>3026</v>
      </c>
      <c r="E788" s="172">
        <v>2831</v>
      </c>
      <c r="F788" s="172">
        <v>2862</v>
      </c>
      <c r="G788" s="172">
        <v>2909</v>
      </c>
      <c r="H788" s="292"/>
    </row>
    <row r="789" spans="2:8" ht="25.2" customHeight="1">
      <c r="B789" s="20" t="s">
        <v>253</v>
      </c>
      <c r="C789" s="172">
        <v>39778</v>
      </c>
      <c r="D789" s="172">
        <v>40766</v>
      </c>
      <c r="E789" s="172">
        <v>39466</v>
      </c>
      <c r="F789" s="172">
        <v>37359</v>
      </c>
      <c r="G789" s="172">
        <v>35477</v>
      </c>
      <c r="H789" s="292"/>
    </row>
    <row r="790" spans="2:8" ht="25.2" customHeight="1">
      <c r="B790" s="20" t="s">
        <v>98</v>
      </c>
      <c r="C790" s="172">
        <v>11200</v>
      </c>
      <c r="D790" s="172">
        <v>12109</v>
      </c>
      <c r="E790" s="172">
        <v>11103</v>
      </c>
      <c r="F790" s="172">
        <v>10963</v>
      </c>
      <c r="G790" s="172">
        <v>10633</v>
      </c>
      <c r="H790" s="292"/>
    </row>
    <row r="791" spans="2:8" ht="31.5" customHeight="1">
      <c r="B791" s="408" t="s">
        <v>250</v>
      </c>
      <c r="C791" s="408"/>
      <c r="D791" s="408"/>
      <c r="E791" s="408"/>
      <c r="F791" s="408"/>
      <c r="G791" s="408"/>
    </row>
    <row r="792" spans="2:8" ht="26.25" customHeight="1">
      <c r="B792" s="293"/>
      <c r="C792" s="293"/>
      <c r="D792" s="293"/>
      <c r="E792" s="293"/>
      <c r="F792" s="293"/>
      <c r="G792" s="293"/>
    </row>
    <row r="793" spans="2:8" ht="25.2" customHeight="1">
      <c r="B793" s="450" t="s">
        <v>254</v>
      </c>
      <c r="C793" s="451"/>
      <c r="D793" s="451"/>
      <c r="E793" s="451"/>
      <c r="F793" s="451"/>
      <c r="G793" s="451"/>
    </row>
    <row r="794" spans="2:8" ht="25.2" customHeight="1">
      <c r="B794" s="64"/>
      <c r="C794" s="9">
        <v>2015</v>
      </c>
      <c r="D794" s="9">
        <v>2016</v>
      </c>
      <c r="E794" s="9">
        <v>2017</v>
      </c>
      <c r="F794" s="9">
        <v>2018</v>
      </c>
      <c r="G794" s="9">
        <v>2019</v>
      </c>
    </row>
    <row r="795" spans="2:8" ht="25.2" customHeight="1">
      <c r="B795" s="173" t="s">
        <v>98</v>
      </c>
      <c r="C795" s="131">
        <f>C790/C789</f>
        <v>0.28156267283422998</v>
      </c>
      <c r="D795" s="131">
        <f>D790/D789</f>
        <v>0.29703674630819799</v>
      </c>
      <c r="E795" s="131">
        <f>E790/E789</f>
        <v>0.28133076572239396</v>
      </c>
      <c r="F795" s="131">
        <f>F790/F789</f>
        <v>0.29345003881260207</v>
      </c>
      <c r="G795" s="131">
        <f>G790/G789</f>
        <v>0.29971530850973871</v>
      </c>
    </row>
    <row r="796" spans="2:8" ht="25.2" customHeight="1">
      <c r="B796" s="173" t="s">
        <v>99</v>
      </c>
      <c r="C796" s="131">
        <f>(C789-C790)/C789</f>
        <v>0.71843732716577002</v>
      </c>
      <c r="D796" s="131">
        <f>(D789-D790)/D789</f>
        <v>0.70296325369180201</v>
      </c>
      <c r="E796" s="131">
        <f>(E789-E790)/E789</f>
        <v>0.71866923427760609</v>
      </c>
      <c r="F796" s="131">
        <f>(F789-F790)/F789</f>
        <v>0.70654996118739799</v>
      </c>
      <c r="G796" s="131">
        <f>(G789-G790)/G789</f>
        <v>0.70028469149026129</v>
      </c>
    </row>
    <row r="797" spans="2:8" ht="25.2" customHeight="1">
      <c r="B797" s="292"/>
      <c r="C797" s="292"/>
      <c r="D797" s="292"/>
      <c r="E797" s="292"/>
      <c r="F797" s="292"/>
      <c r="G797" s="292"/>
    </row>
    <row r="798" spans="2:8" ht="25.2" customHeight="1">
      <c r="B798" s="452" t="s">
        <v>255</v>
      </c>
      <c r="C798" s="453"/>
      <c r="D798" s="453"/>
      <c r="E798" s="292"/>
      <c r="F798" s="292"/>
      <c r="G798" s="292"/>
    </row>
    <row r="799" spans="2:8" ht="25.2" customHeight="1">
      <c r="B799" s="458"/>
      <c r="C799" s="458"/>
      <c r="D799" s="175">
        <v>2018</v>
      </c>
      <c r="E799" s="292"/>
      <c r="F799" s="292"/>
      <c r="G799" s="292"/>
    </row>
    <row r="800" spans="2:8" ht="25.2" customHeight="1">
      <c r="B800" s="459" t="s">
        <v>256</v>
      </c>
      <c r="C800" s="459"/>
      <c r="D800" s="352">
        <v>2392125</v>
      </c>
      <c r="E800" s="292"/>
      <c r="F800" s="292"/>
      <c r="G800" s="292"/>
    </row>
    <row r="801" spans="1:8" ht="25.2" customHeight="1">
      <c r="B801" s="459" t="s">
        <v>257</v>
      </c>
      <c r="C801" s="459"/>
      <c r="D801" s="352">
        <v>3309300</v>
      </c>
      <c r="E801" s="292"/>
      <c r="F801" s="292"/>
      <c r="G801" s="292"/>
    </row>
    <row r="802" spans="1:8" ht="25.2" customHeight="1">
      <c r="B802" s="459" t="s">
        <v>258</v>
      </c>
      <c r="C802" s="459"/>
      <c r="D802" s="352">
        <v>48165</v>
      </c>
      <c r="E802" s="292"/>
      <c r="F802" s="292"/>
      <c r="G802" s="292"/>
    </row>
    <row r="803" spans="1:8" ht="25.2" customHeight="1">
      <c r="B803" s="459" t="s">
        <v>259</v>
      </c>
      <c r="C803" s="459"/>
      <c r="D803" s="352">
        <v>15385</v>
      </c>
      <c r="E803" s="292"/>
      <c r="F803" s="292"/>
      <c r="G803" s="292"/>
    </row>
    <row r="804" spans="1:8" ht="25.2" customHeight="1">
      <c r="B804" s="459" t="s">
        <v>260</v>
      </c>
      <c r="C804" s="459"/>
      <c r="D804" s="352">
        <v>1420191</v>
      </c>
      <c r="E804" s="292"/>
      <c r="F804" s="292"/>
      <c r="G804" s="292"/>
    </row>
    <row r="805" spans="1:8" ht="16.5" customHeight="1">
      <c r="B805" s="177" t="s">
        <v>261</v>
      </c>
      <c r="C805" s="294"/>
      <c r="D805" s="295"/>
      <c r="E805" s="292"/>
      <c r="F805" s="292"/>
      <c r="G805" s="292"/>
    </row>
    <row r="806" spans="1:8" ht="16.5" customHeight="1">
      <c r="B806" s="178" t="s">
        <v>262</v>
      </c>
      <c r="C806" s="294"/>
      <c r="D806" s="295"/>
      <c r="E806" s="292"/>
      <c r="F806" s="292"/>
      <c r="G806" s="292"/>
    </row>
    <row r="807" spans="1:8" ht="16.5" customHeight="1">
      <c r="B807" s="179" t="s">
        <v>263</v>
      </c>
      <c r="C807" s="292"/>
      <c r="D807" s="292"/>
      <c r="E807" s="292"/>
      <c r="F807" s="292"/>
      <c r="G807" s="292"/>
      <c r="H807" s="292"/>
    </row>
    <row r="808" spans="1:8" ht="16.5" customHeight="1">
      <c r="B808" s="120" t="s">
        <v>264</v>
      </c>
      <c r="C808" s="292"/>
      <c r="D808" s="292"/>
      <c r="E808" s="292"/>
      <c r="F808" s="292"/>
      <c r="G808" s="292"/>
      <c r="H808" s="292"/>
    </row>
    <row r="809" spans="1:8" ht="25.2" customHeight="1">
      <c r="B809" s="93"/>
      <c r="C809" s="93"/>
      <c r="D809" s="93"/>
      <c r="E809" s="93"/>
      <c r="F809" s="93"/>
      <c r="G809" s="64"/>
      <c r="H809" s="64"/>
    </row>
    <row r="810" spans="1:8" ht="25.2" customHeight="1">
      <c r="A810" s="455" t="s">
        <v>248</v>
      </c>
      <c r="B810" s="279" t="s">
        <v>451</v>
      </c>
      <c r="C810" s="44" t="s">
        <v>199</v>
      </c>
      <c r="D810" s="45" t="s">
        <v>87</v>
      </c>
      <c r="E810" s="45" t="s">
        <v>88</v>
      </c>
      <c r="F810" s="45" t="s">
        <v>89</v>
      </c>
      <c r="G810" s="45" t="s">
        <v>97</v>
      </c>
      <c r="H810" s="45" t="s">
        <v>249</v>
      </c>
    </row>
    <row r="811" spans="1:8" ht="25.2" customHeight="1">
      <c r="A811" s="455"/>
      <c r="B811" s="109">
        <v>2019</v>
      </c>
      <c r="C811" s="308">
        <v>43465</v>
      </c>
      <c r="D811" s="171">
        <f>D800</f>
        <v>2392125</v>
      </c>
      <c r="E811" s="171">
        <f>D801</f>
        <v>3309300</v>
      </c>
      <c r="F811" s="171">
        <f>D802</f>
        <v>48165</v>
      </c>
      <c r="G811" s="171">
        <f>D801*F795+D802*F796</f>
        <v>1005145.192323135</v>
      </c>
      <c r="H811" s="171">
        <f>D803</f>
        <v>15385</v>
      </c>
    </row>
    <row r="812" spans="1:8" ht="25.2" customHeight="1">
      <c r="A812" s="455"/>
      <c r="B812" s="109">
        <v>2020</v>
      </c>
      <c r="C812" s="308">
        <f t="shared" ref="C812:C853" si="148">DATE(YEAR(C811+1),12,31)</f>
        <v>43830</v>
      </c>
      <c r="D812" s="171">
        <f t="shared" ref="D812:D853" si="149">D811*$G1716</f>
        <v>2535306.4687662493</v>
      </c>
      <c r="E812" s="171">
        <f t="shared" ref="E812:E853" si="150">E811*$G1716</f>
        <v>3507379.2954332023</v>
      </c>
      <c r="F812" s="171">
        <f t="shared" ref="F812:F853" si="151">F811*$G1716</f>
        <v>51047.932724304294</v>
      </c>
      <c r="G812" s="171">
        <f t="shared" ref="G812:G853" si="152">G811*$G1716</f>
        <v>1065308.5052604442</v>
      </c>
      <c r="H812" s="171">
        <f t="shared" ref="H812:H853" si="153">H811*$G1716</f>
        <v>16305.874493167685</v>
      </c>
    </row>
    <row r="813" spans="1:8" ht="25.2" customHeight="1">
      <c r="A813" s="455"/>
      <c r="B813" s="109">
        <v>2021</v>
      </c>
      <c r="C813" s="308">
        <f t="shared" si="148"/>
        <v>44196</v>
      </c>
      <c r="D813" s="171">
        <f t="shared" si="149"/>
        <v>2579239.0183992209</v>
      </c>
      <c r="E813" s="171">
        <f t="shared" si="150"/>
        <v>3568156.2140726517</v>
      </c>
      <c r="F813" s="171">
        <f t="shared" si="151"/>
        <v>51932.50658774039</v>
      </c>
      <c r="G813" s="171">
        <f t="shared" si="152"/>
        <v>1083768.4900229792</v>
      </c>
      <c r="H813" s="171">
        <f t="shared" si="153"/>
        <v>16588.427568823543</v>
      </c>
    </row>
    <row r="814" spans="1:8" ht="25.2" customHeight="1">
      <c r="A814" s="455"/>
      <c r="B814" s="109">
        <v>2022</v>
      </c>
      <c r="C814" s="308">
        <f t="shared" si="148"/>
        <v>44561</v>
      </c>
      <c r="D814" s="171">
        <f t="shared" si="149"/>
        <v>2861129.351967752</v>
      </c>
      <c r="E814" s="171">
        <f t="shared" si="150"/>
        <v>3958127.3405306502</v>
      </c>
      <c r="F814" s="171">
        <f t="shared" si="151"/>
        <v>57608.316972368411</v>
      </c>
      <c r="G814" s="171">
        <f t="shared" si="152"/>
        <v>1202215.775824839</v>
      </c>
      <c r="H814" s="171">
        <f t="shared" si="153"/>
        <v>18401.410912901236</v>
      </c>
    </row>
    <row r="815" spans="1:8" ht="25.2" customHeight="1">
      <c r="A815" s="455"/>
      <c r="B815" s="109">
        <v>2023</v>
      </c>
      <c r="C815" s="308">
        <f t="shared" si="148"/>
        <v>44926</v>
      </c>
      <c r="D815" s="171">
        <f t="shared" si="149"/>
        <v>3420317.3091917932</v>
      </c>
      <c r="E815" s="171">
        <f t="shared" si="150"/>
        <v>4731715.9727474116</v>
      </c>
      <c r="F815" s="171">
        <f t="shared" si="151"/>
        <v>68867.464366294706</v>
      </c>
      <c r="G815" s="171">
        <f t="shared" si="152"/>
        <v>1437180.5401280171</v>
      </c>
      <c r="H815" s="171">
        <f t="shared" si="153"/>
        <v>21997.839494974443</v>
      </c>
    </row>
    <row r="816" spans="1:8" ht="25.2" customHeight="1">
      <c r="A816" s="455"/>
      <c r="B816" s="109">
        <v>2024</v>
      </c>
      <c r="C816" s="308">
        <f t="shared" si="148"/>
        <v>45291</v>
      </c>
      <c r="D816" s="171">
        <f t="shared" si="149"/>
        <v>3816350.8810614371</v>
      </c>
      <c r="E816" s="171">
        <f t="shared" si="150"/>
        <v>5279594.4905456919</v>
      </c>
      <c r="F816" s="171">
        <f t="shared" si="151"/>
        <v>76841.528008078225</v>
      </c>
      <c r="G816" s="171">
        <f t="shared" si="152"/>
        <v>1603589.5867971214</v>
      </c>
      <c r="H816" s="171">
        <f t="shared" si="153"/>
        <v>24544.937369548083</v>
      </c>
    </row>
    <row r="817" spans="1:8" ht="25.2" customHeight="1">
      <c r="A817" s="455"/>
      <c r="B817" s="109">
        <v>2025</v>
      </c>
      <c r="C817" s="308">
        <f t="shared" si="148"/>
        <v>45657</v>
      </c>
      <c r="D817" s="171">
        <f t="shared" si="149"/>
        <v>3920953.911065442</v>
      </c>
      <c r="E817" s="171">
        <f t="shared" si="150"/>
        <v>5424303.8210331267</v>
      </c>
      <c r="F817" s="171">
        <f t="shared" si="151"/>
        <v>78947.690913504528</v>
      </c>
      <c r="G817" s="171">
        <f t="shared" si="152"/>
        <v>1647542.6547642881</v>
      </c>
      <c r="H817" s="171">
        <f t="shared" si="153"/>
        <v>25217.693858699618</v>
      </c>
    </row>
    <row r="818" spans="1:8" ht="25.2" customHeight="1">
      <c r="A818" s="455"/>
      <c r="B818" s="109">
        <v>2026</v>
      </c>
      <c r="C818" s="308">
        <f t="shared" si="148"/>
        <v>46022</v>
      </c>
      <c r="D818" s="171">
        <f t="shared" si="149"/>
        <v>4047435.0057772794</v>
      </c>
      <c r="E818" s="171">
        <f t="shared" si="150"/>
        <v>5599279.579712077</v>
      </c>
      <c r="F818" s="171">
        <f t="shared" si="151"/>
        <v>81494.364656221005</v>
      </c>
      <c r="G818" s="171">
        <f t="shared" si="152"/>
        <v>1700688.6501739637</v>
      </c>
      <c r="H818" s="171">
        <f t="shared" si="153"/>
        <v>26031.159560592965</v>
      </c>
    </row>
    <row r="819" spans="1:8" ht="25.2" customHeight="1">
      <c r="A819" s="455"/>
      <c r="B819" s="109">
        <v>2027</v>
      </c>
      <c r="C819" s="308">
        <f t="shared" si="148"/>
        <v>46387</v>
      </c>
      <c r="D819" s="171">
        <f t="shared" si="149"/>
        <v>4168604.4693578705</v>
      </c>
      <c r="E819" s="171">
        <f t="shared" si="150"/>
        <v>5766907.1517776046</v>
      </c>
      <c r="F819" s="171">
        <f t="shared" si="151"/>
        <v>83934.089676175718</v>
      </c>
      <c r="G819" s="171">
        <f t="shared" si="152"/>
        <v>1751602.7553208121</v>
      </c>
      <c r="H819" s="171">
        <f t="shared" si="153"/>
        <v>26810.463400144577</v>
      </c>
    </row>
    <row r="820" spans="1:8" ht="25.2" customHeight="1">
      <c r="A820" s="455"/>
      <c r="B820" s="109">
        <v>2028</v>
      </c>
      <c r="C820" s="308">
        <f t="shared" si="148"/>
        <v>46752</v>
      </c>
      <c r="D820" s="171">
        <f t="shared" si="149"/>
        <v>4271787.9339320464</v>
      </c>
      <c r="E820" s="171">
        <f t="shared" si="150"/>
        <v>5909652.6351095038</v>
      </c>
      <c r="F820" s="171">
        <f t="shared" si="151"/>
        <v>86011.669890928359</v>
      </c>
      <c r="G820" s="171">
        <f t="shared" si="152"/>
        <v>1794959.3371649787</v>
      </c>
      <c r="H820" s="171">
        <f t="shared" si="153"/>
        <v>27474.089925712302</v>
      </c>
    </row>
    <row r="821" spans="1:8" ht="25.2" customHeight="1">
      <c r="A821" s="455"/>
      <c r="B821" s="109">
        <v>2029</v>
      </c>
      <c r="C821" s="308">
        <f t="shared" si="148"/>
        <v>47118</v>
      </c>
      <c r="D821" s="171">
        <f t="shared" si="149"/>
        <v>4377896.4371035751</v>
      </c>
      <c r="E821" s="171">
        <f t="shared" si="150"/>
        <v>6056444.6587477075</v>
      </c>
      <c r="F821" s="171">
        <f t="shared" si="151"/>
        <v>88148.145223637417</v>
      </c>
      <c r="G821" s="171">
        <f t="shared" si="152"/>
        <v>1839544.9887623936</v>
      </c>
      <c r="H821" s="171">
        <f t="shared" si="153"/>
        <v>28156.528895788684</v>
      </c>
    </row>
    <row r="822" spans="1:8" ht="25.2" customHeight="1">
      <c r="A822" s="455"/>
      <c r="B822" s="109">
        <v>2030</v>
      </c>
      <c r="C822" s="308">
        <f t="shared" si="148"/>
        <v>47483</v>
      </c>
      <c r="D822" s="171">
        <f t="shared" si="149"/>
        <v>4483783.6633222094</v>
      </c>
      <c r="E822" s="171">
        <f t="shared" si="150"/>
        <v>6202930.564678763</v>
      </c>
      <c r="F822" s="171">
        <f t="shared" si="151"/>
        <v>90280.165185311867</v>
      </c>
      <c r="G822" s="171">
        <f t="shared" si="152"/>
        <v>1884037.6621645328</v>
      </c>
      <c r="H822" s="171">
        <f t="shared" si="153"/>
        <v>28837.544718696634</v>
      </c>
    </row>
    <row r="823" spans="1:8" ht="25.2" customHeight="1">
      <c r="A823" s="455"/>
      <c r="B823" s="109">
        <v>2031</v>
      </c>
      <c r="C823" s="308">
        <f t="shared" si="148"/>
        <v>47848</v>
      </c>
      <c r="D823" s="171">
        <f t="shared" si="149"/>
        <v>4589232.6902014697</v>
      </c>
      <c r="E823" s="171">
        <f t="shared" si="150"/>
        <v>6348810.259365093</v>
      </c>
      <c r="F823" s="171">
        <f t="shared" si="151"/>
        <v>92403.362083316591</v>
      </c>
      <c r="G823" s="171">
        <f t="shared" si="152"/>
        <v>1928346.2089180851</v>
      </c>
      <c r="H823" s="171">
        <f t="shared" si="153"/>
        <v>29515.742253749115</v>
      </c>
    </row>
    <row r="824" spans="1:8" ht="25.2" customHeight="1">
      <c r="A824" s="455"/>
      <c r="B824" s="109">
        <v>2032</v>
      </c>
      <c r="C824" s="308">
        <f t="shared" si="148"/>
        <v>48213</v>
      </c>
      <c r="D824" s="171">
        <f t="shared" si="149"/>
        <v>4688191.1340186829</v>
      </c>
      <c r="E824" s="171">
        <f t="shared" si="150"/>
        <v>6485710.7884445945</v>
      </c>
      <c r="F824" s="171">
        <f t="shared" si="151"/>
        <v>94395.872276745475</v>
      </c>
      <c r="G824" s="171">
        <f t="shared" si="152"/>
        <v>1969927.4824897633</v>
      </c>
      <c r="H824" s="171">
        <f t="shared" si="153"/>
        <v>30152.195473429452</v>
      </c>
    </row>
    <row r="825" spans="1:8" ht="25.2" customHeight="1">
      <c r="A825" s="455"/>
      <c r="B825" s="109">
        <v>2033</v>
      </c>
      <c r="C825" s="308">
        <f t="shared" si="148"/>
        <v>48579</v>
      </c>
      <c r="D825" s="171">
        <f t="shared" si="149"/>
        <v>4783296.9679245828</v>
      </c>
      <c r="E825" s="171">
        <f t="shared" si="150"/>
        <v>6617281.5617715716</v>
      </c>
      <c r="F825" s="171">
        <f t="shared" si="151"/>
        <v>96310.81087321417</v>
      </c>
      <c r="G825" s="171">
        <f t="shared" si="152"/>
        <v>2009889.9308201801</v>
      </c>
      <c r="H825" s="171">
        <f t="shared" si="153"/>
        <v>30763.870555058664</v>
      </c>
    </row>
    <row r="826" spans="1:8" ht="25.2" customHeight="1">
      <c r="A826" s="455"/>
      <c r="B826" s="109">
        <v>2034</v>
      </c>
      <c r="C826" s="308">
        <f t="shared" si="148"/>
        <v>48944</v>
      </c>
      <c r="D826" s="171">
        <f t="shared" si="149"/>
        <v>4881688.2904891213</v>
      </c>
      <c r="E826" s="171">
        <f t="shared" si="150"/>
        <v>6753397.5271842601</v>
      </c>
      <c r="F826" s="171">
        <f t="shared" si="151"/>
        <v>98291.902183794096</v>
      </c>
      <c r="G826" s="171">
        <f t="shared" si="152"/>
        <v>2051232.9061421475</v>
      </c>
      <c r="H826" s="171">
        <f t="shared" si="153"/>
        <v>31396.676323007843</v>
      </c>
    </row>
    <row r="827" spans="1:8" ht="25.2" customHeight="1">
      <c r="A827" s="455"/>
      <c r="B827" s="109">
        <v>2035</v>
      </c>
      <c r="C827" s="308">
        <f t="shared" si="148"/>
        <v>49309</v>
      </c>
      <c r="D827" s="171">
        <f t="shared" si="149"/>
        <v>4982920.3312262762</v>
      </c>
      <c r="E827" s="171">
        <f t="shared" si="150"/>
        <v>6893443.3828195082</v>
      </c>
      <c r="F827" s="171">
        <f t="shared" si="151"/>
        <v>100330.19083597786</v>
      </c>
      <c r="G827" s="171">
        <f t="shared" si="152"/>
        <v>2093769.5206819442</v>
      </c>
      <c r="H827" s="171">
        <f t="shared" si="153"/>
        <v>32047.752226959823</v>
      </c>
    </row>
    <row r="828" spans="1:8" ht="25.2" customHeight="1">
      <c r="A828" s="455"/>
      <c r="B828" s="109">
        <v>2036</v>
      </c>
      <c r="C828" s="308">
        <f t="shared" si="148"/>
        <v>49674</v>
      </c>
      <c r="D828" s="171">
        <f t="shared" si="149"/>
        <v>5079046.1551781315</v>
      </c>
      <c r="E828" s="171">
        <f t="shared" si="150"/>
        <v>7026425.2249907469</v>
      </c>
      <c r="F828" s="171">
        <f t="shared" si="151"/>
        <v>102265.66674574056</v>
      </c>
      <c r="G828" s="171">
        <f t="shared" si="152"/>
        <v>2134160.5578573877</v>
      </c>
      <c r="H828" s="171">
        <f t="shared" si="153"/>
        <v>32665.987395063199</v>
      </c>
    </row>
    <row r="829" spans="1:8" ht="25.2" customHeight="1">
      <c r="A829" s="455"/>
      <c r="B829" s="109">
        <v>2037</v>
      </c>
      <c r="C829" s="308">
        <f t="shared" si="148"/>
        <v>50040</v>
      </c>
      <c r="D829" s="171">
        <f t="shared" si="149"/>
        <v>5173658.7171631074</v>
      </c>
      <c r="E829" s="171">
        <f t="shared" si="150"/>
        <v>7157313.5988745866</v>
      </c>
      <c r="F829" s="171">
        <f t="shared" si="151"/>
        <v>104170.67340216793</v>
      </c>
      <c r="G829" s="171">
        <f t="shared" si="152"/>
        <v>2173915.7386328792</v>
      </c>
      <c r="H829" s="171">
        <f t="shared" si="153"/>
        <v>33274.489988422174</v>
      </c>
    </row>
    <row r="830" spans="1:8" ht="25.2" customHeight="1">
      <c r="A830" s="455"/>
      <c r="B830" s="109">
        <v>2038</v>
      </c>
      <c r="C830" s="308">
        <f t="shared" si="148"/>
        <v>50405</v>
      </c>
      <c r="D830" s="171">
        <f t="shared" si="149"/>
        <v>5266260.366810143</v>
      </c>
      <c r="E830" s="171">
        <f t="shared" si="150"/>
        <v>7285420.0478172358</v>
      </c>
      <c r="F830" s="171">
        <f t="shared" si="151"/>
        <v>106035.19070592482</v>
      </c>
      <c r="G830" s="171">
        <f t="shared" si="152"/>
        <v>2212825.9556758469</v>
      </c>
      <c r="H830" s="171">
        <f t="shared" si="153"/>
        <v>33870.059358676503</v>
      </c>
    </row>
    <row r="831" spans="1:8" ht="25.2" customHeight="1">
      <c r="A831" s="455"/>
      <c r="B831" s="109">
        <v>2039</v>
      </c>
      <c r="C831" s="308">
        <f t="shared" si="148"/>
        <v>50770</v>
      </c>
      <c r="D831" s="171">
        <f t="shared" si="149"/>
        <v>5356886.4847324751</v>
      </c>
      <c r="E831" s="171">
        <f t="shared" si="150"/>
        <v>7410793.5178659894</v>
      </c>
      <c r="F831" s="171">
        <f t="shared" si="151"/>
        <v>107859.93103919718</v>
      </c>
      <c r="G831" s="171">
        <f t="shared" si="152"/>
        <v>2250906.0755393747</v>
      </c>
      <c r="H831" s="171">
        <f t="shared" si="153"/>
        <v>34452.923056951084</v>
      </c>
    </row>
    <row r="832" spans="1:8" ht="25.2" customHeight="1">
      <c r="A832" s="455"/>
      <c r="B832" s="109">
        <v>2040</v>
      </c>
      <c r="C832" s="308">
        <f t="shared" si="148"/>
        <v>51135</v>
      </c>
      <c r="D832" s="171">
        <f t="shared" si="149"/>
        <v>5440960.0307586771</v>
      </c>
      <c r="E832" s="171">
        <f t="shared" si="150"/>
        <v>7527102.0660666525</v>
      </c>
      <c r="F832" s="171">
        <f t="shared" si="151"/>
        <v>109552.73653404048</v>
      </c>
      <c r="G832" s="171">
        <f t="shared" si="152"/>
        <v>2286232.875179776</v>
      </c>
      <c r="H832" s="171">
        <f t="shared" si="153"/>
        <v>34993.643757421632</v>
      </c>
    </row>
    <row r="833" spans="1:8" ht="25.2" customHeight="1">
      <c r="A833" s="455"/>
      <c r="B833" s="109">
        <v>2041</v>
      </c>
      <c r="C833" s="308">
        <f t="shared" si="148"/>
        <v>51501</v>
      </c>
      <c r="D833" s="171">
        <f t="shared" si="149"/>
        <v>5518022.8391610635</v>
      </c>
      <c r="E833" s="171">
        <f t="shared" si="150"/>
        <v>7633711.859386825</v>
      </c>
      <c r="F833" s="171">
        <f t="shared" si="151"/>
        <v>111104.38210720282</v>
      </c>
      <c r="G833" s="171">
        <f t="shared" si="152"/>
        <v>2318613.8382868785</v>
      </c>
      <c r="H833" s="171">
        <f t="shared" si="153"/>
        <v>35489.2747580051</v>
      </c>
    </row>
    <row r="834" spans="1:8" ht="25.2" customHeight="1">
      <c r="A834" s="455"/>
      <c r="B834" s="109">
        <v>2042</v>
      </c>
      <c r="C834" s="308">
        <f t="shared" si="148"/>
        <v>51866</v>
      </c>
      <c r="D834" s="171">
        <f t="shared" si="149"/>
        <v>5592127.6383939935</v>
      </c>
      <c r="E834" s="171">
        <f t="shared" si="150"/>
        <v>7736229.5004388327</v>
      </c>
      <c r="F834" s="171">
        <f t="shared" si="151"/>
        <v>112596.46870596086</v>
      </c>
      <c r="G834" s="171">
        <f t="shared" si="152"/>
        <v>2349751.8777610073</v>
      </c>
      <c r="H834" s="171">
        <f t="shared" si="153"/>
        <v>35965.881263182979</v>
      </c>
    </row>
    <row r="835" spans="1:8" ht="25.2" customHeight="1">
      <c r="A835" s="455"/>
      <c r="B835" s="109">
        <v>2043</v>
      </c>
      <c r="C835" s="308">
        <f t="shared" si="148"/>
        <v>52231</v>
      </c>
      <c r="D835" s="171">
        <f t="shared" si="149"/>
        <v>5658580.1715426082</v>
      </c>
      <c r="E835" s="171">
        <f t="shared" si="150"/>
        <v>7828160.8869461063</v>
      </c>
      <c r="F835" s="171">
        <f t="shared" si="151"/>
        <v>113934.47832464843</v>
      </c>
      <c r="G835" s="171">
        <f t="shared" si="152"/>
        <v>2377674.517343815</v>
      </c>
      <c r="H835" s="171">
        <f t="shared" si="153"/>
        <v>36393.27206529049</v>
      </c>
    </row>
    <row r="836" spans="1:8" ht="25.2" customHeight="1">
      <c r="A836" s="455"/>
      <c r="B836" s="109">
        <v>2044</v>
      </c>
      <c r="C836" s="308">
        <f t="shared" si="148"/>
        <v>52596</v>
      </c>
      <c r="D836" s="171">
        <f t="shared" si="149"/>
        <v>5721317.9208615012</v>
      </c>
      <c r="E836" s="171">
        <f t="shared" si="150"/>
        <v>7914953.1882769372</v>
      </c>
      <c r="F836" s="171">
        <f t="shared" si="151"/>
        <v>115197.69144935743</v>
      </c>
      <c r="G836" s="171">
        <f t="shared" si="152"/>
        <v>2404036.2447222169</v>
      </c>
      <c r="H836" s="171">
        <f t="shared" si="153"/>
        <v>36796.771160559831</v>
      </c>
    </row>
    <row r="837" spans="1:8" ht="25.2" customHeight="1">
      <c r="A837" s="455"/>
      <c r="B837" s="109">
        <v>2045</v>
      </c>
      <c r="C837" s="308">
        <f t="shared" si="148"/>
        <v>52962</v>
      </c>
      <c r="D837" s="171">
        <f t="shared" si="149"/>
        <v>5785083.6879786737</v>
      </c>
      <c r="E837" s="171">
        <f t="shared" si="150"/>
        <v>8003167.6641596183</v>
      </c>
      <c r="F837" s="171">
        <f t="shared" si="151"/>
        <v>116481.60352468737</v>
      </c>
      <c r="G837" s="171">
        <f t="shared" si="152"/>
        <v>2430829.9341208152</v>
      </c>
      <c r="H837" s="171">
        <f t="shared" si="153"/>
        <v>37206.881972953706</v>
      </c>
    </row>
    <row r="838" spans="1:8" ht="25.2" customHeight="1">
      <c r="A838" s="455"/>
      <c r="B838" s="109">
        <v>2046</v>
      </c>
      <c r="C838" s="308">
        <f t="shared" si="148"/>
        <v>53327</v>
      </c>
      <c r="D838" s="171">
        <f t="shared" si="149"/>
        <v>5850239.2525926</v>
      </c>
      <c r="E838" s="171">
        <f t="shared" si="150"/>
        <v>8093304.8058126951</v>
      </c>
      <c r="F838" s="171">
        <f t="shared" si="151"/>
        <v>117793.49891879501</v>
      </c>
      <c r="G838" s="171">
        <f t="shared" si="152"/>
        <v>2458207.6014771564</v>
      </c>
      <c r="H838" s="171">
        <f t="shared" si="153"/>
        <v>37625.93129587172</v>
      </c>
    </row>
    <row r="839" spans="1:8" ht="25.2" customHeight="1">
      <c r="A839" s="455"/>
      <c r="B839" s="109">
        <v>2047</v>
      </c>
      <c r="C839" s="308">
        <f t="shared" si="148"/>
        <v>53692</v>
      </c>
      <c r="D839" s="171">
        <f t="shared" si="149"/>
        <v>5916441.3661208833</v>
      </c>
      <c r="E839" s="171">
        <f t="shared" si="150"/>
        <v>8184889.7582291225</v>
      </c>
      <c r="F839" s="171">
        <f t="shared" si="151"/>
        <v>119126.46638416148</v>
      </c>
      <c r="G839" s="171">
        <f t="shared" si="152"/>
        <v>2486025.0174293262</v>
      </c>
      <c r="H839" s="171">
        <f t="shared" si="153"/>
        <v>38051.711519159646</v>
      </c>
    </row>
    <row r="840" spans="1:8" ht="25.2" customHeight="1">
      <c r="A840" s="455"/>
      <c r="B840" s="109">
        <v>2048</v>
      </c>
      <c r="C840" s="308">
        <f t="shared" si="148"/>
        <v>54057</v>
      </c>
      <c r="D840" s="171">
        <f t="shared" si="149"/>
        <v>5983701.159193607</v>
      </c>
      <c r="E840" s="171">
        <f t="shared" si="150"/>
        <v>8277937.9196820427</v>
      </c>
      <c r="F840" s="171">
        <f t="shared" si="151"/>
        <v>120480.73003399071</v>
      </c>
      <c r="G840" s="171">
        <f t="shared" si="152"/>
        <v>2514286.8589483509</v>
      </c>
      <c r="H840" s="171">
        <f t="shared" si="153"/>
        <v>38484.294229688508</v>
      </c>
    </row>
    <row r="841" spans="1:8" ht="25.2" customHeight="1">
      <c r="A841" s="455"/>
      <c r="B841" s="109">
        <v>2049</v>
      </c>
      <c r="C841" s="308">
        <f t="shared" si="148"/>
        <v>54423</v>
      </c>
      <c r="D841" s="171">
        <f t="shared" si="149"/>
        <v>6052099.2047218485</v>
      </c>
      <c r="E841" s="171">
        <f t="shared" si="150"/>
        <v>8372560.755891108</v>
      </c>
      <c r="F841" s="171">
        <f t="shared" si="151"/>
        <v>121857.91218913217</v>
      </c>
      <c r="G841" s="171">
        <f t="shared" si="152"/>
        <v>2543026.9819047228</v>
      </c>
      <c r="H841" s="171">
        <f t="shared" si="153"/>
        <v>38924.197633754768</v>
      </c>
    </row>
    <row r="842" spans="1:8" ht="25.2" customHeight="1">
      <c r="A842" s="455"/>
      <c r="B842" s="109">
        <v>2050</v>
      </c>
      <c r="C842" s="308">
        <f t="shared" si="148"/>
        <v>54788</v>
      </c>
      <c r="D842" s="171">
        <f t="shared" si="149"/>
        <v>6116507.9852019846</v>
      </c>
      <c r="E842" s="171">
        <f t="shared" si="150"/>
        <v>8461664.785673378</v>
      </c>
      <c r="F842" s="171">
        <f t="shared" si="151"/>
        <v>123154.77122109152</v>
      </c>
      <c r="G842" s="171">
        <f t="shared" si="152"/>
        <v>2570090.8586013857</v>
      </c>
      <c r="H842" s="171">
        <f t="shared" si="153"/>
        <v>39338.443999511946</v>
      </c>
    </row>
    <row r="843" spans="1:8" ht="25.2" customHeight="1">
      <c r="A843" s="455"/>
      <c r="B843" s="109">
        <v>2051</v>
      </c>
      <c r="C843" s="308">
        <f t="shared" si="148"/>
        <v>55153</v>
      </c>
      <c r="D843" s="171">
        <f t="shared" si="149"/>
        <v>6182053.3772762856</v>
      </c>
      <c r="E843" s="171">
        <f t="shared" si="150"/>
        <v>8552341.2202206887</v>
      </c>
      <c r="F843" s="171">
        <f t="shared" si="151"/>
        <v>124474.51571991942</v>
      </c>
      <c r="G843" s="171">
        <f t="shared" si="152"/>
        <v>2597632.3272631061</v>
      </c>
      <c r="H843" s="171">
        <f t="shared" si="153"/>
        <v>39760.000505573764</v>
      </c>
    </row>
    <row r="844" spans="1:8" ht="25.2" customHeight="1">
      <c r="A844" s="455"/>
      <c r="B844" s="109">
        <v>2052</v>
      </c>
      <c r="C844" s="308">
        <f t="shared" si="148"/>
        <v>55518</v>
      </c>
      <c r="D844" s="171">
        <f t="shared" si="149"/>
        <v>6248801.4201493263</v>
      </c>
      <c r="E844" s="171">
        <f t="shared" si="150"/>
        <v>8644681.4191148747</v>
      </c>
      <c r="F844" s="171">
        <f t="shared" si="151"/>
        <v>125818.47537293924</v>
      </c>
      <c r="G844" s="171">
        <f t="shared" si="152"/>
        <v>2625679.1368532469</v>
      </c>
      <c r="H844" s="171">
        <f t="shared" si="153"/>
        <v>40189.291884411301</v>
      </c>
    </row>
    <row r="845" spans="1:8" ht="25.2" customHeight="1">
      <c r="A845" s="455"/>
      <c r="B845" s="109">
        <v>2053</v>
      </c>
      <c r="C845" s="308">
        <f t="shared" si="148"/>
        <v>55884</v>
      </c>
      <c r="D845" s="171">
        <f t="shared" si="149"/>
        <v>6317238.7969467146</v>
      </c>
      <c r="E845" s="171">
        <f t="shared" si="150"/>
        <v>8739358.6667652261</v>
      </c>
      <c r="F845" s="171">
        <f t="shared" si="151"/>
        <v>127196.44945600186</v>
      </c>
      <c r="G845" s="171">
        <f t="shared" si="152"/>
        <v>2654435.7863858179</v>
      </c>
      <c r="H845" s="171">
        <f t="shared" si="153"/>
        <v>40629.448248325316</v>
      </c>
    </row>
    <row r="846" spans="1:8" ht="25.2" customHeight="1">
      <c r="A846" s="455"/>
      <c r="B846" s="109">
        <v>2054</v>
      </c>
      <c r="C846" s="308">
        <f t="shared" si="148"/>
        <v>56249</v>
      </c>
      <c r="D846" s="171">
        <f t="shared" si="149"/>
        <v>6392102.1134441076</v>
      </c>
      <c r="E846" s="171">
        <f t="shared" si="150"/>
        <v>8842925.6514691282</v>
      </c>
      <c r="F846" s="171">
        <f t="shared" si="151"/>
        <v>128703.80866135148</v>
      </c>
      <c r="G846" s="171">
        <f t="shared" si="152"/>
        <v>2685892.5466549178</v>
      </c>
      <c r="H846" s="171">
        <f t="shared" si="153"/>
        <v>41110.933172529694</v>
      </c>
    </row>
    <row r="847" spans="1:8" ht="25.2" customHeight="1">
      <c r="A847" s="455"/>
      <c r="B847" s="109">
        <v>2055</v>
      </c>
      <c r="C847" s="308">
        <f t="shared" si="148"/>
        <v>56614</v>
      </c>
      <c r="D847" s="171">
        <f t="shared" si="149"/>
        <v>6468507.4315608218</v>
      </c>
      <c r="E847" s="171">
        <f t="shared" si="150"/>
        <v>8948625.8633074071</v>
      </c>
      <c r="F847" s="171">
        <f t="shared" si="151"/>
        <v>130242.21578768958</v>
      </c>
      <c r="G847" s="171">
        <f t="shared" si="152"/>
        <v>2717997.2394167655</v>
      </c>
      <c r="H847" s="171">
        <f t="shared" si="153"/>
        <v>41602.335511130579</v>
      </c>
    </row>
    <row r="848" spans="1:8" ht="25.2" customHeight="1">
      <c r="A848" s="455"/>
      <c r="B848" s="109">
        <v>2056</v>
      </c>
      <c r="C848" s="308">
        <f t="shared" si="148"/>
        <v>56979</v>
      </c>
      <c r="D848" s="171">
        <f t="shared" si="149"/>
        <v>6546561.2158135585</v>
      </c>
      <c r="E848" s="171">
        <f t="shared" si="150"/>
        <v>9056606.5868179183</v>
      </c>
      <c r="F848" s="171">
        <f t="shared" si="151"/>
        <v>131813.81447861629</v>
      </c>
      <c r="G848" s="171">
        <f t="shared" si="152"/>
        <v>2750794.5999160144</v>
      </c>
      <c r="H848" s="171">
        <f t="shared" si="153"/>
        <v>42104.339992806228</v>
      </c>
    </row>
    <row r="849" spans="1:8" ht="25.2" customHeight="1">
      <c r="A849" s="455"/>
      <c r="B849" s="109">
        <v>2057</v>
      </c>
      <c r="C849" s="308">
        <f t="shared" si="148"/>
        <v>57345</v>
      </c>
      <c r="D849" s="171">
        <f t="shared" si="149"/>
        <v>6626292.6188062551</v>
      </c>
      <c r="E849" s="171">
        <f t="shared" si="150"/>
        <v>9166908.1521306559</v>
      </c>
      <c r="F849" s="171">
        <f t="shared" si="151"/>
        <v>133419.19171648775</v>
      </c>
      <c r="G849" s="171">
        <f t="shared" si="152"/>
        <v>2784296.8777632373</v>
      </c>
      <c r="H849" s="171">
        <f t="shared" si="153"/>
        <v>42617.134113114589</v>
      </c>
    </row>
    <row r="850" spans="1:8" ht="25.2" customHeight="1">
      <c r="A850" s="455"/>
      <c r="B850" s="109">
        <v>2058</v>
      </c>
      <c r="C850" s="308">
        <f t="shared" si="148"/>
        <v>57710</v>
      </c>
      <c r="D850" s="171">
        <f t="shared" si="149"/>
        <v>6713084.6406958336</v>
      </c>
      <c r="E850" s="171">
        <f t="shared" si="150"/>
        <v>9286977.4787917547</v>
      </c>
      <c r="F850" s="171">
        <f t="shared" si="151"/>
        <v>135166.73322636352</v>
      </c>
      <c r="G850" s="171">
        <f t="shared" si="152"/>
        <v>2820765.9517181157</v>
      </c>
      <c r="H850" s="171">
        <f t="shared" si="153"/>
        <v>43175.338745719979</v>
      </c>
    </row>
    <row r="851" spans="1:8" ht="25.2" customHeight="1">
      <c r="A851" s="455"/>
      <c r="B851" s="109">
        <v>2059</v>
      </c>
      <c r="C851" s="308">
        <f t="shared" si="148"/>
        <v>58075</v>
      </c>
      <c r="D851" s="171">
        <f t="shared" si="149"/>
        <v>6802246.6617090441</v>
      </c>
      <c r="E851" s="171">
        <f t="shared" si="150"/>
        <v>9410325.4961984605</v>
      </c>
      <c r="F851" s="171">
        <f t="shared" si="151"/>
        <v>136961.99423575946</v>
      </c>
      <c r="G851" s="171">
        <f t="shared" si="152"/>
        <v>2858230.8738100813</v>
      </c>
      <c r="H851" s="171">
        <f t="shared" si="153"/>
        <v>43748.786075306954</v>
      </c>
    </row>
    <row r="852" spans="1:8" ht="25.2" customHeight="1">
      <c r="A852" s="455"/>
      <c r="B852" s="109">
        <v>2060</v>
      </c>
      <c r="C852" s="308">
        <f t="shared" si="148"/>
        <v>58440</v>
      </c>
      <c r="D852" s="171">
        <f t="shared" si="149"/>
        <v>6893393.2109038783</v>
      </c>
      <c r="E852" s="171">
        <f t="shared" si="150"/>
        <v>9536418.9383264706</v>
      </c>
      <c r="F852" s="171">
        <f t="shared" si="151"/>
        <v>138797.21335765702</v>
      </c>
      <c r="G852" s="171">
        <f t="shared" si="152"/>
        <v>2896529.6732959072</v>
      </c>
      <c r="H852" s="171">
        <f t="shared" si="153"/>
        <v>44334.996937767122</v>
      </c>
    </row>
    <row r="853" spans="1:8" ht="25.2" customHeight="1">
      <c r="A853" s="455"/>
      <c r="B853" s="109">
        <v>2061</v>
      </c>
      <c r="C853" s="308">
        <f t="shared" si="148"/>
        <v>58806</v>
      </c>
      <c r="D853" s="171">
        <f t="shared" si="149"/>
        <v>6991722.1935059717</v>
      </c>
      <c r="E853" s="171">
        <f t="shared" si="150"/>
        <v>9672448.6617418882</v>
      </c>
      <c r="F853" s="171">
        <f t="shared" si="151"/>
        <v>140777.0494644783</v>
      </c>
      <c r="G853" s="171">
        <f t="shared" si="152"/>
        <v>2937846.4540362614</v>
      </c>
      <c r="H853" s="171">
        <f t="shared" si="153"/>
        <v>44967.401764995302</v>
      </c>
    </row>
    <row r="854" spans="1:8" ht="25.2" customHeight="1">
      <c r="B854" s="180" t="s">
        <v>265</v>
      </c>
      <c r="C854" s="72"/>
      <c r="D854" s="72"/>
      <c r="E854" s="72"/>
      <c r="F854" s="72"/>
      <c r="G854" s="73"/>
      <c r="H854" s="64"/>
    </row>
    <row r="855" spans="1:8" ht="25.2" customHeight="1">
      <c r="B855" s="181" t="s">
        <v>266</v>
      </c>
      <c r="C855" s="72"/>
      <c r="D855" s="72"/>
      <c r="E855" s="72"/>
      <c r="F855" s="73"/>
      <c r="G855" s="73"/>
      <c r="H855" s="64"/>
    </row>
    <row r="856" spans="1:8" ht="25.2" customHeight="1">
      <c r="B856" s="21"/>
      <c r="C856" s="72"/>
      <c r="D856" s="72"/>
      <c r="E856" s="72"/>
      <c r="F856" s="73"/>
      <c r="G856" s="73"/>
      <c r="H856" s="64"/>
    </row>
    <row r="857" spans="1:8" ht="25.2" customHeight="1">
      <c r="A857" s="303" t="s">
        <v>384</v>
      </c>
      <c r="B857" s="397" t="s">
        <v>267</v>
      </c>
      <c r="C857" s="397"/>
      <c r="D857" s="397"/>
      <c r="E857" s="397"/>
      <c r="F857" s="397"/>
      <c r="G857" s="397"/>
      <c r="H857" s="397"/>
    </row>
    <row r="858" spans="1:8" ht="16.5" customHeight="1">
      <c r="B858" s="64"/>
      <c r="C858" s="64"/>
      <c r="D858" s="64"/>
      <c r="E858" s="64"/>
      <c r="F858" s="64"/>
      <c r="G858" s="64"/>
      <c r="H858" s="64"/>
    </row>
    <row r="859" spans="1:8" ht="25.2" hidden="1" customHeight="1">
      <c r="B859" s="432" t="s">
        <v>268</v>
      </c>
      <c r="C859" s="432"/>
      <c r="D859" s="432"/>
      <c r="E859" s="64"/>
      <c r="F859" s="2"/>
      <c r="G859" s="167"/>
      <c r="H859" s="167"/>
    </row>
    <row r="860" spans="1:8" ht="48" hidden="1" customHeight="1">
      <c r="B860" s="109" t="s">
        <v>269</v>
      </c>
      <c r="C860" s="109" t="s">
        <v>270</v>
      </c>
      <c r="D860" s="109" t="s">
        <v>464</v>
      </c>
      <c r="E860" s="109" t="s">
        <v>465</v>
      </c>
      <c r="F860" s="19"/>
      <c r="G860" s="282"/>
      <c r="H860" s="282"/>
    </row>
    <row r="861" spans="1:8" ht="25.2" hidden="1" customHeight="1">
      <c r="B861" s="20" t="s">
        <v>273</v>
      </c>
      <c r="C861" s="26">
        <v>2.4208926665938643E-2</v>
      </c>
      <c r="D861" s="26">
        <v>3.221159327051714E-2</v>
      </c>
      <c r="E861" s="26">
        <v>1.6779791717633656E-2</v>
      </c>
      <c r="F861" s="19"/>
      <c r="G861" s="353"/>
      <c r="H861" s="354"/>
    </row>
    <row r="862" spans="1:8" ht="25.2" hidden="1" customHeight="1">
      <c r="B862" s="20" t="s">
        <v>274</v>
      </c>
      <c r="C862" s="26">
        <v>0.17157704502736823</v>
      </c>
      <c r="D862" s="26">
        <v>0.42108659562581224</v>
      </c>
      <c r="E862" s="26">
        <v>0.16684158727682583</v>
      </c>
      <c r="F862" s="19"/>
      <c r="G862" s="353"/>
      <c r="H862" s="354"/>
    </row>
    <row r="863" spans="1:8" ht="25.2" hidden="1" customHeight="1">
      <c r="B863" s="20" t="s">
        <v>275</v>
      </c>
      <c r="C863" s="26">
        <v>2.9568476029862346E-3</v>
      </c>
      <c r="D863" s="26">
        <v>2.339792509625896E-3</v>
      </c>
      <c r="E863" s="26">
        <v>2.1187041508309232E-3</v>
      </c>
      <c r="F863" s="19"/>
      <c r="G863" s="353"/>
      <c r="H863" s="354"/>
    </row>
    <row r="864" spans="1:8" ht="25.2" hidden="1" customHeight="1">
      <c r="B864" s="20" t="s">
        <v>276</v>
      </c>
      <c r="C864" s="26">
        <v>5.5467998411300179E-3</v>
      </c>
      <c r="D864" s="26">
        <v>1.8609536951316355E-2</v>
      </c>
      <c r="E864" s="26">
        <v>7.9816156160504078E-3</v>
      </c>
      <c r="F864" s="19"/>
      <c r="G864" s="353"/>
      <c r="H864" s="354"/>
    </row>
    <row r="865" spans="2:25" ht="25.2" hidden="1" customHeight="1">
      <c r="B865" s="79" t="s">
        <v>398</v>
      </c>
      <c r="C865" s="19"/>
      <c r="D865" s="19"/>
      <c r="E865" s="64"/>
      <c r="F865" s="19"/>
      <c r="G865" s="79"/>
      <c r="H865" s="19"/>
    </row>
    <row r="866" spans="2:25" ht="25.2" hidden="1" customHeight="1">
      <c r="B866" s="79"/>
      <c r="C866" s="19"/>
      <c r="D866" s="19"/>
      <c r="E866" s="64"/>
      <c r="F866" s="19"/>
      <c r="G866" s="79"/>
      <c r="H866" s="19"/>
    </row>
    <row r="867" spans="2:25" ht="25.2" hidden="1" customHeight="1">
      <c r="B867" s="456" t="s">
        <v>74</v>
      </c>
      <c r="C867" s="456"/>
      <c r="D867" s="456"/>
      <c r="E867" s="64"/>
      <c r="F867" s="457" t="s">
        <v>277</v>
      </c>
      <c r="G867" s="457"/>
      <c r="H867" s="457"/>
    </row>
    <row r="868" spans="2:25" ht="25.2" hidden="1" customHeight="1">
      <c r="B868" s="45" t="s">
        <v>0</v>
      </c>
      <c r="C868" s="94" t="s">
        <v>47</v>
      </c>
      <c r="D868" s="94" t="s">
        <v>48</v>
      </c>
      <c r="E868" s="39"/>
      <c r="F868" s="45" t="s">
        <v>278</v>
      </c>
      <c r="G868" s="94" t="s">
        <v>466</v>
      </c>
      <c r="H868" s="94" t="s">
        <v>48</v>
      </c>
    </row>
    <row r="869" spans="2:25" ht="25.2" hidden="1" customHeight="1">
      <c r="B869" s="9" t="s">
        <v>129</v>
      </c>
      <c r="C869" s="63">
        <v>1</v>
      </c>
      <c r="D869" s="63">
        <v>1</v>
      </c>
      <c r="E869" s="14"/>
      <c r="F869" s="20" t="s">
        <v>279</v>
      </c>
      <c r="G869" s="63">
        <v>1</v>
      </c>
      <c r="H869" s="63">
        <v>1</v>
      </c>
    </row>
    <row r="870" spans="2:25" ht="25.2" hidden="1" customHeight="1">
      <c r="B870" s="9" t="s">
        <v>280</v>
      </c>
      <c r="C870" s="63">
        <v>1.1499999999999999</v>
      </c>
      <c r="D870" s="63">
        <v>1.6966788184975301</v>
      </c>
      <c r="E870" s="14"/>
      <c r="F870" s="9" t="s">
        <v>119</v>
      </c>
      <c r="G870" s="63">
        <f>AVERAGE(K250,K256)</f>
        <v>1.1687500000000002</v>
      </c>
      <c r="H870" s="63">
        <f>AVERAGE(L250,L256)</f>
        <v>1.1875</v>
      </c>
    </row>
    <row r="871" spans="2:25" ht="25.2" hidden="1" customHeight="1">
      <c r="B871" s="79" t="s">
        <v>398</v>
      </c>
      <c r="C871" s="64"/>
      <c r="D871" s="64"/>
      <c r="E871" s="64"/>
      <c r="F871" s="79" t="s">
        <v>398</v>
      </c>
      <c r="G871" s="64"/>
      <c r="H871" s="64"/>
    </row>
    <row r="872" spans="2:25" ht="25.2" hidden="1" customHeight="1">
      <c r="B872" s="79"/>
      <c r="C872" s="64"/>
      <c r="D872" s="64"/>
      <c r="E872" s="64"/>
      <c r="F872" s="79"/>
      <c r="G872" s="64"/>
      <c r="H872" s="64"/>
    </row>
    <row r="873" spans="2:25" ht="25.2" hidden="1" customHeight="1">
      <c r="B873" s="397" t="s">
        <v>467</v>
      </c>
      <c r="C873" s="397"/>
      <c r="D873" s="397"/>
      <c r="E873" s="397"/>
      <c r="F873" s="397"/>
      <c r="G873" s="397"/>
      <c r="H873" s="397"/>
    </row>
    <row r="874" spans="2:25" hidden="1"/>
    <row r="875" spans="2:25" ht="25.2" hidden="1" customHeight="1">
      <c r="B875" s="460" t="s">
        <v>208</v>
      </c>
      <c r="C875" s="460"/>
      <c r="D875" s="460"/>
      <c r="E875" s="460"/>
      <c r="F875" s="460"/>
      <c r="G875" s="460"/>
      <c r="H875" s="460"/>
      <c r="I875" s="460"/>
      <c r="J875" s="460"/>
      <c r="K875" s="460"/>
      <c r="L875" s="460"/>
      <c r="M875" s="460"/>
      <c r="N875" s="460"/>
      <c r="O875" s="460"/>
      <c r="P875" s="460"/>
      <c r="Q875" s="460"/>
      <c r="R875" s="460"/>
      <c r="S875" s="460"/>
      <c r="T875" s="64"/>
      <c r="U875" s="64"/>
      <c r="V875" s="64"/>
      <c r="W875" s="64"/>
      <c r="X875" s="64"/>
      <c r="Y875" s="64"/>
    </row>
    <row r="876" spans="2:25" ht="25.2" hidden="1" customHeight="1">
      <c r="B876" s="79"/>
      <c r="C876" s="64"/>
      <c r="D876" s="64"/>
      <c r="E876" s="64"/>
      <c r="F876" s="64"/>
      <c r="G876" s="64"/>
      <c r="H876" s="64"/>
      <c r="I876" s="64"/>
      <c r="J876" s="64"/>
      <c r="K876" s="64"/>
      <c r="L876" s="64"/>
      <c r="M876" s="64"/>
      <c r="N876" s="64"/>
      <c r="O876" s="64"/>
      <c r="P876" s="64"/>
      <c r="Q876" s="64"/>
      <c r="R876" s="2"/>
      <c r="S876" s="2"/>
      <c r="T876" s="2"/>
      <c r="U876" s="473" t="s">
        <v>281</v>
      </c>
      <c r="V876" s="474"/>
      <c r="W876" s="475"/>
      <c r="X876" s="476" t="s">
        <v>282</v>
      </c>
      <c r="Y876" s="476"/>
    </row>
    <row r="877" spans="2:25" ht="25.2" hidden="1" customHeight="1">
      <c r="B877" s="2"/>
      <c r="C877" s="2"/>
      <c r="D877" s="461" t="s">
        <v>283</v>
      </c>
      <c r="E877" s="462"/>
      <c r="F877" s="462"/>
      <c r="G877" s="463"/>
      <c r="H877" s="464" t="s">
        <v>284</v>
      </c>
      <c r="I877" s="465"/>
      <c r="J877" s="465"/>
      <c r="K877" s="466"/>
      <c r="L877" s="467" t="s">
        <v>468</v>
      </c>
      <c r="M877" s="468"/>
      <c r="N877" s="468"/>
      <c r="O877" s="469"/>
      <c r="P877" s="470" t="s">
        <v>285</v>
      </c>
      <c r="Q877" s="471"/>
      <c r="R877" s="471"/>
      <c r="S877" s="472"/>
      <c r="T877" s="2"/>
      <c r="U877" s="182" t="s">
        <v>286</v>
      </c>
      <c r="V877" s="183" t="s">
        <v>287</v>
      </c>
      <c r="W877" s="183" t="s">
        <v>148</v>
      </c>
      <c r="X877" s="183" t="s">
        <v>288</v>
      </c>
      <c r="Y877" s="184" t="s">
        <v>148</v>
      </c>
    </row>
    <row r="878" spans="2:25" s="2" customFormat="1" ht="25.2" hidden="1" customHeight="1">
      <c r="B878" s="170" t="s">
        <v>199</v>
      </c>
      <c r="C878" s="185" t="s">
        <v>17</v>
      </c>
      <c r="D878" s="355" t="s">
        <v>270</v>
      </c>
      <c r="E878" s="355" t="s">
        <v>271</v>
      </c>
      <c r="F878" s="355" t="s">
        <v>272</v>
      </c>
      <c r="G878" s="185" t="s">
        <v>289</v>
      </c>
      <c r="H878" s="356" t="s">
        <v>270</v>
      </c>
      <c r="I878" s="356" t="s">
        <v>271</v>
      </c>
      <c r="J878" s="356" t="s">
        <v>272</v>
      </c>
      <c r="K878" s="185" t="s">
        <v>289</v>
      </c>
      <c r="L878" s="357" t="s">
        <v>270</v>
      </c>
      <c r="M878" s="357" t="s">
        <v>271</v>
      </c>
      <c r="N878" s="357" t="s">
        <v>272</v>
      </c>
      <c r="O878" s="185" t="s">
        <v>289</v>
      </c>
      <c r="P878" s="358" t="s">
        <v>270</v>
      </c>
      <c r="Q878" s="358" t="s">
        <v>271</v>
      </c>
      <c r="R878" s="358" t="s">
        <v>272</v>
      </c>
      <c r="S878" s="185" t="s">
        <v>289</v>
      </c>
      <c r="U878" s="186">
        <v>2019</v>
      </c>
      <c r="V878" s="187">
        <f>$C$218</f>
        <v>1</v>
      </c>
      <c r="W878" s="187">
        <f>$C$221</f>
        <v>0</v>
      </c>
      <c r="X878" s="187">
        <f>$C$223</f>
        <v>1</v>
      </c>
      <c r="Y878" s="187">
        <f>$C$224</f>
        <v>0</v>
      </c>
    </row>
    <row r="879" spans="2:25" ht="25.2" hidden="1" customHeight="1">
      <c r="B879" s="168">
        <v>43830</v>
      </c>
      <c r="C879" s="9">
        <v>2020</v>
      </c>
      <c r="D879" s="188">
        <f t="shared" ref="D879:D920" si="154">$C$861*$G$869*$C$869*$H1716</f>
        <v>2.8981718021582718E-2</v>
      </c>
      <c r="E879" s="188">
        <f t="shared" ref="E879:E920" si="155">$D$861*$G$869*$C$869*$H1716</f>
        <v>3.8562110831023212E-2</v>
      </c>
      <c r="F879" s="188">
        <f t="shared" ref="F879:F920" si="156">$E$861*$G$869*$C$869*$H1716</f>
        <v>2.0087928669120628E-2</v>
      </c>
      <c r="G879" s="189">
        <f t="shared" ref="G879:G920" si="157">AVERAGE(D879:F879)</f>
        <v>2.921058584057552E-2</v>
      </c>
      <c r="H879" s="190">
        <f t="shared" ref="H879:H920" si="158">$C$862*$H$869*$D$869*$H1716</f>
        <v>0.20540346982652097</v>
      </c>
      <c r="I879" s="190">
        <f t="shared" ref="I879:I920" si="159">$D$862*$H$869*$D$869*$H1716</f>
        <v>0.50410384340855463</v>
      </c>
      <c r="J879" s="190">
        <f t="shared" ref="J879:J920" si="160">$E$862*$H$869*$D$869*$H1716</f>
        <v>0.19973441629419589</v>
      </c>
      <c r="K879" s="189">
        <f t="shared" ref="K879:K920" si="161">AVERAGE(H879:J879)</f>
        <v>0.30308057650975712</v>
      </c>
      <c r="L879" s="191">
        <f t="shared" ref="L879:L920" si="162">$C$863*$G$869*$C$869*$H1716</f>
        <v>3.5397902866594194E-3</v>
      </c>
      <c r="M879" s="191">
        <f t="shared" ref="M879:M920" si="163">$D$863*$G$869*$C$869*$H1716</f>
        <v>2.8010827443414811E-3</v>
      </c>
      <c r="N879" s="191">
        <f t="shared" ref="N879:N920" si="164">$E$863*$G$869*$C$869*$H1716</f>
        <v>2.5364068022450631E-3</v>
      </c>
      <c r="O879" s="189">
        <f t="shared" ref="O879:O920" si="165">AVERAGE(L879:N879)</f>
        <v>2.9590932777486547E-3</v>
      </c>
      <c r="P879" s="192">
        <f t="shared" ref="P879:P920" si="166">$C$864*$G$869*$C$869*$H1716</f>
        <v>6.6403517651184999E-3</v>
      </c>
      <c r="Q879" s="192">
        <f t="shared" ref="Q879:Q920" si="167">$D$864*$G$869*$C$869*$H1716</f>
        <v>2.2278408286233835E-2</v>
      </c>
      <c r="R879" s="192">
        <f t="shared" ref="R879:R920" si="168">$E$864*$G$869*$C$869*$H1716</f>
        <v>9.5551916172515374E-3</v>
      </c>
      <c r="S879" s="189">
        <f t="shared" ref="S879:S920" si="169">AVERAGE(P879:R879)</f>
        <v>1.2824650556201292E-2</v>
      </c>
      <c r="T879" s="2"/>
      <c r="U879" s="186">
        <f t="shared" ref="U879:U920" si="170">U878+1</f>
        <v>2020</v>
      </c>
      <c r="V879" s="187">
        <f>$D$218</f>
        <v>0.99290909090909096</v>
      </c>
      <c r="W879" s="187">
        <f>$D$221</f>
        <v>7.0909090909090913E-3</v>
      </c>
      <c r="X879" s="187">
        <f>$D$223</f>
        <v>1</v>
      </c>
      <c r="Y879" s="187">
        <f>$D$224</f>
        <v>0</v>
      </c>
    </row>
    <row r="880" spans="2:25" ht="25.2" hidden="1" customHeight="1">
      <c r="B880" s="169">
        <f t="shared" ref="B880:B920" si="171">DATE(YEAR(B879+1),12,31)</f>
        <v>44196</v>
      </c>
      <c r="C880" s="9">
        <f t="shared" ref="C880:C920" si="172">C879+1</f>
        <v>2021</v>
      </c>
      <c r="D880" s="188">
        <f t="shared" si="154"/>
        <v>2.9483921909403649E-2</v>
      </c>
      <c r="E880" s="188">
        <f t="shared" si="155"/>
        <v>3.9230326634085669E-2</v>
      </c>
      <c r="F880" s="188">
        <f t="shared" si="156"/>
        <v>2.0436018311990978E-2</v>
      </c>
      <c r="G880" s="189">
        <f t="shared" si="157"/>
        <v>2.9716755618493431E-2</v>
      </c>
      <c r="H880" s="190">
        <f t="shared" si="158"/>
        <v>0.20896276265526112</v>
      </c>
      <c r="I880" s="190">
        <f t="shared" si="159"/>
        <v>0.51283910575003211</v>
      </c>
      <c r="J880" s="190">
        <f t="shared" si="160"/>
        <v>0.20319547406585356</v>
      </c>
      <c r="K880" s="189">
        <f t="shared" si="161"/>
        <v>0.3083324474903823</v>
      </c>
      <c r="L880" s="191">
        <f t="shared" si="162"/>
        <v>3.6011288326596009E-3</v>
      </c>
      <c r="M880" s="191">
        <f t="shared" si="163"/>
        <v>2.8496207448585257E-3</v>
      </c>
      <c r="N880" s="191">
        <f t="shared" si="164"/>
        <v>2.5803584187860267E-3</v>
      </c>
      <c r="O880" s="189">
        <f t="shared" si="165"/>
        <v>3.0103693321013847E-3</v>
      </c>
      <c r="P880" s="192">
        <f t="shared" si="166"/>
        <v>6.7554177688128863E-3</v>
      </c>
      <c r="Q880" s="192">
        <f t="shared" si="167"/>
        <v>2.2664455215800839E-2</v>
      </c>
      <c r="R880" s="192">
        <f t="shared" si="168"/>
        <v>9.7207668386888636E-3</v>
      </c>
      <c r="S880" s="189">
        <f t="shared" si="169"/>
        <v>1.3046879941100861E-2</v>
      </c>
      <c r="T880" s="2"/>
      <c r="U880" s="186">
        <f t="shared" si="170"/>
        <v>2021</v>
      </c>
      <c r="V880" s="187">
        <f>$E$218</f>
        <v>0.98581818181818193</v>
      </c>
      <c r="W880" s="187">
        <f>$E$221</f>
        <v>1.4181818181818183E-2</v>
      </c>
      <c r="X880" s="187">
        <f>$E$223</f>
        <v>1</v>
      </c>
      <c r="Y880" s="187">
        <f>$E$224</f>
        <v>0</v>
      </c>
    </row>
    <row r="881" spans="2:25" ht="25.2" hidden="1" customHeight="1">
      <c r="B881" s="169">
        <f t="shared" si="171"/>
        <v>44561</v>
      </c>
      <c r="C881" s="9">
        <f t="shared" si="172"/>
        <v>2022</v>
      </c>
      <c r="D881" s="188">
        <f t="shared" si="154"/>
        <v>3.2706280334761452E-2</v>
      </c>
      <c r="E881" s="188">
        <f t="shared" si="155"/>
        <v>4.3517889664110035E-2</v>
      </c>
      <c r="F881" s="188">
        <f t="shared" si="156"/>
        <v>2.266951275654815E-2</v>
      </c>
      <c r="G881" s="189">
        <f t="shared" si="157"/>
        <v>3.2964560918473211E-2</v>
      </c>
      <c r="H881" s="190">
        <f t="shared" si="158"/>
        <v>0.23180073247817887</v>
      </c>
      <c r="I881" s="190">
        <f t="shared" si="159"/>
        <v>0.56888834568305169</v>
      </c>
      <c r="J881" s="190">
        <f t="shared" si="160"/>
        <v>0.22540312506501875</v>
      </c>
      <c r="K881" s="189">
        <f t="shared" si="161"/>
        <v>0.34203073440874981</v>
      </c>
      <c r="L881" s="191">
        <f t="shared" si="162"/>
        <v>3.9947036043733505E-3</v>
      </c>
      <c r="M881" s="191">
        <f t="shared" si="163"/>
        <v>3.1610616530417944E-3</v>
      </c>
      <c r="N881" s="191">
        <f t="shared" si="164"/>
        <v>2.8623710939235949E-3</v>
      </c>
      <c r="O881" s="189">
        <f t="shared" si="165"/>
        <v>3.3393787837795799E-3</v>
      </c>
      <c r="P881" s="192">
        <f t="shared" si="166"/>
        <v>7.4937312615373118E-3</v>
      </c>
      <c r="Q881" s="192">
        <f t="shared" si="167"/>
        <v>2.5141500109800749E-2</v>
      </c>
      <c r="R881" s="192">
        <f t="shared" si="168"/>
        <v>1.0783169426100322E-2</v>
      </c>
      <c r="S881" s="189">
        <f t="shared" si="169"/>
        <v>1.4472800265812795E-2</v>
      </c>
      <c r="T881" s="2"/>
      <c r="U881" s="186">
        <f t="shared" si="170"/>
        <v>2022</v>
      </c>
      <c r="V881" s="187">
        <f>$F$218</f>
        <v>0.97872727272727278</v>
      </c>
      <c r="W881" s="187">
        <f>$F$221</f>
        <v>2.1272727272727273E-2</v>
      </c>
      <c r="X881" s="187">
        <f>$F$223</f>
        <v>1</v>
      </c>
      <c r="Y881" s="187">
        <f>$F$224</f>
        <v>0</v>
      </c>
    </row>
    <row r="882" spans="2:25" ht="25.2" hidden="1" customHeight="1">
      <c r="B882" s="169">
        <f t="shared" si="171"/>
        <v>44926</v>
      </c>
      <c r="C882" s="9">
        <f t="shared" si="172"/>
        <v>2023</v>
      </c>
      <c r="D882" s="188">
        <f t="shared" si="154"/>
        <v>3.9098496777619514E-2</v>
      </c>
      <c r="E882" s="188">
        <f t="shared" si="155"/>
        <v>5.2023160426244101E-2</v>
      </c>
      <c r="F882" s="188">
        <f t="shared" si="156"/>
        <v>2.7100112345091808E-2</v>
      </c>
      <c r="G882" s="189">
        <f t="shared" si="157"/>
        <v>3.9407256516318476E-2</v>
      </c>
      <c r="H882" s="190">
        <f t="shared" si="158"/>
        <v>0.27710458355655199</v>
      </c>
      <c r="I882" s="190">
        <f t="shared" si="159"/>
        <v>0.68007364099040457</v>
      </c>
      <c r="J882" s="190">
        <f t="shared" si="160"/>
        <v>0.26945660799138016</v>
      </c>
      <c r="K882" s="189">
        <f t="shared" si="161"/>
        <v>0.40887827751277889</v>
      </c>
      <c r="L882" s="191">
        <f t="shared" si="162"/>
        <v>4.7754408145623106E-3</v>
      </c>
      <c r="M882" s="191">
        <f t="shared" si="163"/>
        <v>3.7788693055367788E-3</v>
      </c>
      <c r="N882" s="191">
        <f t="shared" si="164"/>
        <v>3.42180174103064E-3</v>
      </c>
      <c r="O882" s="189">
        <f t="shared" si="165"/>
        <v>3.9920372870432428E-3</v>
      </c>
      <c r="P882" s="192">
        <f t="shared" si="166"/>
        <v>8.9583292438840442E-3</v>
      </c>
      <c r="Q882" s="192">
        <f t="shared" si="167"/>
        <v>3.0055232541463962E-2</v>
      </c>
      <c r="R882" s="192">
        <f t="shared" si="168"/>
        <v>1.2890665362848077E-2</v>
      </c>
      <c r="S882" s="189">
        <f t="shared" si="169"/>
        <v>1.7301409049398694E-2</v>
      </c>
      <c r="T882" s="2"/>
      <c r="U882" s="186">
        <f t="shared" si="170"/>
        <v>2023</v>
      </c>
      <c r="V882" s="187">
        <f>$G$218</f>
        <v>0.97163636363636363</v>
      </c>
      <c r="W882" s="187">
        <f>$G$221</f>
        <v>2.8363636363636365E-2</v>
      </c>
      <c r="X882" s="187">
        <f>$G$223</f>
        <v>1</v>
      </c>
      <c r="Y882" s="187">
        <f>$G$224</f>
        <v>0</v>
      </c>
    </row>
    <row r="883" spans="2:25" ht="25.2" hidden="1" customHeight="1">
      <c r="B883" s="169">
        <f t="shared" si="171"/>
        <v>45291</v>
      </c>
      <c r="C883" s="9">
        <f t="shared" si="172"/>
        <v>2024</v>
      </c>
      <c r="D883" s="188">
        <f t="shared" si="154"/>
        <v>4.3625654913492372E-2</v>
      </c>
      <c r="E883" s="188">
        <f t="shared" si="155"/>
        <v>5.8046846587812929E-2</v>
      </c>
      <c r="F883" s="188">
        <f t="shared" si="156"/>
        <v>3.0237994979914185E-2</v>
      </c>
      <c r="G883" s="189">
        <f t="shared" si="157"/>
        <v>4.3970165493739832E-2</v>
      </c>
      <c r="H883" s="190">
        <f t="shared" si="158"/>
        <v>0.30919012068272089</v>
      </c>
      <c r="I883" s="190">
        <f t="shared" si="159"/>
        <v>0.75881837980513922</v>
      </c>
      <c r="J883" s="190">
        <f t="shared" si="160"/>
        <v>0.30065659713856274</v>
      </c>
      <c r="K883" s="189">
        <f t="shared" si="161"/>
        <v>0.45622169920880767</v>
      </c>
      <c r="L883" s="191">
        <f t="shared" si="162"/>
        <v>5.3283821682667369E-3</v>
      </c>
      <c r="M883" s="191">
        <f t="shared" si="163"/>
        <v>4.2164190921248311E-3</v>
      </c>
      <c r="N883" s="191">
        <f t="shared" si="164"/>
        <v>3.8180071931061799E-3</v>
      </c>
      <c r="O883" s="189">
        <f t="shared" si="165"/>
        <v>4.4542694844992492E-3</v>
      </c>
      <c r="P883" s="192">
        <f t="shared" si="166"/>
        <v>9.9956011715222476E-3</v>
      </c>
      <c r="Q883" s="192">
        <f t="shared" si="167"/>
        <v>3.3535284250345125E-2</v>
      </c>
      <c r="R883" s="192">
        <f t="shared" si="168"/>
        <v>1.4383256776429917E-2</v>
      </c>
      <c r="S883" s="189">
        <f t="shared" si="169"/>
        <v>1.9304714066099096E-2</v>
      </c>
      <c r="T883" s="2"/>
      <c r="U883" s="186">
        <f t="shared" si="170"/>
        <v>2024</v>
      </c>
      <c r="V883" s="187">
        <f>$H$218</f>
        <v>0.96454545454545459</v>
      </c>
      <c r="W883" s="187">
        <f>$H$221</f>
        <v>3.5454545454545454E-2</v>
      </c>
      <c r="X883" s="187">
        <f>$H$223</f>
        <v>1</v>
      </c>
      <c r="Y883" s="187">
        <f>$H$224</f>
        <v>0</v>
      </c>
    </row>
    <row r="884" spans="2:25" ht="25.2" hidden="1" customHeight="1">
      <c r="B884" s="169">
        <f t="shared" si="171"/>
        <v>45657</v>
      </c>
      <c r="C884" s="9">
        <f t="shared" si="172"/>
        <v>2025</v>
      </c>
      <c r="D884" s="188">
        <f t="shared" si="154"/>
        <v>4.4821398133149157E-2</v>
      </c>
      <c r="E884" s="188">
        <f t="shared" si="155"/>
        <v>5.9637862776967449E-2</v>
      </c>
      <c r="F884" s="188">
        <f t="shared" si="156"/>
        <v>3.1066793482651751E-2</v>
      </c>
      <c r="G884" s="189">
        <f t="shared" si="157"/>
        <v>4.5175351464256115E-2</v>
      </c>
      <c r="H884" s="190">
        <f t="shared" si="158"/>
        <v>0.31766476687712986</v>
      </c>
      <c r="I884" s="190">
        <f t="shared" si="159"/>
        <v>0.77961696573816819</v>
      </c>
      <c r="J884" s="190">
        <f t="shared" si="160"/>
        <v>0.30889734649089695</v>
      </c>
      <c r="K884" s="189">
        <f t="shared" si="161"/>
        <v>0.46872635970206494</v>
      </c>
      <c r="L884" s="191">
        <f t="shared" si="162"/>
        <v>5.4744287287614548E-3</v>
      </c>
      <c r="M884" s="191">
        <f t="shared" si="163"/>
        <v>4.3319876618262421E-3</v>
      </c>
      <c r="N884" s="191">
        <f t="shared" si="164"/>
        <v>3.9226556212572398E-3</v>
      </c>
      <c r="O884" s="189">
        <f t="shared" si="165"/>
        <v>4.5763573372816458E-3</v>
      </c>
      <c r="P884" s="192">
        <f t="shared" si="166"/>
        <v>1.0269572355472189E-2</v>
      </c>
      <c r="Q884" s="192">
        <f t="shared" si="167"/>
        <v>3.4454458732450406E-2</v>
      </c>
      <c r="R884" s="192">
        <f t="shared" si="168"/>
        <v>1.4777489981664378E-2</v>
      </c>
      <c r="S884" s="189">
        <f t="shared" si="169"/>
        <v>1.9833840356528992E-2</v>
      </c>
      <c r="T884" s="2"/>
      <c r="U884" s="186">
        <f t="shared" si="170"/>
        <v>2025</v>
      </c>
      <c r="V884" s="187">
        <f>$I$218</f>
        <v>0.95745454545454556</v>
      </c>
      <c r="W884" s="187">
        <f>$I$221</f>
        <v>4.2545454545454546E-2</v>
      </c>
      <c r="X884" s="187">
        <f>$I$223</f>
        <v>1</v>
      </c>
      <c r="Y884" s="187">
        <f>$I$224</f>
        <v>0</v>
      </c>
    </row>
    <row r="885" spans="2:25" ht="25.2" hidden="1" customHeight="1">
      <c r="B885" s="169">
        <f t="shared" si="171"/>
        <v>46022</v>
      </c>
      <c r="C885" s="9">
        <f t="shared" si="172"/>
        <v>2026</v>
      </c>
      <c r="D885" s="188">
        <f t="shared" si="154"/>
        <v>4.6267234945052756E-2</v>
      </c>
      <c r="E885" s="188">
        <f t="shared" si="155"/>
        <v>6.1561645188440754E-2</v>
      </c>
      <c r="F885" s="188">
        <f t="shared" si="156"/>
        <v>3.2068937893934731E-2</v>
      </c>
      <c r="G885" s="189">
        <f t="shared" si="157"/>
        <v>4.6632606009142742E-2</v>
      </c>
      <c r="H885" s="190">
        <f t="shared" si="158"/>
        <v>0.3279119129485516</v>
      </c>
      <c r="I885" s="190">
        <f t="shared" si="159"/>
        <v>0.8047656437178311</v>
      </c>
      <c r="J885" s="190">
        <f t="shared" si="160"/>
        <v>0.31886167543327254</v>
      </c>
      <c r="K885" s="189">
        <f t="shared" si="161"/>
        <v>0.48384641069988504</v>
      </c>
      <c r="L885" s="191">
        <f t="shared" si="162"/>
        <v>5.6510214034627831E-3</v>
      </c>
      <c r="M885" s="191">
        <f t="shared" si="163"/>
        <v>4.4717277746084078E-3</v>
      </c>
      <c r="N885" s="191">
        <f t="shared" si="164"/>
        <v>4.0491916092865766E-3</v>
      </c>
      <c r="O885" s="189">
        <f t="shared" si="165"/>
        <v>4.7239802624525892E-3</v>
      </c>
      <c r="P885" s="192">
        <f t="shared" si="166"/>
        <v>1.0600845505630079E-2</v>
      </c>
      <c r="Q885" s="192">
        <f t="shared" si="167"/>
        <v>3.5565881553791347E-2</v>
      </c>
      <c r="R885" s="192">
        <f t="shared" si="168"/>
        <v>1.5254178346885746E-2</v>
      </c>
      <c r="S885" s="189">
        <f t="shared" si="169"/>
        <v>2.0473635135435722E-2</v>
      </c>
      <c r="T885" s="2"/>
      <c r="U885" s="186">
        <f t="shared" si="170"/>
        <v>2026</v>
      </c>
      <c r="V885" s="187">
        <f>$J$218</f>
        <v>0.95036363636363641</v>
      </c>
      <c r="W885" s="187">
        <f>$J$221</f>
        <v>4.9636363636363638E-2</v>
      </c>
      <c r="X885" s="187">
        <f>$J$223</f>
        <v>1</v>
      </c>
      <c r="Y885" s="187">
        <f>$J$224</f>
        <v>0</v>
      </c>
    </row>
    <row r="886" spans="2:25" ht="25.2" hidden="1" customHeight="1">
      <c r="B886" s="169">
        <f t="shared" si="171"/>
        <v>46387</v>
      </c>
      <c r="C886" s="9">
        <f t="shared" si="172"/>
        <v>2027</v>
      </c>
      <c r="D886" s="188">
        <f t="shared" si="154"/>
        <v>4.7652353182071269E-2</v>
      </c>
      <c r="E886" s="188">
        <f t="shared" si="155"/>
        <v>6.3404637482072299E-2</v>
      </c>
      <c r="F886" s="188">
        <f t="shared" si="156"/>
        <v>3.3028996794611541E-2</v>
      </c>
      <c r="G886" s="189">
        <f t="shared" si="157"/>
        <v>4.8028662486251705E-2</v>
      </c>
      <c r="H886" s="190">
        <f t="shared" si="158"/>
        <v>0.33772872545744848</v>
      </c>
      <c r="I886" s="190">
        <f t="shared" si="159"/>
        <v>0.82885819152111628</v>
      </c>
      <c r="J886" s="190">
        <f t="shared" si="160"/>
        <v>0.32840754784716164</v>
      </c>
      <c r="K886" s="189">
        <f t="shared" si="161"/>
        <v>0.49833148827524215</v>
      </c>
      <c r="L886" s="191">
        <f t="shared" si="162"/>
        <v>5.8201979884265065E-3</v>
      </c>
      <c r="M886" s="191">
        <f t="shared" si="163"/>
        <v>4.6055994377615693E-3</v>
      </c>
      <c r="N886" s="191">
        <f t="shared" si="164"/>
        <v>4.1704136609148181E-3</v>
      </c>
      <c r="O886" s="189">
        <f t="shared" si="165"/>
        <v>4.8654036957009638E-3</v>
      </c>
      <c r="P886" s="192">
        <f t="shared" si="166"/>
        <v>1.0918206689091811E-2</v>
      </c>
      <c r="Q886" s="192">
        <f t="shared" si="167"/>
        <v>3.6630629667965479E-2</v>
      </c>
      <c r="R886" s="192">
        <f t="shared" si="168"/>
        <v>1.5710847967279035E-2</v>
      </c>
      <c r="S886" s="189">
        <f t="shared" si="169"/>
        <v>2.1086561441445439E-2</v>
      </c>
      <c r="T886" s="2"/>
      <c r="U886" s="186">
        <f t="shared" si="170"/>
        <v>2027</v>
      </c>
      <c r="V886" s="187">
        <f>$K$218</f>
        <v>0.94327272727272726</v>
      </c>
      <c r="W886" s="187">
        <f>$K$221</f>
        <v>5.672727272727273E-2</v>
      </c>
      <c r="X886" s="187">
        <f>$K$223</f>
        <v>1</v>
      </c>
      <c r="Y886" s="187">
        <f>$K$224</f>
        <v>0</v>
      </c>
    </row>
    <row r="887" spans="2:25" ht="25.2" hidden="1" customHeight="1">
      <c r="B887" s="169">
        <f t="shared" si="171"/>
        <v>46752</v>
      </c>
      <c r="C887" s="9">
        <f t="shared" si="172"/>
        <v>2028</v>
      </c>
      <c r="D887" s="188">
        <f t="shared" si="154"/>
        <v>4.8831868996675708E-2</v>
      </c>
      <c r="E887" s="188">
        <f t="shared" si="155"/>
        <v>6.4974062025360199E-2</v>
      </c>
      <c r="F887" s="188">
        <f t="shared" si="156"/>
        <v>3.3846547691015569E-2</v>
      </c>
      <c r="G887" s="189">
        <f t="shared" si="157"/>
        <v>4.9217492904350492E-2</v>
      </c>
      <c r="H887" s="190">
        <f t="shared" si="158"/>
        <v>0.34608836241391128</v>
      </c>
      <c r="I887" s="190">
        <f t="shared" si="159"/>
        <v>0.8493745202998475</v>
      </c>
      <c r="J887" s="190">
        <f t="shared" si="160"/>
        <v>0.33653646217047217</v>
      </c>
      <c r="K887" s="189">
        <f t="shared" si="161"/>
        <v>0.51066644829474361</v>
      </c>
      <c r="L887" s="191">
        <f t="shared" si="162"/>
        <v>5.9642625542465398E-3</v>
      </c>
      <c r="M887" s="191">
        <f t="shared" si="163"/>
        <v>4.7195996289340165E-3</v>
      </c>
      <c r="N887" s="191">
        <f t="shared" si="164"/>
        <v>4.2736419075387897E-3</v>
      </c>
      <c r="O887" s="189">
        <f t="shared" si="165"/>
        <v>4.9858346969064481E-3</v>
      </c>
      <c r="P887" s="192">
        <f t="shared" si="166"/>
        <v>1.1188459816103157E-2</v>
      </c>
      <c r="Q887" s="192">
        <f t="shared" si="167"/>
        <v>3.7537330053300066E-2</v>
      </c>
      <c r="R887" s="192">
        <f t="shared" si="168"/>
        <v>1.6099731042317267E-2</v>
      </c>
      <c r="S887" s="189">
        <f t="shared" si="169"/>
        <v>2.1608506970573496E-2</v>
      </c>
      <c r="T887" s="2"/>
      <c r="U887" s="186">
        <f t="shared" si="170"/>
        <v>2028</v>
      </c>
      <c r="V887" s="187">
        <f>$L$218</f>
        <v>0.93618181818181823</v>
      </c>
      <c r="W887" s="187">
        <f>$L$221</f>
        <v>6.3818181818181816E-2</v>
      </c>
      <c r="X887" s="187">
        <f>$L$223</f>
        <v>1</v>
      </c>
      <c r="Y887" s="187">
        <f>$L$224</f>
        <v>0</v>
      </c>
    </row>
    <row r="888" spans="2:25" ht="25.2" hidden="1" customHeight="1">
      <c r="B888" s="169">
        <f t="shared" si="171"/>
        <v>47118</v>
      </c>
      <c r="C888" s="9">
        <f t="shared" si="172"/>
        <v>2029</v>
      </c>
      <c r="D888" s="188">
        <f t="shared" si="154"/>
        <v>5.0044821654074138E-2</v>
      </c>
      <c r="E888" s="188">
        <f t="shared" si="155"/>
        <v>6.6587976520441183E-2</v>
      </c>
      <c r="F888" s="188">
        <f t="shared" si="156"/>
        <v>3.4687274470659717E-2</v>
      </c>
      <c r="G888" s="189">
        <f t="shared" si="157"/>
        <v>5.0440024215058353E-2</v>
      </c>
      <c r="H888" s="190">
        <f t="shared" si="158"/>
        <v>0.35468497785194014</v>
      </c>
      <c r="I888" s="190">
        <f t="shared" si="159"/>
        <v>0.87047244472281715</v>
      </c>
      <c r="J888" s="190">
        <f t="shared" si="160"/>
        <v>0.3448958144641337</v>
      </c>
      <c r="K888" s="189">
        <f t="shared" si="161"/>
        <v>0.52335107901296363</v>
      </c>
      <c r="L888" s="191">
        <f t="shared" si="162"/>
        <v>6.112411053643272E-3</v>
      </c>
      <c r="M888" s="191">
        <f t="shared" si="163"/>
        <v>4.836831490613566E-3</v>
      </c>
      <c r="N888" s="191">
        <f t="shared" si="164"/>
        <v>4.3797964622389459E-3</v>
      </c>
      <c r="O888" s="189">
        <f t="shared" si="165"/>
        <v>5.1096796688319289E-3</v>
      </c>
      <c r="P888" s="192">
        <f t="shared" si="166"/>
        <v>1.146637406237257E-2</v>
      </c>
      <c r="Q888" s="192">
        <f t="shared" si="167"/>
        <v>3.8469733526181514E-2</v>
      </c>
      <c r="R888" s="192">
        <f t="shared" si="168"/>
        <v>1.6499638151187258E-2</v>
      </c>
      <c r="S888" s="189">
        <f t="shared" si="169"/>
        <v>2.214524857991378E-2</v>
      </c>
      <c r="T888" s="2"/>
      <c r="U888" s="186">
        <f t="shared" si="170"/>
        <v>2029</v>
      </c>
      <c r="V888" s="187">
        <f>$M$218</f>
        <v>0.92909090909090919</v>
      </c>
      <c r="W888" s="187">
        <f>$M$221</f>
        <v>7.0909090909090908E-2</v>
      </c>
      <c r="X888" s="187">
        <f>$M$223</f>
        <v>1</v>
      </c>
      <c r="Y888" s="187">
        <f>$M$224</f>
        <v>0</v>
      </c>
    </row>
    <row r="889" spans="2:25" ht="25.2" hidden="1" customHeight="1">
      <c r="B889" s="169">
        <f t="shared" si="171"/>
        <v>47483</v>
      </c>
      <c r="C889" s="9">
        <f t="shared" si="172"/>
        <v>2030</v>
      </c>
      <c r="D889" s="188">
        <f t="shared" si="154"/>
        <v>5.1255244839658223E-2</v>
      </c>
      <c r="E889" s="188">
        <f t="shared" si="155"/>
        <v>6.8198525384389613E-2</v>
      </c>
      <c r="F889" s="188">
        <f t="shared" si="156"/>
        <v>3.5526248012302607E-2</v>
      </c>
      <c r="G889" s="189">
        <f t="shared" si="157"/>
        <v>5.1660006078783481E-2</v>
      </c>
      <c r="H889" s="190">
        <f t="shared" si="158"/>
        <v>0.3632636660474533</v>
      </c>
      <c r="I889" s="190">
        <f t="shared" si="159"/>
        <v>0.89152637187611294</v>
      </c>
      <c r="J889" s="190">
        <f t="shared" si="160"/>
        <v>0.35323773429999566</v>
      </c>
      <c r="K889" s="189">
        <f t="shared" si="161"/>
        <v>0.53600925740785399</v>
      </c>
      <c r="L889" s="191">
        <f t="shared" si="162"/>
        <v>6.2602506065602909E-3</v>
      </c>
      <c r="M889" s="191">
        <f t="shared" si="163"/>
        <v>4.9538188788686554E-3</v>
      </c>
      <c r="N889" s="191">
        <f t="shared" si="164"/>
        <v>4.4857296439510955E-3</v>
      </c>
      <c r="O889" s="189">
        <f t="shared" si="165"/>
        <v>5.2332663764600136E-3</v>
      </c>
      <c r="P889" s="192">
        <f t="shared" si="166"/>
        <v>1.1743708750776755E-2</v>
      </c>
      <c r="Q889" s="192">
        <f t="shared" si="167"/>
        <v>3.9400192579971363E-2</v>
      </c>
      <c r="R889" s="192">
        <f t="shared" si="168"/>
        <v>1.6898711300253399E-2</v>
      </c>
      <c r="S889" s="189">
        <f t="shared" si="169"/>
        <v>2.2680870877000506E-2</v>
      </c>
      <c r="T889" s="2"/>
      <c r="U889" s="186">
        <f t="shared" si="170"/>
        <v>2030</v>
      </c>
      <c r="V889" s="187">
        <f>$N$218</f>
        <v>0.92199999999999993</v>
      </c>
      <c r="W889" s="187">
        <f>$N$221</f>
        <v>7.8E-2</v>
      </c>
      <c r="X889" s="187">
        <f>$N$223</f>
        <v>1</v>
      </c>
      <c r="Y889" s="187">
        <f>$N$224</f>
        <v>0</v>
      </c>
    </row>
    <row r="890" spans="2:25" ht="25.2" hidden="1" customHeight="1">
      <c r="B890" s="169">
        <f t="shared" si="171"/>
        <v>47848</v>
      </c>
      <c r="C890" s="9">
        <f t="shared" si="172"/>
        <v>2031</v>
      </c>
      <c r="D890" s="188">
        <f t="shared" si="154"/>
        <v>5.2460658859744005E-2</v>
      </c>
      <c r="E890" s="188">
        <f t="shared" si="155"/>
        <v>6.9802409219198891E-2</v>
      </c>
      <c r="F890" s="188">
        <f t="shared" si="156"/>
        <v>3.6361749580367302E-2</v>
      </c>
      <c r="G890" s="189">
        <f t="shared" si="157"/>
        <v>5.2874939219770066E-2</v>
      </c>
      <c r="H890" s="190">
        <f t="shared" si="158"/>
        <v>0.37180685255277951</v>
      </c>
      <c r="I890" s="190">
        <f t="shared" si="159"/>
        <v>0.91249317032371635</v>
      </c>
      <c r="J890" s="190">
        <f t="shared" si="160"/>
        <v>0.36154513227810647</v>
      </c>
      <c r="K890" s="189">
        <f t="shared" si="161"/>
        <v>0.5486150517182008</v>
      </c>
      <c r="L890" s="191">
        <f t="shared" si="162"/>
        <v>6.4074783463556042E-3</v>
      </c>
      <c r="M890" s="191">
        <f t="shared" si="163"/>
        <v>5.0703221313306082E-3</v>
      </c>
      <c r="N890" s="191">
        <f t="shared" si="164"/>
        <v>4.5912244361435489E-3</v>
      </c>
      <c r="O890" s="189">
        <f t="shared" si="165"/>
        <v>5.3563416379432544E-3</v>
      </c>
      <c r="P890" s="192">
        <f t="shared" si="166"/>
        <v>1.2019895728719691E-2</v>
      </c>
      <c r="Q890" s="192">
        <f t="shared" si="167"/>
        <v>4.0326801060304479E-2</v>
      </c>
      <c r="R890" s="192">
        <f t="shared" si="168"/>
        <v>1.7296132941422623E-2</v>
      </c>
      <c r="S890" s="189">
        <f t="shared" si="169"/>
        <v>2.3214276576815598E-2</v>
      </c>
      <c r="T890" s="2"/>
      <c r="U890" s="186">
        <f t="shared" si="170"/>
        <v>2031</v>
      </c>
      <c r="V890" s="187">
        <f>$O$218</f>
        <v>0.90934999999999988</v>
      </c>
      <c r="W890" s="187">
        <f>$O$221</f>
        <v>9.0649999999999994E-2</v>
      </c>
      <c r="X890" s="187">
        <f>$O$223</f>
        <v>1</v>
      </c>
      <c r="Y890" s="187">
        <f>$O$224</f>
        <v>0</v>
      </c>
    </row>
    <row r="891" spans="2:25" ht="25.2" hidden="1" customHeight="1">
      <c r="B891" s="169">
        <f t="shared" si="171"/>
        <v>48213</v>
      </c>
      <c r="C891" s="9">
        <f t="shared" si="172"/>
        <v>2032</v>
      </c>
      <c r="D891" s="188">
        <f t="shared" si="154"/>
        <v>5.3591877412568809E-2</v>
      </c>
      <c r="E891" s="188">
        <f t="shared" si="155"/>
        <v>7.1307571031057462E-2</v>
      </c>
      <c r="F891" s="188">
        <f t="shared" si="156"/>
        <v>3.7145824478253202E-2</v>
      </c>
      <c r="G891" s="189">
        <f t="shared" si="157"/>
        <v>5.4015090973959824E-2</v>
      </c>
      <c r="H891" s="190">
        <f t="shared" si="158"/>
        <v>0.37982419009327018</v>
      </c>
      <c r="I891" s="190">
        <f t="shared" si="159"/>
        <v>0.93216942346334652</v>
      </c>
      <c r="J891" s="190">
        <f t="shared" si="160"/>
        <v>0.36934119451228342</v>
      </c>
      <c r="K891" s="189">
        <f t="shared" si="161"/>
        <v>0.56044493602296674</v>
      </c>
      <c r="L891" s="191">
        <f t="shared" si="162"/>
        <v>6.5456439458689312E-3</v>
      </c>
      <c r="M891" s="191">
        <f t="shared" si="163"/>
        <v>5.1796543926560688E-3</v>
      </c>
      <c r="N891" s="191">
        <f t="shared" si="164"/>
        <v>4.6902258283340985E-3</v>
      </c>
      <c r="O891" s="189">
        <f t="shared" si="165"/>
        <v>5.471841388953032E-3</v>
      </c>
      <c r="P891" s="192">
        <f t="shared" si="166"/>
        <v>1.2279082886237094E-2</v>
      </c>
      <c r="Q891" s="192">
        <f t="shared" si="167"/>
        <v>4.1196375071135223E-2</v>
      </c>
      <c r="R891" s="192">
        <f t="shared" si="168"/>
        <v>1.7669092543927262E-2</v>
      </c>
      <c r="S891" s="189">
        <f t="shared" si="169"/>
        <v>2.3714850167099861E-2</v>
      </c>
      <c r="T891" s="2"/>
      <c r="U891" s="186">
        <f t="shared" si="170"/>
        <v>2032</v>
      </c>
      <c r="V891" s="187">
        <f>$P$218</f>
        <v>0.89669999999999983</v>
      </c>
      <c r="W891" s="187">
        <f>$P$221</f>
        <v>0.10329999999999999</v>
      </c>
      <c r="X891" s="187">
        <f>$P$223</f>
        <v>1</v>
      </c>
      <c r="Y891" s="187">
        <f>$P$224</f>
        <v>0</v>
      </c>
    </row>
    <row r="892" spans="2:25" ht="25.2" hidden="1" customHeight="1">
      <c r="B892" s="169">
        <f t="shared" si="171"/>
        <v>48579</v>
      </c>
      <c r="C892" s="9">
        <f t="shared" si="172"/>
        <v>2033</v>
      </c>
      <c r="D892" s="188">
        <f t="shared" si="154"/>
        <v>5.467905582449846E-2</v>
      </c>
      <c r="E892" s="188">
        <f t="shared" si="155"/>
        <v>7.2754134495055925E-2</v>
      </c>
      <c r="F892" s="188">
        <f t="shared" si="156"/>
        <v>3.7899374090915469E-2</v>
      </c>
      <c r="G892" s="189">
        <f t="shared" si="157"/>
        <v>5.5110854803489949E-2</v>
      </c>
      <c r="H892" s="190">
        <f t="shared" si="158"/>
        <v>0.38752939990742058</v>
      </c>
      <c r="I892" s="190">
        <f t="shared" si="159"/>
        <v>0.95107964871349959</v>
      </c>
      <c r="J892" s="190">
        <f t="shared" si="160"/>
        <v>0.37683374362040428</v>
      </c>
      <c r="K892" s="189">
        <f t="shared" si="161"/>
        <v>0.57181426408044145</v>
      </c>
      <c r="L892" s="191">
        <f t="shared" si="162"/>
        <v>6.6784305384218123E-3</v>
      </c>
      <c r="M892" s="191">
        <f t="shared" si="163"/>
        <v>5.284730174823604E-3</v>
      </c>
      <c r="N892" s="191">
        <f t="shared" si="164"/>
        <v>4.785372938564722E-3</v>
      </c>
      <c r="O892" s="189">
        <f t="shared" si="165"/>
        <v>5.5828445506033789E-3</v>
      </c>
      <c r="P892" s="192">
        <f t="shared" si="166"/>
        <v>1.2528179474689155E-2</v>
      </c>
      <c r="Q892" s="192">
        <f t="shared" si="167"/>
        <v>4.2032095180029774E-2</v>
      </c>
      <c r="R892" s="192">
        <f t="shared" si="168"/>
        <v>1.8027532234783095E-2</v>
      </c>
      <c r="S892" s="189">
        <f t="shared" si="169"/>
        <v>2.419593562983401E-2</v>
      </c>
      <c r="T892" s="2"/>
      <c r="U892" s="186">
        <f t="shared" si="170"/>
        <v>2033</v>
      </c>
      <c r="V892" s="187">
        <f>$Q$218</f>
        <v>0.88404999999999978</v>
      </c>
      <c r="W892" s="187">
        <f>$Q$221</f>
        <v>0.11594999999999998</v>
      </c>
      <c r="X892" s="187">
        <f>$Q$223</f>
        <v>1</v>
      </c>
      <c r="Y892" s="187">
        <f>$Q$224</f>
        <v>0</v>
      </c>
    </row>
    <row r="893" spans="2:25" ht="25.2" hidden="1" customHeight="1">
      <c r="B893" s="169">
        <f t="shared" si="171"/>
        <v>48944</v>
      </c>
      <c r="C893" s="9">
        <f t="shared" si="172"/>
        <v>2034</v>
      </c>
      <c r="D893" s="188">
        <f t="shared" si="154"/>
        <v>5.5803791473409456E-2</v>
      </c>
      <c r="E893" s="188">
        <f t="shared" si="155"/>
        <v>7.4250670370417396E-2</v>
      </c>
      <c r="F893" s="188">
        <f t="shared" si="156"/>
        <v>3.8678955531536614E-2</v>
      </c>
      <c r="G893" s="189">
        <f t="shared" si="157"/>
        <v>5.6244472458454486E-2</v>
      </c>
      <c r="H893" s="190">
        <f t="shared" si="158"/>
        <v>0.3955007908633279</v>
      </c>
      <c r="I893" s="190">
        <f t="shared" si="159"/>
        <v>0.97064313915296951</v>
      </c>
      <c r="J893" s="190">
        <f t="shared" si="160"/>
        <v>0.38458512737733741</v>
      </c>
      <c r="K893" s="189">
        <f t="shared" si="161"/>
        <v>0.58357635246454498</v>
      </c>
      <c r="L893" s="191">
        <f t="shared" si="162"/>
        <v>6.8158043242722522E-3</v>
      </c>
      <c r="M893" s="191">
        <f t="shared" si="163"/>
        <v>5.3934358635534486E-3</v>
      </c>
      <c r="N893" s="191">
        <f t="shared" si="164"/>
        <v>4.8838069633696315E-3</v>
      </c>
      <c r="O893" s="189">
        <f t="shared" si="165"/>
        <v>5.697682383731778E-3</v>
      </c>
      <c r="P893" s="192">
        <f t="shared" si="166"/>
        <v>1.2785881255721457E-2</v>
      </c>
      <c r="Q893" s="192">
        <f t="shared" si="167"/>
        <v>4.2896685746464144E-2</v>
      </c>
      <c r="R893" s="192">
        <f t="shared" si="168"/>
        <v>1.8398354441944691E-2</v>
      </c>
      <c r="S893" s="189">
        <f t="shared" si="169"/>
        <v>2.4693640481376764E-2</v>
      </c>
      <c r="T893" s="2"/>
      <c r="U893" s="186">
        <f t="shared" si="170"/>
        <v>2034</v>
      </c>
      <c r="V893" s="187">
        <f>$R$218</f>
        <v>0.87139999999999973</v>
      </c>
      <c r="W893" s="187">
        <f>$R$221</f>
        <v>0.12859999999999999</v>
      </c>
      <c r="X893" s="187">
        <f>$R$223</f>
        <v>1</v>
      </c>
      <c r="Y893" s="187">
        <f>$R$224</f>
        <v>0</v>
      </c>
    </row>
    <row r="894" spans="2:25" ht="25.2" hidden="1" customHeight="1">
      <c r="B894" s="169">
        <f t="shared" si="171"/>
        <v>49309</v>
      </c>
      <c r="C894" s="9">
        <f t="shared" si="172"/>
        <v>2035</v>
      </c>
      <c r="D894" s="188">
        <f t="shared" si="154"/>
        <v>5.696100007739386E-2</v>
      </c>
      <c r="E894" s="188">
        <f t="shared" si="155"/>
        <v>7.5790413680604463E-2</v>
      </c>
      <c r="F894" s="188">
        <f t="shared" si="156"/>
        <v>3.9481044761540851E-2</v>
      </c>
      <c r="G894" s="189">
        <f t="shared" si="157"/>
        <v>5.7410819506513056E-2</v>
      </c>
      <c r="H894" s="190">
        <f t="shared" si="158"/>
        <v>0.40370232889480306</v>
      </c>
      <c r="I894" s="190">
        <f t="shared" si="159"/>
        <v>0.99077145951201662</v>
      </c>
      <c r="J894" s="190">
        <f t="shared" si="160"/>
        <v>0.39256030624269378</v>
      </c>
      <c r="K894" s="189">
        <f t="shared" si="161"/>
        <v>0.59567803154983778</v>
      </c>
      <c r="L894" s="191">
        <f t="shared" si="162"/>
        <v>6.9571443156755284E-3</v>
      </c>
      <c r="M894" s="191">
        <f t="shared" si="163"/>
        <v>5.50528006305226E-3</v>
      </c>
      <c r="N894" s="191">
        <f t="shared" si="164"/>
        <v>4.985082939230577E-3</v>
      </c>
      <c r="O894" s="189">
        <f t="shared" si="165"/>
        <v>5.8158357726527882E-3</v>
      </c>
      <c r="P894" s="192">
        <f t="shared" si="166"/>
        <v>1.3051023308044083E-2</v>
      </c>
      <c r="Q894" s="192">
        <f t="shared" si="167"/>
        <v>4.3786238454578554E-2</v>
      </c>
      <c r="R894" s="192">
        <f t="shared" si="168"/>
        <v>1.8779882891844336E-2</v>
      </c>
      <c r="S894" s="189">
        <f t="shared" si="169"/>
        <v>2.5205714884822327E-2</v>
      </c>
      <c r="T894" s="2"/>
      <c r="U894" s="186">
        <f t="shared" si="170"/>
        <v>2035</v>
      </c>
      <c r="V894" s="187">
        <f>$S$218</f>
        <v>0.85874999999999968</v>
      </c>
      <c r="W894" s="187">
        <f>$S$221</f>
        <v>0.14124999999999999</v>
      </c>
      <c r="X894" s="187">
        <f>$S$223</f>
        <v>1</v>
      </c>
      <c r="Y894" s="187">
        <f>$S$224</f>
        <v>0</v>
      </c>
    </row>
    <row r="895" spans="2:25" ht="25.2" hidden="1" customHeight="1">
      <c r="B895" s="169">
        <f t="shared" si="171"/>
        <v>49674</v>
      </c>
      <c r="C895" s="9">
        <f t="shared" si="172"/>
        <v>2036</v>
      </c>
      <c r="D895" s="188">
        <f t="shared" si="154"/>
        <v>5.8059838248907161E-2</v>
      </c>
      <c r="E895" s="188">
        <f t="shared" si="155"/>
        <v>7.7252491233208459E-2</v>
      </c>
      <c r="F895" s="188">
        <f t="shared" si="156"/>
        <v>4.0242676035153691E-2</v>
      </c>
      <c r="G895" s="189">
        <f t="shared" si="157"/>
        <v>5.8518335172423108E-2</v>
      </c>
      <c r="H895" s="190">
        <f t="shared" si="158"/>
        <v>0.41149017546202799</v>
      </c>
      <c r="I895" s="190">
        <f t="shared" si="159"/>
        <v>1.0098844929467969</v>
      </c>
      <c r="J895" s="190">
        <f t="shared" si="160"/>
        <v>0.40013321136258861</v>
      </c>
      <c r="K895" s="189">
        <f t="shared" si="161"/>
        <v>0.60716929325713787</v>
      </c>
      <c r="L895" s="191">
        <f t="shared" si="162"/>
        <v>7.0913550164779012E-3</v>
      </c>
      <c r="M895" s="191">
        <f t="shared" si="163"/>
        <v>5.6114827608618762E-3</v>
      </c>
      <c r="N895" s="191">
        <f t="shared" si="164"/>
        <v>5.0812504821870471E-3</v>
      </c>
      <c r="O895" s="189">
        <f t="shared" si="165"/>
        <v>5.9280294198422743E-3</v>
      </c>
      <c r="P895" s="192">
        <f t="shared" si="166"/>
        <v>1.3302791404964842E-2</v>
      </c>
      <c r="Q895" s="192">
        <f t="shared" si="167"/>
        <v>4.4630921485696355E-2</v>
      </c>
      <c r="R895" s="192">
        <f t="shared" si="168"/>
        <v>1.9142166772922086E-2</v>
      </c>
      <c r="S895" s="189">
        <f t="shared" si="169"/>
        <v>2.5691959887861094E-2</v>
      </c>
      <c r="T895" s="2"/>
      <c r="U895" s="186">
        <f t="shared" si="170"/>
        <v>2036</v>
      </c>
      <c r="V895" s="187">
        <f>$T$218</f>
        <v>0.84609999999999963</v>
      </c>
      <c r="W895" s="187">
        <f>$T$221</f>
        <v>0.15389999999999998</v>
      </c>
      <c r="X895" s="187">
        <f>$T$223</f>
        <v>1</v>
      </c>
      <c r="Y895" s="187">
        <f>$T$224</f>
        <v>0</v>
      </c>
    </row>
    <row r="896" spans="2:25" ht="25.2" hidden="1" customHeight="1">
      <c r="B896" s="169">
        <f t="shared" si="171"/>
        <v>50040</v>
      </c>
      <c r="C896" s="9">
        <f t="shared" si="172"/>
        <v>2037</v>
      </c>
      <c r="D896" s="188">
        <f t="shared" si="154"/>
        <v>5.9141377946978622E-2</v>
      </c>
      <c r="E896" s="188">
        <f t="shared" si="155"/>
        <v>7.8691552011942292E-2</v>
      </c>
      <c r="F896" s="188">
        <f t="shared" si="156"/>
        <v>4.0992317319065927E-2</v>
      </c>
      <c r="G896" s="189">
        <f t="shared" si="157"/>
        <v>5.9608415759328938E-2</v>
      </c>
      <c r="H896" s="190">
        <f t="shared" si="158"/>
        <v>0.41915542175879922</v>
      </c>
      <c r="I896" s="190">
        <f t="shared" si="159"/>
        <v>1.028696639217447</v>
      </c>
      <c r="J896" s="190">
        <f t="shared" si="160"/>
        <v>0.40758689993041031</v>
      </c>
      <c r="K896" s="189">
        <f t="shared" si="161"/>
        <v>0.61847965363555213</v>
      </c>
      <c r="L896" s="191">
        <f t="shared" si="162"/>
        <v>7.2234529036707476E-3</v>
      </c>
      <c r="M896" s="191">
        <f t="shared" si="163"/>
        <v>5.71601356139386E-3</v>
      </c>
      <c r="N896" s="191">
        <f t="shared" si="164"/>
        <v>5.175904106414695E-3</v>
      </c>
      <c r="O896" s="189">
        <f t="shared" si="165"/>
        <v>6.0384568571597678E-3</v>
      </c>
      <c r="P896" s="192">
        <f t="shared" si="166"/>
        <v>1.3550596039520539E-2</v>
      </c>
      <c r="Q896" s="192">
        <f t="shared" si="167"/>
        <v>4.546230708379867E-2</v>
      </c>
      <c r="R896" s="192">
        <f t="shared" si="168"/>
        <v>1.9498747395542221E-2</v>
      </c>
      <c r="S896" s="189">
        <f t="shared" si="169"/>
        <v>2.6170550172953808E-2</v>
      </c>
      <c r="T896" s="2"/>
      <c r="U896" s="186">
        <f t="shared" si="170"/>
        <v>2037</v>
      </c>
      <c r="V896" s="187">
        <f>$U$218</f>
        <v>0.83344999999999958</v>
      </c>
      <c r="W896" s="187">
        <f>$U$221</f>
        <v>0.16654999999999998</v>
      </c>
      <c r="X896" s="187">
        <f>$U$223</f>
        <v>1</v>
      </c>
      <c r="Y896" s="187">
        <f>$U$224</f>
        <v>0</v>
      </c>
    </row>
    <row r="897" spans="2:25" ht="25.2" hidden="1" customHeight="1">
      <c r="B897" s="169">
        <f t="shared" si="171"/>
        <v>50405</v>
      </c>
      <c r="C897" s="9">
        <f t="shared" si="172"/>
        <v>2038</v>
      </c>
      <c r="D897" s="188">
        <f t="shared" si="154"/>
        <v>6.019993040659892E-2</v>
      </c>
      <c r="E897" s="188">
        <f t="shared" si="155"/>
        <v>8.0100026735143007E-2</v>
      </c>
      <c r="F897" s="188">
        <f t="shared" si="156"/>
        <v>4.1726025592865958E-2</v>
      </c>
      <c r="G897" s="189">
        <f t="shared" si="157"/>
        <v>6.0675327578202626E-2</v>
      </c>
      <c r="H897" s="190">
        <f t="shared" si="158"/>
        <v>0.42665774953790075</v>
      </c>
      <c r="I897" s="190">
        <f t="shared" si="159"/>
        <v>1.0471089487619254</v>
      </c>
      <c r="J897" s="190">
        <f t="shared" si="160"/>
        <v>0.41488216646642428</v>
      </c>
      <c r="K897" s="189">
        <f t="shared" si="161"/>
        <v>0.62954962158875016</v>
      </c>
      <c r="L897" s="191">
        <f t="shared" si="162"/>
        <v>7.3527431587099047E-3</v>
      </c>
      <c r="M897" s="191">
        <f t="shared" si="163"/>
        <v>5.8183226455694268E-3</v>
      </c>
      <c r="N897" s="191">
        <f t="shared" si="164"/>
        <v>5.2685459455601418E-3</v>
      </c>
      <c r="O897" s="189">
        <f t="shared" si="165"/>
        <v>6.1465372499464911E-3</v>
      </c>
      <c r="P897" s="192">
        <f t="shared" si="166"/>
        <v>1.3793133789990527E-2</v>
      </c>
      <c r="Q897" s="192">
        <f t="shared" si="167"/>
        <v>4.6276022263494219E-2</v>
      </c>
      <c r="R897" s="192">
        <f t="shared" si="168"/>
        <v>1.9847749189744086E-2</v>
      </c>
      <c r="S897" s="189">
        <f t="shared" si="169"/>
        <v>2.6638968414409613E-2</v>
      </c>
      <c r="T897" s="2"/>
      <c r="U897" s="186">
        <f t="shared" si="170"/>
        <v>2038</v>
      </c>
      <c r="V897" s="187">
        <f>$V$218</f>
        <v>0.82079999999999953</v>
      </c>
      <c r="W897" s="187">
        <f>$V$221</f>
        <v>0.17919999999999997</v>
      </c>
      <c r="X897" s="187">
        <f>$V$223</f>
        <v>1</v>
      </c>
      <c r="Y897" s="187">
        <f>$V$224</f>
        <v>0</v>
      </c>
    </row>
    <row r="898" spans="2:25" ht="25.2" hidden="1" customHeight="1">
      <c r="B898" s="169">
        <f t="shared" si="171"/>
        <v>50770</v>
      </c>
      <c r="C898" s="9">
        <f t="shared" si="172"/>
        <v>2039</v>
      </c>
      <c r="D898" s="188">
        <f t="shared" si="154"/>
        <v>6.1235900072346611E-2</v>
      </c>
      <c r="E898" s="188">
        <f t="shared" si="155"/>
        <v>8.1478453543325682E-2</v>
      </c>
      <c r="F898" s="188">
        <f t="shared" si="156"/>
        <v>4.2444081186858516E-2</v>
      </c>
      <c r="G898" s="189">
        <f t="shared" si="157"/>
        <v>6.1719478267510279E-2</v>
      </c>
      <c r="H898" s="190">
        <f t="shared" si="158"/>
        <v>0.43400002523808978</v>
      </c>
      <c r="I898" s="190">
        <f t="shared" si="159"/>
        <v>1.0651284564311803</v>
      </c>
      <c r="J898" s="190">
        <f t="shared" si="160"/>
        <v>0.42202179829682562</v>
      </c>
      <c r="K898" s="189">
        <f t="shared" si="161"/>
        <v>0.64038342665536518</v>
      </c>
      <c r="L898" s="191">
        <f t="shared" si="162"/>
        <v>7.4792751799433108E-3</v>
      </c>
      <c r="M898" s="191">
        <f t="shared" si="163"/>
        <v>5.9184491029528738E-3</v>
      </c>
      <c r="N898" s="191">
        <f t="shared" si="164"/>
        <v>5.3592113955919576E-3</v>
      </c>
      <c r="O898" s="189">
        <f t="shared" si="165"/>
        <v>6.2523118928293807E-3</v>
      </c>
      <c r="P898" s="192">
        <f t="shared" si="166"/>
        <v>1.4030497323561378E-2</v>
      </c>
      <c r="Q898" s="192">
        <f t="shared" si="167"/>
        <v>4.707237792358631E-2</v>
      </c>
      <c r="R898" s="192">
        <f t="shared" si="168"/>
        <v>2.018930549977745E-2</v>
      </c>
      <c r="S898" s="189">
        <f t="shared" si="169"/>
        <v>2.7097393582308379E-2</v>
      </c>
      <c r="T898" s="2"/>
      <c r="U898" s="186">
        <f t="shared" si="170"/>
        <v>2039</v>
      </c>
      <c r="V898" s="187">
        <f>$W$218</f>
        <v>0.80814999999999948</v>
      </c>
      <c r="W898" s="187">
        <f>$W$221</f>
        <v>0.19184999999999997</v>
      </c>
      <c r="X898" s="187">
        <f>$W$223</f>
        <v>1</v>
      </c>
      <c r="Y898" s="187">
        <f>$W$224</f>
        <v>0</v>
      </c>
    </row>
    <row r="899" spans="2:25" ht="25.2" hidden="1" customHeight="1">
      <c r="B899" s="169">
        <f t="shared" si="171"/>
        <v>51135</v>
      </c>
      <c r="C899" s="9">
        <f t="shared" si="172"/>
        <v>2040</v>
      </c>
      <c r="D899" s="188">
        <f t="shared" si="154"/>
        <v>6.2196965661072717E-2</v>
      </c>
      <c r="E899" s="188">
        <f t="shared" si="155"/>
        <v>8.2757215475959892E-2</v>
      </c>
      <c r="F899" s="188">
        <f t="shared" si="156"/>
        <v>4.3110218956134289E-2</v>
      </c>
      <c r="G899" s="189">
        <f t="shared" si="157"/>
        <v>6.268813336438897E-2</v>
      </c>
      <c r="H899" s="190">
        <f t="shared" si="158"/>
        <v>0.44081142981073113</v>
      </c>
      <c r="I899" s="190">
        <f t="shared" si="159"/>
        <v>1.0818450933359953</v>
      </c>
      <c r="J899" s="190">
        <f t="shared" si="160"/>
        <v>0.42864521083026119</v>
      </c>
      <c r="K899" s="189">
        <f t="shared" si="161"/>
        <v>0.65043391132566253</v>
      </c>
      <c r="L899" s="191">
        <f t="shared" si="162"/>
        <v>7.5966585121971762E-3</v>
      </c>
      <c r="M899" s="191">
        <f t="shared" si="163"/>
        <v>6.0113360820738607E-3</v>
      </c>
      <c r="N899" s="191">
        <f t="shared" si="164"/>
        <v>5.4433214298843773E-3</v>
      </c>
      <c r="O899" s="189">
        <f t="shared" si="165"/>
        <v>6.3504386747184711E-3</v>
      </c>
      <c r="P899" s="192">
        <f t="shared" si="166"/>
        <v>1.4250698678558328E-2</v>
      </c>
      <c r="Q899" s="192">
        <f t="shared" si="167"/>
        <v>4.7811154401900847E-2</v>
      </c>
      <c r="R899" s="192">
        <f t="shared" si="168"/>
        <v>2.0506166144484084E-2</v>
      </c>
      <c r="S899" s="189">
        <f t="shared" si="169"/>
        <v>2.7522673074981085E-2</v>
      </c>
      <c r="T899" s="2"/>
      <c r="U899" s="186">
        <f t="shared" si="170"/>
        <v>2040</v>
      </c>
      <c r="V899" s="187">
        <f>$X$218</f>
        <v>0.79549999999999943</v>
      </c>
      <c r="W899" s="187">
        <f>$X$221</f>
        <v>0.20449999999999996</v>
      </c>
      <c r="X899" s="187">
        <f>$X$223</f>
        <v>1</v>
      </c>
      <c r="Y899" s="187">
        <f>$X$224</f>
        <v>0</v>
      </c>
    </row>
    <row r="900" spans="2:25" ht="25.2" hidden="1" customHeight="1">
      <c r="B900" s="169">
        <f t="shared" si="171"/>
        <v>51501</v>
      </c>
      <c r="C900" s="9">
        <f t="shared" si="172"/>
        <v>2041</v>
      </c>
      <c r="D900" s="188">
        <f t="shared" si="154"/>
        <v>6.3077889766534431E-2</v>
      </c>
      <c r="E900" s="188">
        <f t="shared" si="155"/>
        <v>8.3929343814357113E-2</v>
      </c>
      <c r="F900" s="188">
        <f t="shared" si="156"/>
        <v>4.3720808727943039E-2</v>
      </c>
      <c r="G900" s="189">
        <f t="shared" si="157"/>
        <v>6.3576014102944861E-2</v>
      </c>
      <c r="H900" s="190">
        <f t="shared" si="158"/>
        <v>0.44705484394445882</v>
      </c>
      <c r="I900" s="190">
        <f t="shared" si="159"/>
        <v>1.097167760783929</v>
      </c>
      <c r="J900" s="190">
        <f t="shared" si="160"/>
        <v>0.4347163092334978</v>
      </c>
      <c r="K900" s="189">
        <f t="shared" si="161"/>
        <v>0.6596463046539619</v>
      </c>
      <c r="L900" s="191">
        <f t="shared" si="162"/>
        <v>7.704253465314702E-3</v>
      </c>
      <c r="M900" s="191">
        <f t="shared" si="163"/>
        <v>6.0964773876736765E-3</v>
      </c>
      <c r="N900" s="191">
        <f t="shared" si="164"/>
        <v>5.5204176838638958E-3</v>
      </c>
      <c r="O900" s="189">
        <f t="shared" si="165"/>
        <v>6.4403828456174247E-3</v>
      </c>
      <c r="P900" s="192">
        <f t="shared" si="166"/>
        <v>1.4452537849524036E-2</v>
      </c>
      <c r="Q900" s="192">
        <f t="shared" si="167"/>
        <v>4.8488325675047815E-2</v>
      </c>
      <c r="R900" s="192">
        <f t="shared" si="168"/>
        <v>2.0796604365630057E-2</v>
      </c>
      <c r="S900" s="189">
        <f t="shared" si="169"/>
        <v>2.7912489296733966E-2</v>
      </c>
      <c r="T900" s="2"/>
      <c r="U900" s="186">
        <f t="shared" si="170"/>
        <v>2041</v>
      </c>
      <c r="V900" s="187">
        <f>$Y$218</f>
        <v>0.78284999999999938</v>
      </c>
      <c r="W900" s="187">
        <f>$Y$221</f>
        <v>0.21714999999999995</v>
      </c>
      <c r="X900" s="187">
        <f>$Y$223</f>
        <v>1</v>
      </c>
      <c r="Y900" s="187">
        <f>$Y$224</f>
        <v>0</v>
      </c>
    </row>
    <row r="901" spans="2:25" ht="25.2" hidden="1" customHeight="1">
      <c r="B901" s="169">
        <f t="shared" si="171"/>
        <v>51866</v>
      </c>
      <c r="C901" s="9">
        <f t="shared" si="172"/>
        <v>2042</v>
      </c>
      <c r="D901" s="188">
        <f t="shared" si="154"/>
        <v>6.3925000134402471E-2</v>
      </c>
      <c r="E901" s="188">
        <f t="shared" si="155"/>
        <v>8.5056480717266361E-2</v>
      </c>
      <c r="F901" s="188">
        <f t="shared" si="156"/>
        <v>4.4307961381623996E-2</v>
      </c>
      <c r="G901" s="189">
        <f t="shared" si="157"/>
        <v>6.4429814077764283E-2</v>
      </c>
      <c r="H901" s="190">
        <f t="shared" si="158"/>
        <v>0.45305860841268453</v>
      </c>
      <c r="I901" s="190">
        <f t="shared" si="159"/>
        <v>1.1119022769335754</v>
      </c>
      <c r="J901" s="190">
        <f t="shared" si="160"/>
        <v>0.44055437220605453</v>
      </c>
      <c r="K901" s="189">
        <f t="shared" si="161"/>
        <v>0.66850508585077151</v>
      </c>
      <c r="L901" s="191">
        <f t="shared" si="162"/>
        <v>7.8077184514026444E-3</v>
      </c>
      <c r="M901" s="191">
        <f t="shared" si="163"/>
        <v>6.1783505958879327E-3</v>
      </c>
      <c r="N901" s="191">
        <f t="shared" si="164"/>
        <v>5.5945546448857618E-3</v>
      </c>
      <c r="O901" s="189">
        <f t="shared" si="165"/>
        <v>6.5268745640587799E-3</v>
      </c>
      <c r="P901" s="192">
        <f t="shared" si="166"/>
        <v>1.4646629546307976E-2</v>
      </c>
      <c r="Q901" s="192">
        <f t="shared" si="167"/>
        <v>4.913950413951329E-2</v>
      </c>
      <c r="R901" s="192">
        <f t="shared" si="168"/>
        <v>2.1075894291779761E-2</v>
      </c>
      <c r="S901" s="189">
        <f t="shared" si="169"/>
        <v>2.8287342659200344E-2</v>
      </c>
      <c r="T901" s="2"/>
      <c r="U901" s="186">
        <f t="shared" si="170"/>
        <v>2042</v>
      </c>
      <c r="V901" s="187">
        <f>$Z$218</f>
        <v>0.77019999999999933</v>
      </c>
      <c r="W901" s="187">
        <f>$Z$221</f>
        <v>0.22979999999999995</v>
      </c>
      <c r="X901" s="187">
        <f>$Z$223</f>
        <v>1</v>
      </c>
      <c r="Y901" s="187">
        <f>$Z$224</f>
        <v>0</v>
      </c>
    </row>
    <row r="902" spans="2:25" ht="25.2" hidden="1" customHeight="1">
      <c r="B902" s="169">
        <f t="shared" si="171"/>
        <v>52231</v>
      </c>
      <c r="C902" s="9">
        <f t="shared" si="172"/>
        <v>2043</v>
      </c>
      <c r="D902" s="188">
        <f t="shared" si="154"/>
        <v>6.4684635547816699E-2</v>
      </c>
      <c r="E902" s="188">
        <f t="shared" si="155"/>
        <v>8.6067226352892073E-2</v>
      </c>
      <c r="F902" s="188">
        <f t="shared" si="156"/>
        <v>4.4834483031853264E-2</v>
      </c>
      <c r="G902" s="189">
        <f t="shared" si="157"/>
        <v>6.5195448310854012E-2</v>
      </c>
      <c r="H902" s="190">
        <f t="shared" si="158"/>
        <v>0.4584424075926431</v>
      </c>
      <c r="I902" s="190">
        <f t="shared" si="159"/>
        <v>1.1251152662810733</v>
      </c>
      <c r="J902" s="190">
        <f t="shared" si="160"/>
        <v>0.44578958068409236</v>
      </c>
      <c r="K902" s="189">
        <f t="shared" si="161"/>
        <v>0.67644908485260291</v>
      </c>
      <c r="L902" s="191">
        <f t="shared" si="162"/>
        <v>7.9004993574829444E-3</v>
      </c>
      <c r="M902" s="191">
        <f t="shared" si="163"/>
        <v>6.2517693506670916E-3</v>
      </c>
      <c r="N902" s="191">
        <f t="shared" si="164"/>
        <v>5.6610360187082272E-3</v>
      </c>
      <c r="O902" s="189">
        <f t="shared" si="165"/>
        <v>6.6044349089527552E-3</v>
      </c>
      <c r="P902" s="192">
        <f t="shared" si="166"/>
        <v>1.4820678798824864E-2</v>
      </c>
      <c r="Q902" s="192">
        <f t="shared" si="167"/>
        <v>4.9723440118606091E-2</v>
      </c>
      <c r="R902" s="192">
        <f t="shared" si="168"/>
        <v>2.1326343969366775E-2</v>
      </c>
      <c r="S902" s="189">
        <f t="shared" si="169"/>
        <v>2.8623487628932576E-2</v>
      </c>
      <c r="T902" s="2"/>
      <c r="U902" s="186">
        <f t="shared" si="170"/>
        <v>2043</v>
      </c>
      <c r="V902" s="187">
        <f>$AA$218</f>
        <v>0.75754999999999928</v>
      </c>
      <c r="W902" s="187">
        <f>$AA$221</f>
        <v>0.24244999999999994</v>
      </c>
      <c r="X902" s="187">
        <f>$AA$223</f>
        <v>1</v>
      </c>
      <c r="Y902" s="187">
        <f>$AA$224</f>
        <v>0</v>
      </c>
    </row>
    <row r="903" spans="2:25" ht="25.2" hidden="1" customHeight="1">
      <c r="B903" s="169">
        <f t="shared" si="171"/>
        <v>52596</v>
      </c>
      <c r="C903" s="9">
        <f t="shared" si="172"/>
        <v>2044</v>
      </c>
      <c r="D903" s="188">
        <f t="shared" si="154"/>
        <v>6.5401806344510843E-2</v>
      </c>
      <c r="E903" s="188">
        <f t="shared" si="155"/>
        <v>8.7021469980764571E-2</v>
      </c>
      <c r="F903" s="188">
        <f t="shared" si="156"/>
        <v>4.5331571430713535E-2</v>
      </c>
      <c r="G903" s="189">
        <f t="shared" si="157"/>
        <v>6.5918282585329654E-2</v>
      </c>
      <c r="H903" s="190">
        <f t="shared" si="158"/>
        <v>0.46352524533157652</v>
      </c>
      <c r="I903" s="190">
        <f t="shared" si="159"/>
        <v>1.1375896321804537</v>
      </c>
      <c r="J903" s="190">
        <f t="shared" si="160"/>
        <v>0.45073213413638508</v>
      </c>
      <c r="K903" s="189">
        <f t="shared" si="161"/>
        <v>0.68394900388280522</v>
      </c>
      <c r="L903" s="191">
        <f t="shared" si="162"/>
        <v>7.9880936891275778E-3</v>
      </c>
      <c r="M903" s="191">
        <f t="shared" si="163"/>
        <v>6.3210839006834019E-3</v>
      </c>
      <c r="N903" s="191">
        <f t="shared" si="164"/>
        <v>5.7238009964694454E-3</v>
      </c>
      <c r="O903" s="189">
        <f t="shared" si="165"/>
        <v>6.6776595287601423E-3</v>
      </c>
      <c r="P903" s="192">
        <f t="shared" si="166"/>
        <v>1.498499846966608E-2</v>
      </c>
      <c r="Q903" s="192">
        <f t="shared" si="167"/>
        <v>5.0274733309983402E-2</v>
      </c>
      <c r="R903" s="192">
        <f t="shared" si="168"/>
        <v>2.156279318123221E-2</v>
      </c>
      <c r="S903" s="189">
        <f t="shared" si="169"/>
        <v>2.8940841653627231E-2</v>
      </c>
      <c r="T903" s="2"/>
      <c r="U903" s="186">
        <f t="shared" si="170"/>
        <v>2044</v>
      </c>
      <c r="V903" s="187">
        <f>$AB$218</f>
        <v>0.74489999999999923</v>
      </c>
      <c r="W903" s="187">
        <f>$AB$221</f>
        <v>0.25509999999999994</v>
      </c>
      <c r="X903" s="187">
        <f>$AB$223</f>
        <v>1</v>
      </c>
      <c r="Y903" s="187">
        <f>$AB$224</f>
        <v>0</v>
      </c>
    </row>
    <row r="904" spans="2:25" ht="25.2" hidden="1" customHeight="1">
      <c r="B904" s="169">
        <f t="shared" si="171"/>
        <v>52962</v>
      </c>
      <c r="C904" s="9">
        <f t="shared" si="172"/>
        <v>2045</v>
      </c>
      <c r="D904" s="188">
        <f t="shared" si="154"/>
        <v>6.613072866801957E-2</v>
      </c>
      <c r="E904" s="188">
        <f t="shared" si="155"/>
        <v>8.799134979967034E-2</v>
      </c>
      <c r="F904" s="188">
        <f t="shared" si="156"/>
        <v>4.5836805096608313E-2</v>
      </c>
      <c r="G904" s="189">
        <f t="shared" si="157"/>
        <v>6.6652961188099408E-2</v>
      </c>
      <c r="H904" s="190">
        <f t="shared" si="158"/>
        <v>0.46869137020972224</v>
      </c>
      <c r="I904" s="190">
        <f t="shared" si="159"/>
        <v>1.1502684024505048</v>
      </c>
      <c r="J904" s="190">
        <f t="shared" si="160"/>
        <v>0.45575567603619255</v>
      </c>
      <c r="K904" s="189">
        <f t="shared" si="161"/>
        <v>0.69157181623213981</v>
      </c>
      <c r="L904" s="191">
        <f t="shared" si="162"/>
        <v>8.0771233373549151E-3</v>
      </c>
      <c r="M904" s="191">
        <f t="shared" si="163"/>
        <v>6.3915342356437067E-3</v>
      </c>
      <c r="N904" s="191">
        <f t="shared" si="164"/>
        <v>5.7875944381929126E-3</v>
      </c>
      <c r="O904" s="189">
        <f t="shared" si="165"/>
        <v>6.7520840037305118E-3</v>
      </c>
      <c r="P904" s="192">
        <f t="shared" si="166"/>
        <v>1.5152010674875616E-2</v>
      </c>
      <c r="Q904" s="192">
        <f t="shared" si="167"/>
        <v>5.0835059965566219E-2</v>
      </c>
      <c r="R904" s="192">
        <f t="shared" si="168"/>
        <v>2.1803116838719706E-2</v>
      </c>
      <c r="S904" s="189">
        <f t="shared" si="169"/>
        <v>2.9263395826387179E-2</v>
      </c>
      <c r="T904" s="2"/>
      <c r="U904" s="186">
        <f t="shared" si="170"/>
        <v>2045</v>
      </c>
      <c r="V904" s="187">
        <f>$AC$218</f>
        <v>0.73224999999999918</v>
      </c>
      <c r="W904" s="187">
        <f>$AC$221</f>
        <v>0.26774999999999993</v>
      </c>
      <c r="X904" s="187">
        <f>$AC$223</f>
        <v>1</v>
      </c>
      <c r="Y904" s="187">
        <f>$AC$224</f>
        <v>0</v>
      </c>
    </row>
    <row r="905" spans="2:25" ht="25.2" hidden="1" customHeight="1">
      <c r="B905" s="169">
        <f t="shared" si="171"/>
        <v>53327</v>
      </c>
      <c r="C905" s="9">
        <f t="shared" si="172"/>
        <v>2046</v>
      </c>
      <c r="D905" s="188">
        <f t="shared" si="154"/>
        <v>6.6875538111943217E-2</v>
      </c>
      <c r="E905" s="188">
        <f t="shared" si="155"/>
        <v>8.8982368493013067E-2</v>
      </c>
      <c r="F905" s="188">
        <f t="shared" si="156"/>
        <v>4.6353050509336566E-2</v>
      </c>
      <c r="G905" s="189">
        <f t="shared" si="157"/>
        <v>6.7403652371430964E-2</v>
      </c>
      <c r="H905" s="190">
        <f t="shared" si="158"/>
        <v>0.47397009261077344</v>
      </c>
      <c r="I905" s="190">
        <f t="shared" si="159"/>
        <v>1.1632235110127125</v>
      </c>
      <c r="J905" s="190">
        <f t="shared" si="160"/>
        <v>0.46088870781235258</v>
      </c>
      <c r="K905" s="189">
        <f t="shared" si="161"/>
        <v>0.69936077047861289</v>
      </c>
      <c r="L905" s="191">
        <f t="shared" si="162"/>
        <v>8.1680934183228464E-3</v>
      </c>
      <c r="M905" s="191">
        <f t="shared" si="163"/>
        <v>6.4635200606263203E-3</v>
      </c>
      <c r="N905" s="191">
        <f t="shared" si="164"/>
        <v>5.8527782805909883E-3</v>
      </c>
      <c r="O905" s="189">
        <f t="shared" si="165"/>
        <v>6.8281305865133847E-3</v>
      </c>
      <c r="P905" s="192">
        <f t="shared" si="166"/>
        <v>1.5322662970296894E-2</v>
      </c>
      <c r="Q905" s="192">
        <f t="shared" si="167"/>
        <v>5.1407599139221036E-2</v>
      </c>
      <c r="R905" s="192">
        <f t="shared" si="168"/>
        <v>2.2048678435507351E-2</v>
      </c>
      <c r="S905" s="189">
        <f t="shared" si="169"/>
        <v>2.9592980181675096E-2</v>
      </c>
      <c r="T905" s="2"/>
      <c r="U905" s="186">
        <f t="shared" si="170"/>
        <v>2046</v>
      </c>
      <c r="V905" s="187">
        <f>$AD$218</f>
        <v>0.71959999999999913</v>
      </c>
      <c r="W905" s="187">
        <f>$AD$221</f>
        <v>0.28039999999999993</v>
      </c>
      <c r="X905" s="187">
        <f>$AD$223</f>
        <v>1</v>
      </c>
      <c r="Y905" s="187">
        <f>$AD$224</f>
        <v>0</v>
      </c>
    </row>
    <row r="906" spans="2:25" ht="25.2" hidden="1" customHeight="1">
      <c r="B906" s="169">
        <f t="shared" si="171"/>
        <v>53692</v>
      </c>
      <c r="C906" s="9">
        <f t="shared" si="172"/>
        <v>2047</v>
      </c>
      <c r="D906" s="188">
        <f t="shared" si="154"/>
        <v>6.7632310916472524E-2</v>
      </c>
      <c r="E906" s="188">
        <f t="shared" si="155"/>
        <v>8.9989305236391454E-2</v>
      </c>
      <c r="F906" s="188">
        <f t="shared" si="156"/>
        <v>4.6877588016215693E-2</v>
      </c>
      <c r="G906" s="189">
        <f t="shared" si="157"/>
        <v>6.8166401389693224E-2</v>
      </c>
      <c r="H906" s="190">
        <f t="shared" si="158"/>
        <v>0.47933360349045651</v>
      </c>
      <c r="I906" s="190">
        <f t="shared" si="159"/>
        <v>1.1763867085521473</v>
      </c>
      <c r="J906" s="190">
        <f t="shared" si="160"/>
        <v>0.46610418793907993</v>
      </c>
      <c r="K906" s="189">
        <f t="shared" si="161"/>
        <v>0.70727483332722796</v>
      </c>
      <c r="L906" s="191">
        <f t="shared" si="162"/>
        <v>8.260524688984092E-3</v>
      </c>
      <c r="M906" s="191">
        <f t="shared" si="163"/>
        <v>6.5366621442866238E-3</v>
      </c>
      <c r="N906" s="191">
        <f t="shared" si="164"/>
        <v>5.9190091261099717E-3</v>
      </c>
      <c r="O906" s="189">
        <f t="shared" si="165"/>
        <v>6.9053986531268964E-3</v>
      </c>
      <c r="P906" s="192">
        <f t="shared" si="166"/>
        <v>1.5496056335887144E-2</v>
      </c>
      <c r="Q906" s="192">
        <f t="shared" si="167"/>
        <v>5.1989334614898026E-2</v>
      </c>
      <c r="R906" s="192">
        <f t="shared" si="168"/>
        <v>2.2298184318927279E-2</v>
      </c>
      <c r="S906" s="189">
        <f t="shared" si="169"/>
        <v>2.9927858423237485E-2</v>
      </c>
      <c r="T906" s="2"/>
      <c r="U906" s="186">
        <f t="shared" si="170"/>
        <v>2047</v>
      </c>
      <c r="V906" s="187">
        <f>$AE$218</f>
        <v>0.70694999999999908</v>
      </c>
      <c r="W906" s="187">
        <f>$AE$221</f>
        <v>0.29304999999999992</v>
      </c>
      <c r="X906" s="187">
        <f>$AE$223</f>
        <v>1</v>
      </c>
      <c r="Y906" s="187">
        <f>$AE$224</f>
        <v>0</v>
      </c>
    </row>
    <row r="907" spans="2:25" ht="25.2" hidden="1" customHeight="1">
      <c r="B907" s="169">
        <f t="shared" si="171"/>
        <v>54057</v>
      </c>
      <c r="C907" s="9">
        <f t="shared" si="172"/>
        <v>2048</v>
      </c>
      <c r="D907" s="188">
        <f t="shared" si="154"/>
        <v>6.8401174318604832E-2</v>
      </c>
      <c r="E907" s="188">
        <f t="shared" si="155"/>
        <v>9.1012329327125635E-2</v>
      </c>
      <c r="F907" s="188">
        <f t="shared" si="156"/>
        <v>4.7410505808281357E-2</v>
      </c>
      <c r="G907" s="189">
        <f t="shared" si="157"/>
        <v>6.8941336484670615E-2</v>
      </c>
      <c r="H907" s="190">
        <f t="shared" si="158"/>
        <v>0.48478280462142448</v>
      </c>
      <c r="I907" s="190">
        <f t="shared" si="159"/>
        <v>1.1897602082108785</v>
      </c>
      <c r="J907" s="190">
        <f t="shared" si="160"/>
        <v>0.47140299330046348</v>
      </c>
      <c r="K907" s="189">
        <f t="shared" si="161"/>
        <v>0.71531533537758873</v>
      </c>
      <c r="L907" s="191">
        <f t="shared" si="162"/>
        <v>8.3544326899041583E-3</v>
      </c>
      <c r="M907" s="191">
        <f t="shared" si="163"/>
        <v>6.6109727840790852E-3</v>
      </c>
      <c r="N907" s="191">
        <f t="shared" si="164"/>
        <v>5.9862981102106871E-3</v>
      </c>
      <c r="O907" s="189">
        <f t="shared" si="165"/>
        <v>6.9839011947313108E-3</v>
      </c>
      <c r="P907" s="192">
        <f t="shared" si="166"/>
        <v>1.5672219924452953E-2</v>
      </c>
      <c r="Q907" s="192">
        <f t="shared" si="167"/>
        <v>5.2580364200386732E-2</v>
      </c>
      <c r="R907" s="192">
        <f t="shared" si="168"/>
        <v>2.2551676438662734E-2</v>
      </c>
      <c r="S907" s="189">
        <f t="shared" si="169"/>
        <v>3.0268086854500807E-2</v>
      </c>
      <c r="T907" s="2"/>
      <c r="U907" s="186">
        <f t="shared" si="170"/>
        <v>2048</v>
      </c>
      <c r="V907" s="187">
        <f>$AF$218</f>
        <v>0.69429999999999903</v>
      </c>
      <c r="W907" s="187">
        <f>$AF$221</f>
        <v>0.30569999999999992</v>
      </c>
      <c r="X907" s="187">
        <f>$AF$223</f>
        <v>1</v>
      </c>
      <c r="Y907" s="187">
        <f>$AF$224</f>
        <v>0</v>
      </c>
    </row>
    <row r="908" spans="2:25" ht="25.2" hidden="1" customHeight="1">
      <c r="B908" s="169">
        <f t="shared" si="171"/>
        <v>54423</v>
      </c>
      <c r="C908" s="9">
        <f t="shared" si="172"/>
        <v>2049</v>
      </c>
      <c r="D908" s="188">
        <f t="shared" si="154"/>
        <v>6.9183049367301228E-2</v>
      </c>
      <c r="E908" s="188">
        <f t="shared" si="155"/>
        <v>9.2052666282353368E-2</v>
      </c>
      <c r="F908" s="188">
        <f t="shared" si="156"/>
        <v>4.7952442286811781E-2</v>
      </c>
      <c r="G908" s="189">
        <f t="shared" si="157"/>
        <v>6.9729385978822125E-2</v>
      </c>
      <c r="H908" s="190">
        <f t="shared" si="158"/>
        <v>0.49032422379655477</v>
      </c>
      <c r="I908" s="190">
        <f t="shared" si="159"/>
        <v>1.2033600305823329</v>
      </c>
      <c r="J908" s="190">
        <f t="shared" si="160"/>
        <v>0.4767914715249108</v>
      </c>
      <c r="K908" s="189">
        <f t="shared" si="161"/>
        <v>0.72349190863459956</v>
      </c>
      <c r="L908" s="191">
        <f t="shared" si="162"/>
        <v>8.4499299168351426E-3</v>
      </c>
      <c r="M908" s="191">
        <f t="shared" si="163"/>
        <v>6.6865409993761785E-3</v>
      </c>
      <c r="N908" s="191">
        <f t="shared" si="164"/>
        <v>6.0547258407731876E-3</v>
      </c>
      <c r="O908" s="189">
        <f t="shared" si="165"/>
        <v>7.0637322523281693E-3</v>
      </c>
      <c r="P908" s="192">
        <f t="shared" si="166"/>
        <v>1.5851364768656003E-2</v>
      </c>
      <c r="Q908" s="192">
        <f t="shared" si="167"/>
        <v>5.3181395911160584E-2</v>
      </c>
      <c r="R908" s="192">
        <f t="shared" si="168"/>
        <v>2.2809458461987862E-2</v>
      </c>
      <c r="S908" s="189">
        <f t="shared" si="169"/>
        <v>3.0614073047268153E-2</v>
      </c>
      <c r="T908" s="2"/>
      <c r="U908" s="186">
        <f t="shared" si="170"/>
        <v>2049</v>
      </c>
      <c r="V908" s="187">
        <f>$AG$218</f>
        <v>0.68164999999999898</v>
      </c>
      <c r="W908" s="187">
        <f>$AG$221</f>
        <v>0.31834999999999991</v>
      </c>
      <c r="X908" s="187">
        <f>$AG$223</f>
        <v>1</v>
      </c>
      <c r="Y908" s="187">
        <f>$AG$224</f>
        <v>0</v>
      </c>
    </row>
    <row r="909" spans="2:25" ht="25.2" hidden="1" customHeight="1">
      <c r="B909" s="169">
        <f t="shared" si="171"/>
        <v>54788</v>
      </c>
      <c r="C909" s="9">
        <f t="shared" si="172"/>
        <v>2050</v>
      </c>
      <c r="D909" s="188">
        <f t="shared" si="154"/>
        <v>6.9919322136288278E-2</v>
      </c>
      <c r="E909" s="188">
        <f t="shared" si="155"/>
        <v>9.3032326359730397E-2</v>
      </c>
      <c r="F909" s="188">
        <f t="shared" si="156"/>
        <v>4.8462770723980815E-2</v>
      </c>
      <c r="G909" s="189">
        <f t="shared" si="157"/>
        <v>7.0471473073333166E-2</v>
      </c>
      <c r="H909" s="190">
        <f t="shared" si="158"/>
        <v>0.49554244382671647</v>
      </c>
      <c r="I909" s="190">
        <f t="shared" si="159"/>
        <v>1.2161666534459958</v>
      </c>
      <c r="J909" s="190">
        <f t="shared" si="160"/>
        <v>0.48186567077139525</v>
      </c>
      <c r="K909" s="189">
        <f t="shared" si="161"/>
        <v>0.73119158934803574</v>
      </c>
      <c r="L909" s="191">
        <f t="shared" si="162"/>
        <v>8.5398573391519041E-3</v>
      </c>
      <c r="M909" s="191">
        <f t="shared" si="163"/>
        <v>6.7577017548152568E-3</v>
      </c>
      <c r="N909" s="191">
        <f t="shared" si="164"/>
        <v>6.1191625749300741E-3</v>
      </c>
      <c r="O909" s="189">
        <f t="shared" si="165"/>
        <v>7.1389072229657456E-3</v>
      </c>
      <c r="P909" s="192">
        <f t="shared" si="166"/>
        <v>1.6020061123285873E-2</v>
      </c>
      <c r="Q909" s="192">
        <f t="shared" si="167"/>
        <v>5.3747372895179064E-2</v>
      </c>
      <c r="R909" s="192">
        <f t="shared" si="168"/>
        <v>2.3052205540853115E-2</v>
      </c>
      <c r="S909" s="189">
        <f t="shared" si="169"/>
        <v>3.093987985310602E-2</v>
      </c>
      <c r="T909" s="2"/>
      <c r="U909" s="186">
        <f t="shared" si="170"/>
        <v>2050</v>
      </c>
      <c r="V909" s="187">
        <f>$AH$218</f>
        <v>0.66900000000000004</v>
      </c>
      <c r="W909" s="187">
        <f>$AH$221</f>
        <v>0.33100000000000002</v>
      </c>
      <c r="X909" s="187">
        <f>$AH$223</f>
        <v>1</v>
      </c>
      <c r="Y909" s="187">
        <f>$AH$224</f>
        <v>0</v>
      </c>
    </row>
    <row r="910" spans="2:25" ht="25.2" hidden="1" customHeight="1">
      <c r="B910" s="169">
        <f t="shared" si="171"/>
        <v>55153</v>
      </c>
      <c r="C910" s="9">
        <f t="shared" si="172"/>
        <v>2051</v>
      </c>
      <c r="D910" s="188">
        <f t="shared" si="154"/>
        <v>7.0668587794745691E-2</v>
      </c>
      <c r="E910" s="188">
        <f t="shared" si="155"/>
        <v>9.4029274344035449E-2</v>
      </c>
      <c r="F910" s="188">
        <f t="shared" si="156"/>
        <v>4.8982104846619967E-2</v>
      </c>
      <c r="G910" s="189">
        <f t="shared" si="157"/>
        <v>7.1226655661800364E-2</v>
      </c>
      <c r="H910" s="190">
        <f t="shared" si="158"/>
        <v>0.50085274896302323</v>
      </c>
      <c r="I910" s="190">
        <f t="shared" si="159"/>
        <v>1.2291992727641858</v>
      </c>
      <c r="J910" s="190">
        <f t="shared" si="160"/>
        <v>0.48702941361196217</v>
      </c>
      <c r="K910" s="189">
        <f t="shared" si="161"/>
        <v>0.73902714511305712</v>
      </c>
      <c r="L910" s="191">
        <f t="shared" si="162"/>
        <v>8.6313716965119441E-3</v>
      </c>
      <c r="M910" s="191">
        <f t="shared" si="163"/>
        <v>6.8301182728860536E-3</v>
      </c>
      <c r="N910" s="191">
        <f t="shared" si="164"/>
        <v>6.1847364139752514E-3</v>
      </c>
      <c r="O910" s="189">
        <f t="shared" si="165"/>
        <v>7.2154087944577491E-3</v>
      </c>
      <c r="P910" s="192">
        <f t="shared" si="166"/>
        <v>1.6191734435888502E-2</v>
      </c>
      <c r="Q910" s="192">
        <f t="shared" si="167"/>
        <v>5.4323337585800137E-2</v>
      </c>
      <c r="R910" s="192">
        <f t="shared" si="168"/>
        <v>2.3299236339146545E-2</v>
      </c>
      <c r="S910" s="189">
        <f t="shared" si="169"/>
        <v>3.1271436120278391E-2</v>
      </c>
      <c r="T910" s="2"/>
      <c r="U910" s="186">
        <f t="shared" si="170"/>
        <v>2051</v>
      </c>
      <c r="V910" s="187">
        <f>$AI$218</f>
        <v>0.66900000000000004</v>
      </c>
      <c r="W910" s="187">
        <f>$AI$221</f>
        <v>0.33100000000000002</v>
      </c>
      <c r="X910" s="187">
        <f>$AI$223</f>
        <v>1</v>
      </c>
      <c r="Y910" s="187">
        <f>$AI$224</f>
        <v>0</v>
      </c>
    </row>
    <row r="911" spans="2:25" ht="25.2" hidden="1" customHeight="1">
      <c r="B911" s="169">
        <f t="shared" si="171"/>
        <v>55518</v>
      </c>
      <c r="C911" s="9">
        <f t="shared" si="172"/>
        <v>2052</v>
      </c>
      <c r="D911" s="188">
        <f t="shared" si="154"/>
        <v>7.1431601253225271E-2</v>
      </c>
      <c r="E911" s="188">
        <f t="shared" si="155"/>
        <v>9.5044514694160309E-2</v>
      </c>
      <c r="F911" s="188">
        <f t="shared" si="156"/>
        <v>4.9510967901463802E-2</v>
      </c>
      <c r="G911" s="189">
        <f t="shared" si="157"/>
        <v>7.1995694616283135E-2</v>
      </c>
      <c r="H911" s="190">
        <f t="shared" si="158"/>
        <v>0.50626048951792491</v>
      </c>
      <c r="I911" s="190">
        <f t="shared" si="159"/>
        <v>1.2424710193426864</v>
      </c>
      <c r="J911" s="190">
        <f t="shared" si="160"/>
        <v>0.49228790269257983</v>
      </c>
      <c r="K911" s="189">
        <f t="shared" si="161"/>
        <v>0.74700647051773039</v>
      </c>
      <c r="L911" s="191">
        <f t="shared" si="162"/>
        <v>8.7245651927327361E-3</v>
      </c>
      <c r="M911" s="191">
        <f t="shared" si="163"/>
        <v>6.9038635156855261E-3</v>
      </c>
      <c r="N911" s="191">
        <f t="shared" si="164"/>
        <v>6.2515134257745833E-3</v>
      </c>
      <c r="O911" s="189">
        <f t="shared" si="165"/>
        <v>7.2933140447309476E-3</v>
      </c>
      <c r="P911" s="192">
        <f t="shared" si="166"/>
        <v>1.636655767314624E-2</v>
      </c>
      <c r="Q911" s="192">
        <f t="shared" si="167"/>
        <v>5.4909870286975422E-2</v>
      </c>
      <c r="R911" s="192">
        <f t="shared" si="168"/>
        <v>2.3550799748772045E-2</v>
      </c>
      <c r="S911" s="189">
        <f t="shared" si="169"/>
        <v>3.1609075902964572E-2</v>
      </c>
      <c r="T911" s="2"/>
      <c r="U911" s="186">
        <f t="shared" si="170"/>
        <v>2052</v>
      </c>
      <c r="V911" s="187">
        <f>$AJ$218</f>
        <v>0.66900000000000004</v>
      </c>
      <c r="W911" s="187">
        <f>$AJ$221</f>
        <v>0.33100000000000002</v>
      </c>
      <c r="X911" s="187">
        <f>$AJ$223</f>
        <v>1</v>
      </c>
      <c r="Y911" s="187">
        <f>$AJ$224</f>
        <v>0</v>
      </c>
    </row>
    <row r="912" spans="2:25" ht="25.2" hidden="1" customHeight="1">
      <c r="B912" s="169">
        <f t="shared" si="171"/>
        <v>55884</v>
      </c>
      <c r="C912" s="9">
        <f t="shared" si="172"/>
        <v>2053</v>
      </c>
      <c r="D912" s="188">
        <f t="shared" si="154"/>
        <v>7.2213925907429255E-2</v>
      </c>
      <c r="E912" s="188">
        <f t="shared" si="155"/>
        <v>9.6085449879534407E-2</v>
      </c>
      <c r="F912" s="188">
        <f t="shared" si="156"/>
        <v>5.0053216012429513E-2</v>
      </c>
      <c r="G912" s="189">
        <f t="shared" si="157"/>
        <v>7.2784197266464387E-2</v>
      </c>
      <c r="H912" s="190">
        <f t="shared" si="158"/>
        <v>0.51180509520295248</v>
      </c>
      <c r="I912" s="190">
        <f t="shared" si="159"/>
        <v>1.2560786620878064</v>
      </c>
      <c r="J912" s="190">
        <f t="shared" si="160"/>
        <v>0.49767947948052693</v>
      </c>
      <c r="K912" s="189">
        <f t="shared" si="161"/>
        <v>0.75518774559042867</v>
      </c>
      <c r="L912" s="191">
        <f t="shared" si="162"/>
        <v>8.8201173339102594E-3</v>
      </c>
      <c r="M912" s="191">
        <f t="shared" si="163"/>
        <v>6.9794751853502375E-3</v>
      </c>
      <c r="N912" s="191">
        <f t="shared" si="164"/>
        <v>6.3199805046761622E-3</v>
      </c>
      <c r="O912" s="189">
        <f t="shared" si="165"/>
        <v>7.3731910079788861E-3</v>
      </c>
      <c r="P912" s="192">
        <f t="shared" si="166"/>
        <v>1.6545805531902252E-2</v>
      </c>
      <c r="Q912" s="192">
        <f t="shared" si="167"/>
        <v>5.5511247612010602E-2</v>
      </c>
      <c r="R912" s="192">
        <f t="shared" si="168"/>
        <v>2.3808730005779322E-2</v>
      </c>
      <c r="S912" s="189">
        <f t="shared" si="169"/>
        <v>3.195526104989739E-2</v>
      </c>
      <c r="T912" s="2"/>
      <c r="U912" s="186">
        <f t="shared" si="170"/>
        <v>2053</v>
      </c>
      <c r="V912" s="187">
        <f>$AK$218</f>
        <v>0.66900000000000004</v>
      </c>
      <c r="W912" s="187">
        <f>$AK$221</f>
        <v>0.33100000000000002</v>
      </c>
      <c r="X912" s="187">
        <f>$AK$223</f>
        <v>1</v>
      </c>
      <c r="Y912" s="187">
        <f>$AK$224</f>
        <v>0</v>
      </c>
    </row>
    <row r="913" spans="2:25" ht="25.2" hidden="1" customHeight="1">
      <c r="B913" s="169">
        <f t="shared" si="171"/>
        <v>56249</v>
      </c>
      <c r="C913" s="9">
        <f t="shared" si="172"/>
        <v>2054</v>
      </c>
      <c r="D913" s="188">
        <f t="shared" si="154"/>
        <v>7.3069707074565143E-2</v>
      </c>
      <c r="E913" s="188">
        <f t="shared" si="155"/>
        <v>9.7224123859787098E-2</v>
      </c>
      <c r="F913" s="188">
        <f t="shared" si="156"/>
        <v>5.0646378606482786E-2</v>
      </c>
      <c r="G913" s="189">
        <f t="shared" si="157"/>
        <v>7.3646736513611685E-2</v>
      </c>
      <c r="H913" s="190">
        <f t="shared" si="158"/>
        <v>0.51787031262764061</v>
      </c>
      <c r="I913" s="190">
        <f t="shared" si="159"/>
        <v>1.2709639968753643</v>
      </c>
      <c r="J913" s="190">
        <f t="shared" si="160"/>
        <v>0.50357729933255091</v>
      </c>
      <c r="K913" s="189">
        <f t="shared" si="161"/>
        <v>0.76413720294518528</v>
      </c>
      <c r="L913" s="191">
        <f t="shared" si="162"/>
        <v>8.9246413604251052E-3</v>
      </c>
      <c r="M913" s="191">
        <f t="shared" si="163"/>
        <v>7.0621864262232457E-3</v>
      </c>
      <c r="N913" s="191">
        <f t="shared" si="164"/>
        <v>6.3948763121621172E-3</v>
      </c>
      <c r="O913" s="189">
        <f t="shared" si="165"/>
        <v>7.4605680329368233E-3</v>
      </c>
      <c r="P913" s="192">
        <f t="shared" si="166"/>
        <v>1.6741883900324508E-2</v>
      </c>
      <c r="Q913" s="192">
        <f t="shared" si="167"/>
        <v>5.616909136823392E-2</v>
      </c>
      <c r="R913" s="192">
        <f t="shared" si="168"/>
        <v>2.409087867026943E-2</v>
      </c>
      <c r="S913" s="189">
        <f t="shared" si="169"/>
        <v>3.2333951312942623E-2</v>
      </c>
      <c r="T913" s="2"/>
      <c r="U913" s="186">
        <f t="shared" si="170"/>
        <v>2054</v>
      </c>
      <c r="V913" s="187">
        <f>$AL$218</f>
        <v>0.66900000000000004</v>
      </c>
      <c r="W913" s="187">
        <f>$AL$221</f>
        <v>0.33100000000000002</v>
      </c>
      <c r="X913" s="187">
        <f>$AL$223</f>
        <v>1</v>
      </c>
      <c r="Y913" s="187">
        <f>$AL$224</f>
        <v>0</v>
      </c>
    </row>
    <row r="914" spans="2:25" ht="25.2" hidden="1" customHeight="1">
      <c r="B914" s="169">
        <f t="shared" si="171"/>
        <v>56614</v>
      </c>
      <c r="C914" s="9">
        <f t="shared" si="172"/>
        <v>2055</v>
      </c>
      <c r="D914" s="188">
        <f t="shared" si="154"/>
        <v>7.394311524524895E-2</v>
      </c>
      <c r="E914" s="188">
        <f t="shared" si="155"/>
        <v>9.8386251745150824E-2</v>
      </c>
      <c r="F914" s="188">
        <f t="shared" si="156"/>
        <v>5.1251758902387173E-2</v>
      </c>
      <c r="G914" s="189">
        <f t="shared" si="157"/>
        <v>7.4527041964262311E-2</v>
      </c>
      <c r="H914" s="190">
        <f t="shared" si="158"/>
        <v>0.52406045872938956</v>
      </c>
      <c r="I914" s="190">
        <f t="shared" si="159"/>
        <v>1.2861559332325621</v>
      </c>
      <c r="J914" s="190">
        <f t="shared" si="160"/>
        <v>0.50959659988016504</v>
      </c>
      <c r="K914" s="189">
        <f t="shared" si="161"/>
        <v>0.77327099728070559</v>
      </c>
      <c r="L914" s="191">
        <f t="shared" si="162"/>
        <v>9.0313183268000141E-3</v>
      </c>
      <c r="M914" s="191">
        <f t="shared" si="163"/>
        <v>7.1466013168052104E-3</v>
      </c>
      <c r="N914" s="191">
        <f t="shared" si="164"/>
        <v>6.4713147905024644E-3</v>
      </c>
      <c r="O914" s="189">
        <f t="shared" si="165"/>
        <v>7.5497448113692293E-3</v>
      </c>
      <c r="P914" s="192">
        <f t="shared" si="166"/>
        <v>1.6942001004615913E-2</v>
      </c>
      <c r="Q914" s="192">
        <f t="shared" si="167"/>
        <v>5.6840485100397617E-2</v>
      </c>
      <c r="R914" s="192">
        <f t="shared" si="168"/>
        <v>2.4378838908677033E-2</v>
      </c>
      <c r="S914" s="189">
        <f t="shared" si="169"/>
        <v>3.2720441671230192E-2</v>
      </c>
      <c r="T914" s="2"/>
      <c r="U914" s="186">
        <f t="shared" si="170"/>
        <v>2055</v>
      </c>
      <c r="V914" s="187">
        <f>$AM$218</f>
        <v>0.66900000000000004</v>
      </c>
      <c r="W914" s="187">
        <f>$AM$221</f>
        <v>0.33100000000000002</v>
      </c>
      <c r="X914" s="187">
        <f>$AM$223</f>
        <v>1</v>
      </c>
      <c r="Y914" s="187">
        <f>$AM$224</f>
        <v>0</v>
      </c>
    </row>
    <row r="915" spans="2:25" ht="25.2" hidden="1" customHeight="1">
      <c r="B915" s="169">
        <f t="shared" si="171"/>
        <v>56979</v>
      </c>
      <c r="C915" s="9">
        <f t="shared" si="172"/>
        <v>2056</v>
      </c>
      <c r="D915" s="188">
        <f t="shared" si="154"/>
        <v>7.4835367441817152E-2</v>
      </c>
      <c r="E915" s="188">
        <f t="shared" si="155"/>
        <v>9.9573452865100456E-2</v>
      </c>
      <c r="F915" s="188">
        <f t="shared" si="156"/>
        <v>5.1870200447715197E-2</v>
      </c>
      <c r="G915" s="189">
        <f t="shared" si="157"/>
        <v>7.542634025154428E-2</v>
      </c>
      <c r="H915" s="190">
        <f t="shared" si="158"/>
        <v>0.53038415896686208</v>
      </c>
      <c r="I915" s="190">
        <f t="shared" si="159"/>
        <v>1.301675639871237</v>
      </c>
      <c r="J915" s="190">
        <f t="shared" si="160"/>
        <v>0.51574576852282628</v>
      </c>
      <c r="K915" s="189">
        <f t="shared" si="161"/>
        <v>0.78260185578697516</v>
      </c>
      <c r="L915" s="191">
        <f t="shared" si="162"/>
        <v>9.1402968785998292E-3</v>
      </c>
      <c r="M915" s="191">
        <f t="shared" si="163"/>
        <v>7.2328374822922528E-3</v>
      </c>
      <c r="N915" s="191">
        <f t="shared" si="164"/>
        <v>6.5494024504199463E-3</v>
      </c>
      <c r="O915" s="189">
        <f t="shared" si="165"/>
        <v>7.6408456037706761E-3</v>
      </c>
      <c r="P915" s="192">
        <f t="shared" si="166"/>
        <v>1.7146435691476104E-2</v>
      </c>
      <c r="Q915" s="192">
        <f t="shared" si="167"/>
        <v>5.7526364340359598E-2</v>
      </c>
      <c r="R915" s="192">
        <f t="shared" si="168"/>
        <v>2.4673011969872847E-2</v>
      </c>
      <c r="S915" s="189">
        <f t="shared" si="169"/>
        <v>3.3115270667236178E-2</v>
      </c>
      <c r="T915" s="2"/>
      <c r="U915" s="186">
        <f t="shared" si="170"/>
        <v>2056</v>
      </c>
      <c r="V915" s="187">
        <f>$AN$218</f>
        <v>0.66900000000000004</v>
      </c>
      <c r="W915" s="187">
        <f>$AN$221</f>
        <v>0.33100000000000002</v>
      </c>
      <c r="X915" s="187">
        <f>$AN$223</f>
        <v>1</v>
      </c>
      <c r="Y915" s="187">
        <f>$AN$224</f>
        <v>0</v>
      </c>
    </row>
    <row r="916" spans="2:25" ht="25.2" hidden="1" customHeight="1">
      <c r="B916" s="169">
        <f t="shared" si="171"/>
        <v>57345</v>
      </c>
      <c r="C916" s="9">
        <f t="shared" si="172"/>
        <v>2057</v>
      </c>
      <c r="D916" s="188">
        <f t="shared" si="154"/>
        <v>7.5746796914926973E-2</v>
      </c>
      <c r="E916" s="188">
        <f t="shared" si="155"/>
        <v>0.10078617063188529</v>
      </c>
      <c r="F916" s="188">
        <f t="shared" si="156"/>
        <v>5.2501934226545338E-2</v>
      </c>
      <c r="G916" s="189">
        <f t="shared" si="157"/>
        <v>7.6344967257785862E-2</v>
      </c>
      <c r="H916" s="190">
        <f t="shared" si="158"/>
        <v>0.53684377520284565</v>
      </c>
      <c r="I916" s="190">
        <f t="shared" si="159"/>
        <v>1.3175289133054873</v>
      </c>
      <c r="J916" s="190">
        <f t="shared" si="160"/>
        <v>0.52202710193685453</v>
      </c>
      <c r="K916" s="189">
        <f t="shared" si="161"/>
        <v>0.79213326348172919</v>
      </c>
      <c r="L916" s="191">
        <f t="shared" si="162"/>
        <v>9.2516177186372159E-3</v>
      </c>
      <c r="M916" s="191">
        <f t="shared" si="163"/>
        <v>7.320927131356912E-3</v>
      </c>
      <c r="N916" s="191">
        <f t="shared" si="164"/>
        <v>6.6291684571708502E-3</v>
      </c>
      <c r="O916" s="189">
        <f t="shared" si="165"/>
        <v>7.7339044357216599E-3</v>
      </c>
      <c r="P916" s="192">
        <f t="shared" si="166"/>
        <v>1.735526431599169E-2</v>
      </c>
      <c r="Q916" s="192">
        <f t="shared" si="167"/>
        <v>5.8226985259758716E-2</v>
      </c>
      <c r="R916" s="192">
        <f t="shared" si="168"/>
        <v>2.4973507725669288E-2</v>
      </c>
      <c r="S916" s="189">
        <f t="shared" si="169"/>
        <v>3.3518585767139897E-2</v>
      </c>
      <c r="T916" s="2"/>
      <c r="U916" s="186">
        <f t="shared" si="170"/>
        <v>2057</v>
      </c>
      <c r="V916" s="187">
        <f>$AO$218</f>
        <v>0.66900000000000004</v>
      </c>
      <c r="W916" s="187">
        <f>$AO$221</f>
        <v>0.33100000000000002</v>
      </c>
      <c r="X916" s="187">
        <f>$AO$223</f>
        <v>1</v>
      </c>
      <c r="Y916" s="187">
        <f>$AO$224</f>
        <v>0</v>
      </c>
    </row>
    <row r="917" spans="2:25" ht="25.2" hidden="1" customHeight="1">
      <c r="B917" s="169">
        <f t="shared" si="171"/>
        <v>57710</v>
      </c>
      <c r="C917" s="9">
        <f t="shared" si="172"/>
        <v>2058</v>
      </c>
      <c r="D917" s="188">
        <f t="shared" si="154"/>
        <v>7.6738938076524224E-2</v>
      </c>
      <c r="E917" s="188">
        <f t="shared" si="155"/>
        <v>0.1021062806890269</v>
      </c>
      <c r="F917" s="188">
        <f t="shared" si="156"/>
        <v>5.3189611225853042E-2</v>
      </c>
      <c r="G917" s="189">
        <f t="shared" si="157"/>
        <v>7.7344943330468055E-2</v>
      </c>
      <c r="H917" s="190">
        <f t="shared" si="158"/>
        <v>0.54387542311957815</v>
      </c>
      <c r="I917" s="190">
        <f t="shared" si="159"/>
        <v>1.3347860742644251</v>
      </c>
      <c r="J917" s="190">
        <f t="shared" si="160"/>
        <v>0.52886467918626057</v>
      </c>
      <c r="K917" s="189">
        <f t="shared" si="161"/>
        <v>0.80250872552342134</v>
      </c>
      <c r="L917" s="191">
        <f t="shared" si="162"/>
        <v>9.3727965819537917E-3</v>
      </c>
      <c r="M917" s="191">
        <f t="shared" si="163"/>
        <v>7.4168175642716E-3</v>
      </c>
      <c r="N917" s="191">
        <f t="shared" si="164"/>
        <v>6.7159981471563981E-3</v>
      </c>
      <c r="O917" s="189">
        <f t="shared" si="165"/>
        <v>7.8352040977939293E-3</v>
      </c>
      <c r="P917" s="192">
        <f t="shared" si="166"/>
        <v>1.7582585771150176E-2</v>
      </c>
      <c r="Q917" s="192">
        <f t="shared" si="167"/>
        <v>5.8989649704260641E-2</v>
      </c>
      <c r="R917" s="192">
        <f t="shared" si="168"/>
        <v>2.5300613900098436E-2</v>
      </c>
      <c r="S917" s="189">
        <f t="shared" si="169"/>
        <v>3.3957616458503086E-2</v>
      </c>
      <c r="T917" s="2"/>
      <c r="U917" s="186">
        <f t="shared" si="170"/>
        <v>2058</v>
      </c>
      <c r="V917" s="187">
        <f>$AP$218</f>
        <v>0.66900000000000004</v>
      </c>
      <c r="W917" s="187">
        <f>$AP$221</f>
        <v>0.33100000000000002</v>
      </c>
      <c r="X917" s="187">
        <f>$AP$223</f>
        <v>1</v>
      </c>
      <c r="Y917" s="187">
        <f>$AP$224</f>
        <v>0</v>
      </c>
    </row>
    <row r="918" spans="2:25" ht="25.2" hidden="1" customHeight="1">
      <c r="B918" s="169">
        <f t="shared" si="171"/>
        <v>58075</v>
      </c>
      <c r="C918" s="9">
        <f t="shared" si="172"/>
        <v>2059</v>
      </c>
      <c r="D918" s="188">
        <f t="shared" si="154"/>
        <v>7.7758171286818042E-2</v>
      </c>
      <c r="E918" s="188">
        <f t="shared" si="155"/>
        <v>0.10346243852579627</v>
      </c>
      <c r="F918" s="188">
        <f t="shared" si="156"/>
        <v>5.3896066378385191E-2</v>
      </c>
      <c r="G918" s="189">
        <f t="shared" si="157"/>
        <v>7.8372225396999839E-2</v>
      </c>
      <c r="H918" s="190">
        <f t="shared" si="158"/>
        <v>0.55109908176537925</v>
      </c>
      <c r="I918" s="190">
        <f t="shared" si="159"/>
        <v>1.3525144704297638</v>
      </c>
      <c r="J918" s="190">
        <f t="shared" si="160"/>
        <v>0.53588896774548578</v>
      </c>
      <c r="K918" s="189">
        <f t="shared" si="161"/>
        <v>0.81316750664687631</v>
      </c>
      <c r="L918" s="191">
        <f t="shared" si="162"/>
        <v>9.497284433742011E-3</v>
      </c>
      <c r="M918" s="191">
        <f t="shared" si="163"/>
        <v>7.5153264434100866E-3</v>
      </c>
      <c r="N918" s="191">
        <f t="shared" si="164"/>
        <v>6.8051988648549873E-3</v>
      </c>
      <c r="O918" s="189">
        <f t="shared" si="165"/>
        <v>7.9392699140023622E-3</v>
      </c>
      <c r="P918" s="192">
        <f t="shared" si="166"/>
        <v>1.7816114613091214E-2</v>
      </c>
      <c r="Q918" s="192">
        <f t="shared" si="167"/>
        <v>5.9773139957699194E-2</v>
      </c>
      <c r="R918" s="192">
        <f t="shared" si="168"/>
        <v>2.5636652247437653E-2</v>
      </c>
      <c r="S918" s="189">
        <f t="shared" si="169"/>
        <v>3.4408635606076023E-2</v>
      </c>
      <c r="T918" s="2"/>
      <c r="U918" s="186">
        <f t="shared" si="170"/>
        <v>2059</v>
      </c>
      <c r="V918" s="187">
        <f>$AQ$218</f>
        <v>0.66900000000000004</v>
      </c>
      <c r="W918" s="187">
        <f>$AQ$221</f>
        <v>0.33100000000000002</v>
      </c>
      <c r="X918" s="187">
        <f>$AQ$223</f>
        <v>1</v>
      </c>
      <c r="Y918" s="187">
        <f>$AQ$224</f>
        <v>0</v>
      </c>
    </row>
    <row r="919" spans="2:25" ht="25.2" hidden="1" customHeight="1">
      <c r="B919" s="169">
        <f t="shared" si="171"/>
        <v>58440</v>
      </c>
      <c r="C919" s="9">
        <f t="shared" si="172"/>
        <v>2060</v>
      </c>
      <c r="D919" s="188">
        <f t="shared" si="154"/>
        <v>7.8800090131718251E-2</v>
      </c>
      <c r="E919" s="188">
        <f t="shared" si="155"/>
        <v>0.10484878111404632</v>
      </c>
      <c r="F919" s="188">
        <f t="shared" si="156"/>
        <v>5.4618245492121013E-2</v>
      </c>
      <c r="G919" s="189">
        <f t="shared" si="157"/>
        <v>7.9422372245961867E-2</v>
      </c>
      <c r="H919" s="190">
        <f t="shared" si="158"/>
        <v>0.5584835213579793</v>
      </c>
      <c r="I919" s="190">
        <f t="shared" si="159"/>
        <v>1.3706374572672886</v>
      </c>
      <c r="J919" s="190">
        <f t="shared" si="160"/>
        <v>0.54306959976174818</v>
      </c>
      <c r="K919" s="189">
        <f t="shared" si="161"/>
        <v>0.82406352612900535</v>
      </c>
      <c r="L919" s="191">
        <f t="shared" si="162"/>
        <v>9.624543080172793E-3</v>
      </c>
      <c r="M919" s="191">
        <f t="shared" si="163"/>
        <v>7.6160278888965406E-3</v>
      </c>
      <c r="N919" s="191">
        <f t="shared" si="164"/>
        <v>6.8963849720286262E-3</v>
      </c>
      <c r="O919" s="189">
        <f t="shared" si="165"/>
        <v>8.0456519803659872E-3</v>
      </c>
      <c r="P919" s="192">
        <f t="shared" si="166"/>
        <v>1.805484123501511E-2</v>
      </c>
      <c r="Q919" s="192">
        <f t="shared" si="167"/>
        <v>6.0574068784986869E-2</v>
      </c>
      <c r="R919" s="192">
        <f t="shared" si="168"/>
        <v>2.5980169985248536E-2</v>
      </c>
      <c r="S919" s="189">
        <f t="shared" si="169"/>
        <v>3.4869693335083503E-2</v>
      </c>
      <c r="T919" s="2"/>
      <c r="U919" s="186">
        <f t="shared" si="170"/>
        <v>2060</v>
      </c>
      <c r="V919" s="187">
        <f>$AR$218</f>
        <v>0.66900000000000004</v>
      </c>
      <c r="W919" s="187">
        <f>$AR$221</f>
        <v>0.33100000000000002</v>
      </c>
      <c r="X919" s="187">
        <f>$AR$223</f>
        <v>1</v>
      </c>
      <c r="Y919" s="187">
        <f>$AR$224</f>
        <v>0</v>
      </c>
    </row>
    <row r="920" spans="2:25" ht="25.2" hidden="1" customHeight="1">
      <c r="B920" s="169">
        <f t="shared" si="171"/>
        <v>58806</v>
      </c>
      <c r="C920" s="9">
        <f t="shared" si="172"/>
        <v>2061</v>
      </c>
      <c r="D920" s="188">
        <f t="shared" si="154"/>
        <v>7.9924113157033128E-2</v>
      </c>
      <c r="E920" s="188">
        <f t="shared" si="155"/>
        <v>0.10634436879613386</v>
      </c>
      <c r="F920" s="188">
        <f t="shared" si="156"/>
        <v>5.5397332996117828E-2</v>
      </c>
      <c r="G920" s="189">
        <f t="shared" si="157"/>
        <v>8.0555271649761603E-2</v>
      </c>
      <c r="H920" s="190">
        <f t="shared" si="158"/>
        <v>0.56644986170373246</v>
      </c>
      <c r="I920" s="190">
        <f t="shared" si="159"/>
        <v>1.3901885524342132</v>
      </c>
      <c r="J920" s="190">
        <f t="shared" si="160"/>
        <v>0.55081607230334539</v>
      </c>
      <c r="K920" s="189">
        <f t="shared" si="161"/>
        <v>0.83581816214709692</v>
      </c>
      <c r="L920" s="191">
        <f t="shared" si="162"/>
        <v>9.7618298270808982E-3</v>
      </c>
      <c r="M920" s="191">
        <f t="shared" si="163"/>
        <v>7.7246647025632567E-3</v>
      </c>
      <c r="N920" s="191">
        <f t="shared" si="164"/>
        <v>6.9947566298152897E-3</v>
      </c>
      <c r="O920" s="189">
        <f t="shared" si="165"/>
        <v>8.1604170531531465E-3</v>
      </c>
      <c r="P920" s="192">
        <f t="shared" si="166"/>
        <v>1.8312379738240663E-2</v>
      </c>
      <c r="Q920" s="192">
        <f t="shared" si="167"/>
        <v>6.1438111553688293E-2</v>
      </c>
      <c r="R920" s="192">
        <f t="shared" si="168"/>
        <v>2.6350757242397615E-2</v>
      </c>
      <c r="S920" s="189">
        <f t="shared" si="169"/>
        <v>3.5367082844775528E-2</v>
      </c>
      <c r="T920" s="2"/>
      <c r="U920" s="186">
        <f t="shared" si="170"/>
        <v>2061</v>
      </c>
      <c r="V920" s="187">
        <f>$AS$218</f>
        <v>0.66900000000000004</v>
      </c>
      <c r="W920" s="187">
        <f>$AS$221</f>
        <v>0.33100000000000002</v>
      </c>
      <c r="X920" s="187">
        <f>$AS$223</f>
        <v>1</v>
      </c>
      <c r="Y920" s="187">
        <f>$AS$224</f>
        <v>0</v>
      </c>
    </row>
    <row r="921" spans="2:25" ht="25.2" hidden="1" customHeight="1">
      <c r="B921" s="79" t="s">
        <v>398</v>
      </c>
      <c r="C921" s="193"/>
      <c r="D921" s="64"/>
      <c r="E921" s="64"/>
      <c r="F921" s="64"/>
      <c r="G921" s="2"/>
      <c r="H921" s="64"/>
      <c r="I921" s="64"/>
      <c r="J921" s="64"/>
      <c r="K921" s="2"/>
      <c r="L921" s="64"/>
      <c r="M921" s="64"/>
      <c r="N921" s="64"/>
      <c r="O921" s="64"/>
      <c r="P921" s="64"/>
      <c r="Q921" s="64"/>
      <c r="R921" s="64"/>
      <c r="S921" s="14"/>
      <c r="T921" s="14"/>
      <c r="U921" s="2"/>
      <c r="V921" s="2"/>
      <c r="W921" s="2"/>
      <c r="X921" s="2"/>
      <c r="Y921" s="2"/>
    </row>
    <row r="922" spans="2:25" ht="25.2" hidden="1" customHeight="1">
      <c r="B922" s="460" t="s">
        <v>209</v>
      </c>
      <c r="C922" s="460"/>
      <c r="D922" s="460"/>
      <c r="E922" s="460"/>
      <c r="F922" s="460"/>
      <c r="G922" s="460"/>
      <c r="H922" s="460"/>
      <c r="I922" s="460"/>
      <c r="J922" s="460"/>
      <c r="K922" s="460"/>
      <c r="L922" s="460"/>
      <c r="M922" s="460"/>
      <c r="N922" s="460"/>
      <c r="O922" s="460"/>
      <c r="P922" s="460"/>
      <c r="Q922" s="460"/>
      <c r="R922" s="460"/>
      <c r="S922" s="460"/>
    </row>
    <row r="923" spans="2:25" ht="25.2" hidden="1" customHeight="1">
      <c r="B923" s="2"/>
      <c r="C923" s="194"/>
      <c r="D923" s="64"/>
      <c r="E923" s="64"/>
      <c r="F923" s="64"/>
      <c r="G923" s="2"/>
      <c r="H923" s="64"/>
      <c r="I923" s="64"/>
      <c r="J923" s="64"/>
      <c r="K923" s="2"/>
      <c r="L923" s="64"/>
      <c r="M923" s="64"/>
      <c r="N923" s="64"/>
      <c r="O923" s="64"/>
      <c r="P923" s="64"/>
      <c r="Q923" s="64"/>
      <c r="R923" s="64"/>
      <c r="S923" s="14"/>
    </row>
    <row r="924" spans="2:25" ht="25.2" hidden="1" customHeight="1">
      <c r="B924" s="2"/>
      <c r="C924" s="2"/>
      <c r="D924" s="461" t="s">
        <v>290</v>
      </c>
      <c r="E924" s="462"/>
      <c r="F924" s="462"/>
      <c r="G924" s="463"/>
      <c r="H924" s="464" t="s">
        <v>291</v>
      </c>
      <c r="I924" s="465"/>
      <c r="J924" s="466"/>
      <c r="K924" s="195"/>
      <c r="L924" s="467" t="s">
        <v>469</v>
      </c>
      <c r="M924" s="468"/>
      <c r="N924" s="468"/>
      <c r="O924" s="469"/>
      <c r="P924" s="470" t="s">
        <v>470</v>
      </c>
      <c r="Q924" s="471"/>
      <c r="R924" s="471"/>
      <c r="S924" s="472"/>
    </row>
    <row r="925" spans="2:25" s="2" customFormat="1" ht="25.2" hidden="1" customHeight="1">
      <c r="B925" s="170" t="s">
        <v>199</v>
      </c>
      <c r="C925" s="185" t="s">
        <v>17</v>
      </c>
      <c r="D925" s="355" t="s">
        <v>270</v>
      </c>
      <c r="E925" s="355" t="s">
        <v>271</v>
      </c>
      <c r="F925" s="355" t="s">
        <v>272</v>
      </c>
      <c r="G925" s="185" t="s">
        <v>289</v>
      </c>
      <c r="H925" s="356" t="s">
        <v>270</v>
      </c>
      <c r="I925" s="356" t="s">
        <v>271</v>
      </c>
      <c r="J925" s="356" t="s">
        <v>272</v>
      </c>
      <c r="K925" s="185" t="s">
        <v>289</v>
      </c>
      <c r="L925" s="357" t="s">
        <v>270</v>
      </c>
      <c r="M925" s="357" t="s">
        <v>271</v>
      </c>
      <c r="N925" s="357" t="s">
        <v>272</v>
      </c>
      <c r="O925" s="185" t="s">
        <v>289</v>
      </c>
      <c r="P925" s="358" t="s">
        <v>270</v>
      </c>
      <c r="Q925" s="358" t="s">
        <v>271</v>
      </c>
      <c r="R925" s="358" t="s">
        <v>272</v>
      </c>
      <c r="S925" s="185" t="s">
        <v>289</v>
      </c>
    </row>
    <row r="926" spans="2:25" ht="25.2" hidden="1" customHeight="1">
      <c r="B926" s="168">
        <v>43830</v>
      </c>
      <c r="C926" s="9">
        <v>2020</v>
      </c>
      <c r="D926" s="188">
        <f t="shared" ref="D926:F941" si="173">D879*$G$870</f>
        <v>3.3872382937724807E-2</v>
      </c>
      <c r="E926" s="188">
        <f t="shared" si="173"/>
        <v>4.5069467033758387E-2</v>
      </c>
      <c r="F926" s="188">
        <f t="shared" si="173"/>
        <v>2.3477766632034738E-2</v>
      </c>
      <c r="G926" s="189">
        <f t="shared" ref="G926:G967" si="174">AVERAGE(D926:F926)</f>
        <v>3.4139872201172643E-2</v>
      </c>
      <c r="H926" s="190">
        <f t="shared" ref="H926:J941" si="175">H879*$H$870</f>
        <v>0.24391662041899365</v>
      </c>
      <c r="I926" s="190">
        <f t="shared" si="175"/>
        <v>0.59862331404765867</v>
      </c>
      <c r="J926" s="190">
        <f t="shared" si="175"/>
        <v>0.23718461934935761</v>
      </c>
      <c r="K926" s="189">
        <f t="shared" ref="K926:K967" si="176">AVERAGE(H926:J926)</f>
        <v>0.35990818460533663</v>
      </c>
      <c r="L926" s="191">
        <f t="shared" ref="L926:N941" si="177">L879*$G$870</f>
        <v>4.1371298975331969E-3</v>
      </c>
      <c r="M926" s="191">
        <f t="shared" si="177"/>
        <v>3.2737654574491065E-3</v>
      </c>
      <c r="N926" s="191">
        <f t="shared" si="177"/>
        <v>2.9644254501239179E-3</v>
      </c>
      <c r="O926" s="189">
        <f t="shared" ref="O926:O967" si="178">AVERAGE(L926:N926)</f>
        <v>3.4584402683687405E-3</v>
      </c>
      <c r="P926" s="192">
        <f t="shared" ref="P926:R941" si="179">P879*$G$870</f>
        <v>7.7609111254822475E-3</v>
      </c>
      <c r="Q926" s="192">
        <f t="shared" si="179"/>
        <v>2.6037889684535798E-2</v>
      </c>
      <c r="R926" s="192">
        <f t="shared" si="179"/>
        <v>1.1167630202662737E-2</v>
      </c>
      <c r="S926" s="189">
        <f t="shared" ref="S926:S967" si="180">AVERAGE(P926:R926)</f>
        <v>1.4988810337560261E-2</v>
      </c>
    </row>
    <row r="927" spans="2:25" ht="25.2" hidden="1" customHeight="1">
      <c r="B927" s="169">
        <f t="shared" ref="B927:B967" si="181">DATE(YEAR(B926+1),12,31)</f>
        <v>44196</v>
      </c>
      <c r="C927" s="9">
        <f t="shared" ref="C927:C967" si="182">C926+1</f>
        <v>2021</v>
      </c>
      <c r="D927" s="188">
        <f t="shared" si="173"/>
        <v>3.445933373161552E-2</v>
      </c>
      <c r="E927" s="188">
        <f t="shared" si="173"/>
        <v>4.5850444253587634E-2</v>
      </c>
      <c r="F927" s="188">
        <f t="shared" si="173"/>
        <v>2.3884596402139458E-2</v>
      </c>
      <c r="G927" s="189">
        <f t="shared" si="174"/>
        <v>3.4731458129114205E-2</v>
      </c>
      <c r="H927" s="190">
        <f t="shared" si="175"/>
        <v>0.24814328065312258</v>
      </c>
      <c r="I927" s="190">
        <f t="shared" si="175"/>
        <v>0.60899643807816317</v>
      </c>
      <c r="J927" s="190">
        <f t="shared" si="175"/>
        <v>0.2412946254532011</v>
      </c>
      <c r="K927" s="189">
        <f t="shared" si="176"/>
        <v>0.36614478139482892</v>
      </c>
      <c r="L927" s="191">
        <f t="shared" si="177"/>
        <v>4.2088193231709092E-3</v>
      </c>
      <c r="M927" s="191">
        <f t="shared" si="177"/>
        <v>3.3304942455534025E-3</v>
      </c>
      <c r="N927" s="191">
        <f t="shared" si="177"/>
        <v>3.0157939019561692E-3</v>
      </c>
      <c r="O927" s="189">
        <f t="shared" si="178"/>
        <v>3.5183691568934933E-3</v>
      </c>
      <c r="P927" s="192">
        <f t="shared" si="179"/>
        <v>7.8953945173000622E-3</v>
      </c>
      <c r="Q927" s="192">
        <f t="shared" si="179"/>
        <v>2.6489082033467233E-2</v>
      </c>
      <c r="R927" s="192">
        <f t="shared" si="179"/>
        <v>1.1361146242717611E-2</v>
      </c>
      <c r="S927" s="189">
        <f t="shared" si="180"/>
        <v>1.5248540931161637E-2</v>
      </c>
    </row>
    <row r="928" spans="2:25" ht="25.2" hidden="1" customHeight="1">
      <c r="B928" s="169">
        <f t="shared" si="181"/>
        <v>44561</v>
      </c>
      <c r="C928" s="9">
        <f t="shared" si="182"/>
        <v>2022</v>
      </c>
      <c r="D928" s="188">
        <f t="shared" si="173"/>
        <v>3.8225465141252454E-2</v>
      </c>
      <c r="E928" s="188">
        <f t="shared" si="173"/>
        <v>5.086153354492861E-2</v>
      </c>
      <c r="F928" s="188">
        <f t="shared" si="173"/>
        <v>2.6494993034215653E-2</v>
      </c>
      <c r="G928" s="189">
        <f t="shared" si="174"/>
        <v>3.8527330573465572E-2</v>
      </c>
      <c r="H928" s="190">
        <f t="shared" si="175"/>
        <v>0.27526336981783739</v>
      </c>
      <c r="I928" s="190">
        <f t="shared" si="175"/>
        <v>0.67555491049862393</v>
      </c>
      <c r="J928" s="190">
        <f t="shared" si="175"/>
        <v>0.26766621101470978</v>
      </c>
      <c r="K928" s="189">
        <f t="shared" si="176"/>
        <v>0.40616149711039035</v>
      </c>
      <c r="L928" s="191">
        <f t="shared" si="177"/>
        <v>4.6688098376113539E-3</v>
      </c>
      <c r="M928" s="191">
        <f t="shared" si="177"/>
        <v>3.6944908069925977E-3</v>
      </c>
      <c r="N928" s="191">
        <f t="shared" si="177"/>
        <v>3.345396216023202E-3</v>
      </c>
      <c r="O928" s="189">
        <f t="shared" si="178"/>
        <v>3.9028989535423841E-3</v>
      </c>
      <c r="P928" s="192">
        <f t="shared" si="179"/>
        <v>8.758298411921734E-3</v>
      </c>
      <c r="Q928" s="192">
        <f t="shared" si="179"/>
        <v>2.9384128253329631E-2</v>
      </c>
      <c r="R928" s="192">
        <f t="shared" si="179"/>
        <v>1.2602829266754753E-2</v>
      </c>
      <c r="S928" s="189">
        <f t="shared" si="180"/>
        <v>1.6915085310668706E-2</v>
      </c>
    </row>
    <row r="929" spans="2:19" ht="25.2" hidden="1" customHeight="1">
      <c r="B929" s="169">
        <f t="shared" si="181"/>
        <v>44926</v>
      </c>
      <c r="C929" s="9">
        <f t="shared" si="182"/>
        <v>2023</v>
      </c>
      <c r="D929" s="188">
        <f t="shared" si="173"/>
        <v>4.5696368108842811E-2</v>
      </c>
      <c r="E929" s="188">
        <f t="shared" si="173"/>
        <v>6.0802068748172802E-2</v>
      </c>
      <c r="F929" s="188">
        <f t="shared" si="173"/>
        <v>3.1673256303326056E-2</v>
      </c>
      <c r="G929" s="189">
        <f t="shared" si="174"/>
        <v>4.6057231053447223E-2</v>
      </c>
      <c r="H929" s="190">
        <f t="shared" si="175"/>
        <v>0.32906169297340548</v>
      </c>
      <c r="I929" s="190">
        <f t="shared" si="175"/>
        <v>0.80758744867610543</v>
      </c>
      <c r="J929" s="190">
        <f t="shared" si="175"/>
        <v>0.31997972198976393</v>
      </c>
      <c r="K929" s="189">
        <f t="shared" si="176"/>
        <v>0.48554295454642499</v>
      </c>
      <c r="L929" s="191">
        <f t="shared" si="177"/>
        <v>5.5812964520197015E-3</v>
      </c>
      <c r="M929" s="191">
        <f t="shared" si="177"/>
        <v>4.4165535008461113E-3</v>
      </c>
      <c r="N929" s="191">
        <f t="shared" si="177"/>
        <v>3.999230784829561E-3</v>
      </c>
      <c r="O929" s="189">
        <f t="shared" si="178"/>
        <v>4.6656935792317921E-3</v>
      </c>
      <c r="P929" s="192">
        <f t="shared" si="179"/>
        <v>1.0470047303789478E-2</v>
      </c>
      <c r="Q929" s="192">
        <f t="shared" si="179"/>
        <v>3.512705303283601E-2</v>
      </c>
      <c r="R929" s="192">
        <f t="shared" si="179"/>
        <v>1.5065965142828692E-2</v>
      </c>
      <c r="S929" s="189">
        <f t="shared" si="180"/>
        <v>2.0221021826484727E-2</v>
      </c>
    </row>
    <row r="930" spans="2:19" ht="25.2" hidden="1" customHeight="1">
      <c r="B930" s="169">
        <f t="shared" si="181"/>
        <v>45291</v>
      </c>
      <c r="C930" s="9">
        <f t="shared" si="182"/>
        <v>2024</v>
      </c>
      <c r="D930" s="188">
        <f t="shared" si="173"/>
        <v>5.0987484180144219E-2</v>
      </c>
      <c r="E930" s="188">
        <f t="shared" si="173"/>
        <v>6.7842251949506369E-2</v>
      </c>
      <c r="F930" s="188">
        <f t="shared" si="173"/>
        <v>3.5340656632774713E-2</v>
      </c>
      <c r="G930" s="189">
        <f t="shared" si="174"/>
        <v>5.1390130920808436E-2</v>
      </c>
      <c r="H930" s="190">
        <f t="shared" si="175"/>
        <v>0.36716326831073104</v>
      </c>
      <c r="I930" s="190">
        <f t="shared" si="175"/>
        <v>0.90109682601860286</v>
      </c>
      <c r="J930" s="190">
        <f t="shared" si="175"/>
        <v>0.35702970910204324</v>
      </c>
      <c r="K930" s="189">
        <f t="shared" si="176"/>
        <v>0.54176326781045903</v>
      </c>
      <c r="L930" s="191">
        <f t="shared" si="177"/>
        <v>6.22754665916175E-3</v>
      </c>
      <c r="M930" s="191">
        <f t="shared" si="177"/>
        <v>4.9279398139208969E-3</v>
      </c>
      <c r="N930" s="191">
        <f t="shared" si="177"/>
        <v>4.4622959069428487E-3</v>
      </c>
      <c r="O930" s="189">
        <f t="shared" si="178"/>
        <v>5.2059274600084983E-3</v>
      </c>
      <c r="P930" s="192">
        <f t="shared" si="179"/>
        <v>1.1682358869216628E-2</v>
      </c>
      <c r="Q930" s="192">
        <f t="shared" si="179"/>
        <v>3.9194363467590872E-2</v>
      </c>
      <c r="R930" s="192">
        <f t="shared" si="179"/>
        <v>1.6810431357452468E-2</v>
      </c>
      <c r="S930" s="189">
        <f t="shared" si="180"/>
        <v>2.2562384564753322E-2</v>
      </c>
    </row>
    <row r="931" spans="2:19" ht="25.2" hidden="1" customHeight="1">
      <c r="B931" s="169">
        <f t="shared" si="181"/>
        <v>45657</v>
      </c>
      <c r="C931" s="9">
        <f t="shared" si="182"/>
        <v>2025</v>
      </c>
      <c r="D931" s="188">
        <f t="shared" si="173"/>
        <v>5.2385009068118084E-2</v>
      </c>
      <c r="E931" s="188">
        <f t="shared" si="173"/>
        <v>6.9701752120580718E-2</v>
      </c>
      <c r="F931" s="188">
        <f t="shared" si="173"/>
        <v>3.630931488284924E-2</v>
      </c>
      <c r="G931" s="189">
        <f t="shared" si="174"/>
        <v>5.2798692023849347E-2</v>
      </c>
      <c r="H931" s="190">
        <f t="shared" si="175"/>
        <v>0.3772269106665917</v>
      </c>
      <c r="I931" s="190">
        <f t="shared" si="175"/>
        <v>0.92579514681407471</v>
      </c>
      <c r="J931" s="190">
        <f t="shared" si="175"/>
        <v>0.36681559895794014</v>
      </c>
      <c r="K931" s="189">
        <f t="shared" si="176"/>
        <v>0.55661255214620209</v>
      </c>
      <c r="L931" s="191">
        <f t="shared" si="177"/>
        <v>6.3982385767399515E-3</v>
      </c>
      <c r="M931" s="191">
        <f t="shared" si="177"/>
        <v>5.0630105797594208E-3</v>
      </c>
      <c r="N931" s="191">
        <f t="shared" si="177"/>
        <v>4.5846037573443995E-3</v>
      </c>
      <c r="O931" s="189">
        <f t="shared" si="178"/>
        <v>5.3486176379479236E-3</v>
      </c>
      <c r="P931" s="192">
        <f t="shared" si="179"/>
        <v>1.2002562690458123E-2</v>
      </c>
      <c r="Q931" s="192">
        <f t="shared" si="179"/>
        <v>4.0268648643551418E-2</v>
      </c>
      <c r="R931" s="192">
        <f t="shared" si="179"/>
        <v>1.7271191416070242E-2</v>
      </c>
      <c r="S931" s="189">
        <f t="shared" si="180"/>
        <v>2.3180800916693261E-2</v>
      </c>
    </row>
    <row r="932" spans="2:19" ht="25.2" hidden="1" customHeight="1">
      <c r="B932" s="169">
        <f t="shared" si="181"/>
        <v>46022</v>
      </c>
      <c r="C932" s="9">
        <f t="shared" si="182"/>
        <v>2026</v>
      </c>
      <c r="D932" s="188">
        <f t="shared" si="173"/>
        <v>5.4074830842030415E-2</v>
      </c>
      <c r="E932" s="188">
        <f t="shared" si="173"/>
        <v>7.1950172813990146E-2</v>
      </c>
      <c r="F932" s="188">
        <f t="shared" si="173"/>
        <v>3.7480571163536223E-2</v>
      </c>
      <c r="G932" s="189">
        <f t="shared" si="174"/>
        <v>5.4501858273185599E-2</v>
      </c>
      <c r="H932" s="190">
        <f t="shared" si="175"/>
        <v>0.38939539662640504</v>
      </c>
      <c r="I932" s="190">
        <f t="shared" si="175"/>
        <v>0.95565920191492448</v>
      </c>
      <c r="J932" s="190">
        <f t="shared" si="175"/>
        <v>0.37864823957701116</v>
      </c>
      <c r="K932" s="189">
        <f t="shared" si="176"/>
        <v>0.57456761270611356</v>
      </c>
      <c r="L932" s="191">
        <f t="shared" si="177"/>
        <v>6.6046312652971286E-3</v>
      </c>
      <c r="M932" s="191">
        <f t="shared" si="177"/>
        <v>5.2263318365735776E-3</v>
      </c>
      <c r="N932" s="191">
        <f t="shared" si="177"/>
        <v>4.7324926933536874E-3</v>
      </c>
      <c r="O932" s="189">
        <f t="shared" si="178"/>
        <v>5.5211519317414645E-3</v>
      </c>
      <c r="P932" s="192">
        <f t="shared" si="179"/>
        <v>1.2389738184705157E-2</v>
      </c>
      <c r="Q932" s="192">
        <f t="shared" si="179"/>
        <v>4.1567624065993646E-2</v>
      </c>
      <c r="R932" s="192">
        <f t="shared" si="179"/>
        <v>1.7828320942922717E-2</v>
      </c>
      <c r="S932" s="189">
        <f t="shared" si="180"/>
        <v>2.3928561064540509E-2</v>
      </c>
    </row>
    <row r="933" spans="2:19" ht="25.2" hidden="1" customHeight="1">
      <c r="B933" s="169">
        <f t="shared" si="181"/>
        <v>46387</v>
      </c>
      <c r="C933" s="9">
        <f t="shared" si="182"/>
        <v>2027</v>
      </c>
      <c r="D933" s="188">
        <f t="shared" si="173"/>
        <v>5.5693687781545806E-2</v>
      </c>
      <c r="E933" s="188">
        <f t="shared" si="173"/>
        <v>7.4104170057172014E-2</v>
      </c>
      <c r="F933" s="188">
        <f t="shared" si="173"/>
        <v>3.8602640003702247E-2</v>
      </c>
      <c r="G933" s="189">
        <f t="shared" si="174"/>
        <v>5.6133499280806694E-2</v>
      </c>
      <c r="H933" s="190">
        <f t="shared" si="175"/>
        <v>0.40105286148072006</v>
      </c>
      <c r="I933" s="190">
        <f t="shared" si="175"/>
        <v>0.98426910243132559</v>
      </c>
      <c r="J933" s="190">
        <f t="shared" si="175"/>
        <v>0.38998396306850447</v>
      </c>
      <c r="K933" s="189">
        <f t="shared" si="176"/>
        <v>0.59176864232685</v>
      </c>
      <c r="L933" s="191">
        <f t="shared" si="177"/>
        <v>6.8023563989734808E-3</v>
      </c>
      <c r="M933" s="191">
        <f t="shared" si="177"/>
        <v>5.3827943428838348E-3</v>
      </c>
      <c r="N933" s="191">
        <f t="shared" si="177"/>
        <v>4.8741709661941947E-3</v>
      </c>
      <c r="O933" s="189">
        <f t="shared" si="178"/>
        <v>5.6864405693505026E-3</v>
      </c>
      <c r="P933" s="192">
        <f t="shared" si="179"/>
        <v>1.2760654067876057E-2</v>
      </c>
      <c r="Q933" s="192">
        <f t="shared" si="179"/>
        <v>4.2812048424434659E-2</v>
      </c>
      <c r="R933" s="192">
        <f t="shared" si="179"/>
        <v>1.8362053561757373E-2</v>
      </c>
      <c r="S933" s="189">
        <f t="shared" si="180"/>
        <v>2.4644918684689363E-2</v>
      </c>
    </row>
    <row r="934" spans="2:19" ht="25.2" hidden="1" customHeight="1">
      <c r="B934" s="169">
        <f t="shared" si="181"/>
        <v>46752</v>
      </c>
      <c r="C934" s="9">
        <f t="shared" si="182"/>
        <v>2028</v>
      </c>
      <c r="D934" s="188">
        <f t="shared" si="173"/>
        <v>5.7072246889864744E-2</v>
      </c>
      <c r="E934" s="188">
        <f t="shared" si="173"/>
        <v>7.5938434992139744E-2</v>
      </c>
      <c r="F934" s="188">
        <f t="shared" si="173"/>
        <v>3.955815261387445E-2</v>
      </c>
      <c r="G934" s="189">
        <f t="shared" si="174"/>
        <v>5.7522944831959653E-2</v>
      </c>
      <c r="H934" s="190">
        <f t="shared" si="175"/>
        <v>0.41097993036651964</v>
      </c>
      <c r="I934" s="190">
        <f t="shared" si="175"/>
        <v>1.008632242856069</v>
      </c>
      <c r="J934" s="190">
        <f t="shared" si="175"/>
        <v>0.39963704882743573</v>
      </c>
      <c r="K934" s="189">
        <f t="shared" si="176"/>
        <v>0.60641640735000812</v>
      </c>
      <c r="L934" s="191">
        <f t="shared" si="177"/>
        <v>6.9707318602756441E-3</v>
      </c>
      <c r="M934" s="191">
        <f t="shared" si="177"/>
        <v>5.5160320663166324E-3</v>
      </c>
      <c r="N934" s="191">
        <f t="shared" si="177"/>
        <v>4.994818979435961E-3</v>
      </c>
      <c r="O934" s="189">
        <f t="shared" si="178"/>
        <v>5.8271943020094122E-3</v>
      </c>
      <c r="P934" s="192">
        <f t="shared" si="179"/>
        <v>1.3076512410070566E-2</v>
      </c>
      <c r="Q934" s="192">
        <f t="shared" si="179"/>
        <v>4.3871754499794462E-2</v>
      </c>
      <c r="R934" s="192">
        <f t="shared" si="179"/>
        <v>1.881656065570831E-2</v>
      </c>
      <c r="S934" s="189">
        <f t="shared" si="180"/>
        <v>2.5254942521857782E-2</v>
      </c>
    </row>
    <row r="935" spans="2:19" ht="25.2" hidden="1" customHeight="1">
      <c r="B935" s="169">
        <f t="shared" si="181"/>
        <v>47118</v>
      </c>
      <c r="C935" s="9">
        <f t="shared" si="182"/>
        <v>2029</v>
      </c>
      <c r="D935" s="188">
        <f t="shared" si="173"/>
        <v>5.8489885308199159E-2</v>
      </c>
      <c r="E935" s="188">
        <f t="shared" si="173"/>
        <v>7.782469755826564E-2</v>
      </c>
      <c r="F935" s="188">
        <f t="shared" si="173"/>
        <v>4.0540752037583547E-2</v>
      </c>
      <c r="G935" s="189">
        <f t="shared" si="174"/>
        <v>5.8951778301349456E-2</v>
      </c>
      <c r="H935" s="190">
        <f t="shared" si="175"/>
        <v>0.42118841119917894</v>
      </c>
      <c r="I935" s="190">
        <f t="shared" si="175"/>
        <v>1.0336860281083453</v>
      </c>
      <c r="J935" s="190">
        <f t="shared" si="175"/>
        <v>0.40956377967615876</v>
      </c>
      <c r="K935" s="189">
        <f t="shared" si="176"/>
        <v>0.62147940632789433</v>
      </c>
      <c r="L935" s="191">
        <f t="shared" si="177"/>
        <v>7.1438804189455753E-3</v>
      </c>
      <c r="M935" s="191">
        <f t="shared" si="177"/>
        <v>5.6530468046546061E-3</v>
      </c>
      <c r="N935" s="191">
        <f t="shared" si="177"/>
        <v>5.1188871152417692E-3</v>
      </c>
      <c r="O935" s="189">
        <f t="shared" si="178"/>
        <v>5.9719381129473168E-3</v>
      </c>
      <c r="P935" s="192">
        <f t="shared" si="179"/>
        <v>1.3401324685397944E-2</v>
      </c>
      <c r="Q935" s="192">
        <f t="shared" si="179"/>
        <v>4.4961501058724651E-2</v>
      </c>
      <c r="R935" s="192">
        <f t="shared" si="179"/>
        <v>1.9283952089200109E-2</v>
      </c>
      <c r="S935" s="189">
        <f t="shared" si="180"/>
        <v>2.5882259277774235E-2</v>
      </c>
    </row>
    <row r="936" spans="2:19" ht="25.2" hidden="1" customHeight="1">
      <c r="B936" s="169">
        <f t="shared" si="181"/>
        <v>47483</v>
      </c>
      <c r="C936" s="9">
        <f t="shared" si="182"/>
        <v>2030</v>
      </c>
      <c r="D936" s="188">
        <f t="shared" si="173"/>
        <v>5.9904567406350556E-2</v>
      </c>
      <c r="E936" s="188">
        <f t="shared" si="173"/>
        <v>7.9707026543005377E-2</v>
      </c>
      <c r="F936" s="188">
        <f t="shared" si="173"/>
        <v>4.1521302364378676E-2</v>
      </c>
      <c r="G936" s="189">
        <f t="shared" si="174"/>
        <v>6.0377632104578201E-2</v>
      </c>
      <c r="H936" s="190">
        <f t="shared" si="175"/>
        <v>0.43137560343135078</v>
      </c>
      <c r="I936" s="190">
        <f t="shared" si="175"/>
        <v>1.0586875666028841</v>
      </c>
      <c r="J936" s="190">
        <f t="shared" si="175"/>
        <v>0.41946980948124485</v>
      </c>
      <c r="K936" s="189">
        <f t="shared" si="176"/>
        <v>0.63651099317182658</v>
      </c>
      <c r="L936" s="191">
        <f t="shared" si="177"/>
        <v>7.3166678964173412E-3</v>
      </c>
      <c r="M936" s="191">
        <f t="shared" si="177"/>
        <v>5.7897758146777415E-3</v>
      </c>
      <c r="N936" s="191">
        <f t="shared" si="177"/>
        <v>5.2426965213678437E-3</v>
      </c>
      <c r="O936" s="189">
        <f t="shared" si="178"/>
        <v>6.1163800774876424E-3</v>
      </c>
      <c r="P936" s="192">
        <f t="shared" si="179"/>
        <v>1.3725459602470335E-2</v>
      </c>
      <c r="Q936" s="192">
        <f t="shared" si="179"/>
        <v>4.6048975077841538E-2</v>
      </c>
      <c r="R936" s="192">
        <f t="shared" si="179"/>
        <v>1.9750368832171163E-2</v>
      </c>
      <c r="S936" s="189">
        <f t="shared" si="180"/>
        <v>2.6508267837494343E-2</v>
      </c>
    </row>
    <row r="937" spans="2:19" ht="25.2" hidden="1" customHeight="1">
      <c r="B937" s="169">
        <f t="shared" si="181"/>
        <v>47848</v>
      </c>
      <c r="C937" s="9">
        <f t="shared" si="182"/>
        <v>2031</v>
      </c>
      <c r="D937" s="188">
        <f t="shared" si="173"/>
        <v>6.1313395042325816E-2</v>
      </c>
      <c r="E937" s="188">
        <f t="shared" si="173"/>
        <v>8.1581565774938719E-2</v>
      </c>
      <c r="F937" s="188">
        <f t="shared" si="173"/>
        <v>4.2497794822054291E-2</v>
      </c>
      <c r="G937" s="189">
        <f t="shared" si="174"/>
        <v>6.1797585213106278E-2</v>
      </c>
      <c r="H937" s="190">
        <f t="shared" si="175"/>
        <v>0.44152063740642566</v>
      </c>
      <c r="I937" s="190">
        <f t="shared" si="175"/>
        <v>1.0835856397594132</v>
      </c>
      <c r="J937" s="190">
        <f t="shared" si="175"/>
        <v>0.42933484458025145</v>
      </c>
      <c r="K937" s="189">
        <f t="shared" si="176"/>
        <v>0.6514803739153634</v>
      </c>
      <c r="L937" s="191">
        <f t="shared" si="177"/>
        <v>7.4887403173031133E-3</v>
      </c>
      <c r="M937" s="191">
        <f t="shared" si="177"/>
        <v>5.9259389909926494E-3</v>
      </c>
      <c r="N937" s="191">
        <f t="shared" si="177"/>
        <v>5.3659935597427733E-3</v>
      </c>
      <c r="O937" s="189">
        <f t="shared" si="178"/>
        <v>6.2602242893461781E-3</v>
      </c>
      <c r="P937" s="192">
        <f t="shared" si="179"/>
        <v>1.4048253132941141E-2</v>
      </c>
      <c r="Q937" s="192">
        <f t="shared" si="179"/>
        <v>4.7131948739230864E-2</v>
      </c>
      <c r="R937" s="192">
        <f t="shared" si="179"/>
        <v>2.0214855375287694E-2</v>
      </c>
      <c r="S937" s="189">
        <f t="shared" si="180"/>
        <v>2.7131685749153232E-2</v>
      </c>
    </row>
    <row r="938" spans="2:19" ht="25.2" hidden="1" customHeight="1">
      <c r="B938" s="169">
        <f t="shared" si="181"/>
        <v>48213</v>
      </c>
      <c r="C938" s="9">
        <f t="shared" si="182"/>
        <v>2032</v>
      </c>
      <c r="D938" s="188">
        <f t="shared" si="173"/>
        <v>6.2635506725939802E-2</v>
      </c>
      <c r="E938" s="188">
        <f t="shared" si="173"/>
        <v>8.3340723642548423E-2</v>
      </c>
      <c r="F938" s="188">
        <f t="shared" si="173"/>
        <v>4.3414182358958435E-2</v>
      </c>
      <c r="G938" s="189">
        <f t="shared" si="174"/>
        <v>6.3130137575815551E-2</v>
      </c>
      <c r="H938" s="190">
        <f t="shared" si="175"/>
        <v>0.45104122573575833</v>
      </c>
      <c r="I938" s="190">
        <f t="shared" si="175"/>
        <v>1.106951190362724</v>
      </c>
      <c r="J938" s="190">
        <f t="shared" si="175"/>
        <v>0.43859266848333656</v>
      </c>
      <c r="K938" s="189">
        <f t="shared" si="176"/>
        <v>0.66552836152727302</v>
      </c>
      <c r="L938" s="191">
        <f t="shared" si="177"/>
        <v>7.6502213617343148E-3</v>
      </c>
      <c r="M938" s="191">
        <f t="shared" si="177"/>
        <v>6.0537210714167811E-3</v>
      </c>
      <c r="N938" s="191">
        <f t="shared" si="177"/>
        <v>5.4817014368654781E-3</v>
      </c>
      <c r="O938" s="189">
        <f t="shared" si="178"/>
        <v>6.3952146233388586E-3</v>
      </c>
      <c r="P938" s="192">
        <f t="shared" si="179"/>
        <v>1.4351178123289607E-2</v>
      </c>
      <c r="Q938" s="192">
        <f t="shared" si="179"/>
        <v>4.81482633643893E-2</v>
      </c>
      <c r="R938" s="192">
        <f t="shared" si="179"/>
        <v>2.0650751910714991E-2</v>
      </c>
      <c r="S938" s="189">
        <f t="shared" si="180"/>
        <v>2.7716731132797965E-2</v>
      </c>
    </row>
    <row r="939" spans="2:19" ht="25.2" hidden="1" customHeight="1">
      <c r="B939" s="169">
        <f t="shared" si="181"/>
        <v>48579</v>
      </c>
      <c r="C939" s="9">
        <f t="shared" si="182"/>
        <v>2033</v>
      </c>
      <c r="D939" s="188">
        <f t="shared" si="173"/>
        <v>6.390614649488259E-2</v>
      </c>
      <c r="E939" s="188">
        <f t="shared" si="173"/>
        <v>8.5031394691096621E-2</v>
      </c>
      <c r="F939" s="188">
        <f t="shared" si="173"/>
        <v>4.4294893468757458E-2</v>
      </c>
      <c r="G939" s="189">
        <f t="shared" si="174"/>
        <v>6.4410811551578892E-2</v>
      </c>
      <c r="H939" s="190">
        <f t="shared" si="175"/>
        <v>0.46019116239006191</v>
      </c>
      <c r="I939" s="190">
        <f t="shared" si="175"/>
        <v>1.1294070828472809</v>
      </c>
      <c r="J939" s="190">
        <f t="shared" si="175"/>
        <v>0.44749007054923007</v>
      </c>
      <c r="K939" s="189">
        <f t="shared" si="176"/>
        <v>0.67902943859552423</v>
      </c>
      <c r="L939" s="191">
        <f t="shared" si="177"/>
        <v>7.8054156917804944E-3</v>
      </c>
      <c r="M939" s="191">
        <f t="shared" si="177"/>
        <v>6.1765283918250877E-3</v>
      </c>
      <c r="N939" s="191">
        <f t="shared" si="177"/>
        <v>5.5929046219475196E-3</v>
      </c>
      <c r="O939" s="189">
        <f t="shared" si="178"/>
        <v>6.5249495685177003E-3</v>
      </c>
      <c r="P939" s="192">
        <f t="shared" si="179"/>
        <v>1.4642309761042952E-2</v>
      </c>
      <c r="Q939" s="192">
        <f t="shared" si="179"/>
        <v>4.9125011241659806E-2</v>
      </c>
      <c r="R939" s="192">
        <f t="shared" si="179"/>
        <v>2.1069678299402744E-2</v>
      </c>
      <c r="S939" s="189">
        <f t="shared" si="180"/>
        <v>2.8278999767368501E-2</v>
      </c>
    </row>
    <row r="940" spans="2:19" ht="25.2" hidden="1" customHeight="1">
      <c r="B940" s="169">
        <f t="shared" si="181"/>
        <v>48944</v>
      </c>
      <c r="C940" s="9">
        <f t="shared" si="182"/>
        <v>2034</v>
      </c>
      <c r="D940" s="188">
        <f t="shared" si="173"/>
        <v>6.5220681284547305E-2</v>
      </c>
      <c r="E940" s="188">
        <f t="shared" si="173"/>
        <v>8.6780470995425338E-2</v>
      </c>
      <c r="F940" s="188">
        <f t="shared" si="173"/>
        <v>4.5206029277483427E-2</v>
      </c>
      <c r="G940" s="189">
        <f t="shared" si="174"/>
        <v>6.5735727185818688E-2</v>
      </c>
      <c r="H940" s="190">
        <f t="shared" si="175"/>
        <v>0.46965718915020188</v>
      </c>
      <c r="I940" s="190">
        <f t="shared" si="175"/>
        <v>1.1526387277441512</v>
      </c>
      <c r="J940" s="190">
        <f t="shared" si="175"/>
        <v>0.4566948387605882</v>
      </c>
      <c r="K940" s="189">
        <f t="shared" si="176"/>
        <v>0.69299691855164713</v>
      </c>
      <c r="L940" s="191">
        <f t="shared" si="177"/>
        <v>7.9659713039931957E-3</v>
      </c>
      <c r="M940" s="191">
        <f t="shared" si="177"/>
        <v>6.3035781655280936E-3</v>
      </c>
      <c r="N940" s="191">
        <f t="shared" si="177"/>
        <v>5.7079493884382576E-3</v>
      </c>
      <c r="O940" s="189">
        <f t="shared" si="178"/>
        <v>6.6591662859865159E-3</v>
      </c>
      <c r="P940" s="192">
        <f t="shared" si="179"/>
        <v>1.4943498717624454E-2</v>
      </c>
      <c r="Q940" s="192">
        <f t="shared" si="179"/>
        <v>5.0135501466179976E-2</v>
      </c>
      <c r="R940" s="192">
        <f t="shared" si="179"/>
        <v>2.1503076754022861E-2</v>
      </c>
      <c r="S940" s="189">
        <f t="shared" si="180"/>
        <v>2.8860692312609099E-2</v>
      </c>
    </row>
    <row r="941" spans="2:19" ht="25.2" hidden="1" customHeight="1">
      <c r="B941" s="169">
        <f t="shared" si="181"/>
        <v>49309</v>
      </c>
      <c r="C941" s="9">
        <f t="shared" si="182"/>
        <v>2035</v>
      </c>
      <c r="D941" s="188">
        <f t="shared" si="173"/>
        <v>6.6573168840454083E-2</v>
      </c>
      <c r="E941" s="188">
        <f t="shared" si="173"/>
        <v>8.8580045989206477E-2</v>
      </c>
      <c r="F941" s="188">
        <f t="shared" si="173"/>
        <v>4.614347106505088E-2</v>
      </c>
      <c r="G941" s="189">
        <f t="shared" si="174"/>
        <v>6.7098895298237135E-2</v>
      </c>
      <c r="H941" s="190">
        <f t="shared" si="175"/>
        <v>0.47939651556257862</v>
      </c>
      <c r="I941" s="190">
        <f t="shared" si="175"/>
        <v>1.1765411081705197</v>
      </c>
      <c r="J941" s="190">
        <f t="shared" si="175"/>
        <v>0.46616536366319888</v>
      </c>
      <c r="K941" s="189">
        <f t="shared" si="176"/>
        <v>0.70736766246543237</v>
      </c>
      <c r="L941" s="191">
        <f t="shared" si="177"/>
        <v>8.1311624189457747E-3</v>
      </c>
      <c r="M941" s="191">
        <f t="shared" si="177"/>
        <v>6.43429607369233E-3</v>
      </c>
      <c r="N941" s="191">
        <f t="shared" si="177"/>
        <v>5.8263156852257376E-3</v>
      </c>
      <c r="O941" s="189">
        <f t="shared" si="178"/>
        <v>6.7972580592879474E-3</v>
      </c>
      <c r="P941" s="192">
        <f t="shared" si="179"/>
        <v>1.5253383491276525E-2</v>
      </c>
      <c r="Q941" s="192">
        <f t="shared" si="179"/>
        <v>5.1175166193788695E-2</v>
      </c>
      <c r="R941" s="192">
        <f t="shared" si="179"/>
        <v>2.1948988129843069E-2</v>
      </c>
      <c r="S941" s="189">
        <f t="shared" si="180"/>
        <v>2.9459179271636094E-2</v>
      </c>
    </row>
    <row r="942" spans="2:19" ht="25.2" hidden="1" customHeight="1">
      <c r="B942" s="169">
        <f t="shared" si="181"/>
        <v>49674</v>
      </c>
      <c r="C942" s="9">
        <f t="shared" si="182"/>
        <v>2036</v>
      </c>
      <c r="D942" s="188">
        <f t="shared" ref="D942:F957" si="183">D895*$G$870</f>
        <v>6.7857435953410261E-2</v>
      </c>
      <c r="E942" s="188">
        <f t="shared" si="183"/>
        <v>9.0288849128812396E-2</v>
      </c>
      <c r="F942" s="188">
        <f t="shared" si="183"/>
        <v>4.7033627616085885E-2</v>
      </c>
      <c r="G942" s="189">
        <f t="shared" si="174"/>
        <v>6.8393304232769514E-2</v>
      </c>
      <c r="H942" s="190">
        <f t="shared" ref="H942:J957" si="184">H895*$H$870</f>
        <v>0.48864458336115824</v>
      </c>
      <c r="I942" s="190">
        <f t="shared" si="184"/>
        <v>1.1992378353743214</v>
      </c>
      <c r="J942" s="190">
        <f t="shared" si="184"/>
        <v>0.47515818849307401</v>
      </c>
      <c r="K942" s="189">
        <f t="shared" si="176"/>
        <v>0.72101353574285121</v>
      </c>
      <c r="L942" s="191">
        <f t="shared" ref="L942:N957" si="185">L895*$G$870</f>
        <v>8.2880211755085482E-3</v>
      </c>
      <c r="M942" s="191">
        <f t="shared" si="185"/>
        <v>6.5584204767573191E-3</v>
      </c>
      <c r="N942" s="191">
        <f t="shared" si="185"/>
        <v>5.9387115010561126E-3</v>
      </c>
      <c r="O942" s="189">
        <f t="shared" si="178"/>
        <v>6.92838438444066E-3</v>
      </c>
      <c r="P942" s="192">
        <f t="shared" ref="P942:R957" si="186">P895*$G$870</f>
        <v>1.5547637454552662E-2</v>
      </c>
      <c r="Q942" s="192">
        <f t="shared" si="186"/>
        <v>5.2162389486407626E-2</v>
      </c>
      <c r="R942" s="192">
        <f t="shared" si="186"/>
        <v>2.2372407415852693E-2</v>
      </c>
      <c r="S942" s="189">
        <f t="shared" si="180"/>
        <v>3.0027478118937662E-2</v>
      </c>
    </row>
    <row r="943" spans="2:19" ht="25.2" hidden="1" customHeight="1">
      <c r="B943" s="169">
        <f t="shared" si="181"/>
        <v>50040</v>
      </c>
      <c r="C943" s="9">
        <f t="shared" si="182"/>
        <v>2037</v>
      </c>
      <c r="D943" s="188">
        <f t="shared" si="183"/>
        <v>6.9121485475531277E-2</v>
      </c>
      <c r="E943" s="188">
        <f t="shared" si="183"/>
        <v>9.1970751413957566E-2</v>
      </c>
      <c r="F943" s="188">
        <f t="shared" si="183"/>
        <v>4.7909770866658312E-2</v>
      </c>
      <c r="G943" s="189">
        <f t="shared" si="174"/>
        <v>6.9667335918715725E-2</v>
      </c>
      <c r="H943" s="190">
        <f t="shared" si="184"/>
        <v>0.49774706333857405</v>
      </c>
      <c r="I943" s="190">
        <f t="shared" si="184"/>
        <v>1.2215772590707183</v>
      </c>
      <c r="J943" s="190">
        <f t="shared" si="184"/>
        <v>0.48400944366736226</v>
      </c>
      <c r="K943" s="189">
        <f t="shared" si="176"/>
        <v>0.73444458869221829</v>
      </c>
      <c r="L943" s="191">
        <f t="shared" si="185"/>
        <v>8.442410581165188E-3</v>
      </c>
      <c r="M943" s="191">
        <f t="shared" si="185"/>
        <v>6.6805908498790752E-3</v>
      </c>
      <c r="N943" s="191">
        <f t="shared" si="185"/>
        <v>6.0493379243721761E-3</v>
      </c>
      <c r="O943" s="189">
        <f t="shared" si="178"/>
        <v>7.0574464518054795E-3</v>
      </c>
      <c r="P943" s="192">
        <f t="shared" si="186"/>
        <v>1.5837259121189634E-2</v>
      </c>
      <c r="Q943" s="192">
        <f t="shared" si="186"/>
        <v>5.3134071404189701E-2</v>
      </c>
      <c r="R943" s="192">
        <f t="shared" si="186"/>
        <v>2.2789161018539974E-2</v>
      </c>
      <c r="S943" s="189">
        <f t="shared" si="180"/>
        <v>3.0586830514639771E-2</v>
      </c>
    </row>
    <row r="944" spans="2:19" ht="25.2" hidden="1" customHeight="1">
      <c r="B944" s="169">
        <f t="shared" si="181"/>
        <v>50405</v>
      </c>
      <c r="C944" s="9">
        <f t="shared" si="182"/>
        <v>2038</v>
      </c>
      <c r="D944" s="188">
        <f t="shared" si="183"/>
        <v>7.0358668662712495E-2</v>
      </c>
      <c r="E944" s="188">
        <f t="shared" si="183"/>
        <v>9.3616906246698398E-2</v>
      </c>
      <c r="F944" s="188">
        <f t="shared" si="183"/>
        <v>4.8767292411662097E-2</v>
      </c>
      <c r="G944" s="189">
        <f t="shared" si="174"/>
        <v>7.0914289107024339E-2</v>
      </c>
      <c r="H944" s="190">
        <f t="shared" si="184"/>
        <v>0.50665607757625719</v>
      </c>
      <c r="I944" s="190">
        <f t="shared" si="184"/>
        <v>1.2434418766547863</v>
      </c>
      <c r="J944" s="190">
        <f t="shared" si="184"/>
        <v>0.49267257267887882</v>
      </c>
      <c r="K944" s="189">
        <f t="shared" si="176"/>
        <v>0.74759017563664087</v>
      </c>
      <c r="L944" s="191">
        <f t="shared" si="185"/>
        <v>8.5935185667422032E-3</v>
      </c>
      <c r="M944" s="191">
        <f t="shared" si="185"/>
        <v>6.8001645920092689E-3</v>
      </c>
      <c r="N944" s="191">
        <f t="shared" si="185"/>
        <v>6.1576130738734171E-3</v>
      </c>
      <c r="O944" s="189">
        <f t="shared" si="178"/>
        <v>7.1837654108749633E-3</v>
      </c>
      <c r="P944" s="192">
        <f t="shared" si="186"/>
        <v>1.612072511705143E-2</v>
      </c>
      <c r="Q944" s="192">
        <f t="shared" si="186"/>
        <v>5.4085101020458874E-2</v>
      </c>
      <c r="R944" s="192">
        <f t="shared" si="186"/>
        <v>2.3197056865513405E-2</v>
      </c>
      <c r="S944" s="189">
        <f t="shared" si="180"/>
        <v>3.1134294334341239E-2</v>
      </c>
    </row>
    <row r="945" spans="2:19" ht="25.2" hidden="1" customHeight="1">
      <c r="B945" s="169">
        <f t="shared" si="181"/>
        <v>50770</v>
      </c>
      <c r="C945" s="9">
        <f t="shared" si="182"/>
        <v>2039</v>
      </c>
      <c r="D945" s="188">
        <f t="shared" si="183"/>
        <v>7.1569458209555112E-2</v>
      </c>
      <c r="E945" s="188">
        <f t="shared" si="183"/>
        <v>9.5227942578761909E-2</v>
      </c>
      <c r="F945" s="188">
        <f t="shared" si="183"/>
        <v>4.9606519887140897E-2</v>
      </c>
      <c r="G945" s="189">
        <f t="shared" si="174"/>
        <v>7.2134640225152633E-2</v>
      </c>
      <c r="H945" s="190">
        <f t="shared" si="184"/>
        <v>0.51537502997023166</v>
      </c>
      <c r="I945" s="190">
        <f t="shared" si="184"/>
        <v>1.2648400420120265</v>
      </c>
      <c r="J945" s="190">
        <f t="shared" si="184"/>
        <v>0.50115088547748043</v>
      </c>
      <c r="K945" s="189">
        <f t="shared" si="176"/>
        <v>0.76045531915324605</v>
      </c>
      <c r="L945" s="191">
        <f t="shared" si="185"/>
        <v>8.7414028665587454E-3</v>
      </c>
      <c r="M945" s="191">
        <f t="shared" si="185"/>
        <v>6.9171873890761723E-3</v>
      </c>
      <c r="N945" s="191">
        <f t="shared" si="185"/>
        <v>6.2635783185981016E-3</v>
      </c>
      <c r="O945" s="189">
        <f t="shared" si="178"/>
        <v>7.3073895247443392E-3</v>
      </c>
      <c r="P945" s="192">
        <f t="shared" si="186"/>
        <v>1.6398143746912362E-2</v>
      </c>
      <c r="Q945" s="192">
        <f t="shared" si="186"/>
        <v>5.5015841698191507E-2</v>
      </c>
      <c r="R945" s="192">
        <f t="shared" si="186"/>
        <v>2.3596250802864899E-2</v>
      </c>
      <c r="S945" s="189">
        <f t="shared" si="180"/>
        <v>3.167007874932292E-2</v>
      </c>
    </row>
    <row r="946" spans="2:19" ht="25.2" hidden="1" customHeight="1">
      <c r="B946" s="169">
        <f t="shared" si="181"/>
        <v>51135</v>
      </c>
      <c r="C946" s="9">
        <f t="shared" si="182"/>
        <v>2040</v>
      </c>
      <c r="D946" s="188">
        <f t="shared" si="183"/>
        <v>7.2692703616378751E-2</v>
      </c>
      <c r="E946" s="188">
        <f t="shared" si="183"/>
        <v>9.6722495587528143E-2</v>
      </c>
      <c r="F946" s="188">
        <f t="shared" si="183"/>
        <v>5.0385068404981956E-2</v>
      </c>
      <c r="G946" s="189">
        <f t="shared" si="174"/>
        <v>7.3266755869629621E-2</v>
      </c>
      <c r="H946" s="190">
        <f t="shared" si="184"/>
        <v>0.52346357290024326</v>
      </c>
      <c r="I946" s="190">
        <f t="shared" si="184"/>
        <v>1.2846910483364944</v>
      </c>
      <c r="J946" s="190">
        <f t="shared" si="184"/>
        <v>0.50901618786093517</v>
      </c>
      <c r="K946" s="189">
        <f t="shared" si="176"/>
        <v>0.77239026969922431</v>
      </c>
      <c r="L946" s="191">
        <f t="shared" si="185"/>
        <v>8.8785946361304505E-3</v>
      </c>
      <c r="M946" s="191">
        <f t="shared" si="185"/>
        <v>7.0257490459238259E-3</v>
      </c>
      <c r="N946" s="191">
        <f t="shared" si="185"/>
        <v>6.3618819211773668E-3</v>
      </c>
      <c r="O946" s="189">
        <f t="shared" si="178"/>
        <v>7.4220752010772141E-3</v>
      </c>
      <c r="P946" s="192">
        <f t="shared" si="186"/>
        <v>1.6655504080565049E-2</v>
      </c>
      <c r="Q946" s="192">
        <f t="shared" si="186"/>
        <v>5.5879286707221622E-2</v>
      </c>
      <c r="R946" s="192">
        <f t="shared" si="186"/>
        <v>2.3966581681365777E-2</v>
      </c>
      <c r="S946" s="189">
        <f t="shared" si="180"/>
        <v>3.2167124156384147E-2</v>
      </c>
    </row>
    <row r="947" spans="2:19" ht="25.2" hidden="1" customHeight="1">
      <c r="B947" s="169">
        <f t="shared" si="181"/>
        <v>51501</v>
      </c>
      <c r="C947" s="9">
        <f t="shared" si="182"/>
        <v>2041</v>
      </c>
      <c r="D947" s="188">
        <f t="shared" si="183"/>
        <v>7.3722283664637123E-2</v>
      </c>
      <c r="E947" s="188">
        <f t="shared" si="183"/>
        <v>9.8092420583029888E-2</v>
      </c>
      <c r="F947" s="188">
        <f t="shared" si="183"/>
        <v>5.1098695200783438E-2</v>
      </c>
      <c r="G947" s="189">
        <f t="shared" si="174"/>
        <v>7.4304466482816814E-2</v>
      </c>
      <c r="H947" s="190">
        <f t="shared" si="184"/>
        <v>0.53087762718404485</v>
      </c>
      <c r="I947" s="190">
        <f t="shared" si="184"/>
        <v>1.3028867159309157</v>
      </c>
      <c r="J947" s="190">
        <f t="shared" si="184"/>
        <v>0.51622561721477866</v>
      </c>
      <c r="K947" s="189">
        <f t="shared" si="176"/>
        <v>0.78332998677657972</v>
      </c>
      <c r="L947" s="191">
        <f t="shared" si="185"/>
        <v>9.0043462375865597E-3</v>
      </c>
      <c r="M947" s="191">
        <f t="shared" si="185"/>
        <v>7.1252579468436108E-3</v>
      </c>
      <c r="N947" s="191">
        <f t="shared" si="185"/>
        <v>6.4519881680159289E-3</v>
      </c>
      <c r="O947" s="189">
        <f t="shared" si="178"/>
        <v>7.527197450815367E-3</v>
      </c>
      <c r="P947" s="192">
        <f t="shared" si="186"/>
        <v>1.6891403611631221E-2</v>
      </c>
      <c r="Q947" s="192">
        <f t="shared" si="186"/>
        <v>5.6670730632712142E-2</v>
      </c>
      <c r="R947" s="192">
        <f t="shared" si="186"/>
        <v>2.4306031352330133E-2</v>
      </c>
      <c r="S947" s="189">
        <f t="shared" si="180"/>
        <v>3.2622721865557834E-2</v>
      </c>
    </row>
    <row r="948" spans="2:19" ht="25.2" hidden="1" customHeight="1">
      <c r="B948" s="169">
        <f t="shared" si="181"/>
        <v>51866</v>
      </c>
      <c r="C948" s="9">
        <f t="shared" si="182"/>
        <v>2042</v>
      </c>
      <c r="D948" s="188">
        <f t="shared" si="183"/>
        <v>7.4712343907082895E-2</v>
      </c>
      <c r="E948" s="188">
        <f t="shared" si="183"/>
        <v>9.9409761838305077E-2</v>
      </c>
      <c r="F948" s="188">
        <f t="shared" si="183"/>
        <v>5.1784929864773052E-2</v>
      </c>
      <c r="G948" s="189">
        <f t="shared" si="174"/>
        <v>7.5302345203387008E-2</v>
      </c>
      <c r="H948" s="190">
        <f t="shared" si="184"/>
        <v>0.53800709749006292</v>
      </c>
      <c r="I948" s="190">
        <f t="shared" si="184"/>
        <v>1.3203839538586206</v>
      </c>
      <c r="J948" s="190">
        <f t="shared" si="184"/>
        <v>0.52315831699468973</v>
      </c>
      <c r="K948" s="189">
        <f t="shared" si="176"/>
        <v>0.79384978944779105</v>
      </c>
      <c r="L948" s="191">
        <f t="shared" si="185"/>
        <v>9.1252709400768423E-3</v>
      </c>
      <c r="M948" s="191">
        <f t="shared" si="185"/>
        <v>7.2209472589440226E-3</v>
      </c>
      <c r="N948" s="191">
        <f t="shared" si="185"/>
        <v>6.5386357412102348E-3</v>
      </c>
      <c r="O948" s="189">
        <f t="shared" si="178"/>
        <v>7.6282846467436993E-3</v>
      </c>
      <c r="P948" s="192">
        <f t="shared" si="186"/>
        <v>1.711824828224745E-2</v>
      </c>
      <c r="Q948" s="192">
        <f t="shared" si="186"/>
        <v>5.7431795463056164E-2</v>
      </c>
      <c r="R948" s="192">
        <f t="shared" si="186"/>
        <v>2.4632451453517598E-2</v>
      </c>
      <c r="S948" s="189">
        <f t="shared" si="180"/>
        <v>3.3060831732940402E-2</v>
      </c>
    </row>
    <row r="949" spans="2:19" ht="25.2" hidden="1" customHeight="1">
      <c r="B949" s="169">
        <f t="shared" si="181"/>
        <v>52231</v>
      </c>
      <c r="C949" s="9">
        <f t="shared" si="182"/>
        <v>2043</v>
      </c>
      <c r="D949" s="188">
        <f t="shared" si="183"/>
        <v>7.5600167796510784E-2</v>
      </c>
      <c r="E949" s="188">
        <f t="shared" si="183"/>
        <v>0.10059107079994263</v>
      </c>
      <c r="F949" s="188">
        <f t="shared" si="183"/>
        <v>5.2400302043478508E-2</v>
      </c>
      <c r="G949" s="189">
        <f t="shared" si="174"/>
        <v>7.6197180213310636E-2</v>
      </c>
      <c r="H949" s="190">
        <f t="shared" si="184"/>
        <v>0.54440035901626371</v>
      </c>
      <c r="I949" s="190">
        <f t="shared" si="184"/>
        <v>1.3360743787087745</v>
      </c>
      <c r="J949" s="190">
        <f t="shared" si="184"/>
        <v>0.52937512706235967</v>
      </c>
      <c r="K949" s="189">
        <f t="shared" si="176"/>
        <v>0.80328328826246598</v>
      </c>
      <c r="L949" s="191">
        <f t="shared" si="185"/>
        <v>9.2337086240581925E-3</v>
      </c>
      <c r="M949" s="191">
        <f t="shared" si="185"/>
        <v>7.3067554285921642E-3</v>
      </c>
      <c r="N949" s="191">
        <f t="shared" si="185"/>
        <v>6.6163358468652412E-3</v>
      </c>
      <c r="O949" s="189">
        <f t="shared" si="178"/>
        <v>7.7189332998385332E-3</v>
      </c>
      <c r="P949" s="192">
        <f t="shared" si="186"/>
        <v>1.7321668346126563E-2</v>
      </c>
      <c r="Q949" s="192">
        <f t="shared" si="186"/>
        <v>5.8114270638620881E-2</v>
      </c>
      <c r="R949" s="192">
        <f t="shared" si="186"/>
        <v>2.4925164514197424E-2</v>
      </c>
      <c r="S949" s="189">
        <f t="shared" si="180"/>
        <v>3.3453701166314957E-2</v>
      </c>
    </row>
    <row r="950" spans="2:19" ht="25.2" hidden="1" customHeight="1">
      <c r="B950" s="169">
        <f t="shared" si="181"/>
        <v>52596</v>
      </c>
      <c r="C950" s="9">
        <f t="shared" si="182"/>
        <v>2044</v>
      </c>
      <c r="D950" s="188">
        <f t="shared" si="183"/>
        <v>7.6438361165147059E-2</v>
      </c>
      <c r="E950" s="188">
        <f t="shared" si="183"/>
        <v>0.1017063430400186</v>
      </c>
      <c r="F950" s="188">
        <f t="shared" si="183"/>
        <v>5.2981274109646453E-2</v>
      </c>
      <c r="G950" s="189">
        <f t="shared" si="174"/>
        <v>7.7041992771604034E-2</v>
      </c>
      <c r="H950" s="190">
        <f t="shared" si="184"/>
        <v>0.5504362288312471</v>
      </c>
      <c r="I950" s="190">
        <f t="shared" si="184"/>
        <v>1.3508876882142888</v>
      </c>
      <c r="J950" s="190">
        <f t="shared" si="184"/>
        <v>0.53524440928695727</v>
      </c>
      <c r="K950" s="189">
        <f t="shared" si="176"/>
        <v>0.81218944211083111</v>
      </c>
      <c r="L950" s="191">
        <f t="shared" si="185"/>
        <v>9.3360844991678578E-3</v>
      </c>
      <c r="M950" s="191">
        <f t="shared" si="185"/>
        <v>7.3877668089237271E-3</v>
      </c>
      <c r="N950" s="191">
        <f t="shared" si="185"/>
        <v>6.6896924146236649E-3</v>
      </c>
      <c r="O950" s="189">
        <f t="shared" si="178"/>
        <v>7.8045145742384166E-3</v>
      </c>
      <c r="P950" s="192">
        <f t="shared" si="186"/>
        <v>1.7513716961422232E-2</v>
      </c>
      <c r="Q950" s="192">
        <f t="shared" si="186"/>
        <v>5.8758594556043112E-2</v>
      </c>
      <c r="R950" s="192">
        <f t="shared" si="186"/>
        <v>2.5201514530565149E-2</v>
      </c>
      <c r="S950" s="189">
        <f t="shared" si="180"/>
        <v>3.3824608682676831E-2</v>
      </c>
    </row>
    <row r="951" spans="2:19" ht="25.2" hidden="1" customHeight="1">
      <c r="B951" s="169">
        <f t="shared" si="181"/>
        <v>52962</v>
      </c>
      <c r="C951" s="9">
        <f t="shared" si="182"/>
        <v>2045</v>
      </c>
      <c r="D951" s="188">
        <f t="shared" si="183"/>
        <v>7.7290289130747883E-2</v>
      </c>
      <c r="E951" s="188">
        <f t="shared" si="183"/>
        <v>0.10283989007836472</v>
      </c>
      <c r="F951" s="188">
        <f t="shared" si="183"/>
        <v>5.3571765956660973E-2</v>
      </c>
      <c r="G951" s="189">
        <f t="shared" si="174"/>
        <v>7.790064838859119E-2</v>
      </c>
      <c r="H951" s="190">
        <f t="shared" si="184"/>
        <v>0.5565710021240452</v>
      </c>
      <c r="I951" s="190">
        <f t="shared" si="184"/>
        <v>1.3659437279099744</v>
      </c>
      <c r="J951" s="190">
        <f t="shared" si="184"/>
        <v>0.54120986529297865</v>
      </c>
      <c r="K951" s="189">
        <f t="shared" si="176"/>
        <v>0.82124153177566617</v>
      </c>
      <c r="L951" s="191">
        <f t="shared" si="185"/>
        <v>9.4401379005335587E-3</v>
      </c>
      <c r="M951" s="191">
        <f t="shared" si="185"/>
        <v>7.470105637908583E-3</v>
      </c>
      <c r="N951" s="191">
        <f t="shared" si="185"/>
        <v>6.7642509996379673E-3</v>
      </c>
      <c r="O951" s="189">
        <f t="shared" si="178"/>
        <v>7.8914981793600375E-3</v>
      </c>
      <c r="P951" s="192">
        <f t="shared" si="186"/>
        <v>1.7708912476260878E-2</v>
      </c>
      <c r="Q951" s="192">
        <f t="shared" si="186"/>
        <v>5.9413476334755529E-2</v>
      </c>
      <c r="R951" s="192">
        <f t="shared" si="186"/>
        <v>2.5482392805253658E-2</v>
      </c>
      <c r="S951" s="189">
        <f t="shared" si="180"/>
        <v>3.4201593872090021E-2</v>
      </c>
    </row>
    <row r="952" spans="2:19" ht="25.2" hidden="1" customHeight="1">
      <c r="B952" s="169">
        <f t="shared" si="181"/>
        <v>53327</v>
      </c>
      <c r="C952" s="9">
        <f t="shared" si="182"/>
        <v>2046</v>
      </c>
      <c r="D952" s="188">
        <f t="shared" si="183"/>
        <v>7.8160785168333649E-2</v>
      </c>
      <c r="E952" s="188">
        <f t="shared" si="183"/>
        <v>0.10399814317620903</v>
      </c>
      <c r="F952" s="188">
        <f t="shared" si="183"/>
        <v>5.4175127782787116E-2</v>
      </c>
      <c r="G952" s="189">
        <f t="shared" si="174"/>
        <v>7.8778018709109929E-2</v>
      </c>
      <c r="H952" s="190">
        <f t="shared" si="184"/>
        <v>0.56283948497529346</v>
      </c>
      <c r="I952" s="190">
        <f t="shared" si="184"/>
        <v>1.381327919327596</v>
      </c>
      <c r="J952" s="190">
        <f t="shared" si="184"/>
        <v>0.54730534052716873</v>
      </c>
      <c r="K952" s="189">
        <f t="shared" si="176"/>
        <v>0.83049091494335281</v>
      </c>
      <c r="L952" s="191">
        <f t="shared" si="185"/>
        <v>9.5464591826648279E-3</v>
      </c>
      <c r="M952" s="191">
        <f t="shared" si="185"/>
        <v>7.5542390708570129E-3</v>
      </c>
      <c r="N952" s="191">
        <f t="shared" si="185"/>
        <v>6.8404346154407186E-3</v>
      </c>
      <c r="O952" s="189">
        <f t="shared" si="178"/>
        <v>7.9803776229875195E-3</v>
      </c>
      <c r="P952" s="192">
        <f t="shared" si="186"/>
        <v>1.7908362346534496E-2</v>
      </c>
      <c r="Q952" s="192">
        <f t="shared" si="186"/>
        <v>6.0082631493964596E-2</v>
      </c>
      <c r="R952" s="192">
        <f t="shared" si="186"/>
        <v>2.5769392921499219E-2</v>
      </c>
      <c r="S952" s="189">
        <f t="shared" si="180"/>
        <v>3.4586795587332769E-2</v>
      </c>
    </row>
    <row r="953" spans="2:19" ht="25.2" hidden="1" customHeight="1">
      <c r="B953" s="169">
        <f t="shared" si="181"/>
        <v>53692</v>
      </c>
      <c r="C953" s="9">
        <f t="shared" si="182"/>
        <v>2047</v>
      </c>
      <c r="D953" s="188">
        <f t="shared" si="183"/>
        <v>7.9045263383627273E-2</v>
      </c>
      <c r="E953" s="188">
        <f t="shared" si="183"/>
        <v>0.10517500049503253</v>
      </c>
      <c r="F953" s="188">
        <f t="shared" si="183"/>
        <v>5.47881809939521E-2</v>
      </c>
      <c r="G953" s="189">
        <f t="shared" si="174"/>
        <v>7.9669481624203967E-2</v>
      </c>
      <c r="H953" s="190">
        <f t="shared" si="184"/>
        <v>0.56920865414491706</v>
      </c>
      <c r="I953" s="190">
        <f t="shared" si="184"/>
        <v>1.396959216405675</v>
      </c>
      <c r="J953" s="190">
        <f t="shared" si="184"/>
        <v>0.55349872317765736</v>
      </c>
      <c r="K953" s="189">
        <f t="shared" si="176"/>
        <v>0.83988886457608325</v>
      </c>
      <c r="L953" s="191">
        <f t="shared" si="185"/>
        <v>9.6544882302501585E-3</v>
      </c>
      <c r="M953" s="191">
        <f t="shared" si="185"/>
        <v>7.6397238811349924E-3</v>
      </c>
      <c r="N953" s="191">
        <f t="shared" si="185"/>
        <v>6.9178419161410303E-3</v>
      </c>
      <c r="O953" s="189">
        <f t="shared" si="178"/>
        <v>8.0706846758420592E-3</v>
      </c>
      <c r="P953" s="192">
        <f t="shared" si="186"/>
        <v>1.8111015842568103E-2</v>
      </c>
      <c r="Q953" s="192">
        <f t="shared" si="186"/>
        <v>6.0762534831162077E-2</v>
      </c>
      <c r="R953" s="192">
        <f t="shared" si="186"/>
        <v>2.6061002922746261E-2</v>
      </c>
      <c r="S953" s="189">
        <f t="shared" si="180"/>
        <v>3.4978184532158813E-2</v>
      </c>
    </row>
    <row r="954" spans="2:19" ht="25.2" hidden="1" customHeight="1">
      <c r="B954" s="169">
        <f t="shared" si="181"/>
        <v>54057</v>
      </c>
      <c r="C954" s="9">
        <f t="shared" si="182"/>
        <v>2048</v>
      </c>
      <c r="D954" s="188">
        <f t="shared" si="183"/>
        <v>7.9943872484869408E-2</v>
      </c>
      <c r="E954" s="188">
        <f t="shared" si="183"/>
        <v>0.10637065990107811</v>
      </c>
      <c r="F954" s="188">
        <f t="shared" si="183"/>
        <v>5.5411028663428848E-2</v>
      </c>
      <c r="G954" s="189">
        <f t="shared" si="174"/>
        <v>8.0575187016458785E-2</v>
      </c>
      <c r="H954" s="190">
        <f t="shared" si="184"/>
        <v>0.57567958048794154</v>
      </c>
      <c r="I954" s="190">
        <f t="shared" si="184"/>
        <v>1.4128402472504182</v>
      </c>
      <c r="J954" s="190">
        <f t="shared" si="184"/>
        <v>0.55979105454430034</v>
      </c>
      <c r="K954" s="189">
        <f t="shared" si="176"/>
        <v>0.84943696076088671</v>
      </c>
      <c r="L954" s="191">
        <f t="shared" si="185"/>
        <v>9.7642432063254868E-3</v>
      </c>
      <c r="M954" s="191">
        <f t="shared" si="185"/>
        <v>7.7265744413924321E-3</v>
      </c>
      <c r="N954" s="191">
        <f t="shared" si="185"/>
        <v>6.9964859163087418E-3</v>
      </c>
      <c r="O954" s="189">
        <f t="shared" si="178"/>
        <v>8.1624345213422208E-3</v>
      </c>
      <c r="P954" s="192">
        <f t="shared" si="186"/>
        <v>1.831690703670439E-2</v>
      </c>
      <c r="Q954" s="192">
        <f t="shared" si="186"/>
        <v>6.1453300659202001E-2</v>
      </c>
      <c r="R954" s="192">
        <f t="shared" si="186"/>
        <v>2.6357271837687074E-2</v>
      </c>
      <c r="S954" s="189">
        <f t="shared" si="180"/>
        <v>3.5375826511197826E-2</v>
      </c>
    </row>
    <row r="955" spans="2:19" ht="25.2" hidden="1" customHeight="1">
      <c r="B955" s="169">
        <f t="shared" si="181"/>
        <v>54423</v>
      </c>
      <c r="C955" s="9">
        <f t="shared" si="182"/>
        <v>2049</v>
      </c>
      <c r="D955" s="188">
        <f t="shared" si="183"/>
        <v>8.0857688948033316E-2</v>
      </c>
      <c r="E955" s="188">
        <f t="shared" si="183"/>
        <v>0.10758655371750052</v>
      </c>
      <c r="F955" s="188">
        <f t="shared" si="183"/>
        <v>5.6044416922711275E-2</v>
      </c>
      <c r="G955" s="189">
        <f t="shared" si="174"/>
        <v>8.1496219862748367E-2</v>
      </c>
      <c r="H955" s="190">
        <f t="shared" si="184"/>
        <v>0.5822600157584088</v>
      </c>
      <c r="I955" s="190">
        <f t="shared" si="184"/>
        <v>1.4289900363165202</v>
      </c>
      <c r="J955" s="190">
        <f t="shared" si="184"/>
        <v>0.56618987243583163</v>
      </c>
      <c r="K955" s="189">
        <f t="shared" si="176"/>
        <v>0.85914664150358677</v>
      </c>
      <c r="L955" s="191">
        <f t="shared" si="185"/>
        <v>9.8758555903010747E-3</v>
      </c>
      <c r="M955" s="191">
        <f t="shared" si="185"/>
        <v>7.8148947930209104E-3</v>
      </c>
      <c r="N955" s="191">
        <f t="shared" si="185"/>
        <v>7.0764608264036639E-3</v>
      </c>
      <c r="O955" s="189">
        <f t="shared" si="178"/>
        <v>8.2557370699085485E-3</v>
      </c>
      <c r="P955" s="192">
        <f t="shared" si="186"/>
        <v>1.8526282573366706E-2</v>
      </c>
      <c r="Q955" s="192">
        <f t="shared" si="186"/>
        <v>6.2155756471168944E-2</v>
      </c>
      <c r="R955" s="192">
        <f t="shared" si="186"/>
        <v>2.6658554577448319E-2</v>
      </c>
      <c r="S955" s="189">
        <f t="shared" si="180"/>
        <v>3.5780197873994661E-2</v>
      </c>
    </row>
    <row r="956" spans="2:19" ht="25.2" hidden="1" customHeight="1">
      <c r="B956" s="169">
        <f t="shared" si="181"/>
        <v>54788</v>
      </c>
      <c r="C956" s="9">
        <f t="shared" si="182"/>
        <v>2050</v>
      </c>
      <c r="D956" s="188">
        <f t="shared" si="183"/>
        <v>8.1718207746786939E-2</v>
      </c>
      <c r="E956" s="188">
        <f t="shared" si="183"/>
        <v>0.10873153143293492</v>
      </c>
      <c r="F956" s="188">
        <f t="shared" si="183"/>
        <v>5.6640863283652587E-2</v>
      </c>
      <c r="G956" s="189">
        <f t="shared" si="174"/>
        <v>8.2363534154458143E-2</v>
      </c>
      <c r="H956" s="190">
        <f t="shared" si="184"/>
        <v>0.58845665204422581</v>
      </c>
      <c r="I956" s="190">
        <f t="shared" si="184"/>
        <v>1.44419790096712</v>
      </c>
      <c r="J956" s="190">
        <f t="shared" si="184"/>
        <v>0.57221548404103184</v>
      </c>
      <c r="K956" s="189">
        <f t="shared" si="176"/>
        <v>0.86829001235079273</v>
      </c>
      <c r="L956" s="191">
        <f t="shared" si="185"/>
        <v>9.9809582651337898E-3</v>
      </c>
      <c r="M956" s="191">
        <f t="shared" si="185"/>
        <v>7.8980639259403334E-3</v>
      </c>
      <c r="N956" s="191">
        <f t="shared" si="185"/>
        <v>7.1517712594495256E-3</v>
      </c>
      <c r="O956" s="189">
        <f t="shared" si="178"/>
        <v>8.3435978168412157E-3</v>
      </c>
      <c r="P956" s="192">
        <f t="shared" si="186"/>
        <v>1.8723446437840366E-2</v>
      </c>
      <c r="Q956" s="192">
        <f t="shared" si="186"/>
        <v>6.2817242071240537E-2</v>
      </c>
      <c r="R956" s="192">
        <f t="shared" si="186"/>
        <v>2.6942265225872081E-2</v>
      </c>
      <c r="S956" s="189">
        <f t="shared" si="180"/>
        <v>3.6160984578317658E-2</v>
      </c>
    </row>
    <row r="957" spans="2:19" ht="25.2" hidden="1" customHeight="1">
      <c r="B957" s="169">
        <f t="shared" si="181"/>
        <v>55153</v>
      </c>
      <c r="C957" s="9">
        <f t="shared" si="182"/>
        <v>2051</v>
      </c>
      <c r="D957" s="188">
        <f t="shared" si="183"/>
        <v>8.2593911985109042E-2</v>
      </c>
      <c r="E957" s="188">
        <f t="shared" si="183"/>
        <v>0.10989671438959145</v>
      </c>
      <c r="F957" s="188">
        <f t="shared" si="183"/>
        <v>5.7247835039487098E-2</v>
      </c>
      <c r="G957" s="189">
        <f t="shared" si="174"/>
        <v>8.3246153804729203E-2</v>
      </c>
      <c r="H957" s="190">
        <f t="shared" si="184"/>
        <v>0.59476263939359009</v>
      </c>
      <c r="I957" s="190">
        <f t="shared" si="184"/>
        <v>1.4596741364074708</v>
      </c>
      <c r="J957" s="190">
        <f t="shared" si="184"/>
        <v>0.57834742866420508</v>
      </c>
      <c r="K957" s="189">
        <f t="shared" si="176"/>
        <v>0.87759473482175521</v>
      </c>
      <c r="L957" s="191">
        <f t="shared" si="185"/>
        <v>1.0087915670298337E-2</v>
      </c>
      <c r="M957" s="191">
        <f t="shared" si="185"/>
        <v>7.9827007314355759E-3</v>
      </c>
      <c r="N957" s="191">
        <f t="shared" si="185"/>
        <v>7.2284106838335759E-3</v>
      </c>
      <c r="O957" s="189">
        <f t="shared" si="178"/>
        <v>8.4330090285224969E-3</v>
      </c>
      <c r="P957" s="192">
        <f t="shared" si="186"/>
        <v>1.8924089621944688E-2</v>
      </c>
      <c r="Q957" s="192">
        <f t="shared" si="186"/>
        <v>6.3490400803403915E-2</v>
      </c>
      <c r="R957" s="192">
        <f t="shared" si="186"/>
        <v>2.7230982471377528E-2</v>
      </c>
      <c r="S957" s="189">
        <f t="shared" si="180"/>
        <v>3.654849096557538E-2</v>
      </c>
    </row>
    <row r="958" spans="2:19" ht="25.2" hidden="1" customHeight="1">
      <c r="B958" s="169">
        <f t="shared" si="181"/>
        <v>55518</v>
      </c>
      <c r="C958" s="9">
        <f t="shared" si="182"/>
        <v>2052</v>
      </c>
      <c r="D958" s="188">
        <f t="shared" ref="D958:F967" si="187">D911*$G$870</f>
        <v>8.3485683964707055E-2</v>
      </c>
      <c r="E958" s="188">
        <f t="shared" si="187"/>
        <v>0.11108327654879988</v>
      </c>
      <c r="F958" s="188">
        <f t="shared" si="187"/>
        <v>5.7865943734835827E-2</v>
      </c>
      <c r="G958" s="189">
        <f t="shared" si="174"/>
        <v>8.4144968082780922E-2</v>
      </c>
      <c r="H958" s="190">
        <f t="shared" ref="H958:J967" si="188">H911*$H$870</f>
        <v>0.60118433130253579</v>
      </c>
      <c r="I958" s="190">
        <f t="shared" si="188"/>
        <v>1.4754343354694401</v>
      </c>
      <c r="J958" s="190">
        <f t="shared" si="188"/>
        <v>0.58459188444743859</v>
      </c>
      <c r="K958" s="189">
        <f t="shared" si="176"/>
        <v>0.88707018373980484</v>
      </c>
      <c r="L958" s="191">
        <f t="shared" ref="L958:N967" si="189">L911*$G$870</f>
        <v>1.0196835569006387E-2</v>
      </c>
      <c r="M958" s="191">
        <f t="shared" si="189"/>
        <v>8.0688904839574596E-3</v>
      </c>
      <c r="N958" s="191">
        <f t="shared" si="189"/>
        <v>7.3064563163740453E-3</v>
      </c>
      <c r="O958" s="189">
        <f t="shared" si="178"/>
        <v>8.5240607897792958E-3</v>
      </c>
      <c r="P958" s="192">
        <f t="shared" ref="P958:R967" si="190">P911*$G$870</f>
        <v>1.9128414280489673E-2</v>
      </c>
      <c r="Q958" s="192">
        <f t="shared" si="190"/>
        <v>6.4175910897902533E-2</v>
      </c>
      <c r="R958" s="192">
        <f t="shared" si="190"/>
        <v>2.7524997206377331E-2</v>
      </c>
      <c r="S958" s="189">
        <f t="shared" si="180"/>
        <v>3.6943107461589846E-2</v>
      </c>
    </row>
    <row r="959" spans="2:19" ht="25.2" hidden="1" customHeight="1">
      <c r="B959" s="169">
        <f t="shared" si="181"/>
        <v>55884</v>
      </c>
      <c r="C959" s="9">
        <f t="shared" si="182"/>
        <v>2053</v>
      </c>
      <c r="D959" s="188">
        <f t="shared" si="187"/>
        <v>8.4400025904307951E-2</v>
      </c>
      <c r="E959" s="188">
        <f t="shared" si="187"/>
        <v>0.11229986954670586</v>
      </c>
      <c r="F959" s="188">
        <f t="shared" si="187"/>
        <v>5.8499696214527004E-2</v>
      </c>
      <c r="G959" s="189">
        <f t="shared" si="174"/>
        <v>8.5066530555180264E-2</v>
      </c>
      <c r="H959" s="190">
        <f t="shared" si="188"/>
        <v>0.60776855055350609</v>
      </c>
      <c r="I959" s="190">
        <f t="shared" si="188"/>
        <v>1.4915934112292701</v>
      </c>
      <c r="J959" s="190">
        <f t="shared" si="188"/>
        <v>0.5909943818831257</v>
      </c>
      <c r="K959" s="189">
        <f t="shared" si="176"/>
        <v>0.89678544788863401</v>
      </c>
      <c r="L959" s="191">
        <f t="shared" si="189"/>
        <v>1.0308512134007618E-2</v>
      </c>
      <c r="M959" s="191">
        <f t="shared" si="189"/>
        <v>8.1572616228780918E-3</v>
      </c>
      <c r="N959" s="191">
        <f t="shared" si="189"/>
        <v>7.386477214840266E-3</v>
      </c>
      <c r="O959" s="189">
        <f t="shared" si="178"/>
        <v>8.6174169905753259E-3</v>
      </c>
      <c r="P959" s="192">
        <f t="shared" si="190"/>
        <v>1.9337910215410758E-2</v>
      </c>
      <c r="Q959" s="192">
        <f t="shared" si="190"/>
        <v>6.4878770646537395E-2</v>
      </c>
      <c r="R959" s="192">
        <f t="shared" si="190"/>
        <v>2.7826453194254586E-2</v>
      </c>
      <c r="S959" s="189">
        <f t="shared" si="180"/>
        <v>3.7347711352067582E-2</v>
      </c>
    </row>
    <row r="960" spans="2:19" ht="25.2" hidden="1" customHeight="1">
      <c r="B960" s="169">
        <f t="shared" si="181"/>
        <v>56249</v>
      </c>
      <c r="C960" s="9">
        <f t="shared" si="182"/>
        <v>2054</v>
      </c>
      <c r="D960" s="188">
        <f t="shared" si="187"/>
        <v>8.5400220143398028E-2</v>
      </c>
      <c r="E960" s="188">
        <f t="shared" si="187"/>
        <v>0.11363069476112619</v>
      </c>
      <c r="F960" s="188">
        <f t="shared" si="187"/>
        <v>5.9192954996326763E-2</v>
      </c>
      <c r="G960" s="189">
        <f t="shared" si="174"/>
        <v>8.6074623300283662E-2</v>
      </c>
      <c r="H960" s="190">
        <f t="shared" si="188"/>
        <v>0.61497099624532325</v>
      </c>
      <c r="I960" s="190">
        <f t="shared" si="188"/>
        <v>1.5092697462894951</v>
      </c>
      <c r="J960" s="190">
        <f t="shared" si="188"/>
        <v>0.59799804295740422</v>
      </c>
      <c r="K960" s="189">
        <f t="shared" si="176"/>
        <v>0.90741292849740762</v>
      </c>
      <c r="L960" s="191">
        <f t="shared" si="189"/>
        <v>1.0430674589996844E-2</v>
      </c>
      <c r="M960" s="191">
        <f t="shared" si="189"/>
        <v>8.253930385648419E-3</v>
      </c>
      <c r="N960" s="191">
        <f t="shared" si="189"/>
        <v>7.4740116898394755E-3</v>
      </c>
      <c r="O960" s="189">
        <f t="shared" si="178"/>
        <v>8.7195388884949137E-3</v>
      </c>
      <c r="P960" s="192">
        <f t="shared" si="190"/>
        <v>1.9567076808504273E-2</v>
      </c>
      <c r="Q960" s="192">
        <f t="shared" si="190"/>
        <v>6.56476255366234E-2</v>
      </c>
      <c r="R960" s="192">
        <f t="shared" si="190"/>
        <v>2.81562144458774E-2</v>
      </c>
      <c r="S960" s="189">
        <f t="shared" si="180"/>
        <v>3.7790305597001694E-2</v>
      </c>
    </row>
    <row r="961" spans="2:19" ht="25.2" hidden="1" customHeight="1">
      <c r="B961" s="169">
        <f t="shared" si="181"/>
        <v>56614</v>
      </c>
      <c r="C961" s="9">
        <f t="shared" si="182"/>
        <v>2055</v>
      </c>
      <c r="D961" s="188">
        <f t="shared" si="187"/>
        <v>8.6421015942884719E-2</v>
      </c>
      <c r="E961" s="188">
        <f t="shared" si="187"/>
        <v>0.11498893172714504</v>
      </c>
      <c r="F961" s="188">
        <f t="shared" si="187"/>
        <v>5.9900493217165021E-2</v>
      </c>
      <c r="G961" s="189">
        <f t="shared" si="174"/>
        <v>8.7103480295731603E-2</v>
      </c>
      <c r="H961" s="190">
        <f t="shared" si="188"/>
        <v>0.62232179474115012</v>
      </c>
      <c r="I961" s="190">
        <f t="shared" si="188"/>
        <v>1.5273101707136674</v>
      </c>
      <c r="J961" s="190">
        <f t="shared" si="188"/>
        <v>0.60514596235769602</v>
      </c>
      <c r="K961" s="189">
        <f t="shared" si="176"/>
        <v>0.91825930927083788</v>
      </c>
      <c r="L961" s="191">
        <f t="shared" si="189"/>
        <v>1.0555353294447518E-2</v>
      </c>
      <c r="M961" s="191">
        <f t="shared" si="189"/>
        <v>8.3525902890160906E-3</v>
      </c>
      <c r="N961" s="191">
        <f t="shared" si="189"/>
        <v>7.5633491613997569E-3</v>
      </c>
      <c r="O961" s="189">
        <f t="shared" si="178"/>
        <v>8.8237642482877892E-3</v>
      </c>
      <c r="P961" s="192">
        <f t="shared" si="190"/>
        <v>1.9800963674144852E-2</v>
      </c>
      <c r="Q961" s="192">
        <f t="shared" si="190"/>
        <v>6.6432316961089727E-2</v>
      </c>
      <c r="R961" s="192">
        <f t="shared" si="190"/>
        <v>2.8492767974516286E-2</v>
      </c>
      <c r="S961" s="189">
        <f t="shared" si="180"/>
        <v>3.8242016203250288E-2</v>
      </c>
    </row>
    <row r="962" spans="2:19" ht="25.2" hidden="1" customHeight="1">
      <c r="B962" s="169">
        <f t="shared" si="181"/>
        <v>56979</v>
      </c>
      <c r="C962" s="9">
        <f t="shared" si="182"/>
        <v>2056</v>
      </c>
      <c r="D962" s="188">
        <f t="shared" si="187"/>
        <v>8.746383569762381E-2</v>
      </c>
      <c r="E962" s="188">
        <f t="shared" si="187"/>
        <v>0.11637647303608617</v>
      </c>
      <c r="F962" s="188">
        <f t="shared" si="187"/>
        <v>6.0623296773267145E-2</v>
      </c>
      <c r="G962" s="189">
        <f t="shared" si="174"/>
        <v>8.8154535168992368E-2</v>
      </c>
      <c r="H962" s="190">
        <f t="shared" si="188"/>
        <v>0.6298311887731487</v>
      </c>
      <c r="I962" s="190">
        <f t="shared" si="188"/>
        <v>1.545739822347094</v>
      </c>
      <c r="J962" s="190">
        <f t="shared" si="188"/>
        <v>0.61244810012085615</v>
      </c>
      <c r="K962" s="189">
        <f t="shared" si="176"/>
        <v>0.9293397037470329</v>
      </c>
      <c r="L962" s="191">
        <f t="shared" si="189"/>
        <v>1.0682721976863553E-2</v>
      </c>
      <c r="M962" s="191">
        <f t="shared" si="189"/>
        <v>8.4533788074290725E-3</v>
      </c>
      <c r="N962" s="191">
        <f t="shared" si="189"/>
        <v>7.6546141139283135E-3</v>
      </c>
      <c r="O962" s="189">
        <f t="shared" si="178"/>
        <v>8.9302382994069802E-3</v>
      </c>
      <c r="P962" s="192">
        <f t="shared" si="190"/>
        <v>2.0039896714412701E-2</v>
      </c>
      <c r="Q962" s="192">
        <f t="shared" si="190"/>
        <v>6.7233938322795284E-2</v>
      </c>
      <c r="R962" s="192">
        <f t="shared" si="190"/>
        <v>2.8836582739788893E-2</v>
      </c>
      <c r="S962" s="189">
        <f t="shared" si="180"/>
        <v>3.870347259233229E-2</v>
      </c>
    </row>
    <row r="963" spans="2:19" ht="25.2" hidden="1" customHeight="1">
      <c r="B963" s="169">
        <f t="shared" si="181"/>
        <v>57345</v>
      </c>
      <c r="C963" s="9">
        <f t="shared" si="182"/>
        <v>2057</v>
      </c>
      <c r="D963" s="188">
        <f t="shared" si="187"/>
        <v>8.8529068894320911E-2</v>
      </c>
      <c r="E963" s="188">
        <f t="shared" si="187"/>
        <v>0.11779383692601594</v>
      </c>
      <c r="F963" s="188">
        <f t="shared" si="187"/>
        <v>6.1361635627274876E-2</v>
      </c>
      <c r="G963" s="189">
        <f t="shared" si="174"/>
        <v>8.9228180482537237E-2</v>
      </c>
      <c r="H963" s="190">
        <f t="shared" si="188"/>
        <v>0.63750198305337924</v>
      </c>
      <c r="I963" s="190">
        <f t="shared" si="188"/>
        <v>1.5645655845502662</v>
      </c>
      <c r="J963" s="190">
        <f t="shared" si="188"/>
        <v>0.61990718355001473</v>
      </c>
      <c r="K963" s="189">
        <f t="shared" si="176"/>
        <v>0.94065825038455342</v>
      </c>
      <c r="L963" s="191">
        <f t="shared" si="189"/>
        <v>1.0812828208657248E-2</v>
      </c>
      <c r="M963" s="191">
        <f t="shared" si="189"/>
        <v>8.5563335847733922E-3</v>
      </c>
      <c r="N963" s="191">
        <f t="shared" si="189"/>
        <v>7.7478406343184326E-3</v>
      </c>
      <c r="O963" s="189">
        <f t="shared" si="178"/>
        <v>9.0390008092496917E-3</v>
      </c>
      <c r="P963" s="192">
        <f t="shared" si="190"/>
        <v>2.0283965169315292E-2</v>
      </c>
      <c r="Q963" s="192">
        <f t="shared" si="190"/>
        <v>6.8052789022343005E-2</v>
      </c>
      <c r="R963" s="192">
        <f t="shared" si="190"/>
        <v>2.9187787154375984E-2</v>
      </c>
      <c r="S963" s="189">
        <f t="shared" si="180"/>
        <v>3.9174847115344753E-2</v>
      </c>
    </row>
    <row r="964" spans="2:19" ht="25.2" hidden="1" customHeight="1">
      <c r="B964" s="169">
        <f t="shared" si="181"/>
        <v>57710</v>
      </c>
      <c r="C964" s="9">
        <f t="shared" si="182"/>
        <v>2058</v>
      </c>
      <c r="D964" s="188">
        <f t="shared" si="187"/>
        <v>8.9688633876937707E-2</v>
      </c>
      <c r="E964" s="188">
        <f t="shared" si="187"/>
        <v>0.1193367155553002</v>
      </c>
      <c r="F964" s="188">
        <f t="shared" si="187"/>
        <v>6.2165358120215751E-2</v>
      </c>
      <c r="G964" s="189">
        <f t="shared" si="174"/>
        <v>9.0396902517484556E-2</v>
      </c>
      <c r="H964" s="190">
        <f t="shared" si="188"/>
        <v>0.64585206495449909</v>
      </c>
      <c r="I964" s="190">
        <f t="shared" si="188"/>
        <v>1.5850584631890048</v>
      </c>
      <c r="J964" s="190">
        <f t="shared" si="188"/>
        <v>0.62802680653368448</v>
      </c>
      <c r="K964" s="189">
        <f t="shared" si="176"/>
        <v>0.95297911155906279</v>
      </c>
      <c r="L964" s="191">
        <f t="shared" si="189"/>
        <v>1.0954456005158496E-2</v>
      </c>
      <c r="M964" s="191">
        <f t="shared" si="189"/>
        <v>8.668405528242433E-3</v>
      </c>
      <c r="N964" s="191">
        <f t="shared" si="189"/>
        <v>7.849322834489041E-3</v>
      </c>
      <c r="O964" s="189">
        <f t="shared" si="178"/>
        <v>9.1573947892966568E-3</v>
      </c>
      <c r="P964" s="192">
        <f t="shared" si="190"/>
        <v>2.054964712003177E-2</v>
      </c>
      <c r="Q964" s="192">
        <f t="shared" si="190"/>
        <v>6.8944153091854629E-2</v>
      </c>
      <c r="R964" s="192">
        <f t="shared" si="190"/>
        <v>2.9570092495740052E-2</v>
      </c>
      <c r="S964" s="189">
        <f t="shared" si="180"/>
        <v>3.9687964235875485E-2</v>
      </c>
    </row>
    <row r="965" spans="2:19" ht="25.2" hidden="1" customHeight="1">
      <c r="B965" s="169">
        <f t="shared" si="181"/>
        <v>58075</v>
      </c>
      <c r="C965" s="9">
        <f t="shared" si="182"/>
        <v>2059</v>
      </c>
      <c r="D965" s="188">
        <f t="shared" si="187"/>
        <v>9.0879862691468596E-2</v>
      </c>
      <c r="E965" s="188">
        <f t="shared" si="187"/>
        <v>0.1209217250270244</v>
      </c>
      <c r="F965" s="188">
        <f t="shared" si="187"/>
        <v>6.2991027579737707E-2</v>
      </c>
      <c r="G965" s="189">
        <f t="shared" si="174"/>
        <v>9.1597538432743583E-2</v>
      </c>
      <c r="H965" s="190">
        <f t="shared" si="188"/>
        <v>0.65443015959638784</v>
      </c>
      <c r="I965" s="190">
        <f t="shared" si="188"/>
        <v>1.6061109336353445</v>
      </c>
      <c r="J965" s="190">
        <f t="shared" si="188"/>
        <v>0.63636814919776441</v>
      </c>
      <c r="K965" s="189">
        <f t="shared" si="176"/>
        <v>0.96563641414316559</v>
      </c>
      <c r="L965" s="191">
        <f t="shared" si="189"/>
        <v>1.1099951181935977E-2</v>
      </c>
      <c r="M965" s="191">
        <f t="shared" si="189"/>
        <v>8.7835377807355397E-3</v>
      </c>
      <c r="N965" s="191">
        <f t="shared" si="189"/>
        <v>7.9535761732992677E-3</v>
      </c>
      <c r="O965" s="189">
        <f t="shared" si="178"/>
        <v>9.279021711990262E-3</v>
      </c>
      <c r="P965" s="192">
        <f t="shared" si="190"/>
        <v>2.0822583954050358E-2</v>
      </c>
      <c r="Q965" s="192">
        <f t="shared" si="190"/>
        <v>6.9859857325560937E-2</v>
      </c>
      <c r="R965" s="192">
        <f t="shared" si="190"/>
        <v>2.9962837314192761E-2</v>
      </c>
      <c r="S965" s="189">
        <f t="shared" si="180"/>
        <v>4.021509286460135E-2</v>
      </c>
    </row>
    <row r="966" spans="2:19" ht="25.2" hidden="1" customHeight="1">
      <c r="B966" s="169">
        <f t="shared" si="181"/>
        <v>58440</v>
      </c>
      <c r="C966" s="9">
        <f t="shared" si="182"/>
        <v>2060</v>
      </c>
      <c r="D966" s="188">
        <f t="shared" si="187"/>
        <v>9.2097605341445718E-2</v>
      </c>
      <c r="E966" s="188">
        <f t="shared" si="187"/>
        <v>0.12254201292704164</v>
      </c>
      <c r="F966" s="188">
        <f t="shared" si="187"/>
        <v>6.3835074418916449E-2</v>
      </c>
      <c r="G966" s="189">
        <f t="shared" si="174"/>
        <v>9.2824897562467937E-2</v>
      </c>
      <c r="H966" s="190">
        <f t="shared" si="188"/>
        <v>0.66319918161260039</v>
      </c>
      <c r="I966" s="190">
        <f t="shared" si="188"/>
        <v>1.6276319805049051</v>
      </c>
      <c r="J966" s="190">
        <f t="shared" si="188"/>
        <v>0.64489514971707596</v>
      </c>
      <c r="K966" s="189">
        <f t="shared" si="176"/>
        <v>0.97857543727819385</v>
      </c>
      <c r="L966" s="191">
        <f t="shared" si="189"/>
        <v>1.1248684724951953E-2</v>
      </c>
      <c r="M966" s="191">
        <f t="shared" si="189"/>
        <v>8.901232595147834E-3</v>
      </c>
      <c r="N966" s="191">
        <f t="shared" si="189"/>
        <v>8.0601499360584573E-3</v>
      </c>
      <c r="O966" s="189">
        <f t="shared" si="178"/>
        <v>9.4033557520527486E-3</v>
      </c>
      <c r="P966" s="192">
        <f t="shared" si="190"/>
        <v>2.1101595693423913E-2</v>
      </c>
      <c r="Q966" s="192">
        <f t="shared" si="190"/>
        <v>7.0795942892453417E-2</v>
      </c>
      <c r="R966" s="192">
        <f t="shared" si="190"/>
        <v>3.0364323670259232E-2</v>
      </c>
      <c r="S966" s="189">
        <f t="shared" si="180"/>
        <v>4.0753954085378859E-2</v>
      </c>
    </row>
    <row r="967" spans="2:19" ht="25.2" hidden="1" customHeight="1">
      <c r="B967" s="169">
        <f t="shared" si="181"/>
        <v>58806</v>
      </c>
      <c r="C967" s="9">
        <f t="shared" si="182"/>
        <v>2061</v>
      </c>
      <c r="D967" s="188">
        <f t="shared" si="187"/>
        <v>9.3411307252282486E-2</v>
      </c>
      <c r="E967" s="188">
        <f t="shared" si="187"/>
        <v>0.12428998103048147</v>
      </c>
      <c r="F967" s="188">
        <f t="shared" si="187"/>
        <v>6.4745632939212719E-2</v>
      </c>
      <c r="G967" s="189">
        <f t="shared" si="174"/>
        <v>9.4148973740658892E-2</v>
      </c>
      <c r="H967" s="190">
        <f t="shared" si="188"/>
        <v>0.67265921077318225</v>
      </c>
      <c r="I967" s="190">
        <f t="shared" si="188"/>
        <v>1.6508489060156282</v>
      </c>
      <c r="J967" s="190">
        <f t="shared" si="188"/>
        <v>0.65409408586022266</v>
      </c>
      <c r="K967" s="189">
        <f t="shared" si="176"/>
        <v>0.99253406754967777</v>
      </c>
      <c r="L967" s="191">
        <f t="shared" si="189"/>
        <v>1.1409138610400802E-2</v>
      </c>
      <c r="M967" s="191">
        <f t="shared" si="189"/>
        <v>9.028201871120807E-3</v>
      </c>
      <c r="N967" s="191">
        <f t="shared" si="189"/>
        <v>8.1751218110966209E-3</v>
      </c>
      <c r="O967" s="189">
        <f t="shared" si="178"/>
        <v>9.5374874308727427E-3</v>
      </c>
      <c r="P967" s="192">
        <f t="shared" si="190"/>
        <v>2.1402593819068779E-2</v>
      </c>
      <c r="Q967" s="192">
        <f t="shared" si="190"/>
        <v>7.1805792878373201E-2</v>
      </c>
      <c r="R967" s="192">
        <f t="shared" si="190"/>
        <v>3.0797447527052216E-2</v>
      </c>
      <c r="S967" s="189">
        <f t="shared" si="180"/>
        <v>4.1335278074831401E-2</v>
      </c>
    </row>
    <row r="968" spans="2:19" ht="25.2" hidden="1" customHeight="1">
      <c r="B968" s="79" t="s">
        <v>398</v>
      </c>
      <c r="C968" s="193"/>
      <c r="D968" s="64"/>
      <c r="E968" s="64"/>
      <c r="F968" s="64"/>
      <c r="G968" s="2"/>
      <c r="H968" s="64"/>
      <c r="I968" s="64"/>
      <c r="J968" s="64"/>
      <c r="K968" s="2"/>
      <c r="L968" s="64"/>
      <c r="M968" s="64"/>
      <c r="N968" s="64"/>
      <c r="O968" s="64"/>
      <c r="P968" s="64"/>
      <c r="Q968" s="64"/>
      <c r="R968" s="14"/>
      <c r="S968" s="14"/>
    </row>
    <row r="969" spans="2:19" hidden="1"/>
    <row r="970" spans="2:19" ht="25.2" hidden="1" customHeight="1">
      <c r="B970" s="460" t="s">
        <v>292</v>
      </c>
      <c r="C970" s="460"/>
      <c r="D970" s="460"/>
      <c r="E970" s="460"/>
      <c r="F970" s="460"/>
      <c r="G970" s="460"/>
      <c r="H970" s="460"/>
      <c r="I970" s="460"/>
      <c r="J970" s="460"/>
      <c r="K970" s="460"/>
      <c r="L970" s="460"/>
      <c r="M970" s="460"/>
      <c r="N970" s="460"/>
      <c r="O970" s="460"/>
      <c r="P970" s="460"/>
      <c r="Q970" s="460"/>
      <c r="R970" s="460"/>
      <c r="S970" s="460"/>
    </row>
    <row r="971" spans="2:19" ht="25.2" hidden="1" customHeight="1">
      <c r="B971" s="2"/>
      <c r="C971" s="194"/>
      <c r="D971" s="64"/>
      <c r="E971" s="64"/>
      <c r="F971" s="64"/>
      <c r="G971" s="2"/>
      <c r="H971" s="64"/>
      <c r="I971" s="64"/>
      <c r="J971" s="64"/>
      <c r="K971" s="2"/>
      <c r="L971" s="64"/>
      <c r="M971" s="64"/>
      <c r="N971" s="64"/>
      <c r="O971" s="64"/>
      <c r="P971" s="64"/>
      <c r="Q971" s="64"/>
      <c r="R971" s="64"/>
      <c r="S971" s="14"/>
    </row>
    <row r="972" spans="2:19" ht="25.2" hidden="1" customHeight="1">
      <c r="B972" s="2"/>
      <c r="C972" s="2"/>
      <c r="D972" s="461" t="s">
        <v>370</v>
      </c>
      <c r="E972" s="462"/>
      <c r="F972" s="462"/>
      <c r="G972" s="463"/>
      <c r="H972" s="464" t="s">
        <v>371</v>
      </c>
      <c r="I972" s="465"/>
      <c r="J972" s="465"/>
      <c r="K972" s="466"/>
      <c r="L972" s="467" t="s">
        <v>471</v>
      </c>
      <c r="M972" s="468"/>
      <c r="N972" s="468"/>
      <c r="O972" s="469"/>
      <c r="P972" s="470" t="s">
        <v>472</v>
      </c>
      <c r="Q972" s="471"/>
      <c r="R972" s="471"/>
      <c r="S972" s="472"/>
    </row>
    <row r="973" spans="2:19" s="2" customFormat="1" ht="25.2" hidden="1" customHeight="1">
      <c r="B973" s="170" t="s">
        <v>199</v>
      </c>
      <c r="C973" s="185" t="s">
        <v>17</v>
      </c>
      <c r="D973" s="355" t="s">
        <v>270</v>
      </c>
      <c r="E973" s="355" t="s">
        <v>271</v>
      </c>
      <c r="F973" s="355" t="s">
        <v>272</v>
      </c>
      <c r="G973" s="185" t="s">
        <v>289</v>
      </c>
      <c r="H973" s="356" t="s">
        <v>270</v>
      </c>
      <c r="I973" s="356" t="s">
        <v>271</v>
      </c>
      <c r="J973" s="356" t="s">
        <v>272</v>
      </c>
      <c r="K973" s="185" t="s">
        <v>289</v>
      </c>
      <c r="L973" s="357" t="s">
        <v>270</v>
      </c>
      <c r="M973" s="357" t="s">
        <v>271</v>
      </c>
      <c r="N973" s="357" t="s">
        <v>272</v>
      </c>
      <c r="O973" s="185" t="s">
        <v>289</v>
      </c>
      <c r="P973" s="358" t="s">
        <v>270</v>
      </c>
      <c r="Q973" s="358" t="s">
        <v>271</v>
      </c>
      <c r="R973" s="358" t="s">
        <v>272</v>
      </c>
      <c r="S973" s="185" t="s">
        <v>289</v>
      </c>
    </row>
    <row r="974" spans="2:19" ht="25.2" hidden="1" customHeight="1">
      <c r="B974" s="168">
        <v>43830</v>
      </c>
      <c r="C974" s="9">
        <v>2020</v>
      </c>
      <c r="D974" s="188">
        <f t="shared" ref="D974:F989" si="191">AVERAGE(D879,D926)</f>
        <v>3.1427050479653759E-2</v>
      </c>
      <c r="E974" s="188">
        <f t="shared" si="191"/>
        <v>4.1815788932390796E-2</v>
      </c>
      <c r="F974" s="188">
        <f t="shared" si="191"/>
        <v>2.1782847650577683E-2</v>
      </c>
      <c r="G974" s="189">
        <f t="shared" ref="G974:G1015" si="192">AVERAGE(D974:F974)</f>
        <v>3.1675229020874079E-2</v>
      </c>
      <c r="H974" s="190">
        <f t="shared" ref="H974:J989" si="193">AVERAGE(H879,H926)</f>
        <v>0.22466004512275731</v>
      </c>
      <c r="I974" s="190">
        <f t="shared" si="193"/>
        <v>0.5513635787281066</v>
      </c>
      <c r="J974" s="190">
        <f t="shared" si="193"/>
        <v>0.21845951782177675</v>
      </c>
      <c r="K974" s="189">
        <f t="shared" ref="K974:K1015" si="194">AVERAGE(H974:J974)</f>
        <v>0.33149438055754687</v>
      </c>
      <c r="L974" s="191">
        <f t="shared" ref="L974:N989" si="195">AVERAGE(L879,L926)</f>
        <v>3.8384600920963081E-3</v>
      </c>
      <c r="M974" s="191">
        <f t="shared" si="195"/>
        <v>3.0374241008952938E-3</v>
      </c>
      <c r="N974" s="191">
        <f t="shared" si="195"/>
        <v>2.7504161261844903E-3</v>
      </c>
      <c r="O974" s="189">
        <f t="shared" ref="O974:O1015" si="196">AVERAGE(L974:N974)</f>
        <v>3.2087667730586974E-3</v>
      </c>
      <c r="P974" s="192">
        <f t="shared" ref="P974:R989" si="197">AVERAGE(P879,P926)</f>
        <v>7.2006314453003737E-3</v>
      </c>
      <c r="Q974" s="192">
        <f t="shared" si="197"/>
        <v>2.4158148985384816E-2</v>
      </c>
      <c r="R974" s="192">
        <f t="shared" si="197"/>
        <v>1.0361410909957137E-2</v>
      </c>
      <c r="S974" s="189">
        <f t="shared" ref="S974:S1015" si="198">AVERAGE(P974:R974)</f>
        <v>1.3906730446880776E-2</v>
      </c>
    </row>
    <row r="975" spans="2:19" ht="25.2" hidden="1" customHeight="1">
      <c r="B975" s="169">
        <f t="shared" ref="B975:B1015" si="199">DATE(YEAR(B974+1),12,31)</f>
        <v>44196</v>
      </c>
      <c r="C975" s="9">
        <f t="shared" ref="C975:C1015" si="200">C974+1</f>
        <v>2021</v>
      </c>
      <c r="D975" s="188">
        <f t="shared" si="191"/>
        <v>3.1971627820509586E-2</v>
      </c>
      <c r="E975" s="188">
        <f t="shared" si="191"/>
        <v>4.2540385443836648E-2</v>
      </c>
      <c r="F975" s="188">
        <f t="shared" si="191"/>
        <v>2.2160307357065218E-2</v>
      </c>
      <c r="G975" s="189">
        <f t="shared" si="192"/>
        <v>3.2224106873803816E-2</v>
      </c>
      <c r="H975" s="190">
        <f t="shared" si="193"/>
        <v>0.22855302165419183</v>
      </c>
      <c r="I975" s="190">
        <f t="shared" si="193"/>
        <v>0.56091777191409764</v>
      </c>
      <c r="J975" s="190">
        <f t="shared" si="193"/>
        <v>0.22224504975952733</v>
      </c>
      <c r="K975" s="189">
        <f t="shared" si="194"/>
        <v>0.33723861444260561</v>
      </c>
      <c r="L975" s="191">
        <f t="shared" si="195"/>
        <v>3.9049740779152553E-3</v>
      </c>
      <c r="M975" s="191">
        <f t="shared" si="195"/>
        <v>3.0900574952059641E-3</v>
      </c>
      <c r="N975" s="191">
        <f t="shared" si="195"/>
        <v>2.7980761603710979E-3</v>
      </c>
      <c r="O975" s="189">
        <f t="shared" si="196"/>
        <v>3.2643692444974393E-3</v>
      </c>
      <c r="P975" s="192">
        <f t="shared" si="197"/>
        <v>7.3254061430564742E-3</v>
      </c>
      <c r="Q975" s="192">
        <f t="shared" si="197"/>
        <v>2.4576768624634038E-2</v>
      </c>
      <c r="R975" s="192">
        <f t="shared" si="197"/>
        <v>1.0540956540703236E-2</v>
      </c>
      <c r="S975" s="189">
        <f t="shared" si="198"/>
        <v>1.414771043613125E-2</v>
      </c>
    </row>
    <row r="976" spans="2:19" ht="25.2" hidden="1" customHeight="1">
      <c r="B976" s="169">
        <f t="shared" si="199"/>
        <v>44561</v>
      </c>
      <c r="C976" s="9">
        <f t="shared" si="200"/>
        <v>2022</v>
      </c>
      <c r="D976" s="188">
        <f t="shared" si="191"/>
        <v>3.5465872738006957E-2</v>
      </c>
      <c r="E976" s="188">
        <f t="shared" si="191"/>
        <v>4.7189711604519319E-2</v>
      </c>
      <c r="F976" s="188">
        <f t="shared" si="191"/>
        <v>2.4582252895381899E-2</v>
      </c>
      <c r="G976" s="189">
        <f t="shared" si="192"/>
        <v>3.5745945745969392E-2</v>
      </c>
      <c r="H976" s="190">
        <f t="shared" si="193"/>
        <v>0.25353205114800814</v>
      </c>
      <c r="I976" s="190">
        <f t="shared" si="193"/>
        <v>0.62222162809083781</v>
      </c>
      <c r="J976" s="190">
        <f t="shared" si="193"/>
        <v>0.24653466803986426</v>
      </c>
      <c r="K976" s="189">
        <f t="shared" si="194"/>
        <v>0.37409611575957008</v>
      </c>
      <c r="L976" s="191">
        <f t="shared" si="195"/>
        <v>4.3317567209923517E-3</v>
      </c>
      <c r="M976" s="191">
        <f t="shared" si="195"/>
        <v>3.4277762300171958E-3</v>
      </c>
      <c r="N976" s="191">
        <f t="shared" si="195"/>
        <v>3.1038836549733984E-3</v>
      </c>
      <c r="O976" s="189">
        <f t="shared" si="196"/>
        <v>3.6211388686609816E-3</v>
      </c>
      <c r="P976" s="192">
        <f t="shared" si="197"/>
        <v>8.1260148367295233E-3</v>
      </c>
      <c r="Q976" s="192">
        <f t="shared" si="197"/>
        <v>2.726281418156519E-2</v>
      </c>
      <c r="R976" s="192">
        <f t="shared" si="197"/>
        <v>1.1692999346427538E-2</v>
      </c>
      <c r="S976" s="189">
        <f t="shared" si="198"/>
        <v>1.5693942788240749E-2</v>
      </c>
    </row>
    <row r="977" spans="2:19" ht="25.2" hidden="1" customHeight="1">
      <c r="B977" s="169">
        <f t="shared" si="199"/>
        <v>44926</v>
      </c>
      <c r="C977" s="9">
        <f t="shared" si="200"/>
        <v>2023</v>
      </c>
      <c r="D977" s="188">
        <f t="shared" si="191"/>
        <v>4.2397432443231159E-2</v>
      </c>
      <c r="E977" s="188">
        <f t="shared" si="191"/>
        <v>5.6412614587208448E-2</v>
      </c>
      <c r="F977" s="188">
        <f t="shared" si="191"/>
        <v>2.9386684324208934E-2</v>
      </c>
      <c r="G977" s="189">
        <f t="shared" si="192"/>
        <v>4.2732243784882849E-2</v>
      </c>
      <c r="H977" s="190">
        <f t="shared" si="193"/>
        <v>0.30308313826497874</v>
      </c>
      <c r="I977" s="190">
        <f t="shared" si="193"/>
        <v>0.74383054483325495</v>
      </c>
      <c r="J977" s="190">
        <f t="shared" si="193"/>
        <v>0.29471816499057202</v>
      </c>
      <c r="K977" s="189">
        <f t="shared" si="194"/>
        <v>0.44721061602960194</v>
      </c>
      <c r="L977" s="191">
        <f t="shared" si="195"/>
        <v>5.1783686332910056E-3</v>
      </c>
      <c r="M977" s="191">
        <f t="shared" si="195"/>
        <v>4.097711403191445E-3</v>
      </c>
      <c r="N977" s="191">
        <f t="shared" si="195"/>
        <v>3.7105162629301005E-3</v>
      </c>
      <c r="O977" s="189">
        <f t="shared" si="196"/>
        <v>4.3288654331375175E-3</v>
      </c>
      <c r="P977" s="192">
        <f t="shared" si="197"/>
        <v>9.7141882738367609E-3</v>
      </c>
      <c r="Q977" s="192">
        <f t="shared" si="197"/>
        <v>3.2591142787149988E-2</v>
      </c>
      <c r="R977" s="192">
        <f t="shared" si="197"/>
        <v>1.3978315252838384E-2</v>
      </c>
      <c r="S977" s="189">
        <f t="shared" si="198"/>
        <v>1.8761215437941708E-2</v>
      </c>
    </row>
    <row r="978" spans="2:19" ht="25.2" hidden="1" customHeight="1">
      <c r="B978" s="169">
        <f t="shared" si="199"/>
        <v>45291</v>
      </c>
      <c r="C978" s="9">
        <f t="shared" si="200"/>
        <v>2024</v>
      </c>
      <c r="D978" s="188">
        <f t="shared" si="191"/>
        <v>4.7306569546818292E-2</v>
      </c>
      <c r="E978" s="188">
        <f t="shared" si="191"/>
        <v>6.2944549268659652E-2</v>
      </c>
      <c r="F978" s="188">
        <f t="shared" si="191"/>
        <v>3.2789325806344451E-2</v>
      </c>
      <c r="G978" s="189">
        <f t="shared" si="192"/>
        <v>4.7680148207274127E-2</v>
      </c>
      <c r="H978" s="190">
        <f t="shared" si="193"/>
        <v>0.33817669449672594</v>
      </c>
      <c r="I978" s="190">
        <f t="shared" si="193"/>
        <v>0.82995760291187104</v>
      </c>
      <c r="J978" s="190">
        <f t="shared" si="193"/>
        <v>0.32884315312030299</v>
      </c>
      <c r="K978" s="189">
        <f t="shared" si="194"/>
        <v>0.49899248350963338</v>
      </c>
      <c r="L978" s="191">
        <f t="shared" si="195"/>
        <v>5.7779644137142434E-3</v>
      </c>
      <c r="M978" s="191">
        <f t="shared" si="195"/>
        <v>4.572179453022864E-3</v>
      </c>
      <c r="N978" s="191">
        <f t="shared" si="195"/>
        <v>4.1401515500245145E-3</v>
      </c>
      <c r="O978" s="189">
        <f t="shared" si="196"/>
        <v>4.8300984722538737E-3</v>
      </c>
      <c r="P978" s="192">
        <f t="shared" si="197"/>
        <v>1.0838980020369437E-2</v>
      </c>
      <c r="Q978" s="192">
        <f t="shared" si="197"/>
        <v>3.6364823858967998E-2</v>
      </c>
      <c r="R978" s="192">
        <f t="shared" si="197"/>
        <v>1.5596844066941193E-2</v>
      </c>
      <c r="S978" s="189">
        <f t="shared" si="198"/>
        <v>2.0933549315426209E-2</v>
      </c>
    </row>
    <row r="979" spans="2:19" ht="25.2" hidden="1" customHeight="1">
      <c r="B979" s="169">
        <f t="shared" si="199"/>
        <v>45657</v>
      </c>
      <c r="C979" s="9">
        <f t="shared" si="200"/>
        <v>2025</v>
      </c>
      <c r="D979" s="188">
        <f t="shared" si="191"/>
        <v>4.8603203600633624E-2</v>
      </c>
      <c r="E979" s="188">
        <f t="shared" si="191"/>
        <v>6.4669807448774083E-2</v>
      </c>
      <c r="F979" s="188">
        <f t="shared" si="191"/>
        <v>3.3688054182750497E-2</v>
      </c>
      <c r="G979" s="189">
        <f t="shared" si="192"/>
        <v>4.8987021744052735E-2</v>
      </c>
      <c r="H979" s="190">
        <f t="shared" si="193"/>
        <v>0.34744583877186075</v>
      </c>
      <c r="I979" s="190">
        <f t="shared" si="193"/>
        <v>0.8527060562761215</v>
      </c>
      <c r="J979" s="190">
        <f t="shared" si="193"/>
        <v>0.33785647272441854</v>
      </c>
      <c r="K979" s="189">
        <f t="shared" si="194"/>
        <v>0.51266945592413371</v>
      </c>
      <c r="L979" s="191">
        <f t="shared" si="195"/>
        <v>5.9363336527507027E-3</v>
      </c>
      <c r="M979" s="191">
        <f t="shared" si="195"/>
        <v>4.6974991207928314E-3</v>
      </c>
      <c r="N979" s="191">
        <f t="shared" si="195"/>
        <v>4.2536296893008196E-3</v>
      </c>
      <c r="O979" s="189">
        <f t="shared" si="196"/>
        <v>4.9624874876147843E-3</v>
      </c>
      <c r="P979" s="192">
        <f t="shared" si="197"/>
        <v>1.1136067522965157E-2</v>
      </c>
      <c r="Q979" s="192">
        <f t="shared" si="197"/>
        <v>3.7361553688000912E-2</v>
      </c>
      <c r="R979" s="192">
        <f t="shared" si="197"/>
        <v>1.6024340698867309E-2</v>
      </c>
      <c r="S979" s="189">
        <f t="shared" si="198"/>
        <v>2.1507320636611125E-2</v>
      </c>
    </row>
    <row r="980" spans="2:19" ht="25.2" hidden="1" customHeight="1">
      <c r="B980" s="169">
        <f t="shared" si="199"/>
        <v>46022</v>
      </c>
      <c r="C980" s="9">
        <f t="shared" si="200"/>
        <v>2026</v>
      </c>
      <c r="D980" s="188">
        <f t="shared" si="191"/>
        <v>5.0171032893541585E-2</v>
      </c>
      <c r="E980" s="188">
        <f t="shared" si="191"/>
        <v>6.6755909001215447E-2</v>
      </c>
      <c r="F980" s="188">
        <f t="shared" si="191"/>
        <v>3.4774754528735477E-2</v>
      </c>
      <c r="G980" s="189">
        <f t="shared" si="192"/>
        <v>5.0567232141164174E-2</v>
      </c>
      <c r="H980" s="190">
        <f t="shared" si="193"/>
        <v>0.35865365478747835</v>
      </c>
      <c r="I980" s="190">
        <f t="shared" si="193"/>
        <v>0.88021242281637779</v>
      </c>
      <c r="J980" s="190">
        <f t="shared" si="193"/>
        <v>0.34875495750514185</v>
      </c>
      <c r="K980" s="189">
        <f t="shared" si="194"/>
        <v>0.52920701170299933</v>
      </c>
      <c r="L980" s="191">
        <f t="shared" si="195"/>
        <v>6.1278263343799554E-3</v>
      </c>
      <c r="M980" s="191">
        <f t="shared" si="195"/>
        <v>4.8490298055909927E-3</v>
      </c>
      <c r="N980" s="191">
        <f t="shared" si="195"/>
        <v>4.3908421513201325E-3</v>
      </c>
      <c r="O980" s="189">
        <f t="shared" si="196"/>
        <v>5.1225660970970269E-3</v>
      </c>
      <c r="P980" s="192">
        <f t="shared" si="197"/>
        <v>1.1495291845167618E-2</v>
      </c>
      <c r="Q980" s="192">
        <f t="shared" si="197"/>
        <v>3.8566752809892496E-2</v>
      </c>
      <c r="R980" s="192">
        <f t="shared" si="197"/>
        <v>1.6541249644904232E-2</v>
      </c>
      <c r="S980" s="189">
        <f t="shared" si="198"/>
        <v>2.2201098099988117E-2</v>
      </c>
    </row>
    <row r="981" spans="2:19" ht="25.2" hidden="1" customHeight="1">
      <c r="B981" s="169">
        <f t="shared" si="199"/>
        <v>46387</v>
      </c>
      <c r="C981" s="9">
        <f t="shared" si="200"/>
        <v>2027</v>
      </c>
      <c r="D981" s="188">
        <f t="shared" si="191"/>
        <v>5.1673020481808538E-2</v>
      </c>
      <c r="E981" s="188">
        <f t="shared" si="191"/>
        <v>6.8754403769622163E-2</v>
      </c>
      <c r="F981" s="188">
        <f t="shared" si="191"/>
        <v>3.5815818399156894E-2</v>
      </c>
      <c r="G981" s="189">
        <f t="shared" si="192"/>
        <v>5.2081080883529196E-2</v>
      </c>
      <c r="H981" s="190">
        <f t="shared" si="193"/>
        <v>0.36939079346908427</v>
      </c>
      <c r="I981" s="190">
        <f t="shared" si="193"/>
        <v>0.90656364697622094</v>
      </c>
      <c r="J981" s="190">
        <f t="shared" si="193"/>
        <v>0.35919575545783305</v>
      </c>
      <c r="K981" s="189">
        <f t="shared" si="194"/>
        <v>0.54505006530104605</v>
      </c>
      <c r="L981" s="191">
        <f t="shared" si="195"/>
        <v>6.3112771936999941E-3</v>
      </c>
      <c r="M981" s="191">
        <f t="shared" si="195"/>
        <v>4.9941968903227021E-3</v>
      </c>
      <c r="N981" s="191">
        <f t="shared" si="195"/>
        <v>4.5222923135545059E-3</v>
      </c>
      <c r="O981" s="189">
        <f t="shared" si="196"/>
        <v>5.2759221325257332E-3</v>
      </c>
      <c r="P981" s="192">
        <f t="shared" si="197"/>
        <v>1.1839430378483933E-2</v>
      </c>
      <c r="Q981" s="192">
        <f t="shared" si="197"/>
        <v>3.9721339046200066E-2</v>
      </c>
      <c r="R981" s="192">
        <f t="shared" si="197"/>
        <v>1.7036450764518204E-2</v>
      </c>
      <c r="S981" s="189">
        <f t="shared" si="198"/>
        <v>2.2865740063067404E-2</v>
      </c>
    </row>
    <row r="982" spans="2:19" ht="25.2" hidden="1" customHeight="1">
      <c r="B982" s="169">
        <f t="shared" si="199"/>
        <v>46752</v>
      </c>
      <c r="C982" s="9">
        <f t="shared" si="200"/>
        <v>2028</v>
      </c>
      <c r="D982" s="188">
        <f t="shared" si="191"/>
        <v>5.2952057943270223E-2</v>
      </c>
      <c r="E982" s="188">
        <f t="shared" si="191"/>
        <v>7.0456248508749972E-2</v>
      </c>
      <c r="F982" s="188">
        <f t="shared" si="191"/>
        <v>3.670235015244501E-2</v>
      </c>
      <c r="G982" s="189">
        <f t="shared" si="192"/>
        <v>5.3370218868155073E-2</v>
      </c>
      <c r="H982" s="190">
        <f t="shared" si="193"/>
        <v>0.37853414639021543</v>
      </c>
      <c r="I982" s="190">
        <f t="shared" si="193"/>
        <v>0.92900338157795825</v>
      </c>
      <c r="J982" s="190">
        <f t="shared" si="193"/>
        <v>0.36808675549895398</v>
      </c>
      <c r="K982" s="189">
        <f t="shared" si="194"/>
        <v>0.55854142782237581</v>
      </c>
      <c r="L982" s="191">
        <f t="shared" si="195"/>
        <v>6.467497207261092E-3</v>
      </c>
      <c r="M982" s="191">
        <f t="shared" si="195"/>
        <v>5.1178158476253245E-3</v>
      </c>
      <c r="N982" s="191">
        <f t="shared" si="195"/>
        <v>4.6342304434873749E-3</v>
      </c>
      <c r="O982" s="189">
        <f t="shared" si="196"/>
        <v>5.4065144994579302E-3</v>
      </c>
      <c r="P982" s="192">
        <f t="shared" si="197"/>
        <v>1.2132486113086861E-2</v>
      </c>
      <c r="Q982" s="192">
        <f t="shared" si="197"/>
        <v>4.0704542276547268E-2</v>
      </c>
      <c r="R982" s="192">
        <f t="shared" si="197"/>
        <v>1.7458145849012788E-2</v>
      </c>
      <c r="S982" s="189">
        <f t="shared" si="198"/>
        <v>2.3431724746215635E-2</v>
      </c>
    </row>
    <row r="983" spans="2:19" ht="25.2" hidden="1" customHeight="1">
      <c r="B983" s="169">
        <f t="shared" si="199"/>
        <v>47118</v>
      </c>
      <c r="C983" s="9">
        <f t="shared" si="200"/>
        <v>2029</v>
      </c>
      <c r="D983" s="188">
        <f t="shared" si="191"/>
        <v>5.4267353481136649E-2</v>
      </c>
      <c r="E983" s="188">
        <f t="shared" si="191"/>
        <v>7.2206337039353419E-2</v>
      </c>
      <c r="F983" s="188">
        <f t="shared" si="191"/>
        <v>3.7614013254121628E-2</v>
      </c>
      <c r="G983" s="189">
        <f t="shared" si="192"/>
        <v>5.4695901258203894E-2</v>
      </c>
      <c r="H983" s="190">
        <f t="shared" si="193"/>
        <v>0.38793669452555957</v>
      </c>
      <c r="I983" s="190">
        <f t="shared" si="193"/>
        <v>0.95207923641558123</v>
      </c>
      <c r="J983" s="190">
        <f t="shared" si="193"/>
        <v>0.37722979707014626</v>
      </c>
      <c r="K983" s="189">
        <f t="shared" si="194"/>
        <v>0.57241524267042898</v>
      </c>
      <c r="L983" s="191">
        <f t="shared" si="195"/>
        <v>6.6281457362944232E-3</v>
      </c>
      <c r="M983" s="191">
        <f t="shared" si="195"/>
        <v>5.2449391476340861E-3</v>
      </c>
      <c r="N983" s="191">
        <f t="shared" si="195"/>
        <v>4.7493417887403576E-3</v>
      </c>
      <c r="O983" s="189">
        <f t="shared" si="196"/>
        <v>5.5408088908896229E-3</v>
      </c>
      <c r="P983" s="192">
        <f t="shared" si="197"/>
        <v>1.2433849373885256E-2</v>
      </c>
      <c r="Q983" s="192">
        <f t="shared" si="197"/>
        <v>4.1715617292453086E-2</v>
      </c>
      <c r="R983" s="192">
        <f t="shared" si="197"/>
        <v>1.7891795120193683E-2</v>
      </c>
      <c r="S983" s="189">
        <f t="shared" si="198"/>
        <v>2.4013753928844011E-2</v>
      </c>
    </row>
    <row r="984" spans="2:19" ht="25.2" hidden="1" customHeight="1">
      <c r="B984" s="169">
        <f t="shared" si="199"/>
        <v>47483</v>
      </c>
      <c r="C984" s="9">
        <f t="shared" si="200"/>
        <v>2030</v>
      </c>
      <c r="D984" s="188">
        <f t="shared" si="191"/>
        <v>5.557990612300439E-2</v>
      </c>
      <c r="E984" s="188">
        <f t="shared" si="191"/>
        <v>7.3952775963697495E-2</v>
      </c>
      <c r="F984" s="188">
        <f t="shared" si="191"/>
        <v>3.8523775188340645E-2</v>
      </c>
      <c r="G984" s="189">
        <f t="shared" si="192"/>
        <v>5.6018819091680848E-2</v>
      </c>
      <c r="H984" s="190">
        <f t="shared" si="193"/>
        <v>0.39731963473940202</v>
      </c>
      <c r="I984" s="190">
        <f t="shared" si="193"/>
        <v>0.97510696923949847</v>
      </c>
      <c r="J984" s="190">
        <f t="shared" si="193"/>
        <v>0.38635377189062026</v>
      </c>
      <c r="K984" s="189">
        <f t="shared" si="194"/>
        <v>0.58626012528984028</v>
      </c>
      <c r="L984" s="191">
        <f t="shared" si="195"/>
        <v>6.788459251488816E-3</v>
      </c>
      <c r="M984" s="191">
        <f t="shared" si="195"/>
        <v>5.371797346773198E-3</v>
      </c>
      <c r="N984" s="191">
        <f t="shared" si="195"/>
        <v>4.8642130826594696E-3</v>
      </c>
      <c r="O984" s="189">
        <f t="shared" si="196"/>
        <v>5.6748232269738276E-3</v>
      </c>
      <c r="P984" s="192">
        <f t="shared" si="197"/>
        <v>1.2734584176623546E-2</v>
      </c>
      <c r="Q984" s="192">
        <f t="shared" si="197"/>
        <v>4.2724583828906454E-2</v>
      </c>
      <c r="R984" s="192">
        <f t="shared" si="197"/>
        <v>1.8324540066212279E-2</v>
      </c>
      <c r="S984" s="189">
        <f t="shared" si="198"/>
        <v>2.4594569357247426E-2</v>
      </c>
    </row>
    <row r="985" spans="2:19" ht="25.2" hidden="1" customHeight="1">
      <c r="B985" s="169">
        <f t="shared" si="199"/>
        <v>47848</v>
      </c>
      <c r="C985" s="9">
        <f t="shared" si="200"/>
        <v>2031</v>
      </c>
      <c r="D985" s="188">
        <f t="shared" si="191"/>
        <v>5.6887026951034911E-2</v>
      </c>
      <c r="E985" s="188">
        <f t="shared" si="191"/>
        <v>7.5691987497068805E-2</v>
      </c>
      <c r="F985" s="188">
        <f t="shared" si="191"/>
        <v>3.94297722012108E-2</v>
      </c>
      <c r="G985" s="189">
        <f t="shared" si="192"/>
        <v>5.7336262216438172E-2</v>
      </c>
      <c r="H985" s="190">
        <f t="shared" si="193"/>
        <v>0.40666374497960256</v>
      </c>
      <c r="I985" s="190">
        <f t="shared" si="193"/>
        <v>0.99803940504156485</v>
      </c>
      <c r="J985" s="190">
        <f t="shared" si="193"/>
        <v>0.39543998842917893</v>
      </c>
      <c r="K985" s="189">
        <f t="shared" si="194"/>
        <v>0.60004771281678215</v>
      </c>
      <c r="L985" s="191">
        <f t="shared" si="195"/>
        <v>6.9481093318293583E-3</v>
      </c>
      <c r="M985" s="191">
        <f t="shared" si="195"/>
        <v>5.4981305611616288E-3</v>
      </c>
      <c r="N985" s="191">
        <f t="shared" si="195"/>
        <v>4.9786089979431611E-3</v>
      </c>
      <c r="O985" s="189">
        <f t="shared" si="196"/>
        <v>5.8082829636447167E-3</v>
      </c>
      <c r="P985" s="192">
        <f t="shared" si="197"/>
        <v>1.3034074430830416E-2</v>
      </c>
      <c r="Q985" s="192">
        <f t="shared" si="197"/>
        <v>4.3729374899767672E-2</v>
      </c>
      <c r="R985" s="192">
        <f t="shared" si="197"/>
        <v>1.875549415835516E-2</v>
      </c>
      <c r="S985" s="189">
        <f t="shared" si="198"/>
        <v>2.5172981162984415E-2</v>
      </c>
    </row>
    <row r="986" spans="2:19" ht="25.2" hidden="1" customHeight="1">
      <c r="B986" s="169">
        <f t="shared" si="199"/>
        <v>48213</v>
      </c>
      <c r="C986" s="9">
        <f t="shared" si="200"/>
        <v>2032</v>
      </c>
      <c r="D986" s="188">
        <f t="shared" si="191"/>
        <v>5.8113692069254305E-2</v>
      </c>
      <c r="E986" s="188">
        <f t="shared" si="191"/>
        <v>7.7324147336802942E-2</v>
      </c>
      <c r="F986" s="188">
        <f t="shared" si="191"/>
        <v>4.0280003418605818E-2</v>
      </c>
      <c r="G986" s="189">
        <f t="shared" si="192"/>
        <v>5.8572614274887691E-2</v>
      </c>
      <c r="H986" s="190">
        <f t="shared" si="193"/>
        <v>0.41543270791451425</v>
      </c>
      <c r="I986" s="190">
        <f t="shared" si="193"/>
        <v>1.0195603069130352</v>
      </c>
      <c r="J986" s="190">
        <f t="shared" si="193"/>
        <v>0.40396693149780999</v>
      </c>
      <c r="K986" s="189">
        <f t="shared" si="194"/>
        <v>0.61298664877511977</v>
      </c>
      <c r="L986" s="191">
        <f t="shared" si="195"/>
        <v>7.0979326538016235E-3</v>
      </c>
      <c r="M986" s="191">
        <f t="shared" si="195"/>
        <v>5.6166877320364249E-3</v>
      </c>
      <c r="N986" s="191">
        <f t="shared" si="195"/>
        <v>5.0859636325997883E-3</v>
      </c>
      <c r="O986" s="189">
        <f t="shared" si="196"/>
        <v>5.9335280061459453E-3</v>
      </c>
      <c r="P986" s="192">
        <f t="shared" si="197"/>
        <v>1.3315130504763351E-2</v>
      </c>
      <c r="Q986" s="192">
        <f t="shared" si="197"/>
        <v>4.4672319217762262E-2</v>
      </c>
      <c r="R986" s="192">
        <f t="shared" si="197"/>
        <v>1.9159922227321127E-2</v>
      </c>
      <c r="S986" s="189">
        <f t="shared" si="198"/>
        <v>2.5715790649948913E-2</v>
      </c>
    </row>
    <row r="987" spans="2:19" ht="25.2" hidden="1" customHeight="1">
      <c r="B987" s="169">
        <f t="shared" si="199"/>
        <v>48579</v>
      </c>
      <c r="C987" s="9">
        <f t="shared" si="200"/>
        <v>2033</v>
      </c>
      <c r="D987" s="188">
        <f t="shared" si="191"/>
        <v>5.9292601159690525E-2</v>
      </c>
      <c r="E987" s="188">
        <f t="shared" si="191"/>
        <v>7.8892764593076273E-2</v>
      </c>
      <c r="F987" s="188">
        <f t="shared" si="191"/>
        <v>4.1097133779836467E-2</v>
      </c>
      <c r="G987" s="189">
        <f t="shared" si="192"/>
        <v>5.9760833177534424E-2</v>
      </c>
      <c r="H987" s="190">
        <f t="shared" si="193"/>
        <v>0.42386028114874125</v>
      </c>
      <c r="I987" s="190">
        <f t="shared" si="193"/>
        <v>1.0402433657803902</v>
      </c>
      <c r="J987" s="190">
        <f t="shared" si="193"/>
        <v>0.41216190708481715</v>
      </c>
      <c r="K987" s="189">
        <f t="shared" si="194"/>
        <v>0.62542185133798289</v>
      </c>
      <c r="L987" s="191">
        <f t="shared" si="195"/>
        <v>7.2419231151011534E-3</v>
      </c>
      <c r="M987" s="191">
        <f t="shared" si="195"/>
        <v>5.7306292833243459E-3</v>
      </c>
      <c r="N987" s="191">
        <f t="shared" si="195"/>
        <v>5.1891387802561213E-3</v>
      </c>
      <c r="O987" s="189">
        <f t="shared" si="196"/>
        <v>6.0538970595605396E-3</v>
      </c>
      <c r="P987" s="192">
        <f t="shared" si="197"/>
        <v>1.3585244617866053E-2</v>
      </c>
      <c r="Q987" s="192">
        <f t="shared" si="197"/>
        <v>4.5578553210844794E-2</v>
      </c>
      <c r="R987" s="192">
        <f t="shared" si="197"/>
        <v>1.9548605267092921E-2</v>
      </c>
      <c r="S987" s="189">
        <f t="shared" si="198"/>
        <v>2.6237467698601257E-2</v>
      </c>
    </row>
    <row r="988" spans="2:19" ht="25.2" hidden="1" customHeight="1">
      <c r="B988" s="169">
        <f t="shared" si="199"/>
        <v>48944</v>
      </c>
      <c r="C988" s="9">
        <f t="shared" si="200"/>
        <v>2034</v>
      </c>
      <c r="D988" s="188">
        <f t="shared" si="191"/>
        <v>6.051223637897838E-2</v>
      </c>
      <c r="E988" s="188">
        <f t="shared" si="191"/>
        <v>8.0515570682921367E-2</v>
      </c>
      <c r="F988" s="188">
        <f t="shared" si="191"/>
        <v>4.1942492404510021E-2</v>
      </c>
      <c r="G988" s="189">
        <f t="shared" si="192"/>
        <v>6.099009982213658E-2</v>
      </c>
      <c r="H988" s="190">
        <f t="shared" si="193"/>
        <v>0.43257899000676492</v>
      </c>
      <c r="I988" s="190">
        <f t="shared" si="193"/>
        <v>1.0616409334485604</v>
      </c>
      <c r="J988" s="190">
        <f t="shared" si="193"/>
        <v>0.42063998306896278</v>
      </c>
      <c r="K988" s="189">
        <f t="shared" si="194"/>
        <v>0.63828663550809595</v>
      </c>
      <c r="L988" s="191">
        <f t="shared" si="195"/>
        <v>7.3908878141327235E-3</v>
      </c>
      <c r="M988" s="191">
        <f t="shared" si="195"/>
        <v>5.8485070145407707E-3</v>
      </c>
      <c r="N988" s="191">
        <f t="shared" si="195"/>
        <v>5.2958781759039446E-3</v>
      </c>
      <c r="O988" s="189">
        <f t="shared" si="196"/>
        <v>6.1784243348591466E-3</v>
      </c>
      <c r="P988" s="192">
        <f t="shared" si="197"/>
        <v>1.3864689986672955E-2</v>
      </c>
      <c r="Q988" s="192">
        <f t="shared" si="197"/>
        <v>4.6516093606322056E-2</v>
      </c>
      <c r="R988" s="192">
        <f t="shared" si="197"/>
        <v>1.9950715597983774E-2</v>
      </c>
      <c r="S988" s="189">
        <f t="shared" si="198"/>
        <v>2.677716639699293E-2</v>
      </c>
    </row>
    <row r="989" spans="2:19" ht="25.2" hidden="1" customHeight="1">
      <c r="B989" s="169">
        <f t="shared" si="199"/>
        <v>49309</v>
      </c>
      <c r="C989" s="9">
        <f t="shared" si="200"/>
        <v>2035</v>
      </c>
      <c r="D989" s="188">
        <f t="shared" si="191"/>
        <v>6.1767084458923968E-2</v>
      </c>
      <c r="E989" s="188">
        <f t="shared" si="191"/>
        <v>8.2185229834905477E-2</v>
      </c>
      <c r="F989" s="188">
        <f t="shared" si="191"/>
        <v>4.2812257913295862E-2</v>
      </c>
      <c r="G989" s="189">
        <f t="shared" si="192"/>
        <v>6.2254857402375095E-2</v>
      </c>
      <c r="H989" s="190">
        <f t="shared" si="193"/>
        <v>0.44154942222869087</v>
      </c>
      <c r="I989" s="190">
        <f t="shared" si="193"/>
        <v>1.0836562838412682</v>
      </c>
      <c r="J989" s="190">
        <f t="shared" si="193"/>
        <v>0.42936283495294636</v>
      </c>
      <c r="K989" s="189">
        <f t="shared" si="194"/>
        <v>0.65152284700763519</v>
      </c>
      <c r="L989" s="191">
        <f t="shared" si="195"/>
        <v>7.544153367310652E-3</v>
      </c>
      <c r="M989" s="191">
        <f t="shared" si="195"/>
        <v>5.969788068372295E-3</v>
      </c>
      <c r="N989" s="191">
        <f t="shared" si="195"/>
        <v>5.4056993122281573E-3</v>
      </c>
      <c r="O989" s="189">
        <f t="shared" si="196"/>
        <v>6.3065469159703678E-3</v>
      </c>
      <c r="P989" s="192">
        <f t="shared" si="197"/>
        <v>1.4152203399660303E-2</v>
      </c>
      <c r="Q989" s="192">
        <f t="shared" si="197"/>
        <v>4.7480702324183624E-2</v>
      </c>
      <c r="R989" s="192">
        <f t="shared" si="197"/>
        <v>2.0364435510843701E-2</v>
      </c>
      <c r="S989" s="189">
        <f t="shared" si="198"/>
        <v>2.7332447078229211E-2</v>
      </c>
    </row>
    <row r="990" spans="2:19" ht="25.2" hidden="1" customHeight="1">
      <c r="B990" s="169">
        <f t="shared" si="199"/>
        <v>49674</v>
      </c>
      <c r="C990" s="9">
        <f t="shared" si="200"/>
        <v>2036</v>
      </c>
      <c r="D990" s="188">
        <f t="shared" ref="D990:F1005" si="201">AVERAGE(D895,D942)</f>
        <v>6.2958637101158704E-2</v>
      </c>
      <c r="E990" s="188">
        <f t="shared" si="201"/>
        <v>8.377067018101042E-2</v>
      </c>
      <c r="F990" s="188">
        <f t="shared" si="201"/>
        <v>4.3638151825619788E-2</v>
      </c>
      <c r="G990" s="189">
        <f t="shared" si="192"/>
        <v>6.3455819702596297E-2</v>
      </c>
      <c r="H990" s="190">
        <f t="shared" ref="H990:J1005" si="202">AVERAGE(H895,H942)</f>
        <v>0.45006737941159314</v>
      </c>
      <c r="I990" s="190">
        <f t="shared" si="202"/>
        <v>1.1045611641605593</v>
      </c>
      <c r="J990" s="190">
        <f t="shared" si="202"/>
        <v>0.43764569992783131</v>
      </c>
      <c r="K990" s="189">
        <f t="shared" si="194"/>
        <v>0.66409141449999454</v>
      </c>
      <c r="L990" s="191">
        <f t="shared" ref="L990:N1005" si="203">AVERAGE(L895,L942)</f>
        <v>7.6896880959932247E-3</v>
      </c>
      <c r="M990" s="191">
        <f t="shared" si="203"/>
        <v>6.0849516188095972E-3</v>
      </c>
      <c r="N990" s="191">
        <f t="shared" si="203"/>
        <v>5.5099809916215794E-3</v>
      </c>
      <c r="O990" s="189">
        <f t="shared" si="196"/>
        <v>6.4282069021414671E-3</v>
      </c>
      <c r="P990" s="192">
        <f t="shared" ref="P990:R1005" si="204">AVERAGE(P895,P942)</f>
        <v>1.4425214429758752E-2</v>
      </c>
      <c r="Q990" s="192">
        <f t="shared" si="204"/>
        <v>4.8396655486051987E-2</v>
      </c>
      <c r="R990" s="192">
        <f t="shared" si="204"/>
        <v>2.075728709438739E-2</v>
      </c>
      <c r="S990" s="189">
        <f t="shared" si="198"/>
        <v>2.7859719003399373E-2</v>
      </c>
    </row>
    <row r="991" spans="2:19" ht="25.2" hidden="1" customHeight="1">
      <c r="B991" s="169">
        <f t="shared" si="199"/>
        <v>50040</v>
      </c>
      <c r="C991" s="9">
        <f t="shared" si="200"/>
        <v>2037</v>
      </c>
      <c r="D991" s="188">
        <f t="shared" si="201"/>
        <v>6.4131431711254946E-2</v>
      </c>
      <c r="E991" s="188">
        <f t="shared" si="201"/>
        <v>8.5331151712949929E-2</v>
      </c>
      <c r="F991" s="188">
        <f t="shared" si="201"/>
        <v>4.4451044092862116E-2</v>
      </c>
      <c r="G991" s="189">
        <f t="shared" si="192"/>
        <v>6.4637875839022321E-2</v>
      </c>
      <c r="H991" s="190">
        <f t="shared" si="202"/>
        <v>0.45845124254868663</v>
      </c>
      <c r="I991" s="190">
        <f t="shared" si="202"/>
        <v>1.1251369491440828</v>
      </c>
      <c r="J991" s="190">
        <f t="shared" si="202"/>
        <v>0.44579817179888626</v>
      </c>
      <c r="K991" s="189">
        <f t="shared" si="194"/>
        <v>0.67646212116388516</v>
      </c>
      <c r="L991" s="191">
        <f t="shared" si="203"/>
        <v>7.8329317424179687E-3</v>
      </c>
      <c r="M991" s="191">
        <f t="shared" si="203"/>
        <v>6.1983022056364672E-3</v>
      </c>
      <c r="N991" s="191">
        <f t="shared" si="203"/>
        <v>5.6126210153934356E-3</v>
      </c>
      <c r="O991" s="189">
        <f t="shared" si="196"/>
        <v>6.5479516544826241E-3</v>
      </c>
      <c r="P991" s="192">
        <f t="shared" si="204"/>
        <v>1.4693927580355086E-2</v>
      </c>
      <c r="Q991" s="192">
        <f t="shared" si="204"/>
        <v>4.9298189243994185E-2</v>
      </c>
      <c r="R991" s="192">
        <f t="shared" si="204"/>
        <v>2.1143954207041099E-2</v>
      </c>
      <c r="S991" s="189">
        <f t="shared" si="198"/>
        <v>2.8378690343796791E-2</v>
      </c>
    </row>
    <row r="992" spans="2:19" ht="25.2" hidden="1" customHeight="1">
      <c r="B992" s="169">
        <f t="shared" si="199"/>
        <v>50405</v>
      </c>
      <c r="C992" s="9">
        <f t="shared" si="200"/>
        <v>2038</v>
      </c>
      <c r="D992" s="188">
        <f t="shared" si="201"/>
        <v>6.5279299534655708E-2</v>
      </c>
      <c r="E992" s="188">
        <f t="shared" si="201"/>
        <v>8.6858466490920702E-2</v>
      </c>
      <c r="F992" s="188">
        <f t="shared" si="201"/>
        <v>4.5246659002264031E-2</v>
      </c>
      <c r="G992" s="189">
        <f t="shared" si="192"/>
        <v>6.5794808342613476E-2</v>
      </c>
      <c r="H992" s="190">
        <f t="shared" si="202"/>
        <v>0.46665691355707895</v>
      </c>
      <c r="I992" s="190">
        <f t="shared" si="202"/>
        <v>1.1452754127083558</v>
      </c>
      <c r="J992" s="190">
        <f t="shared" si="202"/>
        <v>0.45377736957265158</v>
      </c>
      <c r="K992" s="189">
        <f t="shared" si="194"/>
        <v>0.68856989861269546</v>
      </c>
      <c r="L992" s="191">
        <f t="shared" si="203"/>
        <v>7.9731308627260539E-3</v>
      </c>
      <c r="M992" s="191">
        <f t="shared" si="203"/>
        <v>6.3092436187893479E-3</v>
      </c>
      <c r="N992" s="191">
        <f t="shared" si="203"/>
        <v>5.7130795097167794E-3</v>
      </c>
      <c r="O992" s="189">
        <f t="shared" si="196"/>
        <v>6.6651513304107268E-3</v>
      </c>
      <c r="P992" s="192">
        <f t="shared" si="204"/>
        <v>1.4956929453520978E-2</v>
      </c>
      <c r="Q992" s="192">
        <f t="shared" si="204"/>
        <v>5.0180561641976547E-2</v>
      </c>
      <c r="R992" s="192">
        <f t="shared" si="204"/>
        <v>2.1522403027628745E-2</v>
      </c>
      <c r="S992" s="189">
        <f t="shared" si="198"/>
        <v>2.8886631374375419E-2</v>
      </c>
    </row>
    <row r="993" spans="2:19" ht="25.2" hidden="1" customHeight="1">
      <c r="B993" s="169">
        <f t="shared" si="199"/>
        <v>50770</v>
      </c>
      <c r="C993" s="9">
        <f t="shared" si="200"/>
        <v>2039</v>
      </c>
      <c r="D993" s="188">
        <f t="shared" si="201"/>
        <v>6.6402679140950854E-2</v>
      </c>
      <c r="E993" s="188">
        <f t="shared" si="201"/>
        <v>8.8353198061043803E-2</v>
      </c>
      <c r="F993" s="188">
        <f t="shared" si="201"/>
        <v>4.6025300536999707E-2</v>
      </c>
      <c r="G993" s="189">
        <f t="shared" si="192"/>
        <v>6.6927059246331452E-2</v>
      </c>
      <c r="H993" s="190">
        <f t="shared" si="202"/>
        <v>0.47468752760416072</v>
      </c>
      <c r="I993" s="190">
        <f t="shared" si="202"/>
        <v>1.1649842492216034</v>
      </c>
      <c r="J993" s="190">
        <f t="shared" si="202"/>
        <v>0.46158634188715303</v>
      </c>
      <c r="K993" s="189">
        <f t="shared" si="194"/>
        <v>0.70041937290430567</v>
      </c>
      <c r="L993" s="191">
        <f t="shared" si="203"/>
        <v>8.1103390232510272E-3</v>
      </c>
      <c r="M993" s="191">
        <f t="shared" si="203"/>
        <v>6.4178182460145235E-3</v>
      </c>
      <c r="N993" s="191">
        <f t="shared" si="203"/>
        <v>5.8113948570950296E-3</v>
      </c>
      <c r="O993" s="189">
        <f t="shared" si="196"/>
        <v>6.7798507087868595E-3</v>
      </c>
      <c r="P993" s="192">
        <f t="shared" si="204"/>
        <v>1.521432053523687E-2</v>
      </c>
      <c r="Q993" s="192">
        <f t="shared" si="204"/>
        <v>5.1044109810888909E-2</v>
      </c>
      <c r="R993" s="192">
        <f t="shared" si="204"/>
        <v>2.1892778151321172E-2</v>
      </c>
      <c r="S993" s="189">
        <f t="shared" si="198"/>
        <v>2.938373616581565E-2</v>
      </c>
    </row>
    <row r="994" spans="2:19" ht="25.2" hidden="1" customHeight="1">
      <c r="B994" s="169">
        <f t="shared" si="199"/>
        <v>51135</v>
      </c>
      <c r="C994" s="9">
        <f t="shared" si="200"/>
        <v>2040</v>
      </c>
      <c r="D994" s="188">
        <f t="shared" si="201"/>
        <v>6.7444834638725734E-2</v>
      </c>
      <c r="E994" s="188">
        <f t="shared" si="201"/>
        <v>8.9739855531744017E-2</v>
      </c>
      <c r="F994" s="188">
        <f t="shared" si="201"/>
        <v>4.6747643680558122E-2</v>
      </c>
      <c r="G994" s="189">
        <f t="shared" si="192"/>
        <v>6.7977444617009289E-2</v>
      </c>
      <c r="H994" s="190">
        <f t="shared" si="202"/>
        <v>0.48213750135548716</v>
      </c>
      <c r="I994" s="190">
        <f t="shared" si="202"/>
        <v>1.1832680708362449</v>
      </c>
      <c r="J994" s="190">
        <f t="shared" si="202"/>
        <v>0.46883069934559818</v>
      </c>
      <c r="K994" s="189">
        <f t="shared" si="194"/>
        <v>0.71141209051244336</v>
      </c>
      <c r="L994" s="191">
        <f t="shared" si="203"/>
        <v>8.2376265741638133E-3</v>
      </c>
      <c r="M994" s="191">
        <f t="shared" si="203"/>
        <v>6.5185425639988429E-3</v>
      </c>
      <c r="N994" s="191">
        <f t="shared" si="203"/>
        <v>5.9026016755308721E-3</v>
      </c>
      <c r="O994" s="189">
        <f t="shared" si="196"/>
        <v>6.886256937897843E-3</v>
      </c>
      <c r="P994" s="192">
        <f t="shared" si="204"/>
        <v>1.5453101379561688E-2</v>
      </c>
      <c r="Q994" s="192">
        <f t="shared" si="204"/>
        <v>5.1845220554561235E-2</v>
      </c>
      <c r="R994" s="192">
        <f t="shared" si="204"/>
        <v>2.223637391292493E-2</v>
      </c>
      <c r="S994" s="189">
        <f t="shared" si="198"/>
        <v>2.9844898615682621E-2</v>
      </c>
    </row>
    <row r="995" spans="2:19" ht="25.2" hidden="1" customHeight="1">
      <c r="B995" s="169">
        <f t="shared" si="199"/>
        <v>51501</v>
      </c>
      <c r="C995" s="9">
        <f t="shared" si="200"/>
        <v>2041</v>
      </c>
      <c r="D995" s="188">
        <f t="shared" si="201"/>
        <v>6.8400086715585784E-2</v>
      </c>
      <c r="E995" s="188">
        <f t="shared" si="201"/>
        <v>9.1010882198693493E-2</v>
      </c>
      <c r="F995" s="188">
        <f t="shared" si="201"/>
        <v>4.7409751964363242E-2</v>
      </c>
      <c r="G995" s="189">
        <f t="shared" si="192"/>
        <v>6.8940240292880831E-2</v>
      </c>
      <c r="H995" s="190">
        <f t="shared" si="202"/>
        <v>0.48896623556425184</v>
      </c>
      <c r="I995" s="190">
        <f t="shared" si="202"/>
        <v>1.2000272383574222</v>
      </c>
      <c r="J995" s="190">
        <f t="shared" si="202"/>
        <v>0.47547096322413823</v>
      </c>
      <c r="K995" s="189">
        <f t="shared" si="194"/>
        <v>0.72148814571527076</v>
      </c>
      <c r="L995" s="191">
        <f t="shared" si="203"/>
        <v>8.3542998514506313E-3</v>
      </c>
      <c r="M995" s="191">
        <f t="shared" si="203"/>
        <v>6.6108676672586436E-3</v>
      </c>
      <c r="N995" s="191">
        <f t="shared" si="203"/>
        <v>5.9862029259399128E-3</v>
      </c>
      <c r="O995" s="189">
        <f t="shared" si="196"/>
        <v>6.9837901482163968E-3</v>
      </c>
      <c r="P995" s="192">
        <f t="shared" si="204"/>
        <v>1.5671970730577627E-2</v>
      </c>
      <c r="Q995" s="192">
        <f t="shared" si="204"/>
        <v>5.2579528153879979E-2</v>
      </c>
      <c r="R995" s="192">
        <f t="shared" si="204"/>
        <v>2.2551317858980097E-2</v>
      </c>
      <c r="S995" s="189">
        <f t="shared" si="198"/>
        <v>3.0267605581145902E-2</v>
      </c>
    </row>
    <row r="996" spans="2:19" ht="25.2" hidden="1" customHeight="1">
      <c r="B996" s="169">
        <f t="shared" si="199"/>
        <v>51866</v>
      </c>
      <c r="C996" s="9">
        <f t="shared" si="200"/>
        <v>2042</v>
      </c>
      <c r="D996" s="188">
        <f t="shared" si="201"/>
        <v>6.9318672020742683E-2</v>
      </c>
      <c r="E996" s="188">
        <f t="shared" si="201"/>
        <v>9.2233121277785712E-2</v>
      </c>
      <c r="F996" s="188">
        <f t="shared" si="201"/>
        <v>4.8046445623198528E-2</v>
      </c>
      <c r="G996" s="189">
        <f t="shared" si="192"/>
        <v>6.9866079640575632E-2</v>
      </c>
      <c r="H996" s="190">
        <f t="shared" si="202"/>
        <v>0.49553285295137373</v>
      </c>
      <c r="I996" s="190">
        <f t="shared" si="202"/>
        <v>1.216143115396098</v>
      </c>
      <c r="J996" s="190">
        <f t="shared" si="202"/>
        <v>0.48185634460037213</v>
      </c>
      <c r="K996" s="189">
        <f t="shared" si="194"/>
        <v>0.73117743764928134</v>
      </c>
      <c r="L996" s="191">
        <f t="shared" si="203"/>
        <v>8.4664946957397434E-3</v>
      </c>
      <c r="M996" s="191">
        <f t="shared" si="203"/>
        <v>6.6996489274159781E-3</v>
      </c>
      <c r="N996" s="191">
        <f t="shared" si="203"/>
        <v>6.0665951930479987E-3</v>
      </c>
      <c r="O996" s="189">
        <f t="shared" si="196"/>
        <v>7.0775796054012401E-3</v>
      </c>
      <c r="P996" s="192">
        <f t="shared" si="204"/>
        <v>1.5882438914277715E-2</v>
      </c>
      <c r="Q996" s="192">
        <f t="shared" si="204"/>
        <v>5.3285649801284724E-2</v>
      </c>
      <c r="R996" s="192">
        <f t="shared" si="204"/>
        <v>2.2854172872648681E-2</v>
      </c>
      <c r="S996" s="189">
        <f t="shared" si="198"/>
        <v>3.0674087196070371E-2</v>
      </c>
    </row>
    <row r="997" spans="2:19" ht="25.2" hidden="1" customHeight="1">
      <c r="B997" s="169">
        <f t="shared" si="199"/>
        <v>52231</v>
      </c>
      <c r="C997" s="9">
        <f t="shared" si="200"/>
        <v>2043</v>
      </c>
      <c r="D997" s="188">
        <f t="shared" si="201"/>
        <v>7.0142401672163734E-2</v>
      </c>
      <c r="E997" s="188">
        <f t="shared" si="201"/>
        <v>9.3329148576417359E-2</v>
      </c>
      <c r="F997" s="188">
        <f t="shared" si="201"/>
        <v>4.8617392537665886E-2</v>
      </c>
      <c r="G997" s="189">
        <f t="shared" si="192"/>
        <v>7.0696314262082324E-2</v>
      </c>
      <c r="H997" s="190">
        <f t="shared" si="202"/>
        <v>0.50142138330445341</v>
      </c>
      <c r="I997" s="190">
        <f t="shared" si="202"/>
        <v>1.2305948224949239</v>
      </c>
      <c r="J997" s="190">
        <f t="shared" si="202"/>
        <v>0.48758235387322602</v>
      </c>
      <c r="K997" s="189">
        <f t="shared" si="194"/>
        <v>0.73986618655753444</v>
      </c>
      <c r="L997" s="191">
        <f t="shared" si="203"/>
        <v>8.5671039907705693E-3</v>
      </c>
      <c r="M997" s="191">
        <f t="shared" si="203"/>
        <v>6.7792623896296283E-3</v>
      </c>
      <c r="N997" s="191">
        <f t="shared" si="203"/>
        <v>6.1386859327867346E-3</v>
      </c>
      <c r="O997" s="189">
        <f t="shared" si="196"/>
        <v>7.1616841043956438E-3</v>
      </c>
      <c r="P997" s="192">
        <f t="shared" si="204"/>
        <v>1.6071173572475714E-2</v>
      </c>
      <c r="Q997" s="192">
        <f t="shared" si="204"/>
        <v>5.3918855378613489E-2</v>
      </c>
      <c r="R997" s="192">
        <f t="shared" si="204"/>
        <v>2.31257542417821E-2</v>
      </c>
      <c r="S997" s="189">
        <f t="shared" si="198"/>
        <v>3.103859439762377E-2</v>
      </c>
    </row>
    <row r="998" spans="2:19" ht="25.2" hidden="1" customHeight="1">
      <c r="B998" s="169">
        <f t="shared" si="199"/>
        <v>52596</v>
      </c>
      <c r="C998" s="9">
        <f t="shared" si="200"/>
        <v>2044</v>
      </c>
      <c r="D998" s="188">
        <f t="shared" si="201"/>
        <v>7.0920083754828944E-2</v>
      </c>
      <c r="E998" s="188">
        <f t="shared" si="201"/>
        <v>9.4363906510391588E-2</v>
      </c>
      <c r="F998" s="188">
        <f t="shared" si="201"/>
        <v>4.9156422770179994E-2</v>
      </c>
      <c r="G998" s="189">
        <f t="shared" si="192"/>
        <v>7.1480137678466837E-2</v>
      </c>
      <c r="H998" s="190">
        <f t="shared" si="202"/>
        <v>0.50698073708141178</v>
      </c>
      <c r="I998" s="190">
        <f t="shared" si="202"/>
        <v>1.2442386601973712</v>
      </c>
      <c r="J998" s="190">
        <f t="shared" si="202"/>
        <v>0.49298827171167114</v>
      </c>
      <c r="K998" s="189">
        <f t="shared" si="194"/>
        <v>0.74806922299681811</v>
      </c>
      <c r="L998" s="191">
        <f t="shared" si="203"/>
        <v>8.6620890941477187E-3</v>
      </c>
      <c r="M998" s="191">
        <f t="shared" si="203"/>
        <v>6.8544253548035641E-3</v>
      </c>
      <c r="N998" s="191">
        <f t="shared" si="203"/>
        <v>6.2067467055465552E-3</v>
      </c>
      <c r="O998" s="189">
        <f t="shared" si="196"/>
        <v>7.2410870514992799E-3</v>
      </c>
      <c r="P998" s="192">
        <f t="shared" si="204"/>
        <v>1.6249357715544158E-2</v>
      </c>
      <c r="Q998" s="192">
        <f t="shared" si="204"/>
        <v>5.4516663933013257E-2</v>
      </c>
      <c r="R998" s="192">
        <f t="shared" si="204"/>
        <v>2.3382153855898681E-2</v>
      </c>
      <c r="S998" s="189">
        <f t="shared" si="198"/>
        <v>3.1382725168152027E-2</v>
      </c>
    </row>
    <row r="999" spans="2:19" ht="25.2" hidden="1" customHeight="1">
      <c r="B999" s="169">
        <f t="shared" si="199"/>
        <v>52962</v>
      </c>
      <c r="C999" s="9">
        <f t="shared" si="200"/>
        <v>2045</v>
      </c>
      <c r="D999" s="188">
        <f t="shared" si="201"/>
        <v>7.1710508899383726E-2</v>
      </c>
      <c r="E999" s="188">
        <f t="shared" si="201"/>
        <v>9.5415619939017537E-2</v>
      </c>
      <c r="F999" s="188">
        <f t="shared" si="201"/>
        <v>4.970428552663464E-2</v>
      </c>
      <c r="G999" s="189">
        <f t="shared" si="192"/>
        <v>7.2276804788345306E-2</v>
      </c>
      <c r="H999" s="190">
        <f t="shared" si="202"/>
        <v>0.51263118616688375</v>
      </c>
      <c r="I999" s="190">
        <f t="shared" si="202"/>
        <v>1.2581060651802396</v>
      </c>
      <c r="J999" s="190">
        <f t="shared" si="202"/>
        <v>0.49848277066458557</v>
      </c>
      <c r="K999" s="189">
        <f t="shared" si="194"/>
        <v>0.75640667400390293</v>
      </c>
      <c r="L999" s="191">
        <f t="shared" si="203"/>
        <v>8.758630618944236E-3</v>
      </c>
      <c r="M999" s="191">
        <f t="shared" si="203"/>
        <v>6.9308199367761449E-3</v>
      </c>
      <c r="N999" s="191">
        <f t="shared" si="203"/>
        <v>6.27592271891544E-3</v>
      </c>
      <c r="O999" s="189">
        <f t="shared" si="196"/>
        <v>7.3217910915452733E-3</v>
      </c>
      <c r="P999" s="192">
        <f t="shared" si="204"/>
        <v>1.6430461575568246E-2</v>
      </c>
      <c r="Q999" s="192">
        <f t="shared" si="204"/>
        <v>5.5124268150160874E-2</v>
      </c>
      <c r="R999" s="192">
        <f t="shared" si="204"/>
        <v>2.3642754821986682E-2</v>
      </c>
      <c r="S999" s="189">
        <f t="shared" si="198"/>
        <v>3.1732494849238603E-2</v>
      </c>
    </row>
    <row r="1000" spans="2:19" ht="25.2" hidden="1" customHeight="1">
      <c r="B1000" s="169">
        <f t="shared" si="199"/>
        <v>53327</v>
      </c>
      <c r="C1000" s="9">
        <f t="shared" si="200"/>
        <v>2046</v>
      </c>
      <c r="D1000" s="188">
        <f t="shared" si="201"/>
        <v>7.251816164013844E-2</v>
      </c>
      <c r="E1000" s="188">
        <f t="shared" si="201"/>
        <v>9.6490255834611044E-2</v>
      </c>
      <c r="F1000" s="188">
        <f t="shared" si="201"/>
        <v>5.0264089146061841E-2</v>
      </c>
      <c r="G1000" s="189">
        <f t="shared" si="192"/>
        <v>7.3090835540270446E-2</v>
      </c>
      <c r="H1000" s="190">
        <f t="shared" si="202"/>
        <v>0.51840478879303342</v>
      </c>
      <c r="I1000" s="190">
        <f t="shared" si="202"/>
        <v>1.2722757151701543</v>
      </c>
      <c r="J1000" s="190">
        <f t="shared" si="202"/>
        <v>0.50409702416976065</v>
      </c>
      <c r="K1000" s="189">
        <f t="shared" si="194"/>
        <v>0.76492584271098274</v>
      </c>
      <c r="L1000" s="191">
        <f t="shared" si="203"/>
        <v>8.8572763004938371E-3</v>
      </c>
      <c r="M1000" s="191">
        <f t="shared" si="203"/>
        <v>7.0088795657416662E-3</v>
      </c>
      <c r="N1000" s="191">
        <f t="shared" si="203"/>
        <v>6.346606448015853E-3</v>
      </c>
      <c r="O1000" s="189">
        <f t="shared" si="196"/>
        <v>7.404254104750453E-3</v>
      </c>
      <c r="P1000" s="192">
        <f t="shared" si="204"/>
        <v>1.6615512658415696E-2</v>
      </c>
      <c r="Q1000" s="192">
        <f t="shared" si="204"/>
        <v>5.5745115316592819E-2</v>
      </c>
      <c r="R1000" s="192">
        <f t="shared" si="204"/>
        <v>2.3909035678503283E-2</v>
      </c>
      <c r="S1000" s="189">
        <f t="shared" si="198"/>
        <v>3.2089887884503933E-2</v>
      </c>
    </row>
    <row r="1001" spans="2:19" ht="25.2" hidden="1" customHeight="1">
      <c r="B1001" s="169">
        <f t="shared" si="199"/>
        <v>53692</v>
      </c>
      <c r="C1001" s="9">
        <f t="shared" si="200"/>
        <v>2047</v>
      </c>
      <c r="D1001" s="188">
        <f t="shared" si="201"/>
        <v>7.3338787150049906E-2</v>
      </c>
      <c r="E1001" s="188">
        <f t="shared" si="201"/>
        <v>9.7582152865711994E-2</v>
      </c>
      <c r="F1001" s="188">
        <f t="shared" si="201"/>
        <v>5.08328845050839E-2</v>
      </c>
      <c r="G1001" s="189">
        <f t="shared" si="192"/>
        <v>7.3917941506948595E-2</v>
      </c>
      <c r="H1001" s="190">
        <f t="shared" si="202"/>
        <v>0.52427112881768678</v>
      </c>
      <c r="I1001" s="190">
        <f t="shared" si="202"/>
        <v>1.2866729624789111</v>
      </c>
      <c r="J1001" s="190">
        <f t="shared" si="202"/>
        <v>0.50980145555836864</v>
      </c>
      <c r="K1001" s="189">
        <f t="shared" si="194"/>
        <v>0.7735818489516556</v>
      </c>
      <c r="L1001" s="191">
        <f t="shared" si="203"/>
        <v>8.9575064596171261E-3</v>
      </c>
      <c r="M1001" s="191">
        <f t="shared" si="203"/>
        <v>7.0881930127108077E-3</v>
      </c>
      <c r="N1001" s="191">
        <f t="shared" si="203"/>
        <v>6.4184255211255006E-3</v>
      </c>
      <c r="O1001" s="189">
        <f t="shared" si="196"/>
        <v>7.4880416644844778E-3</v>
      </c>
      <c r="P1001" s="192">
        <f t="shared" si="204"/>
        <v>1.6803536089227623E-2</v>
      </c>
      <c r="Q1001" s="192">
        <f t="shared" si="204"/>
        <v>5.6375934723030055E-2</v>
      </c>
      <c r="R1001" s="192">
        <f t="shared" si="204"/>
        <v>2.417959362083677E-2</v>
      </c>
      <c r="S1001" s="189">
        <f t="shared" si="198"/>
        <v>3.245302147769815E-2</v>
      </c>
    </row>
    <row r="1002" spans="2:19" ht="25.2" hidden="1" customHeight="1">
      <c r="B1002" s="169">
        <f t="shared" si="199"/>
        <v>54057</v>
      </c>
      <c r="C1002" s="9">
        <f t="shared" si="200"/>
        <v>2048</v>
      </c>
      <c r="D1002" s="188">
        <f t="shared" si="201"/>
        <v>7.417252340173712E-2</v>
      </c>
      <c r="E1002" s="188">
        <f t="shared" si="201"/>
        <v>9.8691494614101871E-2</v>
      </c>
      <c r="F1002" s="188">
        <f t="shared" si="201"/>
        <v>5.1410767235855102E-2</v>
      </c>
      <c r="G1002" s="189">
        <f t="shared" si="192"/>
        <v>7.47582617505647E-2</v>
      </c>
      <c r="H1002" s="190">
        <f t="shared" si="202"/>
        <v>0.53023119255468298</v>
      </c>
      <c r="I1002" s="190">
        <f t="shared" si="202"/>
        <v>1.3013002277306485</v>
      </c>
      <c r="J1002" s="190">
        <f t="shared" si="202"/>
        <v>0.51559702392238194</v>
      </c>
      <c r="K1002" s="189">
        <f t="shared" si="194"/>
        <v>0.78237614806923783</v>
      </c>
      <c r="L1002" s="191">
        <f t="shared" si="203"/>
        <v>9.0593379481148234E-3</v>
      </c>
      <c r="M1002" s="191">
        <f t="shared" si="203"/>
        <v>7.1687736127357586E-3</v>
      </c>
      <c r="N1002" s="191">
        <f t="shared" si="203"/>
        <v>6.4913920132597148E-3</v>
      </c>
      <c r="O1002" s="189">
        <f t="shared" si="196"/>
        <v>7.5731678580367653E-3</v>
      </c>
      <c r="P1002" s="192">
        <f t="shared" si="204"/>
        <v>1.6994563480578671E-2</v>
      </c>
      <c r="Q1002" s="192">
        <f t="shared" si="204"/>
        <v>5.701683242979437E-2</v>
      </c>
      <c r="R1002" s="192">
        <f t="shared" si="204"/>
        <v>2.4454474138174906E-2</v>
      </c>
      <c r="S1002" s="189">
        <f t="shared" si="198"/>
        <v>3.2821956682849311E-2</v>
      </c>
    </row>
    <row r="1003" spans="2:19" ht="25.2" hidden="1" customHeight="1">
      <c r="B1003" s="169">
        <f t="shared" si="199"/>
        <v>54423</v>
      </c>
      <c r="C1003" s="9">
        <f t="shared" si="200"/>
        <v>2049</v>
      </c>
      <c r="D1003" s="188">
        <f t="shared" si="201"/>
        <v>7.5020369157667272E-2</v>
      </c>
      <c r="E1003" s="188">
        <f t="shared" si="201"/>
        <v>9.981960999992695E-2</v>
      </c>
      <c r="F1003" s="188">
        <f t="shared" si="201"/>
        <v>5.1998429604761531E-2</v>
      </c>
      <c r="G1003" s="189">
        <f t="shared" si="192"/>
        <v>7.5612802920785246E-2</v>
      </c>
      <c r="H1003" s="190">
        <f t="shared" si="202"/>
        <v>0.53629211977748181</v>
      </c>
      <c r="I1003" s="190">
        <f t="shared" si="202"/>
        <v>1.3161750334494267</v>
      </c>
      <c r="J1003" s="190">
        <f t="shared" si="202"/>
        <v>0.52149067198037125</v>
      </c>
      <c r="K1003" s="189">
        <f t="shared" si="194"/>
        <v>0.79131927506909328</v>
      </c>
      <c r="L1003" s="191">
        <f t="shared" si="203"/>
        <v>9.1628927535681096E-3</v>
      </c>
      <c r="M1003" s="191">
        <f t="shared" si="203"/>
        <v>7.2507178961985445E-3</v>
      </c>
      <c r="N1003" s="191">
        <f t="shared" si="203"/>
        <v>6.5655933335884258E-3</v>
      </c>
      <c r="O1003" s="189">
        <f t="shared" si="196"/>
        <v>7.6597346611183594E-3</v>
      </c>
      <c r="P1003" s="192">
        <f t="shared" si="204"/>
        <v>1.7188823671011356E-2</v>
      </c>
      <c r="Q1003" s="192">
        <f t="shared" si="204"/>
        <v>5.7668576191164764E-2</v>
      </c>
      <c r="R1003" s="192">
        <f t="shared" si="204"/>
        <v>2.4734006519718091E-2</v>
      </c>
      <c r="S1003" s="189">
        <f t="shared" si="198"/>
        <v>3.3197135460631404E-2</v>
      </c>
    </row>
    <row r="1004" spans="2:19" ht="25.2" hidden="1" customHeight="1">
      <c r="B1004" s="169">
        <f t="shared" si="199"/>
        <v>54788</v>
      </c>
      <c r="C1004" s="9">
        <f t="shared" si="200"/>
        <v>2050</v>
      </c>
      <c r="D1004" s="188">
        <f t="shared" si="201"/>
        <v>7.5818764941537609E-2</v>
      </c>
      <c r="E1004" s="188">
        <f t="shared" si="201"/>
        <v>0.10088192889633266</v>
      </c>
      <c r="F1004" s="188">
        <f t="shared" si="201"/>
        <v>5.2551817003816698E-2</v>
      </c>
      <c r="G1004" s="189">
        <f t="shared" si="192"/>
        <v>7.6417503613895654E-2</v>
      </c>
      <c r="H1004" s="190">
        <f t="shared" si="202"/>
        <v>0.54199954793547112</v>
      </c>
      <c r="I1004" s="190">
        <f t="shared" si="202"/>
        <v>1.3301822772065579</v>
      </c>
      <c r="J1004" s="190">
        <f t="shared" si="202"/>
        <v>0.52704057740621357</v>
      </c>
      <c r="K1004" s="189">
        <f t="shared" si="194"/>
        <v>0.79974080084941424</v>
      </c>
      <c r="L1004" s="191">
        <f t="shared" si="203"/>
        <v>9.260407802142847E-3</v>
      </c>
      <c r="M1004" s="191">
        <f t="shared" si="203"/>
        <v>7.3278828403777951E-3</v>
      </c>
      <c r="N1004" s="191">
        <f t="shared" si="203"/>
        <v>6.6354669171897994E-3</v>
      </c>
      <c r="O1004" s="189">
        <f t="shared" si="196"/>
        <v>7.7412525199034811E-3</v>
      </c>
      <c r="P1004" s="192">
        <f t="shared" si="204"/>
        <v>1.7371753780563118E-2</v>
      </c>
      <c r="Q1004" s="192">
        <f t="shared" si="204"/>
        <v>5.8282307483209797E-2</v>
      </c>
      <c r="R1004" s="192">
        <f t="shared" si="204"/>
        <v>2.4997235383362598E-2</v>
      </c>
      <c r="S1004" s="189">
        <f t="shared" si="198"/>
        <v>3.3550432215711835E-2</v>
      </c>
    </row>
    <row r="1005" spans="2:19" ht="25.2" hidden="1" customHeight="1">
      <c r="B1005" s="169">
        <f t="shared" si="199"/>
        <v>55153</v>
      </c>
      <c r="C1005" s="9">
        <f t="shared" si="200"/>
        <v>2051</v>
      </c>
      <c r="D1005" s="188">
        <f t="shared" si="201"/>
        <v>7.6631249889927366E-2</v>
      </c>
      <c r="E1005" s="188">
        <f t="shared" si="201"/>
        <v>0.10196299436681344</v>
      </c>
      <c r="F1005" s="188">
        <f t="shared" si="201"/>
        <v>5.3114969943053536E-2</v>
      </c>
      <c r="G1005" s="189">
        <f t="shared" si="192"/>
        <v>7.7236404733264777E-2</v>
      </c>
      <c r="H1005" s="190">
        <f t="shared" si="202"/>
        <v>0.54780769417830666</v>
      </c>
      <c r="I1005" s="190">
        <f t="shared" si="202"/>
        <v>1.3444367045858283</v>
      </c>
      <c r="J1005" s="190">
        <f t="shared" si="202"/>
        <v>0.53268842113808357</v>
      </c>
      <c r="K1005" s="189">
        <f t="shared" si="194"/>
        <v>0.80831093996740611</v>
      </c>
      <c r="L1005" s="191">
        <f t="shared" si="203"/>
        <v>9.3596436834051406E-3</v>
      </c>
      <c r="M1005" s="191">
        <f t="shared" si="203"/>
        <v>7.4064095021608147E-3</v>
      </c>
      <c r="N1005" s="191">
        <f t="shared" si="203"/>
        <v>6.7065735489044136E-3</v>
      </c>
      <c r="O1005" s="189">
        <f t="shared" si="196"/>
        <v>7.8242089114901239E-3</v>
      </c>
      <c r="P1005" s="192">
        <f t="shared" si="204"/>
        <v>1.7557912028916593E-2</v>
      </c>
      <c r="Q1005" s="192">
        <f t="shared" si="204"/>
        <v>5.890686919460203E-2</v>
      </c>
      <c r="R1005" s="192">
        <f t="shared" si="204"/>
        <v>2.5265109405262037E-2</v>
      </c>
      <c r="S1005" s="189">
        <f t="shared" si="198"/>
        <v>3.3909963542926892E-2</v>
      </c>
    </row>
    <row r="1006" spans="2:19" ht="25.2" hidden="1" customHeight="1">
      <c r="B1006" s="169">
        <f t="shared" si="199"/>
        <v>55518</v>
      </c>
      <c r="C1006" s="9">
        <f t="shared" si="200"/>
        <v>2052</v>
      </c>
      <c r="D1006" s="188">
        <f t="shared" ref="D1006:F1015" si="205">AVERAGE(D911,D958)</f>
        <v>7.7458642608966163E-2</v>
      </c>
      <c r="E1006" s="188">
        <f t="shared" si="205"/>
        <v>0.10306389562148009</v>
      </c>
      <c r="F1006" s="188">
        <f t="shared" si="205"/>
        <v>5.3688455818149815E-2</v>
      </c>
      <c r="G1006" s="189">
        <f t="shared" si="192"/>
        <v>7.8070331349532021E-2</v>
      </c>
      <c r="H1006" s="190">
        <f t="shared" ref="H1006:J1015" si="206">AVERAGE(H911,H958)</f>
        <v>0.55372241041023029</v>
      </c>
      <c r="I1006" s="190">
        <f t="shared" si="206"/>
        <v>1.3589526774060632</v>
      </c>
      <c r="J1006" s="190">
        <f t="shared" si="206"/>
        <v>0.53843989357000921</v>
      </c>
      <c r="K1006" s="189">
        <f t="shared" si="194"/>
        <v>0.81703832712876745</v>
      </c>
      <c r="L1006" s="191">
        <f t="shared" ref="L1006:N1015" si="207">AVERAGE(L911,L958)</f>
        <v>9.4607003808695606E-3</v>
      </c>
      <c r="M1006" s="191">
        <f t="shared" si="207"/>
        <v>7.4863769998214924E-3</v>
      </c>
      <c r="N1006" s="191">
        <f t="shared" si="207"/>
        <v>6.7789848710743143E-3</v>
      </c>
      <c r="O1006" s="189">
        <f t="shared" si="196"/>
        <v>7.9086874172551221E-3</v>
      </c>
      <c r="P1006" s="192">
        <f t="shared" ref="P1006:R1015" si="208">AVERAGE(P911,P958)</f>
        <v>1.7747485976817957E-2</v>
      </c>
      <c r="Q1006" s="192">
        <f t="shared" si="208"/>
        <v>5.9542890592438974E-2</v>
      </c>
      <c r="R1006" s="192">
        <f t="shared" si="208"/>
        <v>2.5537898477574688E-2</v>
      </c>
      <c r="S1006" s="189">
        <f t="shared" si="198"/>
        <v>3.4276091682277209E-2</v>
      </c>
    </row>
    <row r="1007" spans="2:19" ht="25.2" hidden="1" customHeight="1">
      <c r="B1007" s="169">
        <f t="shared" si="199"/>
        <v>55884</v>
      </c>
      <c r="C1007" s="9">
        <f t="shared" si="200"/>
        <v>2053</v>
      </c>
      <c r="D1007" s="188">
        <f t="shared" si="205"/>
        <v>7.8306975905868603E-2</v>
      </c>
      <c r="E1007" s="188">
        <f t="shared" si="205"/>
        <v>0.10419265971312014</v>
      </c>
      <c r="F1007" s="188">
        <f t="shared" si="205"/>
        <v>5.4276456113478255E-2</v>
      </c>
      <c r="G1007" s="189">
        <f t="shared" si="192"/>
        <v>7.8925363910822333E-2</v>
      </c>
      <c r="H1007" s="190">
        <f t="shared" si="206"/>
        <v>0.55978682287822923</v>
      </c>
      <c r="I1007" s="190">
        <f t="shared" si="206"/>
        <v>1.3738360366585383</v>
      </c>
      <c r="J1007" s="190">
        <f t="shared" si="206"/>
        <v>0.54433693068182631</v>
      </c>
      <c r="K1007" s="189">
        <f t="shared" si="194"/>
        <v>0.82598659673953134</v>
      </c>
      <c r="L1007" s="191">
        <f t="shared" si="207"/>
        <v>9.5643147339589396E-3</v>
      </c>
      <c r="M1007" s="191">
        <f t="shared" si="207"/>
        <v>7.5683684041141647E-3</v>
      </c>
      <c r="N1007" s="191">
        <f t="shared" si="207"/>
        <v>6.8532288597582137E-3</v>
      </c>
      <c r="O1007" s="189">
        <f t="shared" si="196"/>
        <v>7.995303999277106E-3</v>
      </c>
      <c r="P1007" s="192">
        <f t="shared" si="208"/>
        <v>1.7941857873656507E-2</v>
      </c>
      <c r="Q1007" s="192">
        <f t="shared" si="208"/>
        <v>6.0195009129274002E-2</v>
      </c>
      <c r="R1007" s="192">
        <f t="shared" si="208"/>
        <v>2.5817591600016954E-2</v>
      </c>
      <c r="S1007" s="189">
        <f t="shared" si="198"/>
        <v>3.465148620098249E-2</v>
      </c>
    </row>
    <row r="1008" spans="2:19" ht="25.2" hidden="1" customHeight="1">
      <c r="B1008" s="169">
        <f t="shared" si="199"/>
        <v>56249</v>
      </c>
      <c r="C1008" s="9">
        <f t="shared" si="200"/>
        <v>2054</v>
      </c>
      <c r="D1008" s="188">
        <f t="shared" si="205"/>
        <v>7.9234963608981579E-2</v>
      </c>
      <c r="E1008" s="188">
        <f t="shared" si="205"/>
        <v>0.10542740931045665</v>
      </c>
      <c r="F1008" s="188">
        <f t="shared" si="205"/>
        <v>5.4919666801404775E-2</v>
      </c>
      <c r="G1008" s="189">
        <f t="shared" si="192"/>
        <v>7.986067990694766E-2</v>
      </c>
      <c r="H1008" s="190">
        <f t="shared" si="206"/>
        <v>0.56642065443648193</v>
      </c>
      <c r="I1008" s="190">
        <f t="shared" si="206"/>
        <v>1.3901168715824297</v>
      </c>
      <c r="J1008" s="190">
        <f t="shared" si="206"/>
        <v>0.55078767114497751</v>
      </c>
      <c r="K1008" s="189">
        <f t="shared" si="194"/>
        <v>0.83577506572129634</v>
      </c>
      <c r="L1008" s="191">
        <f t="shared" si="207"/>
        <v>9.6776579752109737E-3</v>
      </c>
      <c r="M1008" s="191">
        <f t="shared" si="207"/>
        <v>7.6580584059358324E-3</v>
      </c>
      <c r="N1008" s="191">
        <f t="shared" si="207"/>
        <v>6.9344440010007963E-3</v>
      </c>
      <c r="O1008" s="189">
        <f t="shared" si="196"/>
        <v>8.0900534607158681E-3</v>
      </c>
      <c r="P1008" s="192">
        <f t="shared" si="208"/>
        <v>1.8154480354414391E-2</v>
      </c>
      <c r="Q1008" s="192">
        <f t="shared" si="208"/>
        <v>6.090835845242866E-2</v>
      </c>
      <c r="R1008" s="192">
        <f t="shared" si="208"/>
        <v>2.6123546558073415E-2</v>
      </c>
      <c r="S1008" s="189">
        <f t="shared" si="198"/>
        <v>3.5062128454972155E-2</v>
      </c>
    </row>
    <row r="1009" spans="1:19" ht="25.2" hidden="1" customHeight="1">
      <c r="B1009" s="169">
        <f t="shared" si="199"/>
        <v>56614</v>
      </c>
      <c r="C1009" s="9">
        <f t="shared" si="200"/>
        <v>2055</v>
      </c>
      <c r="D1009" s="188">
        <f t="shared" si="205"/>
        <v>8.0182065594066834E-2</v>
      </c>
      <c r="E1009" s="188">
        <f t="shared" si="205"/>
        <v>0.10668759173614793</v>
      </c>
      <c r="F1009" s="188">
        <f t="shared" si="205"/>
        <v>5.5576126059776097E-2</v>
      </c>
      <c r="G1009" s="189">
        <f t="shared" si="192"/>
        <v>8.0815261129996957E-2</v>
      </c>
      <c r="H1009" s="190">
        <f t="shared" si="206"/>
        <v>0.57319112673526984</v>
      </c>
      <c r="I1009" s="190">
        <f t="shared" si="206"/>
        <v>1.4067330519731147</v>
      </c>
      <c r="J1009" s="190">
        <f t="shared" si="206"/>
        <v>0.55737128111893053</v>
      </c>
      <c r="K1009" s="189">
        <f t="shared" si="194"/>
        <v>0.84576515327577173</v>
      </c>
      <c r="L1009" s="191">
        <f t="shared" si="207"/>
        <v>9.7933358106237663E-3</v>
      </c>
      <c r="M1009" s="191">
        <f t="shared" si="207"/>
        <v>7.7495958029106509E-3</v>
      </c>
      <c r="N1009" s="191">
        <f t="shared" si="207"/>
        <v>7.0173319759511106E-3</v>
      </c>
      <c r="O1009" s="189">
        <f t="shared" si="196"/>
        <v>8.1867545298285084E-3</v>
      </c>
      <c r="P1009" s="192">
        <f t="shared" si="208"/>
        <v>1.8371482339380383E-2</v>
      </c>
      <c r="Q1009" s="192">
        <f t="shared" si="208"/>
        <v>6.1636401030743672E-2</v>
      </c>
      <c r="R1009" s="192">
        <f t="shared" si="208"/>
        <v>2.6435803441596659E-2</v>
      </c>
      <c r="S1009" s="189">
        <f t="shared" si="198"/>
        <v>3.548122893724024E-2</v>
      </c>
    </row>
    <row r="1010" spans="1:19" ht="25.2" hidden="1" customHeight="1">
      <c r="B1010" s="169">
        <f t="shared" si="199"/>
        <v>56979</v>
      </c>
      <c r="C1010" s="9">
        <f t="shared" si="200"/>
        <v>2056</v>
      </c>
      <c r="D1010" s="188">
        <f t="shared" si="205"/>
        <v>8.1149601569720481E-2</v>
      </c>
      <c r="E1010" s="188">
        <f t="shared" si="205"/>
        <v>0.10797496295059331</v>
      </c>
      <c r="F1010" s="188">
        <f t="shared" si="205"/>
        <v>5.6246748610491171E-2</v>
      </c>
      <c r="G1010" s="189">
        <f t="shared" si="192"/>
        <v>8.1790437710268324E-2</v>
      </c>
      <c r="H1010" s="190">
        <f t="shared" si="206"/>
        <v>0.58010767387000539</v>
      </c>
      <c r="I1010" s="190">
        <f t="shared" si="206"/>
        <v>1.4237077311091655</v>
      </c>
      <c r="J1010" s="190">
        <f t="shared" si="206"/>
        <v>0.56409693432184116</v>
      </c>
      <c r="K1010" s="189">
        <f t="shared" si="194"/>
        <v>0.85597077976700398</v>
      </c>
      <c r="L1010" s="191">
        <f t="shared" si="207"/>
        <v>9.911509427731691E-3</v>
      </c>
      <c r="M1010" s="191">
        <f t="shared" si="207"/>
        <v>7.8431081448606631E-3</v>
      </c>
      <c r="N1010" s="191">
        <f t="shared" si="207"/>
        <v>7.1020082821741295E-3</v>
      </c>
      <c r="O1010" s="189">
        <f t="shared" si="196"/>
        <v>8.285541951588829E-3</v>
      </c>
      <c r="P1010" s="192">
        <f t="shared" si="208"/>
        <v>1.8593166202944402E-2</v>
      </c>
      <c r="Q1010" s="192">
        <f t="shared" si="208"/>
        <v>6.2380151331577441E-2</v>
      </c>
      <c r="R1010" s="192">
        <f t="shared" si="208"/>
        <v>2.675479735483087E-2</v>
      </c>
      <c r="S1010" s="189">
        <f t="shared" si="198"/>
        <v>3.5909371629784241E-2</v>
      </c>
    </row>
    <row r="1011" spans="1:19" ht="25.2" hidden="1" customHeight="1">
      <c r="B1011" s="169">
        <f t="shared" si="199"/>
        <v>57345</v>
      </c>
      <c r="C1011" s="9">
        <f t="shared" si="200"/>
        <v>2057</v>
      </c>
      <c r="D1011" s="188">
        <f t="shared" si="205"/>
        <v>8.2137932904623942E-2</v>
      </c>
      <c r="E1011" s="188">
        <f t="shared" si="205"/>
        <v>0.10929000377895062</v>
      </c>
      <c r="F1011" s="188">
        <f t="shared" si="205"/>
        <v>5.6931784926910103E-2</v>
      </c>
      <c r="G1011" s="189">
        <f t="shared" si="192"/>
        <v>8.2786573870161542E-2</v>
      </c>
      <c r="H1011" s="190">
        <f t="shared" si="206"/>
        <v>0.58717287912811245</v>
      </c>
      <c r="I1011" s="190">
        <f t="shared" si="206"/>
        <v>1.4410472489278767</v>
      </c>
      <c r="J1011" s="190">
        <f t="shared" si="206"/>
        <v>0.57096714274343463</v>
      </c>
      <c r="K1011" s="189">
        <f t="shared" si="194"/>
        <v>0.86639575693314119</v>
      </c>
      <c r="L1011" s="191">
        <f t="shared" si="207"/>
        <v>1.0032222963647232E-2</v>
      </c>
      <c r="M1011" s="191">
        <f t="shared" si="207"/>
        <v>7.9386303580651525E-3</v>
      </c>
      <c r="N1011" s="191">
        <f t="shared" si="207"/>
        <v>7.1885045457446414E-3</v>
      </c>
      <c r="O1011" s="189">
        <f t="shared" si="196"/>
        <v>8.386452622485675E-3</v>
      </c>
      <c r="P1011" s="192">
        <f t="shared" si="208"/>
        <v>1.8819614742653493E-2</v>
      </c>
      <c r="Q1011" s="192">
        <f t="shared" si="208"/>
        <v>6.3139887141050857E-2</v>
      </c>
      <c r="R1011" s="192">
        <f t="shared" si="208"/>
        <v>2.7080647440022636E-2</v>
      </c>
      <c r="S1011" s="189">
        <f t="shared" si="198"/>
        <v>3.6346716441242329E-2</v>
      </c>
    </row>
    <row r="1012" spans="1:19" ht="25.2" hidden="1" customHeight="1">
      <c r="B1012" s="169">
        <f t="shared" si="199"/>
        <v>57710</v>
      </c>
      <c r="C1012" s="9">
        <f t="shared" si="200"/>
        <v>2058</v>
      </c>
      <c r="D1012" s="188">
        <f t="shared" si="205"/>
        <v>8.3213785976730958E-2</v>
      </c>
      <c r="E1012" s="188">
        <f t="shared" si="205"/>
        <v>0.11072149812216356</v>
      </c>
      <c r="F1012" s="188">
        <f t="shared" si="205"/>
        <v>5.7677484673034393E-2</v>
      </c>
      <c r="G1012" s="189">
        <f t="shared" si="192"/>
        <v>8.3870922923976299E-2</v>
      </c>
      <c r="H1012" s="190">
        <f t="shared" si="206"/>
        <v>0.59486374403703857</v>
      </c>
      <c r="I1012" s="190">
        <f t="shared" si="206"/>
        <v>1.4599222687267148</v>
      </c>
      <c r="J1012" s="190">
        <f t="shared" si="206"/>
        <v>0.57844574285997252</v>
      </c>
      <c r="K1012" s="189">
        <f t="shared" si="194"/>
        <v>0.87774391854124201</v>
      </c>
      <c r="L1012" s="191">
        <f t="shared" si="207"/>
        <v>1.0163626293556143E-2</v>
      </c>
      <c r="M1012" s="191">
        <f t="shared" si="207"/>
        <v>8.0426115462570169E-3</v>
      </c>
      <c r="N1012" s="191">
        <f t="shared" si="207"/>
        <v>7.2826604908227191E-3</v>
      </c>
      <c r="O1012" s="189">
        <f t="shared" si="196"/>
        <v>8.4962994435452931E-3</v>
      </c>
      <c r="P1012" s="192">
        <f t="shared" si="208"/>
        <v>1.9066116445590975E-2</v>
      </c>
      <c r="Q1012" s="192">
        <f t="shared" si="208"/>
        <v>6.3966901398057635E-2</v>
      </c>
      <c r="R1012" s="192">
        <f t="shared" si="208"/>
        <v>2.7435353197919246E-2</v>
      </c>
      <c r="S1012" s="189">
        <f t="shared" si="198"/>
        <v>3.6822790347189285E-2</v>
      </c>
    </row>
    <row r="1013" spans="1:19" ht="25.2" hidden="1" customHeight="1">
      <c r="B1013" s="169">
        <f t="shared" si="199"/>
        <v>58075</v>
      </c>
      <c r="C1013" s="9">
        <f t="shared" si="200"/>
        <v>2059</v>
      </c>
      <c r="D1013" s="188">
        <f t="shared" si="205"/>
        <v>8.4319016989143319E-2</v>
      </c>
      <c r="E1013" s="188">
        <f t="shared" si="205"/>
        <v>0.11219208177641034</v>
      </c>
      <c r="F1013" s="188">
        <f t="shared" si="205"/>
        <v>5.8443546979061449E-2</v>
      </c>
      <c r="G1013" s="189">
        <f t="shared" si="192"/>
        <v>8.4984881914871704E-2</v>
      </c>
      <c r="H1013" s="190">
        <f t="shared" si="206"/>
        <v>0.60276462068088354</v>
      </c>
      <c r="I1013" s="190">
        <f t="shared" si="206"/>
        <v>1.479312702032554</v>
      </c>
      <c r="J1013" s="190">
        <f t="shared" si="206"/>
        <v>0.58612855847162515</v>
      </c>
      <c r="K1013" s="189">
        <f t="shared" si="194"/>
        <v>0.88940196039502106</v>
      </c>
      <c r="L1013" s="191">
        <f t="shared" si="207"/>
        <v>1.0298617807838993E-2</v>
      </c>
      <c r="M1013" s="191">
        <f t="shared" si="207"/>
        <v>8.1494321120728127E-3</v>
      </c>
      <c r="N1013" s="191">
        <f t="shared" si="207"/>
        <v>7.3793875190771279E-3</v>
      </c>
      <c r="O1013" s="189">
        <f t="shared" si="196"/>
        <v>8.609145812996313E-3</v>
      </c>
      <c r="P1013" s="192">
        <f t="shared" si="208"/>
        <v>1.9319349283570784E-2</v>
      </c>
      <c r="Q1013" s="192">
        <f t="shared" si="208"/>
        <v>6.4816498641630069E-2</v>
      </c>
      <c r="R1013" s="192">
        <f t="shared" si="208"/>
        <v>2.7799744780815205E-2</v>
      </c>
      <c r="S1013" s="189">
        <f t="shared" si="198"/>
        <v>3.7311864235338686E-2</v>
      </c>
    </row>
    <row r="1014" spans="1:19" ht="25.2" hidden="1" customHeight="1">
      <c r="B1014" s="169">
        <f t="shared" si="199"/>
        <v>58440</v>
      </c>
      <c r="C1014" s="9">
        <f t="shared" si="200"/>
        <v>2060</v>
      </c>
      <c r="D1014" s="188">
        <f t="shared" si="205"/>
        <v>8.5448847736581984E-2</v>
      </c>
      <c r="E1014" s="188">
        <f t="shared" si="205"/>
        <v>0.11369539702054399</v>
      </c>
      <c r="F1014" s="188">
        <f t="shared" si="205"/>
        <v>5.9226659955518735E-2</v>
      </c>
      <c r="G1014" s="189">
        <f t="shared" si="192"/>
        <v>8.6123634904214888E-2</v>
      </c>
      <c r="H1014" s="190">
        <f t="shared" si="206"/>
        <v>0.61084135148528984</v>
      </c>
      <c r="I1014" s="190">
        <f t="shared" si="206"/>
        <v>1.4991347188860968</v>
      </c>
      <c r="J1014" s="190">
        <f t="shared" si="206"/>
        <v>0.59398237473941207</v>
      </c>
      <c r="K1014" s="189">
        <f t="shared" si="194"/>
        <v>0.90131948170359955</v>
      </c>
      <c r="L1014" s="191">
        <f t="shared" si="207"/>
        <v>1.0436613902562373E-2</v>
      </c>
      <c r="M1014" s="191">
        <f t="shared" si="207"/>
        <v>8.2586302420221865E-3</v>
      </c>
      <c r="N1014" s="191">
        <f t="shared" si="207"/>
        <v>7.4782674540435417E-3</v>
      </c>
      <c r="O1014" s="189">
        <f t="shared" si="196"/>
        <v>8.7245038662093679E-3</v>
      </c>
      <c r="P1014" s="192">
        <f t="shared" si="208"/>
        <v>1.9578218464219511E-2</v>
      </c>
      <c r="Q1014" s="192">
        <f t="shared" si="208"/>
        <v>6.568500583872014E-2</v>
      </c>
      <c r="R1014" s="192">
        <f t="shared" si="208"/>
        <v>2.8172246827753884E-2</v>
      </c>
      <c r="S1014" s="189">
        <f t="shared" si="198"/>
        <v>3.7811823710231174E-2</v>
      </c>
    </row>
    <row r="1015" spans="1:19" ht="25.2" hidden="1" customHeight="1">
      <c r="B1015" s="169">
        <f t="shared" si="199"/>
        <v>58806</v>
      </c>
      <c r="C1015" s="9">
        <f t="shared" si="200"/>
        <v>2061</v>
      </c>
      <c r="D1015" s="188">
        <f t="shared" si="205"/>
        <v>8.66677102046578E-2</v>
      </c>
      <c r="E1015" s="188">
        <f t="shared" si="205"/>
        <v>0.11531717491330767</v>
      </c>
      <c r="F1015" s="188">
        <f t="shared" si="205"/>
        <v>6.0071482967665277E-2</v>
      </c>
      <c r="G1015" s="189">
        <f t="shared" si="192"/>
        <v>8.7352122695210255E-2</v>
      </c>
      <c r="H1015" s="190">
        <f t="shared" si="206"/>
        <v>0.61955453623845735</v>
      </c>
      <c r="I1015" s="190">
        <f t="shared" si="206"/>
        <v>1.5205187292249207</v>
      </c>
      <c r="J1015" s="190">
        <f t="shared" si="206"/>
        <v>0.60245507908178397</v>
      </c>
      <c r="K1015" s="189">
        <f t="shared" si="194"/>
        <v>0.91417611484838746</v>
      </c>
      <c r="L1015" s="191">
        <f t="shared" si="207"/>
        <v>1.0585484218740851E-2</v>
      </c>
      <c r="M1015" s="191">
        <f t="shared" si="207"/>
        <v>8.3764332868420319E-3</v>
      </c>
      <c r="N1015" s="191">
        <f t="shared" si="207"/>
        <v>7.5849392204559553E-3</v>
      </c>
      <c r="O1015" s="189">
        <f t="shared" si="196"/>
        <v>8.8489522420129463E-3</v>
      </c>
      <c r="P1015" s="192">
        <f t="shared" si="208"/>
        <v>1.9857486778654721E-2</v>
      </c>
      <c r="Q1015" s="192">
        <f t="shared" si="208"/>
        <v>6.6621952216030747E-2</v>
      </c>
      <c r="R1015" s="192">
        <f t="shared" si="208"/>
        <v>2.8574102384724916E-2</v>
      </c>
      <c r="S1015" s="189">
        <f t="shared" si="198"/>
        <v>3.8351180459803458E-2</v>
      </c>
    </row>
    <row r="1016" spans="1:19" ht="25.2" hidden="1" customHeight="1">
      <c r="B1016" s="79" t="s">
        <v>398</v>
      </c>
      <c r="C1016" s="193"/>
      <c r="D1016" s="64"/>
      <c r="E1016" s="64"/>
      <c r="F1016" s="64"/>
      <c r="G1016" s="2"/>
      <c r="H1016" s="64"/>
      <c r="I1016" s="64"/>
      <c r="J1016" s="64"/>
      <c r="K1016" s="2"/>
      <c r="L1016" s="64"/>
      <c r="M1016" s="64"/>
      <c r="N1016" s="64"/>
      <c r="O1016" s="64"/>
      <c r="P1016" s="64"/>
      <c r="Q1016" s="64"/>
      <c r="R1016" s="14"/>
      <c r="S1016" s="14"/>
    </row>
    <row r="1018" spans="1:19" ht="25.2" customHeight="1">
      <c r="B1018" s="477" t="s">
        <v>379</v>
      </c>
      <c r="C1018" s="477"/>
      <c r="D1018" s="477"/>
      <c r="E1018" s="477"/>
      <c r="F1018" s="477"/>
      <c r="G1018" s="477"/>
      <c r="H1018" s="477"/>
      <c r="I1018" s="477"/>
      <c r="J1018" s="477"/>
      <c r="K1018" s="477"/>
    </row>
    <row r="1019" spans="1:19" ht="25.2" customHeight="1">
      <c r="B1019" s="64"/>
      <c r="C1019" s="64"/>
      <c r="D1019" s="64"/>
      <c r="E1019" s="64"/>
      <c r="F1019" s="64"/>
      <c r="G1019" s="64"/>
      <c r="H1019" s="64"/>
      <c r="I1019" s="64"/>
      <c r="J1019" s="64"/>
      <c r="K1019" s="64"/>
    </row>
    <row r="1020" spans="1:19" ht="25.2" customHeight="1">
      <c r="A1020" s="435" t="s">
        <v>293</v>
      </c>
      <c r="B1020" s="156" t="s">
        <v>380</v>
      </c>
      <c r="C1020" s="156"/>
      <c r="D1020" s="156"/>
      <c r="E1020" s="156"/>
      <c r="F1020" s="156"/>
      <c r="G1020" s="156"/>
      <c r="H1020" s="156"/>
      <c r="I1020" s="156"/>
      <c r="J1020" s="156"/>
      <c r="K1020" s="156"/>
    </row>
    <row r="1021" spans="1:19" ht="25.2" customHeight="1">
      <c r="A1021" s="435"/>
      <c r="B1021" s="2"/>
      <c r="C1021" s="2"/>
      <c r="D1021" s="478" t="s">
        <v>283</v>
      </c>
      <c r="E1021" s="440"/>
      <c r="F1021" s="440"/>
      <c r="G1021" s="437"/>
      <c r="H1021" s="478" t="s">
        <v>284</v>
      </c>
      <c r="I1021" s="440"/>
      <c r="J1021" s="440"/>
      <c r="K1021" s="437"/>
    </row>
    <row r="1022" spans="1:19" ht="25.2" customHeight="1">
      <c r="A1022" s="435"/>
      <c r="B1022" s="279" t="s">
        <v>451</v>
      </c>
      <c r="C1022" s="44" t="s">
        <v>199</v>
      </c>
      <c r="D1022" s="45" t="s">
        <v>270</v>
      </c>
      <c r="E1022" s="45" t="s">
        <v>271</v>
      </c>
      <c r="F1022" s="45" t="s">
        <v>272</v>
      </c>
      <c r="G1022" s="298" t="s">
        <v>289</v>
      </c>
      <c r="H1022" s="45" t="s">
        <v>270</v>
      </c>
      <c r="I1022" s="45" t="s">
        <v>271</v>
      </c>
      <c r="J1022" s="45" t="s">
        <v>272</v>
      </c>
      <c r="K1022" s="298" t="s">
        <v>289</v>
      </c>
    </row>
    <row r="1023" spans="1:19" ht="25.2" customHeight="1">
      <c r="A1023" s="435"/>
      <c r="B1023" s="109">
        <v>2020</v>
      </c>
      <c r="C1023" s="308">
        <v>43830</v>
      </c>
      <c r="D1023" s="234">
        <f t="shared" ref="D1023:F1038" si="209">D879*$V879+L879*$W879</f>
        <v>2.8801311624916899E-2</v>
      </c>
      <c r="E1023" s="234">
        <f t="shared" si="209"/>
        <v>3.8308532631863103E-2</v>
      </c>
      <c r="F1023" s="234">
        <f t="shared" si="209"/>
        <v>1.9963472423155514E-2</v>
      </c>
      <c r="G1023" s="297">
        <f t="shared" ref="G1023:G1064" si="210">AVERAGE(D1023:F1023)</f>
        <v>2.9024438893311837E-2</v>
      </c>
      <c r="H1023" s="234">
        <f t="shared" ref="H1023:J1038" si="211">H879*$X879+P879*$Y879</f>
        <v>0.20540346982652097</v>
      </c>
      <c r="I1023" s="234">
        <f t="shared" si="211"/>
        <v>0.50410384340855463</v>
      </c>
      <c r="J1023" s="234">
        <f t="shared" si="211"/>
        <v>0.19973441629419589</v>
      </c>
      <c r="K1023" s="297">
        <f t="shared" ref="K1023:K1064" si="212">AVERAGE(H1023:J1023)</f>
        <v>0.30308057650975712</v>
      </c>
    </row>
    <row r="1024" spans="1:19" ht="25.2" customHeight="1">
      <c r="A1024" s="435"/>
      <c r="B1024" s="109">
        <f t="shared" ref="B1024:B1064" si="213">B1023+1</f>
        <v>2021</v>
      </c>
      <c r="C1024" s="308">
        <f t="shared" ref="C1024:C1064" si="214">DATE(YEAR(C1023+1),12,31)</f>
        <v>44196</v>
      </c>
      <c r="D1024" s="234">
        <f t="shared" si="209"/>
        <v>2.9116856843951645E-2</v>
      </c>
      <c r="E1024" s="234">
        <f t="shared" si="209"/>
        <v>3.8714382077838456E-2</v>
      </c>
      <c r="F1024" s="234">
        <f t="shared" si="209"/>
        <v>2.0182792589869165E-2</v>
      </c>
      <c r="G1024" s="297">
        <f t="shared" si="210"/>
        <v>2.933801050388642E-2</v>
      </c>
      <c r="H1024" s="234">
        <f t="shared" si="211"/>
        <v>0.20896276265526112</v>
      </c>
      <c r="I1024" s="234">
        <f t="shared" si="211"/>
        <v>0.51283910575003211</v>
      </c>
      <c r="J1024" s="234">
        <f t="shared" si="211"/>
        <v>0.20319547406585356</v>
      </c>
      <c r="K1024" s="297">
        <f t="shared" si="212"/>
        <v>0.3083324474903823</v>
      </c>
    </row>
    <row r="1025" spans="1:11" ht="25.2" customHeight="1">
      <c r="A1025" s="435"/>
      <c r="B1025" s="109">
        <f t="shared" si="213"/>
        <v>2022</v>
      </c>
      <c r="C1025" s="308">
        <f t="shared" si="214"/>
        <v>44561</v>
      </c>
      <c r="D1025" s="234">
        <f t="shared" si="209"/>
        <v>3.2095506793405927E-2</v>
      </c>
      <c r="E1025" s="234">
        <f t="shared" si="209"/>
        <v>4.2659389868238216E-2</v>
      </c>
      <c r="F1025" s="234">
        <f t="shared" si="209"/>
        <v>2.2248160833906867E-2</v>
      </c>
      <c r="G1025" s="297">
        <f t="shared" si="210"/>
        <v>3.2334352498517002E-2</v>
      </c>
      <c r="H1025" s="234">
        <f t="shared" si="211"/>
        <v>0.23180073247817887</v>
      </c>
      <c r="I1025" s="234">
        <f t="shared" si="211"/>
        <v>0.56888834568305169</v>
      </c>
      <c r="J1025" s="234">
        <f t="shared" si="211"/>
        <v>0.22540312506501875</v>
      </c>
      <c r="K1025" s="297">
        <f t="shared" si="212"/>
        <v>0.34203073440874981</v>
      </c>
    </row>
    <row r="1026" spans="1:11" ht="25.2" customHeight="1">
      <c r="A1026" s="435"/>
      <c r="B1026" s="109">
        <f t="shared" si="213"/>
        <v>2023</v>
      </c>
      <c r="C1026" s="308">
        <f t="shared" si="214"/>
        <v>44926</v>
      </c>
      <c r="D1026" s="234">
        <f t="shared" si="209"/>
        <v>3.8124970099394619E-2</v>
      </c>
      <c r="E1026" s="234">
        <f t="shared" si="209"/>
        <v>5.0654776896274949E-2</v>
      </c>
      <c r="F1026" s="234">
        <f t="shared" si="209"/>
        <v>2.6428509353412982E-2</v>
      </c>
      <c r="G1026" s="297">
        <f t="shared" si="210"/>
        <v>3.840275211636085E-2</v>
      </c>
      <c r="H1026" s="234">
        <f t="shared" si="211"/>
        <v>0.27710458355655199</v>
      </c>
      <c r="I1026" s="234">
        <f t="shared" si="211"/>
        <v>0.68007364099040457</v>
      </c>
      <c r="J1026" s="234">
        <f t="shared" si="211"/>
        <v>0.26945660799138016</v>
      </c>
      <c r="K1026" s="297">
        <f t="shared" si="212"/>
        <v>0.40887827751277889</v>
      </c>
    </row>
    <row r="1027" spans="1:11" ht="25.2" customHeight="1">
      <c r="A1027" s="435"/>
      <c r="B1027" s="109">
        <f t="shared" si="213"/>
        <v>2024</v>
      </c>
      <c r="C1027" s="308">
        <f t="shared" si="214"/>
        <v>45291</v>
      </c>
      <c r="D1027" s="234">
        <f t="shared" si="209"/>
        <v>4.2267842516161648E-2</v>
      </c>
      <c r="E1027" s="234">
        <f t="shared" si="209"/>
        <v>5.6138313249329448E-2</v>
      </c>
      <c r="F1027" s="234">
        <f t="shared" si="209"/>
        <v>2.9301286322018269E-2</v>
      </c>
      <c r="G1027" s="297">
        <f t="shared" si="210"/>
        <v>4.2569147362503119E-2</v>
      </c>
      <c r="H1027" s="234">
        <f t="shared" si="211"/>
        <v>0.30919012068272089</v>
      </c>
      <c r="I1027" s="234">
        <f t="shared" si="211"/>
        <v>0.75881837980513922</v>
      </c>
      <c r="J1027" s="234">
        <f t="shared" si="211"/>
        <v>0.30065659713856274</v>
      </c>
      <c r="K1027" s="297">
        <f t="shared" si="212"/>
        <v>0.45622169920880767</v>
      </c>
    </row>
    <row r="1028" spans="1:11" ht="25.2" customHeight="1">
      <c r="A1028" s="435"/>
      <c r="B1028" s="109">
        <f t="shared" si="213"/>
        <v>2025</v>
      </c>
      <c r="C1028" s="308">
        <f t="shared" si="214"/>
        <v>45657</v>
      </c>
      <c r="D1028" s="234">
        <f t="shared" si="209"/>
        <v>4.314736343485339E-2</v>
      </c>
      <c r="E1028" s="234">
        <f t="shared" si="209"/>
        <v>5.7284849181159635E-2</v>
      </c>
      <c r="F1028" s="234">
        <f t="shared" si="209"/>
        <v>2.9911933799094244E-2</v>
      </c>
      <c r="G1028" s="297">
        <f t="shared" si="210"/>
        <v>4.3448048805035756E-2</v>
      </c>
      <c r="H1028" s="234">
        <f t="shared" si="211"/>
        <v>0.31766476687712986</v>
      </c>
      <c r="I1028" s="234">
        <f t="shared" si="211"/>
        <v>0.77961696573816819</v>
      </c>
      <c r="J1028" s="234">
        <f t="shared" si="211"/>
        <v>0.30889734649089695</v>
      </c>
      <c r="K1028" s="297">
        <f t="shared" si="212"/>
        <v>0.46872635970206494</v>
      </c>
    </row>
    <row r="1029" spans="1:11" ht="25.2" customHeight="1">
      <c r="A1029" s="435"/>
      <c r="B1029" s="109">
        <f t="shared" si="213"/>
        <v>2026</v>
      </c>
      <c r="C1029" s="308">
        <f t="shared" si="214"/>
        <v>46022</v>
      </c>
      <c r="D1029" s="234">
        <f t="shared" si="209"/>
        <v>4.4251193800170195E-2</v>
      </c>
      <c r="E1029" s="234">
        <f t="shared" si="209"/>
        <v>5.8727909287717803E-2</v>
      </c>
      <c r="F1029" s="234">
        <f t="shared" si="209"/>
        <v>3.0678139578351287E-2</v>
      </c>
      <c r="G1029" s="297">
        <f t="shared" si="210"/>
        <v>4.4552414222079756E-2</v>
      </c>
      <c r="H1029" s="234">
        <f t="shared" si="211"/>
        <v>0.3279119129485516</v>
      </c>
      <c r="I1029" s="234">
        <f t="shared" si="211"/>
        <v>0.8047656437178311</v>
      </c>
      <c r="J1029" s="234">
        <f t="shared" si="211"/>
        <v>0.31886167543327254</v>
      </c>
      <c r="K1029" s="297">
        <f t="shared" si="212"/>
        <v>0.48384641069988504</v>
      </c>
    </row>
    <row r="1030" spans="1:11" ht="25.2" customHeight="1">
      <c r="A1030" s="435"/>
      <c r="B1030" s="109">
        <f t="shared" si="213"/>
        <v>2027</v>
      </c>
      <c r="C1030" s="308">
        <f t="shared" si="214"/>
        <v>46387</v>
      </c>
      <c r="D1030" s="234">
        <f t="shared" si="209"/>
        <v>4.5279329105631781E-2</v>
      </c>
      <c r="E1030" s="234">
        <f t="shared" si="209"/>
        <v>6.0069128414831398E-2</v>
      </c>
      <c r="F1030" s="234">
        <f t="shared" si="209"/>
        <v>3.1391928078663658E-2</v>
      </c>
      <c r="G1030" s="297">
        <f t="shared" si="210"/>
        <v>4.5580128533042275E-2</v>
      </c>
      <c r="H1030" s="234">
        <f t="shared" si="211"/>
        <v>0.33772872545744848</v>
      </c>
      <c r="I1030" s="234">
        <f t="shared" si="211"/>
        <v>0.82885819152111628</v>
      </c>
      <c r="J1030" s="234">
        <f t="shared" si="211"/>
        <v>0.32840754784716164</v>
      </c>
      <c r="K1030" s="297">
        <f t="shared" si="212"/>
        <v>0.49833148827524215</v>
      </c>
    </row>
    <row r="1031" spans="1:11" ht="25.2" customHeight="1">
      <c r="A1031" s="435"/>
      <c r="B1031" s="109">
        <f t="shared" si="213"/>
        <v>2028</v>
      </c>
      <c r="C1031" s="308">
        <f t="shared" si="214"/>
        <v>46752</v>
      </c>
      <c r="D1031" s="234">
        <f t="shared" si="209"/>
        <v>4.6096136294622503E-2</v>
      </c>
      <c r="E1031" s="234">
        <f t="shared" si="209"/>
        <v>6.1128731788788276E-2</v>
      </c>
      <c r="F1031" s="234">
        <f t="shared" si="209"/>
        <v>3.1959258612833691E-2</v>
      </c>
      <c r="G1031" s="297">
        <f t="shared" si="210"/>
        <v>4.6394708898748159E-2</v>
      </c>
      <c r="H1031" s="234">
        <f t="shared" si="211"/>
        <v>0.34608836241391128</v>
      </c>
      <c r="I1031" s="234">
        <f t="shared" si="211"/>
        <v>0.8493745202998475</v>
      </c>
      <c r="J1031" s="234">
        <f t="shared" si="211"/>
        <v>0.33653646217047217</v>
      </c>
      <c r="K1031" s="297">
        <f t="shared" si="212"/>
        <v>0.51066644829474361</v>
      </c>
    </row>
    <row r="1032" spans="1:11" ht="25.2" customHeight="1">
      <c r="A1032" s="435"/>
      <c r="B1032" s="109">
        <f t="shared" si="213"/>
        <v>2029</v>
      </c>
      <c r="C1032" s="308">
        <f t="shared" si="214"/>
        <v>47118</v>
      </c>
      <c r="D1032" s="234">
        <f t="shared" si="209"/>
        <v>4.6929614356952684E-2</v>
      </c>
      <c r="E1032" s="234">
        <f t="shared" si="209"/>
        <v>6.2209258963780684E-2</v>
      </c>
      <c r="F1032" s="234">
        <f t="shared" si="209"/>
        <v>3.2538198757335338E-2</v>
      </c>
      <c r="G1032" s="297">
        <f t="shared" si="210"/>
        <v>4.7225690692689566E-2</v>
      </c>
      <c r="H1032" s="234">
        <f t="shared" si="211"/>
        <v>0.35468497785194014</v>
      </c>
      <c r="I1032" s="234">
        <f t="shared" si="211"/>
        <v>0.87047244472281715</v>
      </c>
      <c r="J1032" s="234">
        <f t="shared" si="211"/>
        <v>0.3448958144641337</v>
      </c>
      <c r="K1032" s="297">
        <f t="shared" si="212"/>
        <v>0.52335107901296363</v>
      </c>
    </row>
    <row r="1033" spans="1:11" ht="25.2" customHeight="1">
      <c r="A1033" s="435"/>
      <c r="B1033" s="109">
        <f t="shared" si="213"/>
        <v>2030</v>
      </c>
      <c r="C1033" s="308">
        <f t="shared" si="214"/>
        <v>47483</v>
      </c>
      <c r="D1033" s="234">
        <f t="shared" si="209"/>
        <v>4.7745635289476576E-2</v>
      </c>
      <c r="E1033" s="234">
        <f t="shared" si="209"/>
        <v>6.3265438276958963E-2</v>
      </c>
      <c r="F1033" s="234">
        <f t="shared" si="209"/>
        <v>3.3105087579571181E-2</v>
      </c>
      <c r="G1033" s="297">
        <f t="shared" si="210"/>
        <v>4.8038720382002242E-2</v>
      </c>
      <c r="H1033" s="234">
        <f t="shared" si="211"/>
        <v>0.3632636660474533</v>
      </c>
      <c r="I1033" s="234">
        <f t="shared" si="211"/>
        <v>0.89152637187611294</v>
      </c>
      <c r="J1033" s="234">
        <f t="shared" si="211"/>
        <v>0.35323773429999566</v>
      </c>
      <c r="K1033" s="297">
        <f t="shared" si="212"/>
        <v>0.53600925740785399</v>
      </c>
    </row>
    <row r="1034" spans="1:11" ht="25.2" customHeight="1">
      <c r="A1034" s="435"/>
      <c r="B1034" s="109">
        <f t="shared" si="213"/>
        <v>2031</v>
      </c>
      <c r="C1034" s="308">
        <f t="shared" si="214"/>
        <v>47848</v>
      </c>
      <c r="D1034" s="234">
        <f t="shared" si="209"/>
        <v>4.8285938046205339E-2</v>
      </c>
      <c r="E1034" s="234">
        <f t="shared" si="209"/>
        <v>6.3934445524683622E-2</v>
      </c>
      <c r="F1034" s="234">
        <f t="shared" si="209"/>
        <v>3.3481751476043417E-2</v>
      </c>
      <c r="G1034" s="297">
        <f t="shared" si="210"/>
        <v>4.8567378348977452E-2</v>
      </c>
      <c r="H1034" s="234">
        <f t="shared" si="211"/>
        <v>0.37180685255277951</v>
      </c>
      <c r="I1034" s="234">
        <f t="shared" si="211"/>
        <v>0.91249317032371635</v>
      </c>
      <c r="J1034" s="234">
        <f t="shared" si="211"/>
        <v>0.36154513227810647</v>
      </c>
      <c r="K1034" s="297">
        <f t="shared" si="212"/>
        <v>0.5486150517182008</v>
      </c>
    </row>
    <row r="1035" spans="1:11" ht="25.2" customHeight="1">
      <c r="A1035" s="435"/>
      <c r="B1035" s="109">
        <f t="shared" si="213"/>
        <v>2032</v>
      </c>
      <c r="C1035" s="308">
        <f t="shared" si="214"/>
        <v>48213</v>
      </c>
      <c r="D1035" s="234">
        <f t="shared" si="209"/>
        <v>4.8732001495458699E-2</v>
      </c>
      <c r="E1035" s="234">
        <f t="shared" si="209"/>
        <v>6.4476557242310578E-2</v>
      </c>
      <c r="F1035" s="234">
        <f t="shared" si="209"/>
        <v>3.3793161137716556E-2</v>
      </c>
      <c r="G1035" s="297">
        <f t="shared" si="210"/>
        <v>4.9000573291828609E-2</v>
      </c>
      <c r="H1035" s="234">
        <f t="shared" si="211"/>
        <v>0.37982419009327018</v>
      </c>
      <c r="I1035" s="234">
        <f t="shared" si="211"/>
        <v>0.93216942346334652</v>
      </c>
      <c r="J1035" s="234">
        <f t="shared" si="211"/>
        <v>0.36934119451228342</v>
      </c>
      <c r="K1035" s="297">
        <f t="shared" si="212"/>
        <v>0.56044493602296674</v>
      </c>
    </row>
    <row r="1036" spans="1:11" ht="25.2" customHeight="1">
      <c r="A1036" s="435"/>
      <c r="B1036" s="109">
        <f t="shared" si="213"/>
        <v>2033</v>
      </c>
      <c r="C1036" s="308">
        <f t="shared" si="214"/>
        <v>48579</v>
      </c>
      <c r="D1036" s="234">
        <f t="shared" si="209"/>
        <v>4.9113383322577857E-2</v>
      </c>
      <c r="E1036" s="234">
        <f t="shared" si="209"/>
        <v>6.493105706412497E-2</v>
      </c>
      <c r="F1036" s="234">
        <f t="shared" si="209"/>
        <v>3.4059805657300393E-2</v>
      </c>
      <c r="G1036" s="297">
        <f t="shared" si="210"/>
        <v>4.9368082014667747E-2</v>
      </c>
      <c r="H1036" s="234">
        <f t="shared" si="211"/>
        <v>0.38752939990742058</v>
      </c>
      <c r="I1036" s="234">
        <f t="shared" si="211"/>
        <v>0.95107964871349959</v>
      </c>
      <c r="J1036" s="234">
        <f t="shared" si="211"/>
        <v>0.37683374362040428</v>
      </c>
      <c r="K1036" s="297">
        <f t="shared" si="212"/>
        <v>0.57181426408044145</v>
      </c>
    </row>
    <row r="1037" spans="1:11" ht="25.2" customHeight="1">
      <c r="A1037" s="435"/>
      <c r="B1037" s="109">
        <f t="shared" si="213"/>
        <v>2034</v>
      </c>
      <c r="C1037" s="308">
        <f t="shared" si="214"/>
        <v>48944</v>
      </c>
      <c r="D1037" s="234">
        <f t="shared" si="209"/>
        <v>4.9503936326030402E-2</v>
      </c>
      <c r="E1037" s="234">
        <f t="shared" si="209"/>
        <v>6.5395630012834674E-2</v>
      </c>
      <c r="F1037" s="234">
        <f t="shared" si="209"/>
        <v>3.4332899425670332E-2</v>
      </c>
      <c r="G1037" s="297">
        <f t="shared" si="210"/>
        <v>4.9744155254845136E-2</v>
      </c>
      <c r="H1037" s="234">
        <f t="shared" si="211"/>
        <v>0.3955007908633279</v>
      </c>
      <c r="I1037" s="234">
        <f t="shared" si="211"/>
        <v>0.97064313915296951</v>
      </c>
      <c r="J1037" s="234">
        <f t="shared" si="211"/>
        <v>0.38458512737733741</v>
      </c>
      <c r="K1037" s="297">
        <f t="shared" si="212"/>
        <v>0.58357635246454498</v>
      </c>
    </row>
    <row r="1038" spans="1:11" ht="25.2" customHeight="1">
      <c r="A1038" s="435"/>
      <c r="B1038" s="109">
        <f t="shared" si="213"/>
        <v>2035</v>
      </c>
      <c r="C1038" s="308">
        <f t="shared" si="214"/>
        <v>49309</v>
      </c>
      <c r="D1038" s="234">
        <f t="shared" si="209"/>
        <v>4.9897955451051128E-2</v>
      </c>
      <c r="E1038" s="234">
        <f t="shared" si="209"/>
        <v>6.586263855712518E-2</v>
      </c>
      <c r="F1038" s="234">
        <f t="shared" si="209"/>
        <v>3.4608490154139512E-2</v>
      </c>
      <c r="G1038" s="297">
        <f t="shared" si="210"/>
        <v>5.0123028054105269E-2</v>
      </c>
      <c r="H1038" s="234">
        <f t="shared" si="211"/>
        <v>0.40370232889480306</v>
      </c>
      <c r="I1038" s="234">
        <f t="shared" si="211"/>
        <v>0.99077145951201662</v>
      </c>
      <c r="J1038" s="234">
        <f t="shared" si="211"/>
        <v>0.39256030624269378</v>
      </c>
      <c r="K1038" s="297">
        <f t="shared" si="212"/>
        <v>0.59567803154983778</v>
      </c>
    </row>
    <row r="1039" spans="1:11" ht="25.2" customHeight="1">
      <c r="A1039" s="435"/>
      <c r="B1039" s="109">
        <f t="shared" si="213"/>
        <v>2036</v>
      </c>
      <c r="C1039" s="308">
        <f t="shared" si="214"/>
        <v>49674</v>
      </c>
      <c r="D1039" s="234">
        <f t="shared" ref="D1039:F1054" si="215">D895*$V895+L895*$W895</f>
        <v>5.0215788679436275E-2</v>
      </c>
      <c r="E1039" s="234">
        <f t="shared" si="215"/>
        <v>6.6226940029314285E-2</v>
      </c>
      <c r="F1039" s="234">
        <f t="shared" si="215"/>
        <v>3.4831332642552115E-2</v>
      </c>
      <c r="G1039" s="297">
        <f t="shared" si="210"/>
        <v>5.0424687117100887E-2</v>
      </c>
      <c r="H1039" s="234">
        <f t="shared" ref="H1039:J1054" si="216">H895*$X895+P895*$Y895</f>
        <v>0.41149017546202799</v>
      </c>
      <c r="I1039" s="234">
        <f t="shared" si="216"/>
        <v>1.0098844929467969</v>
      </c>
      <c r="J1039" s="234">
        <f t="shared" si="216"/>
        <v>0.40013321136258861</v>
      </c>
      <c r="K1039" s="297">
        <f t="shared" si="212"/>
        <v>0.60716929325713787</v>
      </c>
    </row>
    <row r="1040" spans="1:11" ht="25.2" customHeight="1">
      <c r="A1040" s="435"/>
      <c r="B1040" s="109">
        <f t="shared" si="213"/>
        <v>2037</v>
      </c>
      <c r="C1040" s="308">
        <f t="shared" si="214"/>
        <v>50040</v>
      </c>
      <c r="D1040" s="234">
        <f t="shared" si="215"/>
        <v>5.0494447531015667E-2</v>
      </c>
      <c r="E1040" s="234">
        <f t="shared" si="215"/>
        <v>6.6537476083003422E-2</v>
      </c>
      <c r="F1040" s="234">
        <f t="shared" si="215"/>
        <v>3.5027093698498844E-2</v>
      </c>
      <c r="G1040" s="297">
        <f t="shared" si="210"/>
        <v>5.0686339104172647E-2</v>
      </c>
      <c r="H1040" s="234">
        <f t="shared" si="216"/>
        <v>0.41915542175879922</v>
      </c>
      <c r="I1040" s="234">
        <f t="shared" si="216"/>
        <v>1.028696639217447</v>
      </c>
      <c r="J1040" s="234">
        <f t="shared" si="216"/>
        <v>0.40758689993041031</v>
      </c>
      <c r="K1040" s="297">
        <f t="shared" si="212"/>
        <v>0.61847965363555213</v>
      </c>
    </row>
    <row r="1041" spans="1:11" ht="25.2" customHeight="1">
      <c r="A1041" s="435"/>
      <c r="B1041" s="109">
        <f t="shared" si="213"/>
        <v>2038</v>
      </c>
      <c r="C1041" s="308">
        <f t="shared" si="214"/>
        <v>50405</v>
      </c>
      <c r="D1041" s="234">
        <f t="shared" si="215"/>
        <v>5.072971445177718E-2</v>
      </c>
      <c r="E1041" s="234">
        <f t="shared" si="215"/>
        <v>6.6788745362291388E-2</v>
      </c>
      <c r="F1041" s="234">
        <f t="shared" si="215"/>
        <v>3.5192845240068736E-2</v>
      </c>
      <c r="G1041" s="297">
        <f t="shared" si="210"/>
        <v>5.0903768351379101E-2</v>
      </c>
      <c r="H1041" s="234">
        <f t="shared" si="216"/>
        <v>0.42665774953790075</v>
      </c>
      <c r="I1041" s="234">
        <f t="shared" si="216"/>
        <v>1.0471089487619254</v>
      </c>
      <c r="J1041" s="234">
        <f t="shared" si="216"/>
        <v>0.41488216646642428</v>
      </c>
      <c r="K1041" s="297">
        <f t="shared" si="212"/>
        <v>0.62954962158875016</v>
      </c>
    </row>
    <row r="1042" spans="1:11" ht="25.2" customHeight="1">
      <c r="A1042" s="435"/>
      <c r="B1042" s="109">
        <f t="shared" si="213"/>
        <v>2039</v>
      </c>
      <c r="C1042" s="308">
        <f t="shared" si="214"/>
        <v>50770</v>
      </c>
      <c r="D1042" s="234">
        <f t="shared" si="215"/>
        <v>5.0922691586739004E-2</v>
      </c>
      <c r="E1042" s="234">
        <f t="shared" si="215"/>
        <v>6.6982266691440112E-2</v>
      </c>
      <c r="F1042" s="234">
        <f t="shared" si="215"/>
        <v>3.5329348917404003E-2</v>
      </c>
      <c r="G1042" s="297">
        <f t="shared" si="210"/>
        <v>5.1078102398527704E-2</v>
      </c>
      <c r="H1042" s="234">
        <f t="shared" si="216"/>
        <v>0.43400002523808978</v>
      </c>
      <c r="I1042" s="234">
        <f t="shared" si="216"/>
        <v>1.0651284564311803</v>
      </c>
      <c r="J1042" s="234">
        <f t="shared" si="216"/>
        <v>0.42202179829682562</v>
      </c>
      <c r="K1042" s="297">
        <f t="shared" si="212"/>
        <v>0.64038342665536518</v>
      </c>
    </row>
    <row r="1043" spans="1:11" ht="25.2" customHeight="1">
      <c r="A1043" s="435"/>
      <c r="B1043" s="109">
        <f t="shared" si="213"/>
        <v>2040</v>
      </c>
      <c r="C1043" s="308">
        <f t="shared" si="214"/>
        <v>51135</v>
      </c>
      <c r="D1043" s="234">
        <f t="shared" si="215"/>
        <v>5.1031202849127634E-2</v>
      </c>
      <c r="E1043" s="234">
        <f t="shared" si="215"/>
        <v>6.7062683139910151E-2</v>
      </c>
      <c r="F1043" s="234">
        <f t="shared" si="215"/>
        <v>3.5407338412016161E-2</v>
      </c>
      <c r="G1043" s="297">
        <f t="shared" si="210"/>
        <v>5.1167074800351313E-2</v>
      </c>
      <c r="H1043" s="234">
        <f t="shared" si="216"/>
        <v>0.44081142981073113</v>
      </c>
      <c r="I1043" s="234">
        <f t="shared" si="216"/>
        <v>1.0818450933359953</v>
      </c>
      <c r="J1043" s="234">
        <f t="shared" si="216"/>
        <v>0.42864521083026119</v>
      </c>
      <c r="K1043" s="297">
        <f t="shared" si="212"/>
        <v>0.65043391132566253</v>
      </c>
    </row>
    <row r="1044" spans="1:11" ht="25.2" customHeight="1">
      <c r="A1044" s="435"/>
      <c r="B1044" s="109">
        <f t="shared" si="213"/>
        <v>2041</v>
      </c>
      <c r="C1044" s="308">
        <f t="shared" si="214"/>
        <v>51501</v>
      </c>
      <c r="D1044" s="234">
        <f t="shared" si="215"/>
        <v>5.1053504643724525E-2</v>
      </c>
      <c r="E1044" s="234">
        <f t="shared" si="215"/>
        <v>6.7027936869802754E-2</v>
      </c>
      <c r="F1044" s="234">
        <f t="shared" si="215"/>
        <v>3.5425593812721229E-2</v>
      </c>
      <c r="G1044" s="297">
        <f t="shared" si="210"/>
        <v>5.1169011775416169E-2</v>
      </c>
      <c r="H1044" s="234">
        <f t="shared" si="216"/>
        <v>0.44705484394445882</v>
      </c>
      <c r="I1044" s="234">
        <f t="shared" si="216"/>
        <v>1.097167760783929</v>
      </c>
      <c r="J1044" s="234">
        <f t="shared" si="216"/>
        <v>0.4347163092334978</v>
      </c>
      <c r="K1044" s="297">
        <f t="shared" si="212"/>
        <v>0.6596463046539619</v>
      </c>
    </row>
    <row r="1045" spans="1:11" ht="25.2" customHeight="1">
      <c r="A1045" s="435"/>
      <c r="B1045" s="109">
        <f t="shared" si="213"/>
        <v>2042</v>
      </c>
      <c r="C1045" s="308">
        <f t="shared" si="214"/>
        <v>51866</v>
      </c>
      <c r="D1045" s="234">
        <f t="shared" si="215"/>
        <v>5.102924880364907E-2</v>
      </c>
      <c r="E1045" s="234">
        <f t="shared" si="215"/>
        <v>6.6930286415373547E-2</v>
      </c>
      <c r="F1045" s="234">
        <f t="shared" si="215"/>
        <v>3.5411620513521522E-2</v>
      </c>
      <c r="G1045" s="297">
        <f t="shared" si="210"/>
        <v>5.1123718577514708E-2</v>
      </c>
      <c r="H1045" s="234">
        <f t="shared" si="216"/>
        <v>0.45305860841268453</v>
      </c>
      <c r="I1045" s="234">
        <f t="shared" si="216"/>
        <v>1.1119022769335754</v>
      </c>
      <c r="J1045" s="234">
        <f t="shared" si="216"/>
        <v>0.44055437220605453</v>
      </c>
      <c r="K1045" s="297">
        <f t="shared" si="212"/>
        <v>0.66850508585077151</v>
      </c>
    </row>
    <row r="1046" spans="1:11" ht="25.2" customHeight="1">
      <c r="A1046" s="435"/>
      <c r="B1046" s="109">
        <f t="shared" si="213"/>
        <v>2043</v>
      </c>
      <c r="C1046" s="308">
        <f t="shared" si="214"/>
        <v>52231</v>
      </c>
      <c r="D1046" s="234">
        <f t="shared" si="215"/>
        <v>5.091732172847023E-2</v>
      </c>
      <c r="E1046" s="234">
        <f t="shared" si="215"/>
        <v>6.6715968802702558E-2</v>
      </c>
      <c r="F1046" s="234">
        <f t="shared" si="215"/>
        <v>3.533688080351622E-2</v>
      </c>
      <c r="G1046" s="297">
        <f t="shared" si="210"/>
        <v>5.0990057111563007E-2</v>
      </c>
      <c r="H1046" s="234">
        <f t="shared" si="216"/>
        <v>0.4584424075926431</v>
      </c>
      <c r="I1046" s="234">
        <f t="shared" si="216"/>
        <v>1.1251152662810733</v>
      </c>
      <c r="J1046" s="234">
        <f t="shared" si="216"/>
        <v>0.44578958068409236</v>
      </c>
      <c r="K1046" s="297">
        <f t="shared" si="212"/>
        <v>0.67644908485260291</v>
      </c>
    </row>
    <row r="1047" spans="1:11" ht="25.2" customHeight="1">
      <c r="A1047" s="435"/>
      <c r="B1047" s="109">
        <f t="shared" si="213"/>
        <v>2044</v>
      </c>
      <c r="C1047" s="308">
        <f t="shared" si="214"/>
        <v>52596</v>
      </c>
      <c r="D1047" s="234">
        <f t="shared" si="215"/>
        <v>5.0755568246122519E-2</v>
      </c>
      <c r="E1047" s="234">
        <f t="shared" si="215"/>
        <v>6.6434801491735807E-2</v>
      </c>
      <c r="F1047" s="234">
        <f t="shared" si="215"/>
        <v>3.5227629192937836E-2</v>
      </c>
      <c r="G1047" s="297">
        <f t="shared" si="210"/>
        <v>5.080599964359872E-2</v>
      </c>
      <c r="H1047" s="234">
        <f t="shared" si="216"/>
        <v>0.46352524533157652</v>
      </c>
      <c r="I1047" s="234">
        <f t="shared" si="216"/>
        <v>1.1375896321804537</v>
      </c>
      <c r="J1047" s="234">
        <f t="shared" si="216"/>
        <v>0.45073213413638508</v>
      </c>
      <c r="K1047" s="297">
        <f t="shared" si="212"/>
        <v>0.68394900388280522</v>
      </c>
    </row>
    <row r="1048" spans="1:11" ht="25.2" customHeight="1">
      <c r="A1048" s="435"/>
      <c r="B1048" s="109">
        <f t="shared" si="213"/>
        <v>2045</v>
      </c>
      <c r="C1048" s="308">
        <f t="shared" si="214"/>
        <v>52962</v>
      </c>
      <c r="D1048" s="234">
        <f t="shared" si="215"/>
        <v>5.0586875840734055E-2</v>
      </c>
      <c r="E1048" s="234">
        <f t="shared" si="215"/>
        <v>6.6142999182402143E-2</v>
      </c>
      <c r="F1048" s="234">
        <f t="shared" si="215"/>
        <v>3.5113628942817554E-2</v>
      </c>
      <c r="G1048" s="297">
        <f t="shared" si="210"/>
        <v>5.0614501321984584E-2</v>
      </c>
      <c r="H1048" s="234">
        <f t="shared" si="216"/>
        <v>0.46869137020972224</v>
      </c>
      <c r="I1048" s="234">
        <f t="shared" si="216"/>
        <v>1.1502684024505048</v>
      </c>
      <c r="J1048" s="234">
        <f t="shared" si="216"/>
        <v>0.45575567603619255</v>
      </c>
      <c r="K1048" s="297">
        <f t="shared" si="212"/>
        <v>0.69157181623213981</v>
      </c>
    </row>
    <row r="1049" spans="1:11" ht="25.2" customHeight="1">
      <c r="A1049" s="435"/>
      <c r="B1049" s="109">
        <f t="shared" si="213"/>
        <v>2046</v>
      </c>
      <c r="C1049" s="308">
        <f t="shared" si="214"/>
        <v>53327</v>
      </c>
      <c r="D1049" s="234">
        <f t="shared" si="215"/>
        <v>5.0413970619852005E-2</v>
      </c>
      <c r="E1049" s="234">
        <f t="shared" si="215"/>
        <v>6.5844083392571751E-2</v>
      </c>
      <c r="F1049" s="234">
        <f t="shared" si="215"/>
        <v>3.4996774176396267E-2</v>
      </c>
      <c r="G1049" s="297">
        <f t="shared" si="210"/>
        <v>5.0418276062940005E-2</v>
      </c>
      <c r="H1049" s="234">
        <f t="shared" si="216"/>
        <v>0.47397009261077344</v>
      </c>
      <c r="I1049" s="234">
        <f t="shared" si="216"/>
        <v>1.1632235110127125</v>
      </c>
      <c r="J1049" s="234">
        <f t="shared" si="216"/>
        <v>0.46088870781235258</v>
      </c>
      <c r="K1049" s="297">
        <f t="shared" si="212"/>
        <v>0.69936077047861289</v>
      </c>
    </row>
    <row r="1050" spans="1:11" ht="25.2" customHeight="1">
      <c r="A1050" s="435"/>
      <c r="B1050" s="109">
        <f t="shared" si="213"/>
        <v>2047</v>
      </c>
      <c r="C1050" s="308">
        <f t="shared" si="214"/>
        <v>53692</v>
      </c>
      <c r="D1050" s="234">
        <f t="shared" si="215"/>
        <v>5.023340896250697E-2</v>
      </c>
      <c r="E1050" s="234">
        <f t="shared" si="215"/>
        <v>6.5533508178250044E-2</v>
      </c>
      <c r="F1050" s="234">
        <f t="shared" si="215"/>
        <v>3.4874676472470167E-2</v>
      </c>
      <c r="G1050" s="297">
        <f t="shared" si="210"/>
        <v>5.0213864537742396E-2</v>
      </c>
      <c r="H1050" s="234">
        <f t="shared" si="216"/>
        <v>0.47933360349045651</v>
      </c>
      <c r="I1050" s="234">
        <f t="shared" si="216"/>
        <v>1.1763867085521473</v>
      </c>
      <c r="J1050" s="234">
        <f t="shared" si="216"/>
        <v>0.46610418793907993</v>
      </c>
      <c r="K1050" s="297">
        <f t="shared" si="212"/>
        <v>0.70727483332722796</v>
      </c>
    </row>
    <row r="1051" spans="1:11" ht="25.2" customHeight="1">
      <c r="A1051" s="435"/>
      <c r="B1051" s="109">
        <f t="shared" si="213"/>
        <v>2048</v>
      </c>
      <c r="C1051" s="308">
        <f t="shared" si="214"/>
        <v>54057</v>
      </c>
      <c r="D1051" s="234">
        <f t="shared" si="215"/>
        <v>5.0044885402710973E-2</v>
      </c>
      <c r="E1051" s="234">
        <f t="shared" si="215"/>
        <v>6.5210834631916223E-2</v>
      </c>
      <c r="F1051" s="234">
        <f t="shared" si="215"/>
        <v>3.474712551498111E-2</v>
      </c>
      <c r="G1051" s="297">
        <f t="shared" si="210"/>
        <v>5.0000948516536102E-2</v>
      </c>
      <c r="H1051" s="234">
        <f t="shared" si="216"/>
        <v>0.48478280462142448</v>
      </c>
      <c r="I1051" s="234">
        <f t="shared" si="216"/>
        <v>1.1897602082108785</v>
      </c>
      <c r="J1051" s="234">
        <f t="shared" si="216"/>
        <v>0.47140299330046348</v>
      </c>
      <c r="K1051" s="297">
        <f t="shared" si="212"/>
        <v>0.71531533537758873</v>
      </c>
    </row>
    <row r="1052" spans="1:11" ht="25.2" customHeight="1">
      <c r="A1052" s="435"/>
      <c r="B1052" s="109">
        <f t="shared" si="213"/>
        <v>2049</v>
      </c>
      <c r="C1052" s="308">
        <f t="shared" si="214"/>
        <v>54423</v>
      </c>
      <c r="D1052" s="234">
        <f t="shared" si="215"/>
        <v>4.9848660790245282E-2</v>
      </c>
      <c r="E1052" s="234">
        <f t="shared" si="215"/>
        <v>6.4876360298517483E-2</v>
      </c>
      <c r="F1052" s="234">
        <f t="shared" si="215"/>
        <v>3.4614304256215339E-2</v>
      </c>
      <c r="G1052" s="297">
        <f t="shared" si="210"/>
        <v>4.9779775114992701E-2</v>
      </c>
      <c r="H1052" s="234">
        <f t="shared" si="216"/>
        <v>0.49032422379655477</v>
      </c>
      <c r="I1052" s="234">
        <f t="shared" si="216"/>
        <v>1.2033600305823329</v>
      </c>
      <c r="J1052" s="234">
        <f t="shared" si="216"/>
        <v>0.4767914715249108</v>
      </c>
      <c r="K1052" s="297">
        <f t="shared" si="212"/>
        <v>0.72349190863459956</v>
      </c>
    </row>
    <row r="1053" spans="1:11" ht="25.2" customHeight="1">
      <c r="A1053" s="435"/>
      <c r="B1053" s="109">
        <f t="shared" si="213"/>
        <v>2050</v>
      </c>
      <c r="C1053" s="308">
        <f t="shared" si="214"/>
        <v>54788</v>
      </c>
      <c r="D1053" s="234">
        <f t="shared" si="215"/>
        <v>4.960271928843614E-2</v>
      </c>
      <c r="E1053" s="234">
        <f t="shared" si="215"/>
        <v>6.4475425615503484E-2</v>
      </c>
      <c r="F1053" s="234">
        <f t="shared" si="215"/>
        <v>3.4447036426645018E-2</v>
      </c>
      <c r="G1053" s="297">
        <f t="shared" si="210"/>
        <v>4.9508393776861552E-2</v>
      </c>
      <c r="H1053" s="234">
        <f t="shared" si="216"/>
        <v>0.49554244382671647</v>
      </c>
      <c r="I1053" s="234">
        <f t="shared" si="216"/>
        <v>1.2161666534459958</v>
      </c>
      <c r="J1053" s="234">
        <f t="shared" si="216"/>
        <v>0.48186567077139525</v>
      </c>
      <c r="K1053" s="297">
        <f t="shared" si="212"/>
        <v>0.73119158934803574</v>
      </c>
    </row>
    <row r="1054" spans="1:11" ht="25.2" customHeight="1">
      <c r="A1054" s="435"/>
      <c r="B1054" s="109">
        <f t="shared" si="213"/>
        <v>2051</v>
      </c>
      <c r="C1054" s="308">
        <f t="shared" si="214"/>
        <v>55153</v>
      </c>
      <c r="D1054" s="234">
        <f t="shared" si="215"/>
        <v>5.0134269266230325E-2</v>
      </c>
      <c r="E1054" s="234">
        <f t="shared" si="215"/>
        <v>6.5166353684484993E-2</v>
      </c>
      <c r="F1054" s="234">
        <f t="shared" si="215"/>
        <v>3.4816175895414567E-2</v>
      </c>
      <c r="G1054" s="297">
        <f t="shared" si="210"/>
        <v>5.0038932948709959E-2</v>
      </c>
      <c r="H1054" s="234">
        <f t="shared" si="216"/>
        <v>0.50085274896302323</v>
      </c>
      <c r="I1054" s="234">
        <f t="shared" si="216"/>
        <v>1.2291992727641858</v>
      </c>
      <c r="J1054" s="234">
        <f t="shared" si="216"/>
        <v>0.48702941361196217</v>
      </c>
      <c r="K1054" s="297">
        <f t="shared" si="212"/>
        <v>0.73902714511305712</v>
      </c>
    </row>
    <row r="1055" spans="1:11" ht="25.2" customHeight="1">
      <c r="A1055" s="435"/>
      <c r="B1055" s="109">
        <f t="shared" si="213"/>
        <v>2052</v>
      </c>
      <c r="C1055" s="308">
        <f t="shared" si="214"/>
        <v>55518</v>
      </c>
      <c r="D1055" s="234">
        <f t="shared" ref="D1055:F1064" si="217">D911*$V911+L911*$W911</f>
        <v>5.0675572317202246E-2</v>
      </c>
      <c r="E1055" s="234">
        <f t="shared" si="217"/>
        <v>6.5869959154085153E-2</v>
      </c>
      <c r="F1055" s="234">
        <f t="shared" si="217"/>
        <v>3.5192088470010673E-2</v>
      </c>
      <c r="G1055" s="297">
        <f t="shared" si="210"/>
        <v>5.0579206647099362E-2</v>
      </c>
      <c r="H1055" s="234">
        <f t="shared" ref="H1055:J1064" si="218">H911*$X911+P911*$Y911</f>
        <v>0.50626048951792491</v>
      </c>
      <c r="I1055" s="234">
        <f t="shared" si="218"/>
        <v>1.2424710193426864</v>
      </c>
      <c r="J1055" s="234">
        <f t="shared" si="218"/>
        <v>0.49228790269257983</v>
      </c>
      <c r="K1055" s="297">
        <f t="shared" si="212"/>
        <v>0.74700647051773039</v>
      </c>
    </row>
    <row r="1056" spans="1:11" ht="25.2" customHeight="1">
      <c r="A1056" s="435"/>
      <c r="B1056" s="109">
        <f t="shared" si="213"/>
        <v>2053</v>
      </c>
      <c r="C1056" s="308">
        <f t="shared" si="214"/>
        <v>55884</v>
      </c>
      <c r="D1056" s="234">
        <f t="shared" si="217"/>
        <v>5.1230575269594472E-2</v>
      </c>
      <c r="E1056" s="234">
        <f t="shared" si="217"/>
        <v>6.6591372255759451E-2</v>
      </c>
      <c r="F1056" s="234">
        <f t="shared" si="217"/>
        <v>3.5577515059363157E-2</v>
      </c>
      <c r="G1056" s="297">
        <f t="shared" si="210"/>
        <v>5.1133154194905696E-2</v>
      </c>
      <c r="H1056" s="234">
        <f t="shared" si="218"/>
        <v>0.51180509520295248</v>
      </c>
      <c r="I1056" s="234">
        <f t="shared" si="218"/>
        <v>1.2560786620878064</v>
      </c>
      <c r="J1056" s="234">
        <f t="shared" si="218"/>
        <v>0.49767947948052693</v>
      </c>
      <c r="K1056" s="297">
        <f t="shared" si="212"/>
        <v>0.75518774559042867</v>
      </c>
    </row>
    <row r="1057" spans="1:11" ht="25.2" customHeight="1">
      <c r="A1057" s="435"/>
      <c r="B1057" s="109">
        <f t="shared" si="213"/>
        <v>2054</v>
      </c>
      <c r="C1057" s="308">
        <f t="shared" si="214"/>
        <v>56249</v>
      </c>
      <c r="D1057" s="234">
        <f t="shared" si="217"/>
        <v>5.1837690323184797E-2</v>
      </c>
      <c r="E1057" s="234">
        <f t="shared" si="217"/>
        <v>6.7380522569277471E-2</v>
      </c>
      <c r="F1057" s="234">
        <f t="shared" si="217"/>
        <v>3.5999131347062646E-2</v>
      </c>
      <c r="G1057" s="297">
        <f t="shared" si="210"/>
        <v>5.1739114746508302E-2</v>
      </c>
      <c r="H1057" s="234">
        <f t="shared" si="218"/>
        <v>0.51787031262764061</v>
      </c>
      <c r="I1057" s="234">
        <f t="shared" si="218"/>
        <v>1.2709639968753643</v>
      </c>
      <c r="J1057" s="234">
        <f t="shared" si="218"/>
        <v>0.50357729933255091</v>
      </c>
      <c r="K1057" s="297">
        <f t="shared" si="212"/>
        <v>0.76413720294518528</v>
      </c>
    </row>
    <row r="1058" spans="1:11" ht="25.2" customHeight="1">
      <c r="A1058" s="435"/>
      <c r="B1058" s="109">
        <f t="shared" si="213"/>
        <v>2055</v>
      </c>
      <c r="C1058" s="308">
        <f t="shared" si="214"/>
        <v>56614</v>
      </c>
      <c r="D1058" s="234">
        <f t="shared" si="217"/>
        <v>5.2457310465242352E-2</v>
      </c>
      <c r="E1058" s="234">
        <f t="shared" si="217"/>
        <v>6.8185927453368433E-2</v>
      </c>
      <c r="F1058" s="234">
        <f t="shared" si="217"/>
        <v>3.6429431901353337E-2</v>
      </c>
      <c r="G1058" s="297">
        <f t="shared" si="210"/>
        <v>5.2357556606654705E-2</v>
      </c>
      <c r="H1058" s="234">
        <f t="shared" si="218"/>
        <v>0.52406045872938956</v>
      </c>
      <c r="I1058" s="234">
        <f t="shared" si="218"/>
        <v>1.2861559332325621</v>
      </c>
      <c r="J1058" s="234">
        <f t="shared" si="218"/>
        <v>0.50959659988016504</v>
      </c>
      <c r="K1058" s="297">
        <f t="shared" si="212"/>
        <v>0.77327099728070559</v>
      </c>
    </row>
    <row r="1059" spans="1:11" ht="25.2" customHeight="1">
      <c r="A1059" s="435"/>
      <c r="B1059" s="109">
        <f t="shared" si="213"/>
        <v>2056</v>
      </c>
      <c r="C1059" s="308">
        <f t="shared" si="214"/>
        <v>56979</v>
      </c>
      <c r="D1059" s="234">
        <f t="shared" si="217"/>
        <v>5.3090299085392222E-2</v>
      </c>
      <c r="E1059" s="234">
        <f t="shared" si="217"/>
        <v>6.9008709173390942E-2</v>
      </c>
      <c r="F1059" s="234">
        <f t="shared" si="217"/>
        <v>3.6869016310610472E-2</v>
      </c>
      <c r="G1059" s="297">
        <f t="shared" si="210"/>
        <v>5.2989341523131207E-2</v>
      </c>
      <c r="H1059" s="234">
        <f t="shared" si="218"/>
        <v>0.53038415896686208</v>
      </c>
      <c r="I1059" s="234">
        <f t="shared" si="218"/>
        <v>1.301675639871237</v>
      </c>
      <c r="J1059" s="234">
        <f t="shared" si="218"/>
        <v>0.51574576852282628</v>
      </c>
      <c r="K1059" s="297">
        <f t="shared" si="212"/>
        <v>0.78260185578697516</v>
      </c>
    </row>
    <row r="1060" spans="1:11" ht="25.2" customHeight="1">
      <c r="A1060" s="435"/>
      <c r="B1060" s="109">
        <f t="shared" si="213"/>
        <v>2057</v>
      </c>
      <c r="C1060" s="308">
        <f t="shared" si="214"/>
        <v>57345</v>
      </c>
      <c r="D1060" s="234">
        <f t="shared" si="217"/>
        <v>5.3736892600955065E-2</v>
      </c>
      <c r="E1060" s="234">
        <f t="shared" si="217"/>
        <v>6.9849175033210392E-2</v>
      </c>
      <c r="F1060" s="234">
        <f t="shared" si="217"/>
        <v>3.7318048756882383E-2</v>
      </c>
      <c r="G1060" s="297">
        <f t="shared" si="210"/>
        <v>5.3634705463682618E-2</v>
      </c>
      <c r="H1060" s="234">
        <f t="shared" si="218"/>
        <v>0.53684377520284565</v>
      </c>
      <c r="I1060" s="234">
        <f t="shared" si="218"/>
        <v>1.3175289133054873</v>
      </c>
      <c r="J1060" s="234">
        <f t="shared" si="218"/>
        <v>0.52202710193685453</v>
      </c>
      <c r="K1060" s="297">
        <f t="shared" si="212"/>
        <v>0.79213326348172919</v>
      </c>
    </row>
    <row r="1061" spans="1:11" ht="25.2" customHeight="1">
      <c r="A1061" s="435"/>
      <c r="B1061" s="109">
        <f t="shared" si="213"/>
        <v>2058</v>
      </c>
      <c r="C1061" s="308">
        <f t="shared" si="214"/>
        <v>57710</v>
      </c>
      <c r="D1061" s="234">
        <f t="shared" si="217"/>
        <v>5.4440745241821416E-2</v>
      </c>
      <c r="E1061" s="234">
        <f t="shared" si="217"/>
        <v>7.0764068394732899E-2</v>
      </c>
      <c r="F1061" s="234">
        <f t="shared" si="217"/>
        <v>3.7806845296804455E-2</v>
      </c>
      <c r="G1061" s="297">
        <f t="shared" si="210"/>
        <v>5.4337219644452921E-2</v>
      </c>
      <c r="H1061" s="234">
        <f t="shared" si="218"/>
        <v>0.54387542311957815</v>
      </c>
      <c r="I1061" s="234">
        <f t="shared" si="218"/>
        <v>1.3347860742644251</v>
      </c>
      <c r="J1061" s="234">
        <f t="shared" si="218"/>
        <v>0.52886467918626057</v>
      </c>
      <c r="K1061" s="297">
        <f t="shared" si="212"/>
        <v>0.80250872552342134</v>
      </c>
    </row>
    <row r="1062" spans="1:11" ht="25.2" customHeight="1">
      <c r="A1062" s="435"/>
      <c r="B1062" s="109">
        <f t="shared" si="213"/>
        <v>2059</v>
      </c>
      <c r="C1062" s="308">
        <f t="shared" si="214"/>
        <v>58075</v>
      </c>
      <c r="D1062" s="234">
        <f t="shared" si="217"/>
        <v>5.5163817738449882E-2</v>
      </c>
      <c r="E1062" s="234">
        <f t="shared" si="217"/>
        <v>7.1703944426526445E-2</v>
      </c>
      <c r="F1062" s="234">
        <f t="shared" si="217"/>
        <v>3.8308989231406694E-2</v>
      </c>
      <c r="G1062" s="297">
        <f t="shared" si="210"/>
        <v>5.5058917132127676E-2</v>
      </c>
      <c r="H1062" s="234">
        <f t="shared" si="218"/>
        <v>0.55109908176537925</v>
      </c>
      <c r="I1062" s="234">
        <f t="shared" si="218"/>
        <v>1.3525144704297638</v>
      </c>
      <c r="J1062" s="234">
        <f t="shared" si="218"/>
        <v>0.53588896774548578</v>
      </c>
      <c r="K1062" s="297">
        <f t="shared" si="212"/>
        <v>0.81316750664687631</v>
      </c>
    </row>
    <row r="1063" spans="1:11" ht="25.2" customHeight="1">
      <c r="A1063" s="435"/>
      <c r="B1063" s="109">
        <f t="shared" si="213"/>
        <v>2060</v>
      </c>
      <c r="C1063" s="308">
        <f t="shared" si="214"/>
        <v>58440</v>
      </c>
      <c r="D1063" s="234">
        <f t="shared" si="217"/>
        <v>5.5902984057656702E-2</v>
      </c>
      <c r="E1063" s="234">
        <f t="shared" si="217"/>
        <v>7.2664739796521743E-2</v>
      </c>
      <c r="F1063" s="234">
        <f t="shared" si="217"/>
        <v>3.8822309659970432E-2</v>
      </c>
      <c r="G1063" s="297">
        <f t="shared" si="210"/>
        <v>5.5796677838049626E-2</v>
      </c>
      <c r="H1063" s="234">
        <f t="shared" si="218"/>
        <v>0.5584835213579793</v>
      </c>
      <c r="I1063" s="234">
        <f t="shared" si="218"/>
        <v>1.3706374572672886</v>
      </c>
      <c r="J1063" s="234">
        <f t="shared" si="218"/>
        <v>0.54306959976174818</v>
      </c>
      <c r="K1063" s="297">
        <f t="shared" si="212"/>
        <v>0.82406352612900535</v>
      </c>
    </row>
    <row r="1064" spans="1:11" ht="25.2" customHeight="1">
      <c r="A1064" s="435"/>
      <c r="B1064" s="109">
        <f t="shared" si="213"/>
        <v>2061</v>
      </c>
      <c r="C1064" s="308">
        <f t="shared" si="214"/>
        <v>58806</v>
      </c>
      <c r="D1064" s="234">
        <f t="shared" si="217"/>
        <v>5.6700397374818939E-2</v>
      </c>
      <c r="E1064" s="234">
        <f t="shared" si="217"/>
        <v>7.3701246741161991E-2</v>
      </c>
      <c r="F1064" s="234">
        <f t="shared" si="217"/>
        <v>3.9376080218871692E-2</v>
      </c>
      <c r="G1064" s="297">
        <f t="shared" si="210"/>
        <v>5.6592574778284201E-2</v>
      </c>
      <c r="H1064" s="234">
        <f t="shared" si="218"/>
        <v>0.56644986170373246</v>
      </c>
      <c r="I1064" s="234">
        <f t="shared" si="218"/>
        <v>1.3901885524342132</v>
      </c>
      <c r="J1064" s="234">
        <f t="shared" si="218"/>
        <v>0.55081607230334539</v>
      </c>
      <c r="K1064" s="297">
        <f t="shared" si="212"/>
        <v>0.83581816214709692</v>
      </c>
    </row>
    <row r="1065" spans="1:11" ht="25.2" customHeight="1">
      <c r="A1065" s="435"/>
      <c r="B1065" s="64"/>
      <c r="C1065" s="64"/>
      <c r="D1065" s="64"/>
      <c r="E1065" s="64"/>
      <c r="F1065" s="64"/>
      <c r="G1065" s="64"/>
      <c r="H1065" s="64"/>
      <c r="I1065" s="64"/>
      <c r="J1065" s="64"/>
      <c r="K1065" s="64"/>
    </row>
    <row r="1066" spans="1:11" ht="25.2" customHeight="1">
      <c r="A1066" s="435"/>
      <c r="B1066" s="156" t="s">
        <v>381</v>
      </c>
      <c r="C1066" s="156"/>
      <c r="D1066" s="156"/>
      <c r="E1066" s="156"/>
      <c r="F1066" s="156"/>
      <c r="G1066" s="156"/>
      <c r="H1066" s="156"/>
      <c r="I1066" s="156"/>
      <c r="J1066" s="156"/>
      <c r="K1066" s="156"/>
    </row>
    <row r="1067" spans="1:11" ht="25.2" customHeight="1">
      <c r="A1067" s="435"/>
      <c r="B1067" s="2"/>
      <c r="C1067" s="2"/>
      <c r="D1067" s="478" t="s">
        <v>290</v>
      </c>
      <c r="E1067" s="440"/>
      <c r="F1067" s="440"/>
      <c r="G1067" s="437"/>
      <c r="H1067" s="478" t="s">
        <v>291</v>
      </c>
      <c r="I1067" s="440"/>
      <c r="J1067" s="440"/>
      <c r="K1067" s="437"/>
    </row>
    <row r="1068" spans="1:11" ht="25.2" customHeight="1">
      <c r="A1068" s="435"/>
      <c r="B1068" s="279" t="s">
        <v>451</v>
      </c>
      <c r="C1068" s="44" t="s">
        <v>199</v>
      </c>
      <c r="D1068" s="45" t="s">
        <v>270</v>
      </c>
      <c r="E1068" s="45" t="s">
        <v>271</v>
      </c>
      <c r="F1068" s="45" t="s">
        <v>272</v>
      </c>
      <c r="G1068" s="298" t="s">
        <v>289</v>
      </c>
      <c r="H1068" s="45" t="s">
        <v>270</v>
      </c>
      <c r="I1068" s="45" t="s">
        <v>271</v>
      </c>
      <c r="J1068" s="45" t="s">
        <v>272</v>
      </c>
      <c r="K1068" s="298" t="s">
        <v>289</v>
      </c>
    </row>
    <row r="1069" spans="1:11" ht="25.2" customHeight="1">
      <c r="A1069" s="435"/>
      <c r="B1069" s="109">
        <v>2020</v>
      </c>
      <c r="C1069" s="308">
        <v>43830</v>
      </c>
      <c r="D1069" s="234">
        <f t="shared" ref="D1069:F1084" si="219">D1023*$G$870</f>
        <v>3.366153296162163E-2</v>
      </c>
      <c r="E1069" s="234">
        <f t="shared" si="219"/>
        <v>4.4773097513490005E-2</v>
      </c>
      <c r="F1069" s="234">
        <f t="shared" si="219"/>
        <v>2.333230839456301E-2</v>
      </c>
      <c r="G1069" s="297">
        <f t="shared" ref="G1069:G1110" si="220">AVERAGE(D1069:F1069)</f>
        <v>3.3922312956558211E-2</v>
      </c>
      <c r="H1069" s="234">
        <f t="shared" ref="H1069:J1084" si="221">H1023*$H$870</f>
        <v>0.24391662041899365</v>
      </c>
      <c r="I1069" s="234">
        <f t="shared" si="221"/>
        <v>0.59862331404765867</v>
      </c>
      <c r="J1069" s="234">
        <f t="shared" si="221"/>
        <v>0.23718461934935761</v>
      </c>
      <c r="K1069" s="297">
        <f t="shared" ref="K1069:K1110" si="222">AVERAGE(H1069:J1069)</f>
        <v>0.35990818460533663</v>
      </c>
    </row>
    <row r="1070" spans="1:11" ht="25.2" customHeight="1">
      <c r="A1070" s="435"/>
      <c r="B1070" s="109">
        <f t="shared" ref="B1070:B1110" si="223">B1069+1</f>
        <v>2021</v>
      </c>
      <c r="C1070" s="308">
        <f t="shared" ref="C1070:C1110" si="224">DATE(YEAR(C1069+1),12,31)</f>
        <v>44196</v>
      </c>
      <c r="D1070" s="234">
        <f t="shared" si="219"/>
        <v>3.403032643636849E-2</v>
      </c>
      <c r="E1070" s="234">
        <f t="shared" si="219"/>
        <v>4.5247434053473701E-2</v>
      </c>
      <c r="F1070" s="234">
        <f t="shared" si="219"/>
        <v>2.3588638839409589E-2</v>
      </c>
      <c r="G1070" s="297">
        <f t="shared" si="220"/>
        <v>3.4288799776417266E-2</v>
      </c>
      <c r="H1070" s="234">
        <f t="shared" si="221"/>
        <v>0.24814328065312258</v>
      </c>
      <c r="I1070" s="234">
        <f t="shared" si="221"/>
        <v>0.60899643807816317</v>
      </c>
      <c r="J1070" s="234">
        <f t="shared" si="221"/>
        <v>0.2412946254532011</v>
      </c>
      <c r="K1070" s="297">
        <f t="shared" si="222"/>
        <v>0.36614478139482892</v>
      </c>
    </row>
    <row r="1071" spans="1:11" ht="25.2" customHeight="1">
      <c r="A1071" s="435"/>
      <c r="B1071" s="109">
        <f t="shared" si="223"/>
        <v>2022</v>
      </c>
      <c r="C1071" s="308">
        <f t="shared" si="224"/>
        <v>44561</v>
      </c>
      <c r="D1071" s="234">
        <f t="shared" si="219"/>
        <v>3.7511623564793185E-2</v>
      </c>
      <c r="E1071" s="234">
        <f t="shared" si="219"/>
        <v>4.9858161908503423E-2</v>
      </c>
      <c r="F1071" s="234">
        <f t="shared" si="219"/>
        <v>2.6002537974628655E-2</v>
      </c>
      <c r="G1071" s="297">
        <f t="shared" si="220"/>
        <v>3.7790774482641752E-2</v>
      </c>
      <c r="H1071" s="234">
        <f t="shared" si="221"/>
        <v>0.27526336981783739</v>
      </c>
      <c r="I1071" s="234">
        <f t="shared" si="221"/>
        <v>0.67555491049862393</v>
      </c>
      <c r="J1071" s="234">
        <f t="shared" si="221"/>
        <v>0.26766621101470978</v>
      </c>
      <c r="K1071" s="297">
        <f t="shared" si="222"/>
        <v>0.40616149711039035</v>
      </c>
    </row>
    <row r="1072" spans="1:11" ht="25.2" customHeight="1">
      <c r="A1072" s="435"/>
      <c r="B1072" s="109">
        <f t="shared" si="223"/>
        <v>2023</v>
      </c>
      <c r="C1072" s="308">
        <f t="shared" si="224"/>
        <v>44926</v>
      </c>
      <c r="D1072" s="234">
        <f t="shared" si="219"/>
        <v>4.4558558803667464E-2</v>
      </c>
      <c r="E1072" s="234">
        <f t="shared" si="219"/>
        <v>5.9202770497521352E-2</v>
      </c>
      <c r="F1072" s="234">
        <f t="shared" si="219"/>
        <v>3.0888320306801428E-2</v>
      </c>
      <c r="G1072" s="297">
        <f t="shared" si="220"/>
        <v>4.4883216535996751E-2</v>
      </c>
      <c r="H1072" s="234">
        <f t="shared" si="221"/>
        <v>0.32906169297340548</v>
      </c>
      <c r="I1072" s="234">
        <f t="shared" si="221"/>
        <v>0.80758744867610543</v>
      </c>
      <c r="J1072" s="234">
        <f t="shared" si="221"/>
        <v>0.31997972198976393</v>
      </c>
      <c r="K1072" s="297">
        <f t="shared" si="222"/>
        <v>0.48554295454642499</v>
      </c>
    </row>
    <row r="1073" spans="1:11" ht="25.2" customHeight="1">
      <c r="A1073" s="435"/>
      <c r="B1073" s="109">
        <f t="shared" si="223"/>
        <v>2024</v>
      </c>
      <c r="C1073" s="308">
        <f t="shared" si="224"/>
        <v>45291</v>
      </c>
      <c r="D1073" s="234">
        <f t="shared" si="219"/>
        <v>4.9400540940763932E-2</v>
      </c>
      <c r="E1073" s="234">
        <f t="shared" si="219"/>
        <v>6.5611653610153808E-2</v>
      </c>
      <c r="F1073" s="234">
        <f t="shared" si="219"/>
        <v>3.4245878388858855E-2</v>
      </c>
      <c r="G1073" s="297">
        <f t="shared" si="220"/>
        <v>4.9752690979925539E-2</v>
      </c>
      <c r="H1073" s="234">
        <f t="shared" si="221"/>
        <v>0.36716326831073104</v>
      </c>
      <c r="I1073" s="234">
        <f t="shared" si="221"/>
        <v>0.90109682601860286</v>
      </c>
      <c r="J1073" s="234">
        <f t="shared" si="221"/>
        <v>0.35702970910204324</v>
      </c>
      <c r="K1073" s="297">
        <f t="shared" si="222"/>
        <v>0.54176326781045903</v>
      </c>
    </row>
    <row r="1074" spans="1:11" ht="25.2" customHeight="1">
      <c r="A1074" s="435"/>
      <c r="B1074" s="109">
        <f t="shared" si="223"/>
        <v>2025</v>
      </c>
      <c r="C1074" s="308">
        <f t="shared" si="224"/>
        <v>45657</v>
      </c>
      <c r="D1074" s="234">
        <f t="shared" si="219"/>
        <v>5.042848101448491E-2</v>
      </c>
      <c r="E1074" s="234">
        <f t="shared" si="219"/>
        <v>6.6951667480480329E-2</v>
      </c>
      <c r="F1074" s="234">
        <f t="shared" si="219"/>
        <v>3.49595726276914E-2</v>
      </c>
      <c r="G1074" s="297">
        <f t="shared" si="220"/>
        <v>5.0779907040885551E-2</v>
      </c>
      <c r="H1074" s="234">
        <f t="shared" si="221"/>
        <v>0.3772269106665917</v>
      </c>
      <c r="I1074" s="234">
        <f t="shared" si="221"/>
        <v>0.92579514681407471</v>
      </c>
      <c r="J1074" s="234">
        <f t="shared" si="221"/>
        <v>0.36681559895794014</v>
      </c>
      <c r="K1074" s="297">
        <f t="shared" si="222"/>
        <v>0.55661255214620209</v>
      </c>
    </row>
    <row r="1075" spans="1:11" ht="25.2" customHeight="1">
      <c r="A1075" s="435"/>
      <c r="B1075" s="109">
        <f t="shared" si="223"/>
        <v>2026</v>
      </c>
      <c r="C1075" s="308">
        <f t="shared" si="224"/>
        <v>46022</v>
      </c>
      <c r="D1075" s="234">
        <f t="shared" si="219"/>
        <v>5.1718582753948923E-2</v>
      </c>
      <c r="E1075" s="234">
        <f t="shared" si="219"/>
        <v>6.8638243980020192E-2</v>
      </c>
      <c r="F1075" s="234">
        <f t="shared" si="219"/>
        <v>3.5855075632198072E-2</v>
      </c>
      <c r="G1075" s="297">
        <f t="shared" si="220"/>
        <v>5.2070634122055724E-2</v>
      </c>
      <c r="H1075" s="234">
        <f t="shared" si="221"/>
        <v>0.38939539662640504</v>
      </c>
      <c r="I1075" s="234">
        <f t="shared" si="221"/>
        <v>0.95565920191492448</v>
      </c>
      <c r="J1075" s="234">
        <f t="shared" si="221"/>
        <v>0.37864823957701116</v>
      </c>
      <c r="K1075" s="297">
        <f t="shared" si="222"/>
        <v>0.57456761270611356</v>
      </c>
    </row>
    <row r="1076" spans="1:11" ht="25.2" customHeight="1">
      <c r="A1076" s="435"/>
      <c r="B1076" s="109">
        <f t="shared" si="223"/>
        <v>2027</v>
      </c>
      <c r="C1076" s="308">
        <f t="shared" si="224"/>
        <v>46387</v>
      </c>
      <c r="D1076" s="234">
        <f t="shared" si="219"/>
        <v>5.2920215892207155E-2</v>
      </c>
      <c r="E1076" s="234">
        <f t="shared" si="219"/>
        <v>7.0205793834834204E-2</v>
      </c>
      <c r="F1076" s="234">
        <f t="shared" si="219"/>
        <v>3.668931594193816E-2</v>
      </c>
      <c r="G1076" s="297">
        <f t="shared" si="220"/>
        <v>5.3271775222993173E-2</v>
      </c>
      <c r="H1076" s="234">
        <f t="shared" si="221"/>
        <v>0.40105286148072006</v>
      </c>
      <c r="I1076" s="234">
        <f t="shared" si="221"/>
        <v>0.98426910243132559</v>
      </c>
      <c r="J1076" s="234">
        <f t="shared" si="221"/>
        <v>0.38998396306850447</v>
      </c>
      <c r="K1076" s="297">
        <f t="shared" si="222"/>
        <v>0.59176864232685</v>
      </c>
    </row>
    <row r="1077" spans="1:11" ht="25.2" customHeight="1">
      <c r="A1077" s="435"/>
      <c r="B1077" s="109">
        <f t="shared" si="223"/>
        <v>2028</v>
      </c>
      <c r="C1077" s="308">
        <f t="shared" si="224"/>
        <v>46752</v>
      </c>
      <c r="D1077" s="234">
        <f t="shared" si="219"/>
        <v>5.3874859294340056E-2</v>
      </c>
      <c r="E1077" s="234">
        <f t="shared" si="219"/>
        <v>7.1444205278146308E-2</v>
      </c>
      <c r="F1077" s="234">
        <f t="shared" si="219"/>
        <v>3.7352383503749378E-2</v>
      </c>
      <c r="G1077" s="297">
        <f t="shared" si="220"/>
        <v>5.422381602541191E-2</v>
      </c>
      <c r="H1077" s="234">
        <f t="shared" si="221"/>
        <v>0.41097993036651964</v>
      </c>
      <c r="I1077" s="234">
        <f t="shared" si="221"/>
        <v>1.008632242856069</v>
      </c>
      <c r="J1077" s="234">
        <f t="shared" si="221"/>
        <v>0.39963704882743573</v>
      </c>
      <c r="K1077" s="297">
        <f t="shared" si="222"/>
        <v>0.60641640735000812</v>
      </c>
    </row>
    <row r="1078" spans="1:11" ht="25.2" customHeight="1">
      <c r="A1078" s="435"/>
      <c r="B1078" s="109">
        <f t="shared" si="223"/>
        <v>2029</v>
      </c>
      <c r="C1078" s="308">
        <f t="shared" si="224"/>
        <v>47118</v>
      </c>
      <c r="D1078" s="234">
        <f t="shared" si="219"/>
        <v>5.4848986779688455E-2</v>
      </c>
      <c r="E1078" s="234">
        <f t="shared" si="219"/>
        <v>7.2707071413918689E-2</v>
      </c>
      <c r="F1078" s="234">
        <f t="shared" si="219"/>
        <v>3.8029019797635684E-2</v>
      </c>
      <c r="G1078" s="297">
        <f t="shared" si="220"/>
        <v>5.5195025997080947E-2</v>
      </c>
      <c r="H1078" s="234">
        <f t="shared" si="221"/>
        <v>0.42118841119917894</v>
      </c>
      <c r="I1078" s="234">
        <f t="shared" si="221"/>
        <v>1.0336860281083453</v>
      </c>
      <c r="J1078" s="234">
        <f t="shared" si="221"/>
        <v>0.40956377967615876</v>
      </c>
      <c r="K1078" s="297">
        <f t="shared" si="222"/>
        <v>0.62147940632789433</v>
      </c>
    </row>
    <row r="1079" spans="1:11" ht="25.2" customHeight="1">
      <c r="A1079" s="435"/>
      <c r="B1079" s="109">
        <f t="shared" si="223"/>
        <v>2030</v>
      </c>
      <c r="C1079" s="308">
        <f t="shared" si="224"/>
        <v>47483</v>
      </c>
      <c r="D1079" s="234">
        <f t="shared" si="219"/>
        <v>5.580271124457576E-2</v>
      </c>
      <c r="E1079" s="234">
        <f t="shared" si="219"/>
        <v>7.3941480986195796E-2</v>
      </c>
      <c r="F1079" s="234">
        <f t="shared" si="219"/>
        <v>3.8691571108623826E-2</v>
      </c>
      <c r="G1079" s="297">
        <f t="shared" si="220"/>
        <v>5.614525444646512E-2</v>
      </c>
      <c r="H1079" s="234">
        <f t="shared" si="221"/>
        <v>0.43137560343135078</v>
      </c>
      <c r="I1079" s="234">
        <f t="shared" si="221"/>
        <v>1.0586875666028841</v>
      </c>
      <c r="J1079" s="234">
        <f t="shared" si="221"/>
        <v>0.41946980948124485</v>
      </c>
      <c r="K1079" s="297">
        <f t="shared" si="222"/>
        <v>0.63651099317182658</v>
      </c>
    </row>
    <row r="1080" spans="1:11" ht="25.2" customHeight="1">
      <c r="A1080" s="435"/>
      <c r="B1080" s="109">
        <f t="shared" si="223"/>
        <v>2031</v>
      </c>
      <c r="C1080" s="308">
        <f t="shared" si="224"/>
        <v>47848</v>
      </c>
      <c r="D1080" s="234">
        <f t="shared" si="219"/>
        <v>5.6434190091502495E-2</v>
      </c>
      <c r="E1080" s="234">
        <f t="shared" si="219"/>
        <v>7.4723383206973998E-2</v>
      </c>
      <c r="F1080" s="234">
        <f t="shared" si="219"/>
        <v>3.9131797037625753E-2</v>
      </c>
      <c r="G1080" s="297">
        <f t="shared" si="220"/>
        <v>5.6763123445367415E-2</v>
      </c>
      <c r="H1080" s="234">
        <f t="shared" si="221"/>
        <v>0.44152063740642566</v>
      </c>
      <c r="I1080" s="234">
        <f t="shared" si="221"/>
        <v>1.0835856397594132</v>
      </c>
      <c r="J1080" s="234">
        <f t="shared" si="221"/>
        <v>0.42933484458025145</v>
      </c>
      <c r="K1080" s="297">
        <f t="shared" si="222"/>
        <v>0.6514803739153634</v>
      </c>
    </row>
    <row r="1081" spans="1:11" ht="25.2" customHeight="1">
      <c r="A1081" s="435"/>
      <c r="B1081" s="109">
        <f t="shared" si="223"/>
        <v>2032</v>
      </c>
      <c r="C1081" s="308">
        <f t="shared" si="224"/>
        <v>48213</v>
      </c>
      <c r="D1081" s="234">
        <f t="shared" si="219"/>
        <v>5.6955526747817363E-2</v>
      </c>
      <c r="E1081" s="234">
        <f t="shared" si="219"/>
        <v>7.5356976276950496E-2</v>
      </c>
      <c r="F1081" s="234">
        <f t="shared" si="219"/>
        <v>3.9495757079706227E-2</v>
      </c>
      <c r="G1081" s="297">
        <f t="shared" si="220"/>
        <v>5.7269420034824693E-2</v>
      </c>
      <c r="H1081" s="234">
        <f t="shared" si="221"/>
        <v>0.45104122573575833</v>
      </c>
      <c r="I1081" s="234">
        <f t="shared" si="221"/>
        <v>1.106951190362724</v>
      </c>
      <c r="J1081" s="234">
        <f t="shared" si="221"/>
        <v>0.43859266848333656</v>
      </c>
      <c r="K1081" s="297">
        <f t="shared" si="222"/>
        <v>0.66552836152727302</v>
      </c>
    </row>
    <row r="1082" spans="1:11" ht="25.2" customHeight="1">
      <c r="A1082" s="435"/>
      <c r="B1082" s="109">
        <f t="shared" si="223"/>
        <v>2033</v>
      </c>
      <c r="C1082" s="308">
        <f t="shared" si="224"/>
        <v>48579</v>
      </c>
      <c r="D1082" s="234">
        <f t="shared" si="219"/>
        <v>5.7401266758262876E-2</v>
      </c>
      <c r="E1082" s="234">
        <f t="shared" si="219"/>
        <v>7.5888172943696069E-2</v>
      </c>
      <c r="F1082" s="234">
        <f t="shared" si="219"/>
        <v>3.9807397861969844E-2</v>
      </c>
      <c r="G1082" s="297">
        <f t="shared" si="220"/>
        <v>5.7698945854642934E-2</v>
      </c>
      <c r="H1082" s="234">
        <f t="shared" si="221"/>
        <v>0.46019116239006191</v>
      </c>
      <c r="I1082" s="234">
        <f t="shared" si="221"/>
        <v>1.1294070828472809</v>
      </c>
      <c r="J1082" s="234">
        <f t="shared" si="221"/>
        <v>0.44749007054923007</v>
      </c>
      <c r="K1082" s="297">
        <f t="shared" si="222"/>
        <v>0.67902943859552423</v>
      </c>
    </row>
    <row r="1083" spans="1:11" ht="25.2" customHeight="1">
      <c r="A1083" s="435"/>
      <c r="B1083" s="109">
        <f t="shared" si="223"/>
        <v>2034</v>
      </c>
      <c r="C1083" s="308">
        <f t="shared" si="224"/>
        <v>48944</v>
      </c>
      <c r="D1083" s="234">
        <f t="shared" si="219"/>
        <v>5.7857725581048042E-2</v>
      </c>
      <c r="E1083" s="234">
        <f t="shared" si="219"/>
        <v>7.6431142577500541E-2</v>
      </c>
      <c r="F1083" s="234">
        <f t="shared" si="219"/>
        <v>4.0126576203752207E-2</v>
      </c>
      <c r="G1083" s="297">
        <f t="shared" si="220"/>
        <v>5.8138481454100256E-2</v>
      </c>
      <c r="H1083" s="234">
        <f t="shared" si="221"/>
        <v>0.46965718915020188</v>
      </c>
      <c r="I1083" s="234">
        <f t="shared" si="221"/>
        <v>1.1526387277441512</v>
      </c>
      <c r="J1083" s="234">
        <f t="shared" si="221"/>
        <v>0.4566948387605882</v>
      </c>
      <c r="K1083" s="297">
        <f t="shared" si="222"/>
        <v>0.69299691855164713</v>
      </c>
    </row>
    <row r="1084" spans="1:11" ht="25.2" customHeight="1">
      <c r="A1084" s="435"/>
      <c r="B1084" s="109">
        <f t="shared" si="223"/>
        <v>2035</v>
      </c>
      <c r="C1084" s="308">
        <f t="shared" si="224"/>
        <v>49309</v>
      </c>
      <c r="D1084" s="234">
        <f t="shared" si="219"/>
        <v>5.8318235433416014E-2</v>
      </c>
      <c r="E1084" s="234">
        <f t="shared" si="219"/>
        <v>7.697695881364007E-2</v>
      </c>
      <c r="F1084" s="234">
        <f t="shared" si="219"/>
        <v>4.0448672867650561E-2</v>
      </c>
      <c r="G1084" s="297">
        <f t="shared" si="220"/>
        <v>5.8581289038235541E-2</v>
      </c>
      <c r="H1084" s="234">
        <f t="shared" si="221"/>
        <v>0.47939651556257862</v>
      </c>
      <c r="I1084" s="234">
        <f t="shared" si="221"/>
        <v>1.1765411081705197</v>
      </c>
      <c r="J1084" s="234">
        <f t="shared" si="221"/>
        <v>0.46616536366319888</v>
      </c>
      <c r="K1084" s="297">
        <f t="shared" si="222"/>
        <v>0.70736766246543237</v>
      </c>
    </row>
    <row r="1085" spans="1:11" ht="25.2" customHeight="1">
      <c r="A1085" s="435"/>
      <c r="B1085" s="109">
        <f t="shared" si="223"/>
        <v>2036</v>
      </c>
      <c r="C1085" s="308">
        <f t="shared" si="224"/>
        <v>49674</v>
      </c>
      <c r="D1085" s="234">
        <f t="shared" ref="D1085:F1100" si="225">D1039*$G$870</f>
        <v>5.8689703019091155E-2</v>
      </c>
      <c r="E1085" s="234">
        <f t="shared" si="225"/>
        <v>7.7402736159261076E-2</v>
      </c>
      <c r="F1085" s="234">
        <f t="shared" si="225"/>
        <v>4.0709120025982794E-2</v>
      </c>
      <c r="G1085" s="297">
        <f t="shared" si="220"/>
        <v>5.893385306811167E-2</v>
      </c>
      <c r="H1085" s="234">
        <f t="shared" ref="H1085:J1100" si="226">H1039*$H$870</f>
        <v>0.48864458336115824</v>
      </c>
      <c r="I1085" s="234">
        <f t="shared" si="226"/>
        <v>1.1992378353743214</v>
      </c>
      <c r="J1085" s="234">
        <f t="shared" si="226"/>
        <v>0.47515818849307401</v>
      </c>
      <c r="K1085" s="297">
        <f t="shared" si="222"/>
        <v>0.72101353574285121</v>
      </c>
    </row>
    <row r="1086" spans="1:11" ht="25.2" customHeight="1">
      <c r="A1086" s="435"/>
      <c r="B1086" s="109">
        <f t="shared" si="223"/>
        <v>2037</v>
      </c>
      <c r="C1086" s="308">
        <f t="shared" si="224"/>
        <v>50040</v>
      </c>
      <c r="D1086" s="234">
        <f t="shared" si="225"/>
        <v>5.901538555187457E-2</v>
      </c>
      <c r="E1086" s="234">
        <f t="shared" si="225"/>
        <v>7.776567517201026E-2</v>
      </c>
      <c r="F1086" s="234">
        <f t="shared" si="225"/>
        <v>4.0937915760120527E-2</v>
      </c>
      <c r="G1086" s="297">
        <f t="shared" si="220"/>
        <v>5.9239658828001786E-2</v>
      </c>
      <c r="H1086" s="234">
        <f t="shared" si="226"/>
        <v>0.49774706333857405</v>
      </c>
      <c r="I1086" s="234">
        <f t="shared" si="226"/>
        <v>1.2215772590707183</v>
      </c>
      <c r="J1086" s="234">
        <f t="shared" si="226"/>
        <v>0.48400944366736226</v>
      </c>
      <c r="K1086" s="297">
        <f t="shared" si="222"/>
        <v>0.73444458869221829</v>
      </c>
    </row>
    <row r="1087" spans="1:11" ht="25.2" customHeight="1">
      <c r="A1087" s="435"/>
      <c r="B1087" s="109">
        <f t="shared" si="223"/>
        <v>2038</v>
      </c>
      <c r="C1087" s="308">
        <f t="shared" si="224"/>
        <v>50405</v>
      </c>
      <c r="D1087" s="234">
        <f t="shared" si="225"/>
        <v>5.9290353765514586E-2</v>
      </c>
      <c r="E1087" s="234">
        <f t="shared" si="225"/>
        <v>7.8059346142178077E-2</v>
      </c>
      <c r="F1087" s="234">
        <f t="shared" si="225"/>
        <v>4.1131637874330343E-2</v>
      </c>
      <c r="G1087" s="297">
        <f t="shared" si="220"/>
        <v>5.949377926067434E-2</v>
      </c>
      <c r="H1087" s="234">
        <f t="shared" si="226"/>
        <v>0.50665607757625719</v>
      </c>
      <c r="I1087" s="234">
        <f t="shared" si="226"/>
        <v>1.2434418766547863</v>
      </c>
      <c r="J1087" s="234">
        <f t="shared" si="226"/>
        <v>0.49267257267887882</v>
      </c>
      <c r="K1087" s="297">
        <f t="shared" si="222"/>
        <v>0.74759017563664087</v>
      </c>
    </row>
    <row r="1088" spans="1:11" ht="25.2" customHeight="1">
      <c r="A1088" s="435"/>
      <c r="B1088" s="109">
        <f t="shared" si="223"/>
        <v>2039</v>
      </c>
      <c r="C1088" s="308">
        <f t="shared" si="224"/>
        <v>50770</v>
      </c>
      <c r="D1088" s="234">
        <f t="shared" si="225"/>
        <v>5.9515895792001221E-2</v>
      </c>
      <c r="E1088" s="234">
        <f t="shared" si="225"/>
        <v>7.828552419562064E-2</v>
      </c>
      <c r="F1088" s="234">
        <f t="shared" si="225"/>
        <v>4.1291176547215938E-2</v>
      </c>
      <c r="G1088" s="297">
        <f t="shared" si="220"/>
        <v>5.9697532178279257E-2</v>
      </c>
      <c r="H1088" s="234">
        <f t="shared" si="226"/>
        <v>0.51537502997023166</v>
      </c>
      <c r="I1088" s="234">
        <f t="shared" si="226"/>
        <v>1.2648400420120265</v>
      </c>
      <c r="J1088" s="234">
        <f t="shared" si="226"/>
        <v>0.50115088547748043</v>
      </c>
      <c r="K1088" s="297">
        <f t="shared" si="222"/>
        <v>0.76045531915324605</v>
      </c>
    </row>
    <row r="1089" spans="1:11" ht="25.2" customHeight="1">
      <c r="A1089" s="435"/>
      <c r="B1089" s="109">
        <f t="shared" si="223"/>
        <v>2040</v>
      </c>
      <c r="C1089" s="308">
        <f t="shared" si="224"/>
        <v>51135</v>
      </c>
      <c r="D1089" s="234">
        <f t="shared" si="225"/>
        <v>5.9642718329917931E-2</v>
      </c>
      <c r="E1089" s="234">
        <f t="shared" si="225"/>
        <v>7.8379510919769996E-2</v>
      </c>
      <c r="F1089" s="234">
        <f t="shared" si="225"/>
        <v>4.1382326769043895E-2</v>
      </c>
      <c r="G1089" s="297">
        <f t="shared" si="220"/>
        <v>5.9801518672910614E-2</v>
      </c>
      <c r="H1089" s="234">
        <f t="shared" si="226"/>
        <v>0.52346357290024326</v>
      </c>
      <c r="I1089" s="234">
        <f t="shared" si="226"/>
        <v>1.2846910483364944</v>
      </c>
      <c r="J1089" s="234">
        <f t="shared" si="226"/>
        <v>0.50901618786093517</v>
      </c>
      <c r="K1089" s="297">
        <f t="shared" si="222"/>
        <v>0.77239026969922431</v>
      </c>
    </row>
    <row r="1090" spans="1:11" ht="25.2" customHeight="1">
      <c r="A1090" s="435"/>
      <c r="B1090" s="109">
        <f t="shared" si="223"/>
        <v>2041</v>
      </c>
      <c r="C1090" s="308">
        <f t="shared" si="224"/>
        <v>51501</v>
      </c>
      <c r="D1090" s="234">
        <f t="shared" si="225"/>
        <v>5.9668783552353048E-2</v>
      </c>
      <c r="E1090" s="234">
        <f t="shared" si="225"/>
        <v>7.8338901216581977E-2</v>
      </c>
      <c r="F1090" s="234">
        <f t="shared" si="225"/>
        <v>4.1403662768617941E-2</v>
      </c>
      <c r="G1090" s="297">
        <f t="shared" si="220"/>
        <v>5.9803782512517646E-2</v>
      </c>
      <c r="H1090" s="234">
        <f t="shared" si="226"/>
        <v>0.53087762718404485</v>
      </c>
      <c r="I1090" s="234">
        <f t="shared" si="226"/>
        <v>1.3028867159309157</v>
      </c>
      <c r="J1090" s="234">
        <f t="shared" si="226"/>
        <v>0.51622561721477866</v>
      </c>
      <c r="K1090" s="297">
        <f t="shared" si="222"/>
        <v>0.78332998677657972</v>
      </c>
    </row>
    <row r="1091" spans="1:11" ht="25.2" customHeight="1">
      <c r="A1091" s="435"/>
      <c r="B1091" s="109">
        <f t="shared" si="223"/>
        <v>2042</v>
      </c>
      <c r="C1091" s="308">
        <f t="shared" si="224"/>
        <v>51866</v>
      </c>
      <c r="D1091" s="234">
        <f t="shared" si="225"/>
        <v>5.9640434539264861E-2</v>
      </c>
      <c r="E1091" s="234">
        <f t="shared" si="225"/>
        <v>7.8224772247967839E-2</v>
      </c>
      <c r="F1091" s="234">
        <f t="shared" si="225"/>
        <v>4.1387331475178285E-2</v>
      </c>
      <c r="G1091" s="297">
        <f t="shared" si="220"/>
        <v>5.9750846087470326E-2</v>
      </c>
      <c r="H1091" s="234">
        <f t="shared" si="226"/>
        <v>0.53800709749006292</v>
      </c>
      <c r="I1091" s="234">
        <f t="shared" si="226"/>
        <v>1.3203839538586206</v>
      </c>
      <c r="J1091" s="234">
        <f t="shared" si="226"/>
        <v>0.52315831699468973</v>
      </c>
      <c r="K1091" s="297">
        <f t="shared" si="222"/>
        <v>0.79384978944779105</v>
      </c>
    </row>
    <row r="1092" spans="1:11" ht="25.2" customHeight="1">
      <c r="A1092" s="435"/>
      <c r="B1092" s="109">
        <f t="shared" si="223"/>
        <v>2043</v>
      </c>
      <c r="C1092" s="308">
        <f t="shared" si="224"/>
        <v>52231</v>
      </c>
      <c r="D1092" s="234">
        <f t="shared" si="225"/>
        <v>5.950961977014959E-2</v>
      </c>
      <c r="E1092" s="234">
        <f t="shared" si="225"/>
        <v>7.7974288538158631E-2</v>
      </c>
      <c r="F1092" s="234">
        <f t="shared" si="225"/>
        <v>4.129997943910959E-2</v>
      </c>
      <c r="G1092" s="297">
        <f t="shared" si="220"/>
        <v>5.9594629249139275E-2</v>
      </c>
      <c r="H1092" s="234">
        <f t="shared" si="226"/>
        <v>0.54440035901626371</v>
      </c>
      <c r="I1092" s="234">
        <f t="shared" si="226"/>
        <v>1.3360743787087745</v>
      </c>
      <c r="J1092" s="234">
        <f t="shared" si="226"/>
        <v>0.52937512706235967</v>
      </c>
      <c r="K1092" s="297">
        <f t="shared" si="222"/>
        <v>0.80328328826246598</v>
      </c>
    </row>
    <row r="1093" spans="1:11" ht="25.2" customHeight="1">
      <c r="A1093" s="435"/>
      <c r="B1093" s="109">
        <f t="shared" si="223"/>
        <v>2044</v>
      </c>
      <c r="C1093" s="308">
        <f t="shared" si="224"/>
        <v>52596</v>
      </c>
      <c r="D1093" s="234">
        <f t="shared" si="225"/>
        <v>5.9320570387655702E-2</v>
      </c>
      <c r="E1093" s="234">
        <f t="shared" si="225"/>
        <v>7.7645674243466231E-2</v>
      </c>
      <c r="F1093" s="234">
        <f t="shared" si="225"/>
        <v>4.1172291619246099E-2</v>
      </c>
      <c r="G1093" s="297">
        <f t="shared" si="220"/>
        <v>5.9379512083456015E-2</v>
      </c>
      <c r="H1093" s="234">
        <f t="shared" si="226"/>
        <v>0.5504362288312471</v>
      </c>
      <c r="I1093" s="234">
        <f t="shared" si="226"/>
        <v>1.3508876882142888</v>
      </c>
      <c r="J1093" s="234">
        <f t="shared" si="226"/>
        <v>0.53524440928695727</v>
      </c>
      <c r="K1093" s="297">
        <f t="shared" si="222"/>
        <v>0.81218944211083111</v>
      </c>
    </row>
    <row r="1094" spans="1:11" ht="25.2" customHeight="1">
      <c r="A1094" s="435"/>
      <c r="B1094" s="109">
        <f t="shared" si="223"/>
        <v>2045</v>
      </c>
      <c r="C1094" s="308">
        <f t="shared" si="224"/>
        <v>52962</v>
      </c>
      <c r="D1094" s="234">
        <f t="shared" si="225"/>
        <v>5.9123411138857933E-2</v>
      </c>
      <c r="E1094" s="234">
        <f t="shared" si="225"/>
        <v>7.7304630294432519E-2</v>
      </c>
      <c r="F1094" s="234">
        <f t="shared" si="225"/>
        <v>4.1039053826918019E-2</v>
      </c>
      <c r="G1094" s="297">
        <f t="shared" si="220"/>
        <v>5.9155698420069493E-2</v>
      </c>
      <c r="H1094" s="234">
        <f t="shared" si="226"/>
        <v>0.5565710021240452</v>
      </c>
      <c r="I1094" s="234">
        <f t="shared" si="226"/>
        <v>1.3659437279099744</v>
      </c>
      <c r="J1094" s="234">
        <f t="shared" si="226"/>
        <v>0.54120986529297865</v>
      </c>
      <c r="K1094" s="297">
        <f t="shared" si="222"/>
        <v>0.82124153177566617</v>
      </c>
    </row>
    <row r="1095" spans="1:11" ht="25.2" customHeight="1">
      <c r="A1095" s="435"/>
      <c r="B1095" s="109">
        <f t="shared" si="223"/>
        <v>2046</v>
      </c>
      <c r="C1095" s="308">
        <f t="shared" si="224"/>
        <v>53327</v>
      </c>
      <c r="D1095" s="234">
        <f t="shared" si="225"/>
        <v>5.8921328161952037E-2</v>
      </c>
      <c r="E1095" s="234">
        <f t="shared" si="225"/>
        <v>7.6955272465068239E-2</v>
      </c>
      <c r="F1095" s="234">
        <f t="shared" si="225"/>
        <v>4.0902479818663143E-2</v>
      </c>
      <c r="G1095" s="297">
        <f t="shared" si="220"/>
        <v>5.892636014856114E-2</v>
      </c>
      <c r="H1095" s="234">
        <f t="shared" si="226"/>
        <v>0.56283948497529346</v>
      </c>
      <c r="I1095" s="234">
        <f t="shared" si="226"/>
        <v>1.381327919327596</v>
      </c>
      <c r="J1095" s="234">
        <f t="shared" si="226"/>
        <v>0.54730534052716873</v>
      </c>
      <c r="K1095" s="297">
        <f t="shared" si="222"/>
        <v>0.83049091494335281</v>
      </c>
    </row>
    <row r="1096" spans="1:11" ht="25.2" customHeight="1">
      <c r="A1096" s="435"/>
      <c r="B1096" s="109">
        <f t="shared" si="223"/>
        <v>2047</v>
      </c>
      <c r="C1096" s="308">
        <f t="shared" si="224"/>
        <v>53692</v>
      </c>
      <c r="D1096" s="234">
        <f t="shared" si="225"/>
        <v>5.8710296724930028E-2</v>
      </c>
      <c r="E1096" s="234">
        <f t="shared" si="225"/>
        <v>7.6592287683329749E-2</v>
      </c>
      <c r="F1096" s="234">
        <f t="shared" si="225"/>
        <v>4.0759778127199511E-2</v>
      </c>
      <c r="G1096" s="297">
        <f t="shared" si="220"/>
        <v>5.868745417848642E-2</v>
      </c>
      <c r="H1096" s="234">
        <f t="shared" si="226"/>
        <v>0.56920865414491706</v>
      </c>
      <c r="I1096" s="234">
        <f t="shared" si="226"/>
        <v>1.396959216405675</v>
      </c>
      <c r="J1096" s="234">
        <f t="shared" si="226"/>
        <v>0.55349872317765736</v>
      </c>
      <c r="K1096" s="297">
        <f t="shared" si="222"/>
        <v>0.83988886457608325</v>
      </c>
    </row>
    <row r="1097" spans="1:11" ht="25.2" customHeight="1">
      <c r="A1097" s="435"/>
      <c r="B1097" s="109">
        <f t="shared" si="223"/>
        <v>2048</v>
      </c>
      <c r="C1097" s="308">
        <f t="shared" si="224"/>
        <v>54057</v>
      </c>
      <c r="D1097" s="234">
        <f t="shared" si="225"/>
        <v>5.8489959814418457E-2</v>
      </c>
      <c r="E1097" s="234">
        <f t="shared" si="225"/>
        <v>7.6215162976052103E-2</v>
      </c>
      <c r="F1097" s="234">
        <f t="shared" si="225"/>
        <v>4.0610702945634181E-2</v>
      </c>
      <c r="G1097" s="297">
        <f t="shared" si="220"/>
        <v>5.8438608578701583E-2</v>
      </c>
      <c r="H1097" s="234">
        <f t="shared" si="226"/>
        <v>0.57567958048794154</v>
      </c>
      <c r="I1097" s="234">
        <f t="shared" si="226"/>
        <v>1.4128402472504182</v>
      </c>
      <c r="J1097" s="234">
        <f t="shared" si="226"/>
        <v>0.55979105454430034</v>
      </c>
      <c r="K1097" s="297">
        <f t="shared" si="222"/>
        <v>0.84943696076088671</v>
      </c>
    </row>
    <row r="1098" spans="1:11" ht="25.2" customHeight="1">
      <c r="A1098" s="435"/>
      <c r="B1098" s="109">
        <f t="shared" si="223"/>
        <v>2049</v>
      </c>
      <c r="C1098" s="308">
        <f t="shared" si="224"/>
        <v>54423</v>
      </c>
      <c r="D1098" s="234">
        <f t="shared" si="225"/>
        <v>5.8260622298599185E-2</v>
      </c>
      <c r="E1098" s="234">
        <f t="shared" si="225"/>
        <v>7.5824246098892323E-2</v>
      </c>
      <c r="F1098" s="234">
        <f t="shared" si="225"/>
        <v>4.0455468099451684E-2</v>
      </c>
      <c r="G1098" s="297">
        <f t="shared" si="220"/>
        <v>5.8180112165647731E-2</v>
      </c>
      <c r="H1098" s="234">
        <f t="shared" si="226"/>
        <v>0.5822600157584088</v>
      </c>
      <c r="I1098" s="234">
        <f t="shared" si="226"/>
        <v>1.4289900363165202</v>
      </c>
      <c r="J1098" s="234">
        <f t="shared" si="226"/>
        <v>0.56618987243583163</v>
      </c>
      <c r="K1098" s="297">
        <f t="shared" si="222"/>
        <v>0.85914664150358677</v>
      </c>
    </row>
    <row r="1099" spans="1:11" ht="25.2" customHeight="1">
      <c r="A1099" s="435"/>
      <c r="B1099" s="109">
        <f t="shared" si="223"/>
        <v>2050</v>
      </c>
      <c r="C1099" s="308">
        <f t="shared" si="224"/>
        <v>54788</v>
      </c>
      <c r="D1099" s="234">
        <f t="shared" si="225"/>
        <v>5.797317816835975E-2</v>
      </c>
      <c r="E1099" s="234">
        <f t="shared" si="225"/>
        <v>7.5355653688119709E-2</v>
      </c>
      <c r="F1099" s="234">
        <f t="shared" si="225"/>
        <v>4.0259973823641368E-2</v>
      </c>
      <c r="G1099" s="297">
        <f t="shared" si="220"/>
        <v>5.7862935226706935E-2</v>
      </c>
      <c r="H1099" s="234">
        <f t="shared" si="226"/>
        <v>0.58845665204422581</v>
      </c>
      <c r="I1099" s="234">
        <f t="shared" si="226"/>
        <v>1.44419790096712</v>
      </c>
      <c r="J1099" s="234">
        <f t="shared" si="226"/>
        <v>0.57221548404103184</v>
      </c>
      <c r="K1099" s="297">
        <f t="shared" si="222"/>
        <v>0.86829001235079273</v>
      </c>
    </row>
    <row r="1100" spans="1:11" ht="25.2" customHeight="1">
      <c r="A1100" s="435"/>
      <c r="B1100" s="109">
        <f t="shared" si="223"/>
        <v>2051</v>
      </c>
      <c r="C1100" s="308">
        <f t="shared" si="224"/>
        <v>55153</v>
      </c>
      <c r="D1100" s="234">
        <f t="shared" si="225"/>
        <v>5.85944272049067E-2</v>
      </c>
      <c r="E1100" s="234">
        <f t="shared" si="225"/>
        <v>7.6163175868741842E-2</v>
      </c>
      <c r="F1100" s="234">
        <f t="shared" si="225"/>
        <v>4.069140557776578E-2</v>
      </c>
      <c r="G1100" s="297">
        <f t="shared" si="220"/>
        <v>5.8483002883804779E-2</v>
      </c>
      <c r="H1100" s="234">
        <f t="shared" si="226"/>
        <v>0.59476263939359009</v>
      </c>
      <c r="I1100" s="234">
        <f t="shared" si="226"/>
        <v>1.4596741364074708</v>
      </c>
      <c r="J1100" s="234">
        <f t="shared" si="226"/>
        <v>0.57834742866420508</v>
      </c>
      <c r="K1100" s="297">
        <f t="shared" si="222"/>
        <v>0.87759473482175521</v>
      </c>
    </row>
    <row r="1101" spans="1:11" ht="25.2" customHeight="1">
      <c r="A1101" s="435"/>
      <c r="B1101" s="109">
        <f t="shared" si="223"/>
        <v>2052</v>
      </c>
      <c r="C1101" s="308">
        <f t="shared" si="224"/>
        <v>55518</v>
      </c>
      <c r="D1101" s="234">
        <f t="shared" ref="D1101:F1110" si="227">D1055*$G$870</f>
        <v>5.9227075145730133E-2</v>
      </c>
      <c r="E1101" s="234">
        <f t="shared" si="227"/>
        <v>7.698551476133704E-2</v>
      </c>
      <c r="F1101" s="234">
        <f t="shared" si="227"/>
        <v>4.1130753399324982E-2</v>
      </c>
      <c r="G1101" s="297">
        <f t="shared" si="220"/>
        <v>5.911444776879738E-2</v>
      </c>
      <c r="H1101" s="234">
        <f t="shared" ref="H1101:J1110" si="228">H1055*$H$870</f>
        <v>0.60118433130253579</v>
      </c>
      <c r="I1101" s="234">
        <f t="shared" si="228"/>
        <v>1.4754343354694401</v>
      </c>
      <c r="J1101" s="234">
        <f t="shared" si="228"/>
        <v>0.58459188444743859</v>
      </c>
      <c r="K1101" s="297">
        <f t="shared" si="222"/>
        <v>0.88707018373980484</v>
      </c>
    </row>
    <row r="1102" spans="1:11" ht="25.2" customHeight="1">
      <c r="A1102" s="435"/>
      <c r="B1102" s="109">
        <f t="shared" si="223"/>
        <v>2053</v>
      </c>
      <c r="C1102" s="308">
        <f t="shared" si="224"/>
        <v>55884</v>
      </c>
      <c r="D1102" s="234">
        <f t="shared" si="227"/>
        <v>5.9875734846338548E-2</v>
      </c>
      <c r="E1102" s="234">
        <f t="shared" si="227"/>
        <v>7.7828666323918869E-2</v>
      </c>
      <c r="F1102" s="234">
        <f t="shared" si="227"/>
        <v>4.1581220725630696E-2</v>
      </c>
      <c r="G1102" s="297">
        <f t="shared" si="220"/>
        <v>5.9761873965296038E-2</v>
      </c>
      <c r="H1102" s="234">
        <f t="shared" si="228"/>
        <v>0.60776855055350609</v>
      </c>
      <c r="I1102" s="234">
        <f t="shared" si="228"/>
        <v>1.4915934112292701</v>
      </c>
      <c r="J1102" s="234">
        <f t="shared" si="228"/>
        <v>0.5909943818831257</v>
      </c>
      <c r="K1102" s="297">
        <f t="shared" si="222"/>
        <v>0.89678544788863401</v>
      </c>
    </row>
    <row r="1103" spans="1:11" ht="25.2" customHeight="1">
      <c r="A1103" s="435"/>
      <c r="B1103" s="109">
        <f t="shared" si="223"/>
        <v>2054</v>
      </c>
      <c r="C1103" s="308">
        <f t="shared" si="224"/>
        <v>56249</v>
      </c>
      <c r="D1103" s="234">
        <f t="shared" si="227"/>
        <v>6.0585300565222239E-2</v>
      </c>
      <c r="E1103" s="234">
        <f t="shared" si="227"/>
        <v>7.8750985752843061E-2</v>
      </c>
      <c r="F1103" s="234">
        <f t="shared" si="227"/>
        <v>4.2073984761879471E-2</v>
      </c>
      <c r="G1103" s="297">
        <f t="shared" si="220"/>
        <v>6.0470090359981597E-2</v>
      </c>
      <c r="H1103" s="234">
        <f t="shared" si="228"/>
        <v>0.61497099624532325</v>
      </c>
      <c r="I1103" s="234">
        <f t="shared" si="228"/>
        <v>1.5092697462894951</v>
      </c>
      <c r="J1103" s="234">
        <f t="shared" si="228"/>
        <v>0.59799804295740422</v>
      </c>
      <c r="K1103" s="297">
        <f t="shared" si="222"/>
        <v>0.90741292849740762</v>
      </c>
    </row>
    <row r="1104" spans="1:11" ht="25.2" customHeight="1">
      <c r="A1104" s="435"/>
      <c r="B1104" s="109">
        <f t="shared" si="223"/>
        <v>2055</v>
      </c>
      <c r="C1104" s="308">
        <f t="shared" si="224"/>
        <v>56614</v>
      </c>
      <c r="D1104" s="234">
        <f t="shared" si="227"/>
        <v>6.1309481606252006E-2</v>
      </c>
      <c r="E1104" s="234">
        <f t="shared" si="227"/>
        <v>7.9692302711124374E-2</v>
      </c>
      <c r="F1104" s="234">
        <f t="shared" si="227"/>
        <v>4.2576898534706718E-2</v>
      </c>
      <c r="G1104" s="297">
        <f t="shared" si="220"/>
        <v>6.1192894284027695E-2</v>
      </c>
      <c r="H1104" s="234">
        <f t="shared" si="228"/>
        <v>0.62232179474115012</v>
      </c>
      <c r="I1104" s="234">
        <f t="shared" si="228"/>
        <v>1.5273101707136674</v>
      </c>
      <c r="J1104" s="234">
        <f t="shared" si="228"/>
        <v>0.60514596235769602</v>
      </c>
      <c r="K1104" s="297">
        <f t="shared" si="222"/>
        <v>0.91825930927083788</v>
      </c>
    </row>
    <row r="1105" spans="1:11" ht="25.2" customHeight="1">
      <c r="A1105" s="435"/>
      <c r="B1105" s="109">
        <f t="shared" si="223"/>
        <v>2056</v>
      </c>
      <c r="C1105" s="308">
        <f t="shared" si="224"/>
        <v>56979</v>
      </c>
      <c r="D1105" s="234">
        <f t="shared" si="227"/>
        <v>6.2049287056052171E-2</v>
      </c>
      <c r="E1105" s="234">
        <f t="shared" si="227"/>
        <v>8.0653928846400672E-2</v>
      </c>
      <c r="F1105" s="234">
        <f t="shared" si="227"/>
        <v>4.3090662813025996E-2</v>
      </c>
      <c r="G1105" s="297">
        <f t="shared" si="220"/>
        <v>6.1931292905159606E-2</v>
      </c>
      <c r="H1105" s="234">
        <f t="shared" si="228"/>
        <v>0.6298311887731487</v>
      </c>
      <c r="I1105" s="234">
        <f t="shared" si="228"/>
        <v>1.545739822347094</v>
      </c>
      <c r="J1105" s="234">
        <f t="shared" si="228"/>
        <v>0.61244810012085615</v>
      </c>
      <c r="K1105" s="297">
        <f t="shared" si="222"/>
        <v>0.9293397037470329</v>
      </c>
    </row>
    <row r="1106" spans="1:11" ht="25.2" customHeight="1">
      <c r="A1106" s="435"/>
      <c r="B1106" s="109">
        <f t="shared" si="223"/>
        <v>2057</v>
      </c>
      <c r="C1106" s="308">
        <f t="shared" si="224"/>
        <v>57345</v>
      </c>
      <c r="D1106" s="234">
        <f t="shared" si="227"/>
        <v>6.280499322736624E-2</v>
      </c>
      <c r="E1106" s="234">
        <f t="shared" si="227"/>
        <v>8.1636223320064663E-2</v>
      </c>
      <c r="F1106" s="234">
        <f t="shared" si="227"/>
        <v>4.361546948460629E-2</v>
      </c>
      <c r="G1106" s="297">
        <f t="shared" si="220"/>
        <v>6.2685562010679069E-2</v>
      </c>
      <c r="H1106" s="234">
        <f t="shared" si="228"/>
        <v>0.63750198305337924</v>
      </c>
      <c r="I1106" s="234">
        <f t="shared" si="228"/>
        <v>1.5645655845502662</v>
      </c>
      <c r="J1106" s="234">
        <f t="shared" si="228"/>
        <v>0.61990718355001473</v>
      </c>
      <c r="K1106" s="297">
        <f t="shared" si="222"/>
        <v>0.94065825038455342</v>
      </c>
    </row>
    <row r="1107" spans="1:11" ht="25.2" customHeight="1">
      <c r="A1107" s="435"/>
      <c r="B1107" s="109">
        <f t="shared" si="223"/>
        <v>2058</v>
      </c>
      <c r="C1107" s="308">
        <f t="shared" si="224"/>
        <v>57710</v>
      </c>
      <c r="D1107" s="234">
        <f t="shared" si="227"/>
        <v>6.3627621001378795E-2</v>
      </c>
      <c r="E1107" s="234">
        <f t="shared" si="227"/>
        <v>8.2705504936344085E-2</v>
      </c>
      <c r="F1107" s="234">
        <f t="shared" si="227"/>
        <v>4.4186750440640216E-2</v>
      </c>
      <c r="G1107" s="297">
        <f t="shared" si="220"/>
        <v>6.3506625459454361E-2</v>
      </c>
      <c r="H1107" s="234">
        <f t="shared" si="228"/>
        <v>0.64585206495449909</v>
      </c>
      <c r="I1107" s="234">
        <f t="shared" si="228"/>
        <v>1.5850584631890048</v>
      </c>
      <c r="J1107" s="234">
        <f t="shared" si="228"/>
        <v>0.62802680653368448</v>
      </c>
      <c r="K1107" s="297">
        <f t="shared" si="222"/>
        <v>0.95297911155906279</v>
      </c>
    </row>
    <row r="1108" spans="1:11" ht="25.2" customHeight="1">
      <c r="A1108" s="435"/>
      <c r="B1108" s="109">
        <f t="shared" si="223"/>
        <v>2059</v>
      </c>
      <c r="C1108" s="308">
        <f t="shared" si="224"/>
        <v>58075</v>
      </c>
      <c r="D1108" s="234">
        <f t="shared" si="227"/>
        <v>6.4472711981813313E-2</v>
      </c>
      <c r="E1108" s="234">
        <f t="shared" si="227"/>
        <v>8.3803985048502797E-2</v>
      </c>
      <c r="F1108" s="234">
        <f t="shared" si="227"/>
        <v>4.477363116420658E-2</v>
      </c>
      <c r="G1108" s="297">
        <f t="shared" si="220"/>
        <v>6.4350109398174218E-2</v>
      </c>
      <c r="H1108" s="234">
        <f t="shared" si="228"/>
        <v>0.65443015959638784</v>
      </c>
      <c r="I1108" s="234">
        <f t="shared" si="228"/>
        <v>1.6061109336353445</v>
      </c>
      <c r="J1108" s="234">
        <f t="shared" si="228"/>
        <v>0.63636814919776441</v>
      </c>
      <c r="K1108" s="297">
        <f t="shared" si="222"/>
        <v>0.96563641414316559</v>
      </c>
    </row>
    <row r="1109" spans="1:11" ht="25.2" customHeight="1">
      <c r="A1109" s="435"/>
      <c r="B1109" s="109">
        <f t="shared" si="223"/>
        <v>2060</v>
      </c>
      <c r="C1109" s="308">
        <f t="shared" si="224"/>
        <v>58440</v>
      </c>
      <c r="D1109" s="234">
        <f t="shared" si="227"/>
        <v>6.5336612617386283E-2</v>
      </c>
      <c r="E1109" s="234">
        <f t="shared" si="227"/>
        <v>8.4926914637184797E-2</v>
      </c>
      <c r="F1109" s="234">
        <f t="shared" si="227"/>
        <v>4.5373574415090448E-2</v>
      </c>
      <c r="G1109" s="297">
        <f t="shared" si="220"/>
        <v>6.5212367223220505E-2</v>
      </c>
      <c r="H1109" s="234">
        <f t="shared" si="228"/>
        <v>0.66319918161260039</v>
      </c>
      <c r="I1109" s="234">
        <f t="shared" si="228"/>
        <v>1.6276319805049051</v>
      </c>
      <c r="J1109" s="234">
        <f t="shared" si="228"/>
        <v>0.64489514971707596</v>
      </c>
      <c r="K1109" s="297">
        <f t="shared" si="222"/>
        <v>0.97857543727819385</v>
      </c>
    </row>
    <row r="1110" spans="1:11" ht="25.2" customHeight="1">
      <c r="A1110" s="435"/>
      <c r="B1110" s="109">
        <f t="shared" si="223"/>
        <v>2061</v>
      </c>
      <c r="C1110" s="308">
        <f t="shared" si="224"/>
        <v>58806</v>
      </c>
      <c r="D1110" s="234">
        <f t="shared" si="227"/>
        <v>6.6268589431819652E-2</v>
      </c>
      <c r="E1110" s="234">
        <f t="shared" si="227"/>
        <v>8.6138332128733092E-2</v>
      </c>
      <c r="F1110" s="234">
        <f t="shared" si="227"/>
        <v>4.6020793755806297E-2</v>
      </c>
      <c r="G1110" s="297">
        <f t="shared" si="220"/>
        <v>6.6142571772119685E-2</v>
      </c>
      <c r="H1110" s="234">
        <f t="shared" si="228"/>
        <v>0.67265921077318225</v>
      </c>
      <c r="I1110" s="234">
        <f t="shared" si="228"/>
        <v>1.6508489060156282</v>
      </c>
      <c r="J1110" s="234">
        <f t="shared" si="228"/>
        <v>0.65409408586022266</v>
      </c>
      <c r="K1110" s="297">
        <f t="shared" si="222"/>
        <v>0.99253406754967777</v>
      </c>
    </row>
    <row r="1111" spans="1:11" ht="25.2" customHeight="1">
      <c r="A1111" s="435"/>
      <c r="B1111" s="196"/>
      <c r="C1111" s="64"/>
      <c r="D1111" s="197"/>
      <c r="E1111" s="197"/>
      <c r="F1111" s="197"/>
      <c r="G1111" s="198"/>
      <c r="H1111" s="197"/>
      <c r="I1111" s="197"/>
      <c r="J1111" s="197"/>
      <c r="K1111" s="198"/>
    </row>
    <row r="1112" spans="1:11" ht="25.2" customHeight="1">
      <c r="A1112" s="435"/>
      <c r="B1112" s="156" t="s">
        <v>382</v>
      </c>
      <c r="C1112" s="156"/>
      <c r="D1112" s="156"/>
      <c r="E1112" s="156"/>
      <c r="F1112" s="156"/>
      <c r="G1112" s="156"/>
      <c r="H1112" s="156"/>
      <c r="I1112" s="156"/>
      <c r="J1112" s="156"/>
      <c r="K1112" s="156"/>
    </row>
    <row r="1113" spans="1:11" ht="25.2" customHeight="1">
      <c r="A1113" s="435"/>
      <c r="B1113" s="2"/>
      <c r="C1113" s="2"/>
      <c r="D1113" s="478" t="s">
        <v>370</v>
      </c>
      <c r="E1113" s="440"/>
      <c r="F1113" s="440"/>
      <c r="G1113" s="437"/>
      <c r="H1113" s="478" t="s">
        <v>371</v>
      </c>
      <c r="I1113" s="440"/>
      <c r="J1113" s="440"/>
      <c r="K1113" s="437"/>
    </row>
    <row r="1114" spans="1:11" ht="25.2" customHeight="1">
      <c r="A1114" s="435"/>
      <c r="B1114" s="279" t="s">
        <v>451</v>
      </c>
      <c r="C1114" s="44" t="s">
        <v>199</v>
      </c>
      <c r="D1114" s="45" t="s">
        <v>270</v>
      </c>
      <c r="E1114" s="45" t="s">
        <v>271</v>
      </c>
      <c r="F1114" s="45" t="s">
        <v>272</v>
      </c>
      <c r="G1114" s="298" t="s">
        <v>289</v>
      </c>
      <c r="H1114" s="45" t="s">
        <v>270</v>
      </c>
      <c r="I1114" s="45" t="s">
        <v>271</v>
      </c>
      <c r="J1114" s="45" t="s">
        <v>272</v>
      </c>
      <c r="K1114" s="298" t="s">
        <v>289</v>
      </c>
    </row>
    <row r="1115" spans="1:11" ht="25.2" customHeight="1">
      <c r="A1115" s="435"/>
      <c r="B1115" s="109">
        <v>2020</v>
      </c>
      <c r="C1115" s="308">
        <v>43830</v>
      </c>
      <c r="D1115" s="234">
        <f t="shared" ref="D1115:F1130" si="229">AVERAGE(D1023,D1069)</f>
        <v>3.1231422293269265E-2</v>
      </c>
      <c r="E1115" s="234">
        <f t="shared" si="229"/>
        <v>4.1540815072676554E-2</v>
      </c>
      <c r="F1115" s="234">
        <f t="shared" si="229"/>
        <v>2.1647890408859262E-2</v>
      </c>
      <c r="G1115" s="297">
        <f t="shared" ref="G1115:G1156" si="230">AVERAGE(D1115:F1115)</f>
        <v>3.1473375924935022E-2</v>
      </c>
      <c r="H1115" s="234">
        <f t="shared" ref="H1115:J1130" si="231">AVERAGE(H1023,H1069)</f>
        <v>0.22466004512275731</v>
      </c>
      <c r="I1115" s="234">
        <f t="shared" si="231"/>
        <v>0.5513635787281066</v>
      </c>
      <c r="J1115" s="234">
        <f t="shared" si="231"/>
        <v>0.21845951782177675</v>
      </c>
      <c r="K1115" s="297">
        <f t="shared" ref="K1115:K1156" si="232">AVERAGE(H1115:J1115)</f>
        <v>0.33149438055754687</v>
      </c>
    </row>
    <row r="1116" spans="1:11" ht="25.2" customHeight="1">
      <c r="A1116" s="435"/>
      <c r="B1116" s="109">
        <f t="shared" ref="B1116:B1156" si="233">B1115+1</f>
        <v>2021</v>
      </c>
      <c r="C1116" s="308">
        <f t="shared" ref="C1116:C1156" si="234">DATE(YEAR(C1115+1),12,31)</f>
        <v>44196</v>
      </c>
      <c r="D1116" s="234">
        <f t="shared" si="229"/>
        <v>3.1573591640160069E-2</v>
      </c>
      <c r="E1116" s="234">
        <f t="shared" si="229"/>
        <v>4.1980908065656075E-2</v>
      </c>
      <c r="F1116" s="234">
        <f t="shared" si="229"/>
        <v>2.1885715714639375E-2</v>
      </c>
      <c r="G1116" s="297">
        <f t="shared" si="230"/>
        <v>3.1813405140151844E-2</v>
      </c>
      <c r="H1116" s="234">
        <f t="shared" si="231"/>
        <v>0.22855302165419183</v>
      </c>
      <c r="I1116" s="234">
        <f t="shared" si="231"/>
        <v>0.56091777191409764</v>
      </c>
      <c r="J1116" s="234">
        <f t="shared" si="231"/>
        <v>0.22224504975952733</v>
      </c>
      <c r="K1116" s="297">
        <f t="shared" si="232"/>
        <v>0.33723861444260561</v>
      </c>
    </row>
    <row r="1117" spans="1:11" ht="25.2" customHeight="1">
      <c r="A1117" s="435"/>
      <c r="B1117" s="109">
        <f t="shared" si="233"/>
        <v>2022</v>
      </c>
      <c r="C1117" s="308">
        <f t="shared" si="234"/>
        <v>44561</v>
      </c>
      <c r="D1117" s="234">
        <f t="shared" si="229"/>
        <v>3.4803565179099556E-2</v>
      </c>
      <c r="E1117" s="234">
        <f t="shared" si="229"/>
        <v>4.6258775888370823E-2</v>
      </c>
      <c r="F1117" s="234">
        <f t="shared" si="229"/>
        <v>2.4125349404267762E-2</v>
      </c>
      <c r="G1117" s="297">
        <f t="shared" si="230"/>
        <v>3.5062563490579381E-2</v>
      </c>
      <c r="H1117" s="234">
        <f t="shared" si="231"/>
        <v>0.25353205114800814</v>
      </c>
      <c r="I1117" s="234">
        <f t="shared" si="231"/>
        <v>0.62222162809083781</v>
      </c>
      <c r="J1117" s="234">
        <f t="shared" si="231"/>
        <v>0.24653466803986426</v>
      </c>
      <c r="K1117" s="297">
        <f t="shared" si="232"/>
        <v>0.37409611575957008</v>
      </c>
    </row>
    <row r="1118" spans="1:11" ht="25.2" customHeight="1">
      <c r="A1118" s="435"/>
      <c r="B1118" s="109">
        <f t="shared" si="233"/>
        <v>2023</v>
      </c>
      <c r="C1118" s="308">
        <f t="shared" si="234"/>
        <v>44926</v>
      </c>
      <c r="D1118" s="234">
        <f t="shared" si="229"/>
        <v>4.1341764451531038E-2</v>
      </c>
      <c r="E1118" s="234">
        <f t="shared" si="229"/>
        <v>5.492877369689815E-2</v>
      </c>
      <c r="F1118" s="234">
        <f t="shared" si="229"/>
        <v>2.8658414830107205E-2</v>
      </c>
      <c r="G1118" s="297">
        <f t="shared" si="230"/>
        <v>4.16429843261788E-2</v>
      </c>
      <c r="H1118" s="234">
        <f t="shared" si="231"/>
        <v>0.30308313826497874</v>
      </c>
      <c r="I1118" s="234">
        <f t="shared" si="231"/>
        <v>0.74383054483325495</v>
      </c>
      <c r="J1118" s="234">
        <f t="shared" si="231"/>
        <v>0.29471816499057202</v>
      </c>
      <c r="K1118" s="297">
        <f t="shared" si="232"/>
        <v>0.44721061602960194</v>
      </c>
    </row>
    <row r="1119" spans="1:11" ht="25.2" customHeight="1">
      <c r="A1119" s="435"/>
      <c r="B1119" s="109">
        <f t="shared" si="233"/>
        <v>2024</v>
      </c>
      <c r="C1119" s="308">
        <f t="shared" si="234"/>
        <v>45291</v>
      </c>
      <c r="D1119" s="234">
        <f t="shared" si="229"/>
        <v>4.5834191728462786E-2</v>
      </c>
      <c r="E1119" s="234">
        <f t="shared" si="229"/>
        <v>6.0874983429741625E-2</v>
      </c>
      <c r="F1119" s="234">
        <f t="shared" si="229"/>
        <v>3.1773582355438562E-2</v>
      </c>
      <c r="G1119" s="297">
        <f t="shared" si="230"/>
        <v>4.6160919171214322E-2</v>
      </c>
      <c r="H1119" s="234">
        <f t="shared" si="231"/>
        <v>0.33817669449672594</v>
      </c>
      <c r="I1119" s="234">
        <f t="shared" si="231"/>
        <v>0.82995760291187104</v>
      </c>
      <c r="J1119" s="234">
        <f t="shared" si="231"/>
        <v>0.32884315312030299</v>
      </c>
      <c r="K1119" s="297">
        <f t="shared" si="232"/>
        <v>0.49899248350963338</v>
      </c>
    </row>
    <row r="1120" spans="1:11" ht="25.2" customHeight="1">
      <c r="A1120" s="435"/>
      <c r="B1120" s="109">
        <f t="shared" si="233"/>
        <v>2025</v>
      </c>
      <c r="C1120" s="308">
        <f t="shared" si="234"/>
        <v>45657</v>
      </c>
      <c r="D1120" s="234">
        <f t="shared" si="229"/>
        <v>4.6787922224669154E-2</v>
      </c>
      <c r="E1120" s="234">
        <f t="shared" si="229"/>
        <v>6.2118258330819978E-2</v>
      </c>
      <c r="F1120" s="234">
        <f t="shared" si="229"/>
        <v>3.2435753213392822E-2</v>
      </c>
      <c r="G1120" s="297">
        <f t="shared" si="230"/>
        <v>4.7113977922960654E-2</v>
      </c>
      <c r="H1120" s="234">
        <f t="shared" si="231"/>
        <v>0.34744583877186075</v>
      </c>
      <c r="I1120" s="234">
        <f t="shared" si="231"/>
        <v>0.8527060562761215</v>
      </c>
      <c r="J1120" s="234">
        <f t="shared" si="231"/>
        <v>0.33785647272441854</v>
      </c>
      <c r="K1120" s="297">
        <f t="shared" si="232"/>
        <v>0.51266945592413371</v>
      </c>
    </row>
    <row r="1121" spans="1:11" ht="25.2" customHeight="1">
      <c r="A1121" s="435"/>
      <c r="B1121" s="109">
        <f t="shared" si="233"/>
        <v>2026</v>
      </c>
      <c r="C1121" s="308">
        <f t="shared" si="234"/>
        <v>46022</v>
      </c>
      <c r="D1121" s="234">
        <f t="shared" si="229"/>
        <v>4.7984888277059559E-2</v>
      </c>
      <c r="E1121" s="234">
        <f t="shared" si="229"/>
        <v>6.368307663386899E-2</v>
      </c>
      <c r="F1121" s="234">
        <f t="shared" si="229"/>
        <v>3.3266607605274681E-2</v>
      </c>
      <c r="G1121" s="297">
        <f t="shared" si="230"/>
        <v>4.8311524172067744E-2</v>
      </c>
      <c r="H1121" s="234">
        <f t="shared" si="231"/>
        <v>0.35865365478747835</v>
      </c>
      <c r="I1121" s="234">
        <f t="shared" si="231"/>
        <v>0.88021242281637779</v>
      </c>
      <c r="J1121" s="234">
        <f t="shared" si="231"/>
        <v>0.34875495750514185</v>
      </c>
      <c r="K1121" s="297">
        <f t="shared" si="232"/>
        <v>0.52920701170299933</v>
      </c>
    </row>
    <row r="1122" spans="1:11" ht="25.2" customHeight="1">
      <c r="A1122" s="435"/>
      <c r="B1122" s="109">
        <f t="shared" si="233"/>
        <v>2027</v>
      </c>
      <c r="C1122" s="308">
        <f t="shared" si="234"/>
        <v>46387</v>
      </c>
      <c r="D1122" s="234">
        <f t="shared" si="229"/>
        <v>4.9099772498919468E-2</v>
      </c>
      <c r="E1122" s="234">
        <f t="shared" si="229"/>
        <v>6.5137461124832804E-2</v>
      </c>
      <c r="F1122" s="234">
        <f t="shared" si="229"/>
        <v>3.4040622010300906E-2</v>
      </c>
      <c r="G1122" s="297">
        <f t="shared" si="230"/>
        <v>4.9425951878017717E-2</v>
      </c>
      <c r="H1122" s="234">
        <f t="shared" si="231"/>
        <v>0.36939079346908427</v>
      </c>
      <c r="I1122" s="234">
        <f t="shared" si="231"/>
        <v>0.90656364697622094</v>
      </c>
      <c r="J1122" s="234">
        <f t="shared" si="231"/>
        <v>0.35919575545783305</v>
      </c>
      <c r="K1122" s="297">
        <f t="shared" si="232"/>
        <v>0.54505006530104605</v>
      </c>
    </row>
    <row r="1123" spans="1:11" ht="25.2" customHeight="1">
      <c r="A1123" s="435"/>
      <c r="B1123" s="109">
        <f t="shared" si="233"/>
        <v>2028</v>
      </c>
      <c r="C1123" s="308">
        <f t="shared" si="234"/>
        <v>46752</v>
      </c>
      <c r="D1123" s="234">
        <f t="shared" si="229"/>
        <v>4.9985497794481276E-2</v>
      </c>
      <c r="E1123" s="234">
        <f t="shared" si="229"/>
        <v>6.6286468533467285E-2</v>
      </c>
      <c r="F1123" s="234">
        <f t="shared" si="229"/>
        <v>3.4655821058291535E-2</v>
      </c>
      <c r="G1123" s="297">
        <f t="shared" si="230"/>
        <v>5.0309262462080034E-2</v>
      </c>
      <c r="H1123" s="234">
        <f t="shared" si="231"/>
        <v>0.37853414639021543</v>
      </c>
      <c r="I1123" s="234">
        <f t="shared" si="231"/>
        <v>0.92900338157795825</v>
      </c>
      <c r="J1123" s="234">
        <f t="shared" si="231"/>
        <v>0.36808675549895398</v>
      </c>
      <c r="K1123" s="297">
        <f t="shared" si="232"/>
        <v>0.55854142782237581</v>
      </c>
    </row>
    <row r="1124" spans="1:11" ht="25.2" customHeight="1">
      <c r="A1124" s="435"/>
      <c r="B1124" s="109">
        <f t="shared" si="233"/>
        <v>2029</v>
      </c>
      <c r="C1124" s="308">
        <f t="shared" si="234"/>
        <v>47118</v>
      </c>
      <c r="D1124" s="234">
        <f t="shared" si="229"/>
        <v>5.088930056832057E-2</v>
      </c>
      <c r="E1124" s="234">
        <f t="shared" si="229"/>
        <v>6.7458165188849686E-2</v>
      </c>
      <c r="F1124" s="234">
        <f t="shared" si="229"/>
        <v>3.5283609277485514E-2</v>
      </c>
      <c r="G1124" s="297">
        <f t="shared" si="230"/>
        <v>5.1210358344885264E-2</v>
      </c>
      <c r="H1124" s="234">
        <f t="shared" si="231"/>
        <v>0.38793669452555957</v>
      </c>
      <c r="I1124" s="234">
        <f t="shared" si="231"/>
        <v>0.95207923641558123</v>
      </c>
      <c r="J1124" s="234">
        <f t="shared" si="231"/>
        <v>0.37722979707014626</v>
      </c>
      <c r="K1124" s="297">
        <f t="shared" si="232"/>
        <v>0.57241524267042898</v>
      </c>
    </row>
    <row r="1125" spans="1:11" ht="25.2" customHeight="1">
      <c r="A1125" s="435"/>
      <c r="B1125" s="109">
        <f t="shared" si="233"/>
        <v>2030</v>
      </c>
      <c r="C1125" s="308">
        <f t="shared" si="234"/>
        <v>47483</v>
      </c>
      <c r="D1125" s="234">
        <f t="shared" si="229"/>
        <v>5.1774173267026172E-2</v>
      </c>
      <c r="E1125" s="234">
        <f t="shared" si="229"/>
        <v>6.8603459631577379E-2</v>
      </c>
      <c r="F1125" s="234">
        <f t="shared" si="229"/>
        <v>3.5898329344097507E-2</v>
      </c>
      <c r="G1125" s="297">
        <f t="shared" si="230"/>
        <v>5.2091987414233688E-2</v>
      </c>
      <c r="H1125" s="234">
        <f t="shared" si="231"/>
        <v>0.39731963473940202</v>
      </c>
      <c r="I1125" s="234">
        <f t="shared" si="231"/>
        <v>0.97510696923949847</v>
      </c>
      <c r="J1125" s="234">
        <f t="shared" si="231"/>
        <v>0.38635377189062026</v>
      </c>
      <c r="K1125" s="297">
        <f t="shared" si="232"/>
        <v>0.58626012528984028</v>
      </c>
    </row>
    <row r="1126" spans="1:11" ht="25.2" customHeight="1">
      <c r="A1126" s="435"/>
      <c r="B1126" s="109">
        <f t="shared" si="233"/>
        <v>2031</v>
      </c>
      <c r="C1126" s="308">
        <f t="shared" si="234"/>
        <v>47848</v>
      </c>
      <c r="D1126" s="234">
        <f t="shared" si="229"/>
        <v>5.236006406885392E-2</v>
      </c>
      <c r="E1126" s="234">
        <f t="shared" si="229"/>
        <v>6.9328914365828803E-2</v>
      </c>
      <c r="F1126" s="234">
        <f t="shared" si="229"/>
        <v>3.6306774256834581E-2</v>
      </c>
      <c r="G1126" s="297">
        <f t="shared" si="230"/>
        <v>5.2665250897172437E-2</v>
      </c>
      <c r="H1126" s="234">
        <f t="shared" si="231"/>
        <v>0.40666374497960256</v>
      </c>
      <c r="I1126" s="234">
        <f t="shared" si="231"/>
        <v>0.99803940504156485</v>
      </c>
      <c r="J1126" s="234">
        <f t="shared" si="231"/>
        <v>0.39543998842917893</v>
      </c>
      <c r="K1126" s="297">
        <f t="shared" si="232"/>
        <v>0.60004771281678215</v>
      </c>
    </row>
    <row r="1127" spans="1:11" ht="25.2" customHeight="1">
      <c r="A1127" s="435"/>
      <c r="B1127" s="109">
        <f t="shared" si="233"/>
        <v>2032</v>
      </c>
      <c r="C1127" s="308">
        <f t="shared" si="234"/>
        <v>48213</v>
      </c>
      <c r="D1127" s="234">
        <f t="shared" si="229"/>
        <v>5.2843764121638034E-2</v>
      </c>
      <c r="E1127" s="234">
        <f t="shared" si="229"/>
        <v>6.9916766759630544E-2</v>
      </c>
      <c r="F1127" s="234">
        <f t="shared" si="229"/>
        <v>3.6644459108711391E-2</v>
      </c>
      <c r="G1127" s="297">
        <f t="shared" si="230"/>
        <v>5.3134996663326661E-2</v>
      </c>
      <c r="H1127" s="234">
        <f t="shared" si="231"/>
        <v>0.41543270791451425</v>
      </c>
      <c r="I1127" s="234">
        <f t="shared" si="231"/>
        <v>1.0195603069130352</v>
      </c>
      <c r="J1127" s="234">
        <f t="shared" si="231"/>
        <v>0.40396693149780999</v>
      </c>
      <c r="K1127" s="297">
        <f t="shared" si="232"/>
        <v>0.61298664877511977</v>
      </c>
    </row>
    <row r="1128" spans="1:11" ht="25.2" customHeight="1">
      <c r="A1128" s="435"/>
      <c r="B1128" s="109">
        <f t="shared" si="233"/>
        <v>2033</v>
      </c>
      <c r="C1128" s="308">
        <f t="shared" si="234"/>
        <v>48579</v>
      </c>
      <c r="D1128" s="234">
        <f t="shared" si="229"/>
        <v>5.325732504042037E-2</v>
      </c>
      <c r="E1128" s="234">
        <f t="shared" si="229"/>
        <v>7.040961500391052E-2</v>
      </c>
      <c r="F1128" s="234">
        <f t="shared" si="229"/>
        <v>3.6933601759635115E-2</v>
      </c>
      <c r="G1128" s="297">
        <f t="shared" si="230"/>
        <v>5.353351393465533E-2</v>
      </c>
      <c r="H1128" s="234">
        <f t="shared" si="231"/>
        <v>0.42386028114874125</v>
      </c>
      <c r="I1128" s="234">
        <f t="shared" si="231"/>
        <v>1.0402433657803902</v>
      </c>
      <c r="J1128" s="234">
        <f t="shared" si="231"/>
        <v>0.41216190708481715</v>
      </c>
      <c r="K1128" s="297">
        <f t="shared" si="232"/>
        <v>0.62542185133798289</v>
      </c>
    </row>
    <row r="1129" spans="1:11" ht="25.2" customHeight="1">
      <c r="A1129" s="435"/>
      <c r="B1129" s="109">
        <f t="shared" si="233"/>
        <v>2034</v>
      </c>
      <c r="C1129" s="308">
        <f t="shared" si="234"/>
        <v>48944</v>
      </c>
      <c r="D1129" s="234">
        <f t="shared" si="229"/>
        <v>5.3680830953539219E-2</v>
      </c>
      <c r="E1129" s="234">
        <f t="shared" si="229"/>
        <v>7.0913386295167607E-2</v>
      </c>
      <c r="F1129" s="234">
        <f t="shared" si="229"/>
        <v>3.722973781471127E-2</v>
      </c>
      <c r="G1129" s="297">
        <f t="shared" si="230"/>
        <v>5.3941318354472696E-2</v>
      </c>
      <c r="H1129" s="234">
        <f t="shared" si="231"/>
        <v>0.43257899000676492</v>
      </c>
      <c r="I1129" s="234">
        <f t="shared" si="231"/>
        <v>1.0616409334485604</v>
      </c>
      <c r="J1129" s="234">
        <f t="shared" si="231"/>
        <v>0.42063998306896278</v>
      </c>
      <c r="K1129" s="297">
        <f t="shared" si="232"/>
        <v>0.63828663550809595</v>
      </c>
    </row>
    <row r="1130" spans="1:11" ht="25.2" customHeight="1">
      <c r="A1130" s="435"/>
      <c r="B1130" s="109">
        <f t="shared" si="233"/>
        <v>2035</v>
      </c>
      <c r="C1130" s="308">
        <f t="shared" si="234"/>
        <v>49309</v>
      </c>
      <c r="D1130" s="234">
        <f t="shared" si="229"/>
        <v>5.4108095442233571E-2</v>
      </c>
      <c r="E1130" s="234">
        <f t="shared" si="229"/>
        <v>7.1419798685382618E-2</v>
      </c>
      <c r="F1130" s="234">
        <f t="shared" si="229"/>
        <v>3.752858151089504E-2</v>
      </c>
      <c r="G1130" s="297">
        <f t="shared" si="230"/>
        <v>5.4352158546170405E-2</v>
      </c>
      <c r="H1130" s="234">
        <f t="shared" si="231"/>
        <v>0.44154942222869087</v>
      </c>
      <c r="I1130" s="234">
        <f t="shared" si="231"/>
        <v>1.0836562838412682</v>
      </c>
      <c r="J1130" s="234">
        <f t="shared" si="231"/>
        <v>0.42936283495294636</v>
      </c>
      <c r="K1130" s="297">
        <f t="shared" si="232"/>
        <v>0.65152284700763519</v>
      </c>
    </row>
    <row r="1131" spans="1:11" ht="25.2" customHeight="1">
      <c r="A1131" s="435"/>
      <c r="B1131" s="109">
        <f t="shared" si="233"/>
        <v>2036</v>
      </c>
      <c r="C1131" s="308">
        <f t="shared" si="234"/>
        <v>49674</v>
      </c>
      <c r="D1131" s="234">
        <f t="shared" ref="D1131:F1146" si="235">AVERAGE(D1039,D1085)</f>
        <v>5.4452745849263712E-2</v>
      </c>
      <c r="E1131" s="234">
        <f t="shared" si="235"/>
        <v>7.1814838094287681E-2</v>
      </c>
      <c r="F1131" s="234">
        <f t="shared" si="235"/>
        <v>3.7770226334267451E-2</v>
      </c>
      <c r="G1131" s="297">
        <f t="shared" si="230"/>
        <v>5.4679270092606279E-2</v>
      </c>
      <c r="H1131" s="234">
        <f t="shared" ref="H1131:J1146" si="236">AVERAGE(H1039,H1085)</f>
        <v>0.45006737941159314</v>
      </c>
      <c r="I1131" s="234">
        <f t="shared" si="236"/>
        <v>1.1045611641605593</v>
      </c>
      <c r="J1131" s="234">
        <f t="shared" si="236"/>
        <v>0.43764569992783131</v>
      </c>
      <c r="K1131" s="297">
        <f t="shared" si="232"/>
        <v>0.66409141449999454</v>
      </c>
    </row>
    <row r="1132" spans="1:11" ht="25.2" customHeight="1">
      <c r="A1132" s="435"/>
      <c r="B1132" s="109">
        <f t="shared" si="233"/>
        <v>2037</v>
      </c>
      <c r="C1132" s="308">
        <f t="shared" si="234"/>
        <v>50040</v>
      </c>
      <c r="D1132" s="234">
        <f t="shared" si="235"/>
        <v>5.4754916541445119E-2</v>
      </c>
      <c r="E1132" s="234">
        <f t="shared" si="235"/>
        <v>7.2151575627506848E-2</v>
      </c>
      <c r="F1132" s="234">
        <f t="shared" si="235"/>
        <v>3.7982504729309682E-2</v>
      </c>
      <c r="G1132" s="297">
        <f t="shared" si="230"/>
        <v>5.4962998966087216E-2</v>
      </c>
      <c r="H1132" s="234">
        <f t="shared" si="236"/>
        <v>0.45845124254868663</v>
      </c>
      <c r="I1132" s="234">
        <f t="shared" si="236"/>
        <v>1.1251369491440828</v>
      </c>
      <c r="J1132" s="234">
        <f t="shared" si="236"/>
        <v>0.44579817179888626</v>
      </c>
      <c r="K1132" s="297">
        <f t="shared" si="232"/>
        <v>0.67646212116388516</v>
      </c>
    </row>
    <row r="1133" spans="1:11" ht="25.2" customHeight="1">
      <c r="A1133" s="435"/>
      <c r="B1133" s="109">
        <f t="shared" si="233"/>
        <v>2038</v>
      </c>
      <c r="C1133" s="308">
        <f t="shared" si="234"/>
        <v>50405</v>
      </c>
      <c r="D1133" s="234">
        <f t="shared" si="235"/>
        <v>5.5010034108645883E-2</v>
      </c>
      <c r="E1133" s="234">
        <f t="shared" si="235"/>
        <v>7.2424045752234739E-2</v>
      </c>
      <c r="F1133" s="234">
        <f t="shared" si="235"/>
        <v>3.8162241557199536E-2</v>
      </c>
      <c r="G1133" s="297">
        <f t="shared" si="230"/>
        <v>5.5198773806026724E-2</v>
      </c>
      <c r="H1133" s="234">
        <f t="shared" si="236"/>
        <v>0.46665691355707895</v>
      </c>
      <c r="I1133" s="234">
        <f t="shared" si="236"/>
        <v>1.1452754127083558</v>
      </c>
      <c r="J1133" s="234">
        <f t="shared" si="236"/>
        <v>0.45377736957265158</v>
      </c>
      <c r="K1133" s="297">
        <f t="shared" si="232"/>
        <v>0.68856989861269546</v>
      </c>
    </row>
    <row r="1134" spans="1:11" ht="25.2" customHeight="1">
      <c r="A1134" s="435"/>
      <c r="B1134" s="109">
        <f t="shared" si="233"/>
        <v>2039</v>
      </c>
      <c r="C1134" s="308">
        <f t="shared" si="234"/>
        <v>50770</v>
      </c>
      <c r="D1134" s="234">
        <f t="shared" si="235"/>
        <v>5.5219293689370112E-2</v>
      </c>
      <c r="E1134" s="234">
        <f t="shared" si="235"/>
        <v>7.2633895443530383E-2</v>
      </c>
      <c r="F1134" s="234">
        <f t="shared" si="235"/>
        <v>3.8310262732309974E-2</v>
      </c>
      <c r="G1134" s="297">
        <f t="shared" si="230"/>
        <v>5.5387817288403494E-2</v>
      </c>
      <c r="H1134" s="234">
        <f t="shared" si="236"/>
        <v>0.47468752760416072</v>
      </c>
      <c r="I1134" s="234">
        <f t="shared" si="236"/>
        <v>1.1649842492216034</v>
      </c>
      <c r="J1134" s="234">
        <f t="shared" si="236"/>
        <v>0.46158634188715303</v>
      </c>
      <c r="K1134" s="297">
        <f t="shared" si="232"/>
        <v>0.70041937290430567</v>
      </c>
    </row>
    <row r="1135" spans="1:11" ht="25.2" customHeight="1">
      <c r="A1135" s="435"/>
      <c r="B1135" s="109">
        <f t="shared" si="233"/>
        <v>2040</v>
      </c>
      <c r="C1135" s="308">
        <f t="shared" si="234"/>
        <v>51135</v>
      </c>
      <c r="D1135" s="234">
        <f t="shared" si="235"/>
        <v>5.5336960589522782E-2</v>
      </c>
      <c r="E1135" s="234">
        <f t="shared" si="235"/>
        <v>7.2721097029840073E-2</v>
      </c>
      <c r="F1135" s="234">
        <f t="shared" si="235"/>
        <v>3.8394832590530031E-2</v>
      </c>
      <c r="G1135" s="297">
        <f t="shared" si="230"/>
        <v>5.548429673663096E-2</v>
      </c>
      <c r="H1135" s="234">
        <f t="shared" si="236"/>
        <v>0.48213750135548716</v>
      </c>
      <c r="I1135" s="234">
        <f t="shared" si="236"/>
        <v>1.1832680708362449</v>
      </c>
      <c r="J1135" s="234">
        <f t="shared" si="236"/>
        <v>0.46883069934559818</v>
      </c>
      <c r="K1135" s="297">
        <f t="shared" si="232"/>
        <v>0.71141209051244336</v>
      </c>
    </row>
    <row r="1136" spans="1:11" ht="25.2" customHeight="1">
      <c r="A1136" s="435"/>
      <c r="B1136" s="109">
        <f t="shared" si="233"/>
        <v>2041</v>
      </c>
      <c r="C1136" s="308">
        <f t="shared" si="234"/>
        <v>51501</v>
      </c>
      <c r="D1136" s="234">
        <f t="shared" si="235"/>
        <v>5.5361144098038786E-2</v>
      </c>
      <c r="E1136" s="234">
        <f t="shared" si="235"/>
        <v>7.2683419043192365E-2</v>
      </c>
      <c r="F1136" s="234">
        <f t="shared" si="235"/>
        <v>3.8414628290669585E-2</v>
      </c>
      <c r="G1136" s="297">
        <f t="shared" si="230"/>
        <v>5.5486397143966908E-2</v>
      </c>
      <c r="H1136" s="234">
        <f t="shared" si="236"/>
        <v>0.48896623556425184</v>
      </c>
      <c r="I1136" s="234">
        <f t="shared" si="236"/>
        <v>1.2000272383574222</v>
      </c>
      <c r="J1136" s="234">
        <f t="shared" si="236"/>
        <v>0.47547096322413823</v>
      </c>
      <c r="K1136" s="297">
        <f t="shared" si="232"/>
        <v>0.72148814571527076</v>
      </c>
    </row>
    <row r="1137" spans="1:45" ht="25.2" customHeight="1">
      <c r="A1137" s="435"/>
      <c r="B1137" s="109">
        <f t="shared" si="233"/>
        <v>2042</v>
      </c>
      <c r="C1137" s="308">
        <f t="shared" si="234"/>
        <v>51866</v>
      </c>
      <c r="D1137" s="234">
        <f t="shared" si="235"/>
        <v>5.5334841671456969E-2</v>
      </c>
      <c r="E1137" s="234">
        <f t="shared" si="235"/>
        <v>7.2577529331670693E-2</v>
      </c>
      <c r="F1137" s="234">
        <f t="shared" si="235"/>
        <v>3.8399475994349903E-2</v>
      </c>
      <c r="G1137" s="297">
        <f t="shared" si="230"/>
        <v>5.5437282332492517E-2</v>
      </c>
      <c r="H1137" s="234">
        <f t="shared" si="236"/>
        <v>0.49553285295137373</v>
      </c>
      <c r="I1137" s="234">
        <f t="shared" si="236"/>
        <v>1.216143115396098</v>
      </c>
      <c r="J1137" s="234">
        <f t="shared" si="236"/>
        <v>0.48185634460037213</v>
      </c>
      <c r="K1137" s="297">
        <f t="shared" si="232"/>
        <v>0.73117743764928134</v>
      </c>
    </row>
    <row r="1138" spans="1:45" ht="25.2" customHeight="1">
      <c r="A1138" s="435"/>
      <c r="B1138" s="109">
        <f t="shared" si="233"/>
        <v>2043</v>
      </c>
      <c r="C1138" s="308">
        <f t="shared" si="234"/>
        <v>52231</v>
      </c>
      <c r="D1138" s="234">
        <f t="shared" si="235"/>
        <v>5.5213470749309906E-2</v>
      </c>
      <c r="E1138" s="234">
        <f t="shared" si="235"/>
        <v>7.2345128670430595E-2</v>
      </c>
      <c r="F1138" s="234">
        <f t="shared" si="235"/>
        <v>3.8318430121312905E-2</v>
      </c>
      <c r="G1138" s="297">
        <f t="shared" si="230"/>
        <v>5.5292343180351144E-2</v>
      </c>
      <c r="H1138" s="234">
        <f t="shared" si="236"/>
        <v>0.50142138330445341</v>
      </c>
      <c r="I1138" s="234">
        <f t="shared" si="236"/>
        <v>1.2305948224949239</v>
      </c>
      <c r="J1138" s="234">
        <f t="shared" si="236"/>
        <v>0.48758235387322602</v>
      </c>
      <c r="K1138" s="297">
        <f t="shared" si="232"/>
        <v>0.73986618655753444</v>
      </c>
    </row>
    <row r="1139" spans="1:45" ht="25.2" customHeight="1">
      <c r="A1139" s="435"/>
      <c r="B1139" s="109">
        <f t="shared" si="233"/>
        <v>2044</v>
      </c>
      <c r="C1139" s="308">
        <f t="shared" si="234"/>
        <v>52596</v>
      </c>
      <c r="D1139" s="234">
        <f t="shared" si="235"/>
        <v>5.5038069316889107E-2</v>
      </c>
      <c r="E1139" s="234">
        <f t="shared" si="235"/>
        <v>7.2040237867601026E-2</v>
      </c>
      <c r="F1139" s="234">
        <f t="shared" si="235"/>
        <v>3.8199960406091971E-2</v>
      </c>
      <c r="G1139" s="297">
        <f t="shared" si="230"/>
        <v>5.5092755863527375E-2</v>
      </c>
      <c r="H1139" s="234">
        <f t="shared" si="236"/>
        <v>0.50698073708141178</v>
      </c>
      <c r="I1139" s="234">
        <f t="shared" si="236"/>
        <v>1.2442386601973712</v>
      </c>
      <c r="J1139" s="234">
        <f t="shared" si="236"/>
        <v>0.49298827171167114</v>
      </c>
      <c r="K1139" s="297">
        <f t="shared" si="232"/>
        <v>0.74806922299681811</v>
      </c>
    </row>
    <row r="1140" spans="1:45" ht="25.2" customHeight="1">
      <c r="A1140" s="435"/>
      <c r="B1140" s="109">
        <f t="shared" si="233"/>
        <v>2045</v>
      </c>
      <c r="C1140" s="308">
        <f t="shared" si="234"/>
        <v>52962</v>
      </c>
      <c r="D1140" s="234">
        <f t="shared" si="235"/>
        <v>5.4855143489795991E-2</v>
      </c>
      <c r="E1140" s="234">
        <f t="shared" si="235"/>
        <v>7.1723814738417324E-2</v>
      </c>
      <c r="F1140" s="234">
        <f t="shared" si="235"/>
        <v>3.807634138486779E-2</v>
      </c>
      <c r="G1140" s="297">
        <f t="shared" si="230"/>
        <v>5.4885099871027028E-2</v>
      </c>
      <c r="H1140" s="234">
        <f t="shared" si="236"/>
        <v>0.51263118616688375</v>
      </c>
      <c r="I1140" s="234">
        <f t="shared" si="236"/>
        <v>1.2581060651802396</v>
      </c>
      <c r="J1140" s="234">
        <f t="shared" si="236"/>
        <v>0.49848277066458557</v>
      </c>
      <c r="K1140" s="297">
        <f t="shared" si="232"/>
        <v>0.75640667400390293</v>
      </c>
    </row>
    <row r="1141" spans="1:45" ht="25.2" customHeight="1">
      <c r="A1141" s="435"/>
      <c r="B1141" s="109">
        <f t="shared" si="233"/>
        <v>2046</v>
      </c>
      <c r="C1141" s="308">
        <f t="shared" si="234"/>
        <v>53327</v>
      </c>
      <c r="D1141" s="234">
        <f t="shared" si="235"/>
        <v>5.4667649390902018E-2</v>
      </c>
      <c r="E1141" s="234">
        <f t="shared" si="235"/>
        <v>7.1399677928819988E-2</v>
      </c>
      <c r="F1141" s="234">
        <f t="shared" si="235"/>
        <v>3.7949626997529705E-2</v>
      </c>
      <c r="G1141" s="297">
        <f t="shared" si="230"/>
        <v>5.4672318105750572E-2</v>
      </c>
      <c r="H1141" s="234">
        <f t="shared" si="236"/>
        <v>0.51840478879303342</v>
      </c>
      <c r="I1141" s="234">
        <f t="shared" si="236"/>
        <v>1.2722757151701543</v>
      </c>
      <c r="J1141" s="234">
        <f t="shared" si="236"/>
        <v>0.50409702416976065</v>
      </c>
      <c r="K1141" s="297">
        <f t="shared" si="232"/>
        <v>0.76492584271098274</v>
      </c>
    </row>
    <row r="1142" spans="1:45" ht="25.2" customHeight="1">
      <c r="A1142" s="435"/>
      <c r="B1142" s="109">
        <f t="shared" si="233"/>
        <v>2047</v>
      </c>
      <c r="C1142" s="308">
        <f t="shared" si="234"/>
        <v>53692</v>
      </c>
      <c r="D1142" s="234">
        <f t="shared" si="235"/>
        <v>5.4471852843718499E-2</v>
      </c>
      <c r="E1142" s="234">
        <f t="shared" si="235"/>
        <v>7.1062897930789903E-2</v>
      </c>
      <c r="F1142" s="234">
        <f t="shared" si="235"/>
        <v>3.7817227299834839E-2</v>
      </c>
      <c r="G1142" s="297">
        <f t="shared" si="230"/>
        <v>5.4450659358114412E-2</v>
      </c>
      <c r="H1142" s="234">
        <f t="shared" si="236"/>
        <v>0.52427112881768678</v>
      </c>
      <c r="I1142" s="234">
        <f t="shared" si="236"/>
        <v>1.2866729624789111</v>
      </c>
      <c r="J1142" s="234">
        <f t="shared" si="236"/>
        <v>0.50980145555836864</v>
      </c>
      <c r="K1142" s="297">
        <f t="shared" si="232"/>
        <v>0.7735818489516556</v>
      </c>
    </row>
    <row r="1143" spans="1:45" ht="25.2" customHeight="1">
      <c r="A1143" s="435"/>
      <c r="B1143" s="109">
        <f t="shared" si="233"/>
        <v>2048</v>
      </c>
      <c r="C1143" s="308">
        <f t="shared" si="234"/>
        <v>54057</v>
      </c>
      <c r="D1143" s="234">
        <f t="shared" si="235"/>
        <v>5.4267422608564715E-2</v>
      </c>
      <c r="E1143" s="234">
        <f t="shared" si="235"/>
        <v>7.0712998803984156E-2</v>
      </c>
      <c r="F1143" s="234">
        <f t="shared" si="235"/>
        <v>3.7678914230307642E-2</v>
      </c>
      <c r="G1143" s="297">
        <f t="shared" si="230"/>
        <v>5.4219778547618835E-2</v>
      </c>
      <c r="H1143" s="234">
        <f t="shared" si="236"/>
        <v>0.53023119255468298</v>
      </c>
      <c r="I1143" s="234">
        <f t="shared" si="236"/>
        <v>1.3013002277306485</v>
      </c>
      <c r="J1143" s="234">
        <f t="shared" si="236"/>
        <v>0.51559702392238194</v>
      </c>
      <c r="K1143" s="297">
        <f t="shared" si="232"/>
        <v>0.78237614806923783</v>
      </c>
    </row>
    <row r="1144" spans="1:45" ht="25.2" customHeight="1">
      <c r="A1144" s="435"/>
      <c r="B1144" s="109">
        <f t="shared" si="233"/>
        <v>2049</v>
      </c>
      <c r="C1144" s="308">
        <f t="shared" si="234"/>
        <v>54423</v>
      </c>
      <c r="D1144" s="234">
        <f t="shared" si="235"/>
        <v>5.405464154442223E-2</v>
      </c>
      <c r="E1144" s="234">
        <f t="shared" si="235"/>
        <v>7.0350303198704903E-2</v>
      </c>
      <c r="F1144" s="234">
        <f t="shared" si="235"/>
        <v>3.7534886177833515E-2</v>
      </c>
      <c r="G1144" s="297">
        <f t="shared" si="230"/>
        <v>5.3979943640320216E-2</v>
      </c>
      <c r="H1144" s="234">
        <f t="shared" si="236"/>
        <v>0.53629211977748181</v>
      </c>
      <c r="I1144" s="234">
        <f t="shared" si="236"/>
        <v>1.3161750334494267</v>
      </c>
      <c r="J1144" s="234">
        <f t="shared" si="236"/>
        <v>0.52149067198037125</v>
      </c>
      <c r="K1144" s="297">
        <f t="shared" si="232"/>
        <v>0.79131927506909328</v>
      </c>
    </row>
    <row r="1145" spans="1:45" ht="25.2" customHeight="1">
      <c r="A1145" s="435"/>
      <c r="B1145" s="109">
        <f t="shared" si="233"/>
        <v>2050</v>
      </c>
      <c r="C1145" s="308">
        <f t="shared" si="234"/>
        <v>54788</v>
      </c>
      <c r="D1145" s="234">
        <f t="shared" si="235"/>
        <v>5.3787948728397941E-2</v>
      </c>
      <c r="E1145" s="234">
        <f t="shared" si="235"/>
        <v>6.9915539651811603E-2</v>
      </c>
      <c r="F1145" s="234">
        <f t="shared" si="235"/>
        <v>3.7353505125143197E-2</v>
      </c>
      <c r="G1145" s="297">
        <f t="shared" si="230"/>
        <v>5.3685664501784247E-2</v>
      </c>
      <c r="H1145" s="234">
        <f t="shared" si="236"/>
        <v>0.54199954793547112</v>
      </c>
      <c r="I1145" s="234">
        <f t="shared" si="236"/>
        <v>1.3301822772065579</v>
      </c>
      <c r="J1145" s="234">
        <f t="shared" si="236"/>
        <v>0.52704057740621357</v>
      </c>
      <c r="K1145" s="297">
        <f t="shared" si="232"/>
        <v>0.79974080084941424</v>
      </c>
    </row>
    <row r="1146" spans="1:45" ht="25.2" customHeight="1">
      <c r="A1146" s="435"/>
      <c r="B1146" s="109">
        <f t="shared" si="233"/>
        <v>2051</v>
      </c>
      <c r="C1146" s="308">
        <f t="shared" si="234"/>
        <v>55153</v>
      </c>
      <c r="D1146" s="234">
        <f t="shared" si="235"/>
        <v>5.4364348235568516E-2</v>
      </c>
      <c r="E1146" s="234">
        <f t="shared" si="235"/>
        <v>7.0664764776613417E-2</v>
      </c>
      <c r="F1146" s="234">
        <f t="shared" si="235"/>
        <v>3.7753790736590173E-2</v>
      </c>
      <c r="G1146" s="297">
        <f t="shared" si="230"/>
        <v>5.4260967916257376E-2</v>
      </c>
      <c r="H1146" s="234">
        <f t="shared" si="236"/>
        <v>0.54780769417830666</v>
      </c>
      <c r="I1146" s="234">
        <f t="shared" si="236"/>
        <v>1.3444367045858283</v>
      </c>
      <c r="J1146" s="234">
        <f t="shared" si="236"/>
        <v>0.53268842113808357</v>
      </c>
      <c r="K1146" s="297">
        <f t="shared" si="232"/>
        <v>0.80831093996740611</v>
      </c>
      <c r="L1146" s="64"/>
      <c r="M1146" s="64"/>
      <c r="N1146" s="64"/>
      <c r="O1146" s="64"/>
      <c r="P1146" s="64"/>
      <c r="Q1146" s="64"/>
      <c r="R1146" s="64"/>
      <c r="S1146" s="64"/>
      <c r="T1146" s="64"/>
      <c r="U1146" s="64"/>
      <c r="V1146" s="64"/>
      <c r="W1146" s="64"/>
      <c r="X1146" s="64"/>
      <c r="Y1146" s="64"/>
      <c r="Z1146" s="64"/>
      <c r="AA1146" s="64"/>
      <c r="AB1146" s="64"/>
      <c r="AC1146" s="64"/>
      <c r="AD1146" s="64"/>
      <c r="AE1146" s="64"/>
      <c r="AF1146" s="64"/>
      <c r="AG1146" s="64"/>
      <c r="AH1146" s="64"/>
      <c r="AI1146" s="64"/>
      <c r="AJ1146" s="64"/>
      <c r="AK1146" s="64"/>
      <c r="AL1146" s="64"/>
      <c r="AM1146" s="64"/>
      <c r="AN1146" s="64"/>
      <c r="AO1146" s="64"/>
      <c r="AP1146" s="64"/>
      <c r="AQ1146" s="64"/>
      <c r="AR1146" s="64"/>
      <c r="AS1146" s="64"/>
    </row>
    <row r="1147" spans="1:45" ht="25.2" customHeight="1">
      <c r="A1147" s="435"/>
      <c r="B1147" s="109">
        <f t="shared" si="233"/>
        <v>2052</v>
      </c>
      <c r="C1147" s="308">
        <f t="shared" si="234"/>
        <v>55518</v>
      </c>
      <c r="D1147" s="234">
        <f t="shared" ref="D1147:F1156" si="237">AVERAGE(D1055,D1101)</f>
        <v>5.495132373146619E-2</v>
      </c>
      <c r="E1147" s="234">
        <f t="shared" si="237"/>
        <v>7.1427736957711097E-2</v>
      </c>
      <c r="F1147" s="234">
        <f t="shared" si="237"/>
        <v>3.8161420934667831E-2</v>
      </c>
      <c r="G1147" s="297">
        <f t="shared" si="230"/>
        <v>5.4846827207948368E-2</v>
      </c>
      <c r="H1147" s="234">
        <f t="shared" ref="H1147:J1156" si="238">AVERAGE(H1055,H1101)</f>
        <v>0.55372241041023029</v>
      </c>
      <c r="I1147" s="234">
        <f t="shared" si="238"/>
        <v>1.3589526774060632</v>
      </c>
      <c r="J1147" s="234">
        <f t="shared" si="238"/>
        <v>0.53843989357000921</v>
      </c>
      <c r="K1147" s="297">
        <f t="shared" si="232"/>
        <v>0.81703832712876745</v>
      </c>
      <c r="L1147" s="64"/>
      <c r="M1147" s="64"/>
      <c r="N1147" s="64"/>
      <c r="O1147" s="64"/>
      <c r="P1147" s="64"/>
      <c r="Q1147" s="64"/>
      <c r="R1147" s="64"/>
      <c r="S1147" s="64"/>
      <c r="T1147" s="64"/>
      <c r="U1147" s="64"/>
      <c r="V1147" s="64"/>
      <c r="W1147" s="64"/>
      <c r="X1147" s="64"/>
      <c r="Y1147" s="64"/>
      <c r="Z1147" s="64"/>
      <c r="AA1147" s="64"/>
      <c r="AB1147" s="64"/>
      <c r="AC1147" s="64"/>
      <c r="AD1147" s="64"/>
      <c r="AE1147" s="64"/>
      <c r="AF1147" s="64"/>
      <c r="AG1147" s="64"/>
      <c r="AH1147" s="64"/>
      <c r="AI1147" s="64"/>
      <c r="AJ1147" s="64"/>
      <c r="AK1147" s="64"/>
      <c r="AL1147" s="64"/>
      <c r="AM1147" s="64"/>
      <c r="AN1147" s="64"/>
      <c r="AO1147" s="64"/>
      <c r="AP1147" s="64"/>
      <c r="AQ1147" s="64"/>
      <c r="AR1147" s="64"/>
      <c r="AS1147" s="64"/>
    </row>
    <row r="1148" spans="1:45" ht="25.2" customHeight="1">
      <c r="A1148" s="435"/>
      <c r="B1148" s="109">
        <f t="shared" si="233"/>
        <v>2053</v>
      </c>
      <c r="C1148" s="308">
        <f t="shared" si="234"/>
        <v>55884</v>
      </c>
      <c r="D1148" s="234">
        <f t="shared" si="237"/>
        <v>5.5553155057966513E-2</v>
      </c>
      <c r="E1148" s="234">
        <f t="shared" si="237"/>
        <v>7.2210019289839167E-2</v>
      </c>
      <c r="F1148" s="234">
        <f t="shared" si="237"/>
        <v>3.8579367892496927E-2</v>
      </c>
      <c r="G1148" s="297">
        <f t="shared" si="230"/>
        <v>5.5447514080100867E-2</v>
      </c>
      <c r="H1148" s="234">
        <f t="shared" si="238"/>
        <v>0.55978682287822923</v>
      </c>
      <c r="I1148" s="234">
        <f t="shared" si="238"/>
        <v>1.3738360366585383</v>
      </c>
      <c r="J1148" s="234">
        <f t="shared" si="238"/>
        <v>0.54433693068182631</v>
      </c>
      <c r="K1148" s="297">
        <f t="shared" si="232"/>
        <v>0.82598659673953134</v>
      </c>
      <c r="L1148" s="64"/>
      <c r="M1148" s="64"/>
      <c r="N1148" s="64"/>
      <c r="O1148" s="64"/>
      <c r="P1148" s="64"/>
      <c r="Q1148" s="64"/>
      <c r="R1148" s="64"/>
      <c r="S1148" s="64"/>
      <c r="T1148" s="64"/>
      <c r="U1148" s="64"/>
      <c r="V1148" s="64"/>
      <c r="W1148" s="64"/>
      <c r="X1148" s="64"/>
      <c r="Y1148" s="64"/>
      <c r="Z1148" s="64"/>
      <c r="AA1148" s="64"/>
      <c r="AB1148" s="64"/>
      <c r="AC1148" s="64"/>
      <c r="AD1148" s="64"/>
      <c r="AE1148" s="64"/>
      <c r="AF1148" s="64"/>
      <c r="AG1148" s="64"/>
      <c r="AH1148" s="64"/>
      <c r="AI1148" s="64"/>
      <c r="AJ1148" s="64"/>
      <c r="AK1148" s="64"/>
      <c r="AL1148" s="64"/>
      <c r="AM1148" s="64"/>
      <c r="AN1148" s="64"/>
      <c r="AO1148" s="64"/>
      <c r="AP1148" s="64"/>
      <c r="AQ1148" s="64"/>
      <c r="AR1148" s="64"/>
      <c r="AS1148" s="64"/>
    </row>
    <row r="1149" spans="1:45" ht="25.2" customHeight="1">
      <c r="A1149" s="435"/>
      <c r="B1149" s="109">
        <f t="shared" si="233"/>
        <v>2054</v>
      </c>
      <c r="C1149" s="308">
        <f t="shared" si="234"/>
        <v>56249</v>
      </c>
      <c r="D1149" s="234">
        <f t="shared" si="237"/>
        <v>5.6211495444203521E-2</v>
      </c>
      <c r="E1149" s="234">
        <f t="shared" si="237"/>
        <v>7.3065754161060259E-2</v>
      </c>
      <c r="F1149" s="234">
        <f t="shared" si="237"/>
        <v>3.9036558054471059E-2</v>
      </c>
      <c r="G1149" s="297">
        <f t="shared" si="230"/>
        <v>5.6104602553244946E-2</v>
      </c>
      <c r="H1149" s="234">
        <f t="shared" si="238"/>
        <v>0.56642065443648193</v>
      </c>
      <c r="I1149" s="234">
        <f t="shared" si="238"/>
        <v>1.3901168715824297</v>
      </c>
      <c r="J1149" s="234">
        <f t="shared" si="238"/>
        <v>0.55078767114497751</v>
      </c>
      <c r="K1149" s="297">
        <f t="shared" si="232"/>
        <v>0.83577506572129634</v>
      </c>
      <c r="L1149" s="64"/>
      <c r="M1149" s="64"/>
      <c r="N1149" s="64"/>
      <c r="O1149" s="64"/>
      <c r="P1149" s="64"/>
      <c r="Q1149" s="64"/>
      <c r="R1149" s="64"/>
      <c r="S1149" s="64"/>
      <c r="T1149" s="64"/>
      <c r="U1149" s="64"/>
      <c r="V1149" s="64"/>
      <c r="W1149" s="64"/>
      <c r="X1149" s="64"/>
      <c r="Y1149" s="64"/>
      <c r="Z1149" s="64"/>
      <c r="AA1149" s="64"/>
      <c r="AB1149" s="64"/>
      <c r="AC1149" s="64"/>
      <c r="AD1149" s="64"/>
      <c r="AE1149" s="64"/>
      <c r="AF1149" s="64"/>
      <c r="AG1149" s="64"/>
      <c r="AH1149" s="64"/>
      <c r="AI1149" s="64"/>
      <c r="AJ1149" s="64"/>
      <c r="AK1149" s="64"/>
      <c r="AL1149" s="64"/>
      <c r="AM1149" s="64"/>
      <c r="AN1149" s="64"/>
      <c r="AO1149" s="64"/>
      <c r="AP1149" s="64"/>
      <c r="AQ1149" s="64"/>
      <c r="AR1149" s="64"/>
      <c r="AS1149" s="64"/>
    </row>
    <row r="1150" spans="1:45" ht="25.2" customHeight="1">
      <c r="A1150" s="435"/>
      <c r="B1150" s="109">
        <f t="shared" si="233"/>
        <v>2055</v>
      </c>
      <c r="C1150" s="308">
        <f t="shared" si="234"/>
        <v>56614</v>
      </c>
      <c r="D1150" s="234">
        <f t="shared" si="237"/>
        <v>5.6883396035747179E-2</v>
      </c>
      <c r="E1150" s="234">
        <f t="shared" si="237"/>
        <v>7.3939115082246404E-2</v>
      </c>
      <c r="F1150" s="234">
        <f t="shared" si="237"/>
        <v>3.9503165218030031E-2</v>
      </c>
      <c r="G1150" s="297">
        <f t="shared" si="230"/>
        <v>5.6775225445341214E-2</v>
      </c>
      <c r="H1150" s="234">
        <f t="shared" si="238"/>
        <v>0.57319112673526984</v>
      </c>
      <c r="I1150" s="234">
        <f t="shared" si="238"/>
        <v>1.4067330519731147</v>
      </c>
      <c r="J1150" s="234">
        <f t="shared" si="238"/>
        <v>0.55737128111893053</v>
      </c>
      <c r="K1150" s="297">
        <f t="shared" si="232"/>
        <v>0.84576515327577173</v>
      </c>
      <c r="L1150" s="64"/>
      <c r="M1150" s="64"/>
      <c r="N1150" s="64"/>
      <c r="O1150" s="64"/>
      <c r="P1150" s="64"/>
      <c r="Q1150" s="64"/>
      <c r="R1150" s="64"/>
      <c r="S1150" s="64"/>
      <c r="T1150" s="64"/>
      <c r="U1150" s="64"/>
      <c r="V1150" s="64"/>
      <c r="W1150" s="64"/>
      <c r="X1150" s="64"/>
      <c r="Y1150" s="64"/>
      <c r="Z1150" s="64"/>
      <c r="AA1150" s="64"/>
      <c r="AB1150" s="64"/>
      <c r="AC1150" s="64"/>
      <c r="AD1150" s="64"/>
      <c r="AE1150" s="64"/>
      <c r="AF1150" s="64"/>
      <c r="AG1150" s="64"/>
      <c r="AH1150" s="64"/>
      <c r="AI1150" s="64"/>
      <c r="AJ1150" s="64"/>
      <c r="AK1150" s="64"/>
      <c r="AL1150" s="64"/>
      <c r="AM1150" s="64"/>
      <c r="AN1150" s="64"/>
      <c r="AO1150" s="64"/>
      <c r="AP1150" s="64"/>
      <c r="AQ1150" s="64"/>
      <c r="AR1150" s="64"/>
      <c r="AS1150" s="64"/>
    </row>
    <row r="1151" spans="1:45" ht="25.2" customHeight="1">
      <c r="A1151" s="435"/>
      <c r="B1151" s="109">
        <f t="shared" si="233"/>
        <v>2056</v>
      </c>
      <c r="C1151" s="308">
        <f t="shared" si="234"/>
        <v>56979</v>
      </c>
      <c r="D1151" s="234">
        <f t="shared" si="237"/>
        <v>5.75697930707222E-2</v>
      </c>
      <c r="E1151" s="234">
        <f t="shared" si="237"/>
        <v>7.4831319009895814E-2</v>
      </c>
      <c r="F1151" s="234">
        <f t="shared" si="237"/>
        <v>3.9979839561818234E-2</v>
      </c>
      <c r="G1151" s="297">
        <f t="shared" si="230"/>
        <v>5.7460317214145407E-2</v>
      </c>
      <c r="H1151" s="234">
        <f t="shared" si="238"/>
        <v>0.58010767387000539</v>
      </c>
      <c r="I1151" s="234">
        <f t="shared" si="238"/>
        <v>1.4237077311091655</v>
      </c>
      <c r="J1151" s="234">
        <f t="shared" si="238"/>
        <v>0.56409693432184116</v>
      </c>
      <c r="K1151" s="297">
        <f t="shared" si="232"/>
        <v>0.85597077976700398</v>
      </c>
      <c r="L1151" s="64"/>
      <c r="M1151" s="64"/>
      <c r="N1151" s="64"/>
      <c r="O1151" s="64"/>
      <c r="P1151" s="64"/>
      <c r="Q1151" s="64"/>
      <c r="R1151" s="64"/>
      <c r="S1151" s="64"/>
      <c r="T1151" s="64"/>
      <c r="U1151" s="64"/>
      <c r="V1151" s="64"/>
      <c r="W1151" s="64"/>
      <c r="X1151" s="64"/>
      <c r="Y1151" s="64"/>
      <c r="Z1151" s="64"/>
      <c r="AA1151" s="64"/>
      <c r="AB1151" s="64"/>
      <c r="AC1151" s="64"/>
      <c r="AD1151" s="64"/>
      <c r="AE1151" s="64"/>
      <c r="AF1151" s="64"/>
      <c r="AG1151" s="64"/>
      <c r="AH1151" s="64"/>
      <c r="AI1151" s="64"/>
      <c r="AJ1151" s="64"/>
      <c r="AK1151" s="64"/>
      <c r="AL1151" s="64"/>
      <c r="AM1151" s="64"/>
      <c r="AN1151" s="64"/>
      <c r="AO1151" s="64"/>
      <c r="AP1151" s="64"/>
      <c r="AQ1151" s="64"/>
      <c r="AR1151" s="64"/>
      <c r="AS1151" s="64"/>
    </row>
    <row r="1152" spans="1:45" ht="25.2" customHeight="1">
      <c r="A1152" s="435"/>
      <c r="B1152" s="109">
        <f t="shared" si="233"/>
        <v>2057</v>
      </c>
      <c r="C1152" s="308">
        <f t="shared" si="234"/>
        <v>57345</v>
      </c>
      <c r="D1152" s="234">
        <f t="shared" si="237"/>
        <v>5.8270942914160656E-2</v>
      </c>
      <c r="E1152" s="234">
        <f t="shared" si="237"/>
        <v>7.5742699176637535E-2</v>
      </c>
      <c r="F1152" s="234">
        <f t="shared" si="237"/>
        <v>4.0466759120744336E-2</v>
      </c>
      <c r="G1152" s="297">
        <f t="shared" si="230"/>
        <v>5.816013373718084E-2</v>
      </c>
      <c r="H1152" s="234">
        <f t="shared" si="238"/>
        <v>0.58717287912811245</v>
      </c>
      <c r="I1152" s="234">
        <f t="shared" si="238"/>
        <v>1.4410472489278767</v>
      </c>
      <c r="J1152" s="234">
        <f t="shared" si="238"/>
        <v>0.57096714274343463</v>
      </c>
      <c r="K1152" s="297">
        <f t="shared" si="232"/>
        <v>0.86639575693314119</v>
      </c>
      <c r="L1152" s="64"/>
      <c r="M1152" s="64"/>
      <c r="N1152" s="64"/>
      <c r="O1152" s="64"/>
      <c r="P1152" s="64"/>
      <c r="Q1152" s="64"/>
      <c r="R1152" s="64"/>
      <c r="S1152" s="64"/>
      <c r="T1152" s="64"/>
      <c r="U1152" s="64"/>
      <c r="V1152" s="64"/>
      <c r="W1152" s="64"/>
      <c r="X1152" s="64"/>
      <c r="Y1152" s="64"/>
      <c r="Z1152" s="64"/>
      <c r="AA1152" s="64"/>
      <c r="AB1152" s="64"/>
      <c r="AC1152" s="64"/>
      <c r="AD1152" s="64"/>
      <c r="AE1152" s="64"/>
      <c r="AF1152" s="64"/>
      <c r="AG1152" s="64"/>
      <c r="AH1152" s="64"/>
      <c r="AI1152" s="64"/>
      <c r="AJ1152" s="64"/>
      <c r="AK1152" s="64"/>
      <c r="AL1152" s="64"/>
      <c r="AM1152" s="64"/>
      <c r="AN1152" s="64"/>
      <c r="AO1152" s="64"/>
      <c r="AP1152" s="64"/>
      <c r="AQ1152" s="64"/>
      <c r="AR1152" s="64"/>
      <c r="AS1152" s="64"/>
    </row>
    <row r="1153" spans="1:45" ht="25.2" customHeight="1">
      <c r="A1153" s="435"/>
      <c r="B1153" s="109">
        <f t="shared" si="233"/>
        <v>2058</v>
      </c>
      <c r="C1153" s="308">
        <f t="shared" si="234"/>
        <v>57710</v>
      </c>
      <c r="D1153" s="234">
        <f t="shared" si="237"/>
        <v>5.9034183121600109E-2</v>
      </c>
      <c r="E1153" s="234">
        <f t="shared" si="237"/>
        <v>7.6734786665538485E-2</v>
      </c>
      <c r="F1153" s="234">
        <f t="shared" si="237"/>
        <v>4.0996797868722332E-2</v>
      </c>
      <c r="G1153" s="297">
        <f t="shared" si="230"/>
        <v>5.8921922551953644E-2</v>
      </c>
      <c r="H1153" s="234">
        <f t="shared" si="238"/>
        <v>0.59486374403703857</v>
      </c>
      <c r="I1153" s="234">
        <f t="shared" si="238"/>
        <v>1.4599222687267148</v>
      </c>
      <c r="J1153" s="234">
        <f t="shared" si="238"/>
        <v>0.57844574285997252</v>
      </c>
      <c r="K1153" s="297">
        <f t="shared" si="232"/>
        <v>0.87774391854124201</v>
      </c>
      <c r="L1153" s="64"/>
      <c r="M1153" s="64"/>
      <c r="N1153" s="64"/>
      <c r="O1153" s="64"/>
      <c r="P1153" s="64"/>
      <c r="Q1153" s="64"/>
      <c r="R1153" s="64"/>
      <c r="S1153" s="64"/>
      <c r="T1153" s="64"/>
      <c r="U1153" s="64"/>
      <c r="V1153" s="64"/>
      <c r="W1153" s="64"/>
      <c r="X1153" s="64"/>
      <c r="Y1153" s="64"/>
      <c r="Z1153" s="64"/>
      <c r="AA1153" s="64"/>
      <c r="AB1153" s="64"/>
      <c r="AC1153" s="64"/>
      <c r="AD1153" s="64"/>
      <c r="AE1153" s="64"/>
      <c r="AF1153" s="64"/>
      <c r="AG1153" s="64"/>
      <c r="AH1153" s="64"/>
      <c r="AI1153" s="64"/>
      <c r="AJ1153" s="64"/>
      <c r="AK1153" s="64"/>
      <c r="AL1153" s="64"/>
      <c r="AM1153" s="64"/>
      <c r="AN1153" s="64"/>
      <c r="AO1153" s="64"/>
      <c r="AP1153" s="64"/>
      <c r="AQ1153" s="64"/>
      <c r="AR1153" s="64"/>
      <c r="AS1153" s="64"/>
    </row>
    <row r="1154" spans="1:45" ht="25.2" customHeight="1">
      <c r="A1154" s="435"/>
      <c r="B1154" s="109">
        <f t="shared" si="233"/>
        <v>2059</v>
      </c>
      <c r="C1154" s="308">
        <f t="shared" si="234"/>
        <v>58075</v>
      </c>
      <c r="D1154" s="234">
        <f t="shared" si="237"/>
        <v>5.9818264860131601E-2</v>
      </c>
      <c r="E1154" s="234">
        <f t="shared" si="237"/>
        <v>7.7753964737514614E-2</v>
      </c>
      <c r="F1154" s="234">
        <f t="shared" si="237"/>
        <v>4.1541310197806637E-2</v>
      </c>
      <c r="G1154" s="297">
        <f t="shared" si="230"/>
        <v>5.9704513265150944E-2</v>
      </c>
      <c r="H1154" s="234">
        <f t="shared" si="238"/>
        <v>0.60276462068088354</v>
      </c>
      <c r="I1154" s="234">
        <f t="shared" si="238"/>
        <v>1.479312702032554</v>
      </c>
      <c r="J1154" s="234">
        <f t="shared" si="238"/>
        <v>0.58612855847162515</v>
      </c>
      <c r="K1154" s="297">
        <f t="shared" si="232"/>
        <v>0.88940196039502106</v>
      </c>
      <c r="L1154" s="64"/>
      <c r="M1154" s="64"/>
      <c r="N1154" s="64"/>
      <c r="O1154" s="64"/>
      <c r="P1154" s="64"/>
      <c r="Q1154" s="64"/>
      <c r="R1154" s="64"/>
      <c r="S1154" s="64"/>
      <c r="T1154" s="64"/>
      <c r="U1154" s="64"/>
      <c r="V1154" s="64"/>
      <c r="W1154" s="64"/>
      <c r="X1154" s="64"/>
      <c r="Y1154" s="64"/>
      <c r="Z1154" s="64"/>
      <c r="AA1154" s="64"/>
      <c r="AB1154" s="64"/>
      <c r="AC1154" s="64"/>
      <c r="AD1154" s="64"/>
      <c r="AE1154" s="64"/>
      <c r="AF1154" s="64"/>
      <c r="AG1154" s="64"/>
      <c r="AH1154" s="64"/>
      <c r="AI1154" s="64"/>
      <c r="AJ1154" s="64"/>
      <c r="AK1154" s="64"/>
      <c r="AL1154" s="64"/>
      <c r="AM1154" s="64"/>
      <c r="AN1154" s="64"/>
      <c r="AO1154" s="64"/>
      <c r="AP1154" s="64"/>
      <c r="AQ1154" s="64"/>
      <c r="AR1154" s="64"/>
      <c r="AS1154" s="64"/>
    </row>
    <row r="1155" spans="1:45" ht="25.2" customHeight="1">
      <c r="A1155" s="435"/>
      <c r="B1155" s="109">
        <f t="shared" si="233"/>
        <v>2060</v>
      </c>
      <c r="C1155" s="308">
        <f t="shared" si="234"/>
        <v>58440</v>
      </c>
      <c r="D1155" s="234">
        <f t="shared" si="237"/>
        <v>6.0619798337521492E-2</v>
      </c>
      <c r="E1155" s="234">
        <f t="shared" si="237"/>
        <v>7.879582721685327E-2</v>
      </c>
      <c r="F1155" s="234">
        <f t="shared" si="237"/>
        <v>4.2097942037530436E-2</v>
      </c>
      <c r="G1155" s="297">
        <f t="shared" si="230"/>
        <v>6.0504522530635062E-2</v>
      </c>
      <c r="H1155" s="234">
        <f t="shared" si="238"/>
        <v>0.61084135148528984</v>
      </c>
      <c r="I1155" s="234">
        <f t="shared" si="238"/>
        <v>1.4991347188860968</v>
      </c>
      <c r="J1155" s="234">
        <f t="shared" si="238"/>
        <v>0.59398237473941207</v>
      </c>
      <c r="K1155" s="297">
        <f t="shared" si="232"/>
        <v>0.90131948170359955</v>
      </c>
      <c r="L1155" s="64"/>
      <c r="M1155" s="64"/>
      <c r="N1155" s="64"/>
      <c r="O1155" s="64"/>
      <c r="P1155" s="64"/>
      <c r="Q1155" s="64"/>
      <c r="R1155" s="64"/>
      <c r="S1155" s="64"/>
      <c r="T1155" s="64"/>
      <c r="U1155" s="64"/>
      <c r="V1155" s="64"/>
      <c r="W1155" s="64"/>
      <c r="X1155" s="64"/>
      <c r="Y1155" s="64"/>
      <c r="Z1155" s="64"/>
      <c r="AA1155" s="64"/>
      <c r="AB1155" s="64"/>
      <c r="AC1155" s="64"/>
      <c r="AD1155" s="64"/>
      <c r="AE1155" s="64"/>
      <c r="AF1155" s="64"/>
      <c r="AG1155" s="64"/>
      <c r="AH1155" s="64"/>
      <c r="AI1155" s="64"/>
      <c r="AJ1155" s="64"/>
      <c r="AK1155" s="64"/>
      <c r="AL1155" s="64"/>
      <c r="AM1155" s="64"/>
      <c r="AN1155" s="64"/>
      <c r="AO1155" s="64"/>
      <c r="AP1155" s="64"/>
      <c r="AQ1155" s="64"/>
      <c r="AR1155" s="64"/>
      <c r="AS1155" s="64"/>
    </row>
    <row r="1156" spans="1:45" ht="25.2" customHeight="1">
      <c r="A1156" s="435"/>
      <c r="B1156" s="109">
        <f t="shared" si="233"/>
        <v>2061</v>
      </c>
      <c r="C1156" s="308">
        <f t="shared" si="234"/>
        <v>58806</v>
      </c>
      <c r="D1156" s="234">
        <f t="shared" si="237"/>
        <v>6.1484493403319296E-2</v>
      </c>
      <c r="E1156" s="234">
        <f t="shared" si="237"/>
        <v>7.9919789434947541E-2</v>
      </c>
      <c r="F1156" s="234">
        <f t="shared" si="237"/>
        <v>4.2698436987338995E-2</v>
      </c>
      <c r="G1156" s="297">
        <f t="shared" si="230"/>
        <v>6.1367573275201946E-2</v>
      </c>
      <c r="H1156" s="234">
        <f t="shared" si="238"/>
        <v>0.61955453623845735</v>
      </c>
      <c r="I1156" s="234">
        <f t="shared" si="238"/>
        <v>1.5205187292249207</v>
      </c>
      <c r="J1156" s="234">
        <f t="shared" si="238"/>
        <v>0.60245507908178397</v>
      </c>
      <c r="K1156" s="297">
        <f t="shared" si="232"/>
        <v>0.91417611484838746</v>
      </c>
      <c r="L1156" s="64"/>
      <c r="M1156" s="64"/>
      <c r="N1156" s="64"/>
      <c r="O1156" s="64"/>
      <c r="P1156" s="64"/>
      <c r="Q1156" s="64"/>
      <c r="R1156" s="64"/>
      <c r="S1156" s="64"/>
      <c r="T1156" s="64"/>
      <c r="U1156" s="64"/>
      <c r="V1156" s="64"/>
      <c r="W1156" s="64"/>
      <c r="X1156" s="64"/>
      <c r="Y1156" s="64"/>
      <c r="Z1156" s="64"/>
      <c r="AA1156" s="64"/>
      <c r="AB1156" s="64"/>
      <c r="AC1156" s="64"/>
      <c r="AD1156" s="64"/>
      <c r="AE1156" s="64"/>
      <c r="AF1156" s="64"/>
      <c r="AG1156" s="64"/>
      <c r="AH1156" s="64"/>
      <c r="AI1156" s="64"/>
      <c r="AJ1156" s="64"/>
      <c r="AK1156" s="64"/>
      <c r="AL1156" s="64"/>
      <c r="AM1156" s="64"/>
      <c r="AN1156" s="64"/>
      <c r="AO1156" s="64"/>
      <c r="AP1156" s="64"/>
      <c r="AQ1156" s="64"/>
      <c r="AR1156" s="64"/>
      <c r="AS1156" s="64"/>
    </row>
    <row r="1157" spans="1:45" ht="25.2" customHeight="1">
      <c r="B1157" s="196"/>
      <c r="C1157" s="64"/>
      <c r="D1157" s="197"/>
      <c r="E1157" s="197"/>
      <c r="F1157" s="197"/>
      <c r="G1157" s="198"/>
      <c r="H1157" s="197"/>
      <c r="I1157" s="197"/>
      <c r="J1157" s="197"/>
      <c r="K1157" s="198"/>
      <c r="L1157" s="64"/>
      <c r="M1157" s="64"/>
      <c r="N1157" s="64"/>
      <c r="O1157" s="64"/>
      <c r="P1157" s="64"/>
      <c r="Q1157" s="64"/>
      <c r="R1157" s="64"/>
      <c r="S1157" s="64"/>
      <c r="T1157" s="64"/>
      <c r="U1157" s="64"/>
      <c r="V1157" s="64"/>
      <c r="W1157" s="64"/>
      <c r="X1157" s="64"/>
      <c r="Y1157" s="64"/>
      <c r="Z1157" s="64"/>
      <c r="AA1157" s="64"/>
      <c r="AB1157" s="64"/>
      <c r="AC1157" s="64"/>
      <c r="AD1157" s="64"/>
      <c r="AE1157" s="64"/>
      <c r="AF1157" s="64"/>
      <c r="AG1157" s="64"/>
      <c r="AH1157" s="64"/>
      <c r="AI1157" s="64"/>
      <c r="AJ1157" s="64"/>
      <c r="AK1157" s="64"/>
      <c r="AL1157" s="64"/>
      <c r="AM1157" s="64"/>
      <c r="AN1157" s="64"/>
      <c r="AO1157" s="64"/>
      <c r="AP1157" s="64"/>
      <c r="AQ1157" s="64"/>
      <c r="AR1157" s="64"/>
      <c r="AS1157" s="64"/>
    </row>
    <row r="1158" spans="1:45" s="2" customFormat="1" ht="20.100000000000001" customHeight="1">
      <c r="A1158" s="303" t="s">
        <v>384</v>
      </c>
      <c r="B1158" s="484" t="s">
        <v>294</v>
      </c>
      <c r="C1158" s="484"/>
      <c r="D1158" s="484"/>
      <c r="E1158" s="484"/>
      <c r="F1158" s="484"/>
      <c r="G1158" s="484"/>
      <c r="H1158" s="484"/>
      <c r="I1158" s="197"/>
      <c r="J1158" s="197"/>
      <c r="K1158" s="198"/>
      <c r="L1158" s="64"/>
      <c r="M1158" s="64"/>
      <c r="N1158" s="64"/>
      <c r="O1158" s="64"/>
      <c r="P1158" s="64"/>
      <c r="Q1158" s="64"/>
      <c r="R1158" s="64"/>
      <c r="S1158" s="64"/>
      <c r="T1158" s="64"/>
      <c r="U1158" s="64"/>
      <c r="V1158" s="64"/>
      <c r="W1158" s="64"/>
      <c r="X1158" s="64"/>
      <c r="Y1158" s="64"/>
      <c r="Z1158" s="64"/>
      <c r="AA1158" s="64"/>
      <c r="AB1158" s="64"/>
      <c r="AC1158" s="64"/>
      <c r="AD1158" s="64"/>
      <c r="AE1158" s="64"/>
      <c r="AF1158" s="64"/>
      <c r="AG1158" s="64"/>
      <c r="AH1158" s="64"/>
      <c r="AI1158" s="64"/>
      <c r="AJ1158" s="64"/>
      <c r="AK1158" s="64"/>
      <c r="AL1158" s="64"/>
      <c r="AM1158" s="64"/>
      <c r="AN1158" s="64"/>
      <c r="AO1158" s="64"/>
      <c r="AP1158" s="64"/>
      <c r="AQ1158" s="64"/>
      <c r="AR1158" s="64"/>
      <c r="AS1158" s="64"/>
    </row>
    <row r="1159" spans="1:45" ht="25.2" customHeight="1">
      <c r="B1159" s="43"/>
      <c r="C1159" s="43"/>
      <c r="D1159" s="43"/>
      <c r="E1159" s="43"/>
      <c r="F1159" s="43"/>
      <c r="G1159" s="43"/>
      <c r="H1159" s="43"/>
      <c r="I1159" s="197"/>
      <c r="J1159" s="197"/>
      <c r="K1159" s="198"/>
      <c r="L1159" s="64"/>
      <c r="M1159" s="64"/>
      <c r="N1159" s="64"/>
      <c r="O1159" s="64"/>
      <c r="P1159" s="64"/>
      <c r="Q1159" s="64"/>
      <c r="R1159" s="64"/>
      <c r="S1159" s="64"/>
      <c r="T1159" s="64"/>
      <c r="U1159" s="64"/>
      <c r="V1159" s="64"/>
      <c r="W1159" s="64"/>
      <c r="X1159" s="64"/>
      <c r="Y1159" s="64"/>
      <c r="Z1159" s="64"/>
      <c r="AA1159" s="64"/>
      <c r="AB1159" s="64"/>
      <c r="AC1159" s="64"/>
      <c r="AD1159" s="64"/>
      <c r="AE1159" s="64"/>
      <c r="AF1159" s="64"/>
      <c r="AG1159" s="64"/>
      <c r="AH1159" s="64"/>
      <c r="AI1159" s="64"/>
      <c r="AJ1159" s="64"/>
      <c r="AK1159" s="64"/>
      <c r="AL1159" s="64"/>
      <c r="AM1159" s="64"/>
      <c r="AN1159" s="64"/>
      <c r="AO1159" s="64"/>
      <c r="AP1159" s="64"/>
      <c r="AQ1159" s="64"/>
      <c r="AR1159" s="64"/>
      <c r="AS1159" s="64"/>
    </row>
    <row r="1160" spans="1:45" ht="25.2" hidden="1" customHeight="1">
      <c r="B1160" s="412" t="s">
        <v>446</v>
      </c>
      <c r="C1160" s="412"/>
      <c r="D1160" s="412"/>
      <c r="E1160" s="412"/>
      <c r="F1160" s="412"/>
      <c r="G1160" s="412"/>
      <c r="H1160" s="412"/>
      <c r="I1160" s="412"/>
      <c r="J1160" s="64"/>
      <c r="K1160" s="64"/>
      <c r="L1160" s="64"/>
      <c r="M1160" s="64"/>
      <c r="N1160" s="64"/>
      <c r="O1160" s="64"/>
      <c r="P1160" s="64"/>
      <c r="Q1160" s="64"/>
      <c r="R1160" s="64"/>
      <c r="S1160" s="64"/>
      <c r="T1160" s="64"/>
      <c r="U1160" s="64"/>
      <c r="V1160" s="64"/>
      <c r="W1160" s="64"/>
      <c r="X1160" s="64"/>
      <c r="Y1160" s="64"/>
      <c r="Z1160" s="64"/>
      <c r="AA1160" s="64"/>
      <c r="AB1160" s="64"/>
      <c r="AC1160" s="64"/>
      <c r="AD1160" s="64"/>
      <c r="AE1160" s="64"/>
      <c r="AF1160" s="64"/>
      <c r="AG1160" s="64"/>
      <c r="AH1160" s="64"/>
      <c r="AI1160" s="64"/>
      <c r="AJ1160" s="64"/>
      <c r="AK1160" s="64"/>
      <c r="AL1160" s="64"/>
      <c r="AM1160" s="64"/>
      <c r="AN1160" s="64"/>
      <c r="AO1160" s="64"/>
      <c r="AP1160" s="64"/>
      <c r="AQ1160" s="64"/>
      <c r="AR1160" s="64"/>
      <c r="AS1160" s="64"/>
    </row>
    <row r="1161" spans="1:45" s="2" customFormat="1" ht="25.2" hidden="1" customHeight="1">
      <c r="B1161" s="201" t="s">
        <v>47</v>
      </c>
      <c r="C1161" s="108">
        <v>2019</v>
      </c>
      <c r="D1161" s="83">
        <f t="shared" ref="D1161:AS1161" si="239">C1161+1</f>
        <v>2020</v>
      </c>
      <c r="E1161" s="83">
        <f t="shared" si="239"/>
        <v>2021</v>
      </c>
      <c r="F1161" s="83">
        <f t="shared" si="239"/>
        <v>2022</v>
      </c>
      <c r="G1161" s="83">
        <f t="shared" si="239"/>
        <v>2023</v>
      </c>
      <c r="H1161" s="83">
        <f t="shared" si="239"/>
        <v>2024</v>
      </c>
      <c r="I1161" s="83">
        <f t="shared" si="239"/>
        <v>2025</v>
      </c>
      <c r="J1161" s="83">
        <f t="shared" si="239"/>
        <v>2026</v>
      </c>
      <c r="K1161" s="83">
        <f t="shared" si="239"/>
        <v>2027</v>
      </c>
      <c r="L1161" s="83">
        <f t="shared" si="239"/>
        <v>2028</v>
      </c>
      <c r="M1161" s="83">
        <f t="shared" si="239"/>
        <v>2029</v>
      </c>
      <c r="N1161" s="83">
        <f t="shared" si="239"/>
        <v>2030</v>
      </c>
      <c r="O1161" s="83">
        <f t="shared" si="239"/>
        <v>2031</v>
      </c>
      <c r="P1161" s="83">
        <f t="shared" si="239"/>
        <v>2032</v>
      </c>
      <c r="Q1161" s="83">
        <f t="shared" si="239"/>
        <v>2033</v>
      </c>
      <c r="R1161" s="83">
        <f t="shared" si="239"/>
        <v>2034</v>
      </c>
      <c r="S1161" s="83">
        <f t="shared" si="239"/>
        <v>2035</v>
      </c>
      <c r="T1161" s="83">
        <f t="shared" si="239"/>
        <v>2036</v>
      </c>
      <c r="U1161" s="83">
        <f t="shared" si="239"/>
        <v>2037</v>
      </c>
      <c r="V1161" s="83">
        <f t="shared" si="239"/>
        <v>2038</v>
      </c>
      <c r="W1161" s="83">
        <f t="shared" si="239"/>
        <v>2039</v>
      </c>
      <c r="X1161" s="83">
        <f t="shared" si="239"/>
        <v>2040</v>
      </c>
      <c r="Y1161" s="83">
        <f t="shared" si="239"/>
        <v>2041</v>
      </c>
      <c r="Z1161" s="83">
        <f t="shared" si="239"/>
        <v>2042</v>
      </c>
      <c r="AA1161" s="83">
        <f t="shared" si="239"/>
        <v>2043</v>
      </c>
      <c r="AB1161" s="83">
        <f t="shared" si="239"/>
        <v>2044</v>
      </c>
      <c r="AC1161" s="83">
        <f t="shared" si="239"/>
        <v>2045</v>
      </c>
      <c r="AD1161" s="83">
        <f t="shared" si="239"/>
        <v>2046</v>
      </c>
      <c r="AE1161" s="83">
        <f t="shared" si="239"/>
        <v>2047</v>
      </c>
      <c r="AF1161" s="83">
        <f t="shared" si="239"/>
        <v>2048</v>
      </c>
      <c r="AG1161" s="83">
        <f t="shared" si="239"/>
        <v>2049</v>
      </c>
      <c r="AH1161" s="83">
        <f t="shared" si="239"/>
        <v>2050</v>
      </c>
      <c r="AI1161" s="83">
        <f t="shared" si="239"/>
        <v>2051</v>
      </c>
      <c r="AJ1161" s="83">
        <f t="shared" si="239"/>
        <v>2052</v>
      </c>
      <c r="AK1161" s="83">
        <f t="shared" si="239"/>
        <v>2053</v>
      </c>
      <c r="AL1161" s="83">
        <f t="shared" si="239"/>
        <v>2054</v>
      </c>
      <c r="AM1161" s="83">
        <f t="shared" si="239"/>
        <v>2055</v>
      </c>
      <c r="AN1161" s="83">
        <f t="shared" si="239"/>
        <v>2056</v>
      </c>
      <c r="AO1161" s="83">
        <f t="shared" si="239"/>
        <v>2057</v>
      </c>
      <c r="AP1161" s="83">
        <f t="shared" si="239"/>
        <v>2058</v>
      </c>
      <c r="AQ1161" s="83">
        <f t="shared" si="239"/>
        <v>2059</v>
      </c>
      <c r="AR1161" s="83">
        <f t="shared" si="239"/>
        <v>2060</v>
      </c>
      <c r="AS1161" s="83">
        <f t="shared" si="239"/>
        <v>2061</v>
      </c>
    </row>
    <row r="1162" spans="1:45" s="2" customFormat="1" ht="25.2" hidden="1" customHeight="1">
      <c r="B1162" s="199" t="s">
        <v>145</v>
      </c>
      <c r="C1162" s="36">
        <f t="shared" ref="C1162:AS1162" si="240">SUM(C1163:C1164)</f>
        <v>1</v>
      </c>
      <c r="D1162" s="318">
        <f t="shared" si="240"/>
        <v>0.99290909090909096</v>
      </c>
      <c r="E1162" s="318">
        <f t="shared" si="240"/>
        <v>0.98581818181818193</v>
      </c>
      <c r="F1162" s="318">
        <f t="shared" si="240"/>
        <v>0.97872727272727278</v>
      </c>
      <c r="G1162" s="318">
        <f t="shared" si="240"/>
        <v>0.97163636363636363</v>
      </c>
      <c r="H1162" s="318">
        <f t="shared" si="240"/>
        <v>0.96454545454545459</v>
      </c>
      <c r="I1162" s="318">
        <f t="shared" si="240"/>
        <v>0.95745454545454556</v>
      </c>
      <c r="J1162" s="318">
        <f t="shared" si="240"/>
        <v>0.95036363636363641</v>
      </c>
      <c r="K1162" s="318">
        <f t="shared" si="240"/>
        <v>0.94327272727272726</v>
      </c>
      <c r="L1162" s="318">
        <f t="shared" si="240"/>
        <v>0.93618181818181823</v>
      </c>
      <c r="M1162" s="318">
        <f t="shared" si="240"/>
        <v>0.92909090909090919</v>
      </c>
      <c r="N1162" s="318">
        <f t="shared" si="240"/>
        <v>0.92199999999999993</v>
      </c>
      <c r="O1162" s="318">
        <f t="shared" si="240"/>
        <v>0.90934999999999988</v>
      </c>
      <c r="P1162" s="318">
        <f t="shared" si="240"/>
        <v>0.89669999999999983</v>
      </c>
      <c r="Q1162" s="318">
        <f t="shared" si="240"/>
        <v>0.88404999999999978</v>
      </c>
      <c r="R1162" s="318">
        <f t="shared" si="240"/>
        <v>0.87139999999999973</v>
      </c>
      <c r="S1162" s="318">
        <f t="shared" si="240"/>
        <v>0.85874999999999968</v>
      </c>
      <c r="T1162" s="318">
        <f t="shared" si="240"/>
        <v>0.84609999999999963</v>
      </c>
      <c r="U1162" s="318">
        <f t="shared" si="240"/>
        <v>0.83344999999999958</v>
      </c>
      <c r="V1162" s="318">
        <f t="shared" si="240"/>
        <v>0.82079999999999953</v>
      </c>
      <c r="W1162" s="318">
        <f t="shared" si="240"/>
        <v>0.80814999999999948</v>
      </c>
      <c r="X1162" s="318">
        <f t="shared" si="240"/>
        <v>0.79549999999999943</v>
      </c>
      <c r="Y1162" s="318">
        <f t="shared" si="240"/>
        <v>0.78284999999999938</v>
      </c>
      <c r="Z1162" s="318">
        <f t="shared" si="240"/>
        <v>0.77019999999999933</v>
      </c>
      <c r="AA1162" s="318">
        <f t="shared" si="240"/>
        <v>0.75754999999999928</v>
      </c>
      <c r="AB1162" s="318">
        <f t="shared" si="240"/>
        <v>0.74489999999999923</v>
      </c>
      <c r="AC1162" s="318">
        <f t="shared" si="240"/>
        <v>0.73224999999999918</v>
      </c>
      <c r="AD1162" s="318">
        <f t="shared" si="240"/>
        <v>0.71959999999999913</v>
      </c>
      <c r="AE1162" s="318">
        <f t="shared" si="240"/>
        <v>0.70694999999999908</v>
      </c>
      <c r="AF1162" s="318">
        <f t="shared" si="240"/>
        <v>0.69429999999999903</v>
      </c>
      <c r="AG1162" s="318">
        <f t="shared" si="240"/>
        <v>0.68164999999999898</v>
      </c>
      <c r="AH1162" s="318">
        <f t="shared" si="240"/>
        <v>0.66900000000000004</v>
      </c>
      <c r="AI1162" s="318">
        <f t="shared" si="240"/>
        <v>0.66900000000000004</v>
      </c>
      <c r="AJ1162" s="318">
        <f t="shared" si="240"/>
        <v>0.66900000000000004</v>
      </c>
      <c r="AK1162" s="318">
        <f t="shared" si="240"/>
        <v>0.66900000000000004</v>
      </c>
      <c r="AL1162" s="318">
        <f t="shared" si="240"/>
        <v>0.66900000000000004</v>
      </c>
      <c r="AM1162" s="318">
        <f t="shared" si="240"/>
        <v>0.66900000000000004</v>
      </c>
      <c r="AN1162" s="318">
        <f t="shared" si="240"/>
        <v>0.66900000000000004</v>
      </c>
      <c r="AO1162" s="318">
        <f t="shared" si="240"/>
        <v>0.66900000000000004</v>
      </c>
      <c r="AP1162" s="318">
        <f t="shared" si="240"/>
        <v>0.66900000000000004</v>
      </c>
      <c r="AQ1162" s="318">
        <f t="shared" si="240"/>
        <v>0.66900000000000004</v>
      </c>
      <c r="AR1162" s="318">
        <f>SUM(AR1163:AR1164)</f>
        <v>0.66900000000000004</v>
      </c>
      <c r="AS1162" s="318">
        <f t="shared" si="240"/>
        <v>0.66900000000000004</v>
      </c>
    </row>
    <row r="1163" spans="1:45" ht="25.2" hidden="1" customHeight="1">
      <c r="B1163" s="200" t="s">
        <v>146</v>
      </c>
      <c r="C1163" s="130">
        <f t="shared" ref="C1163:AS1163" si="241">C219</f>
        <v>0.67903598504544949</v>
      </c>
      <c r="D1163" s="131">
        <f t="shared" si="241"/>
        <v>0.67621453185949953</v>
      </c>
      <c r="E1163" s="131">
        <f t="shared" si="241"/>
        <v>0.67339307867354958</v>
      </c>
      <c r="F1163" s="131">
        <f t="shared" si="241"/>
        <v>0.67057162548759963</v>
      </c>
      <c r="G1163" s="131">
        <f t="shared" si="241"/>
        <v>0.66775017230164968</v>
      </c>
      <c r="H1163" s="131">
        <f t="shared" si="241"/>
        <v>0.66492871911569973</v>
      </c>
      <c r="I1163" s="131">
        <f t="shared" si="241"/>
        <v>0.66210726592974978</v>
      </c>
      <c r="J1163" s="131">
        <f t="shared" si="241"/>
        <v>0.65928581274379983</v>
      </c>
      <c r="K1163" s="131">
        <f t="shared" si="241"/>
        <v>0.65646435955784987</v>
      </c>
      <c r="L1163" s="131">
        <f t="shared" si="241"/>
        <v>0.65364290637189992</v>
      </c>
      <c r="M1163" s="131">
        <f t="shared" si="241"/>
        <v>0.65082145318594997</v>
      </c>
      <c r="N1163" s="131">
        <f t="shared" si="241"/>
        <v>0.64799999999999991</v>
      </c>
      <c r="O1163" s="131">
        <f t="shared" si="241"/>
        <v>0.64039999999999986</v>
      </c>
      <c r="P1163" s="131">
        <f t="shared" si="241"/>
        <v>0.63279999999999981</v>
      </c>
      <c r="Q1163" s="131">
        <f t="shared" si="241"/>
        <v>0.62519999999999976</v>
      </c>
      <c r="R1163" s="131">
        <f t="shared" si="241"/>
        <v>0.6175999999999997</v>
      </c>
      <c r="S1163" s="131">
        <f t="shared" si="241"/>
        <v>0.60999999999999965</v>
      </c>
      <c r="T1163" s="131">
        <f t="shared" si="241"/>
        <v>0.6023999999999996</v>
      </c>
      <c r="U1163" s="131">
        <f t="shared" si="241"/>
        <v>0.59479999999999955</v>
      </c>
      <c r="V1163" s="131">
        <f t="shared" si="241"/>
        <v>0.5871999999999995</v>
      </c>
      <c r="W1163" s="131">
        <f t="shared" si="241"/>
        <v>0.57959999999999945</v>
      </c>
      <c r="X1163" s="131">
        <f t="shared" si="241"/>
        <v>0.5719999999999994</v>
      </c>
      <c r="Y1163" s="131">
        <f t="shared" si="241"/>
        <v>0.56439999999999935</v>
      </c>
      <c r="Z1163" s="131">
        <f t="shared" si="241"/>
        <v>0.5567999999999993</v>
      </c>
      <c r="AA1163" s="131">
        <f t="shared" si="241"/>
        <v>0.54919999999999924</v>
      </c>
      <c r="AB1163" s="131">
        <f t="shared" si="241"/>
        <v>0.54159999999999919</v>
      </c>
      <c r="AC1163" s="131">
        <f t="shared" si="241"/>
        <v>0.53399999999999914</v>
      </c>
      <c r="AD1163" s="131">
        <f t="shared" si="241"/>
        <v>0.52639999999999909</v>
      </c>
      <c r="AE1163" s="131">
        <f t="shared" si="241"/>
        <v>0.51879999999999904</v>
      </c>
      <c r="AF1163" s="131">
        <f t="shared" si="241"/>
        <v>0.51119999999999899</v>
      </c>
      <c r="AG1163" s="131">
        <f t="shared" si="241"/>
        <v>0.50359999999999894</v>
      </c>
      <c r="AH1163" s="131">
        <f t="shared" si="241"/>
        <v>0.496</v>
      </c>
      <c r="AI1163" s="131">
        <f t="shared" si="241"/>
        <v>0.496</v>
      </c>
      <c r="AJ1163" s="131">
        <f t="shared" si="241"/>
        <v>0.496</v>
      </c>
      <c r="AK1163" s="131">
        <f t="shared" si="241"/>
        <v>0.496</v>
      </c>
      <c r="AL1163" s="131">
        <f t="shared" si="241"/>
        <v>0.496</v>
      </c>
      <c r="AM1163" s="131">
        <f t="shared" si="241"/>
        <v>0.496</v>
      </c>
      <c r="AN1163" s="131">
        <f t="shared" si="241"/>
        <v>0.496</v>
      </c>
      <c r="AO1163" s="131">
        <f t="shared" si="241"/>
        <v>0.496</v>
      </c>
      <c r="AP1163" s="131">
        <f t="shared" si="241"/>
        <v>0.496</v>
      </c>
      <c r="AQ1163" s="131">
        <f t="shared" si="241"/>
        <v>0.496</v>
      </c>
      <c r="AR1163" s="131">
        <f t="shared" si="241"/>
        <v>0.496</v>
      </c>
      <c r="AS1163" s="131">
        <f t="shared" si="241"/>
        <v>0.496</v>
      </c>
    </row>
    <row r="1164" spans="1:45" ht="25.2" hidden="1" customHeight="1">
      <c r="B1164" s="200" t="s">
        <v>147</v>
      </c>
      <c r="C1164" s="130">
        <f t="shared" ref="C1164:AS1164" si="242">C220</f>
        <v>0.32096401495455057</v>
      </c>
      <c r="D1164" s="131">
        <f t="shared" si="242"/>
        <v>0.31669455904959143</v>
      </c>
      <c r="E1164" s="131">
        <f t="shared" si="242"/>
        <v>0.31242510314463229</v>
      </c>
      <c r="F1164" s="131">
        <f t="shared" si="242"/>
        <v>0.30815564723967315</v>
      </c>
      <c r="G1164" s="131">
        <f t="shared" si="242"/>
        <v>0.30388619133471401</v>
      </c>
      <c r="H1164" s="131">
        <f t="shared" si="242"/>
        <v>0.29961673542975487</v>
      </c>
      <c r="I1164" s="131">
        <f t="shared" si="242"/>
        <v>0.29534727952479572</v>
      </c>
      <c r="J1164" s="131">
        <f t="shared" si="242"/>
        <v>0.29107782361983658</v>
      </c>
      <c r="K1164" s="131">
        <f t="shared" si="242"/>
        <v>0.28680836771487744</v>
      </c>
      <c r="L1164" s="131">
        <f t="shared" si="242"/>
        <v>0.2825389118099183</v>
      </c>
      <c r="M1164" s="131">
        <f t="shared" si="242"/>
        <v>0.27826945590495916</v>
      </c>
      <c r="N1164" s="131">
        <f t="shared" si="242"/>
        <v>0.27400000000000002</v>
      </c>
      <c r="O1164" s="131">
        <f t="shared" si="242"/>
        <v>0.26895000000000002</v>
      </c>
      <c r="P1164" s="131">
        <f t="shared" si="242"/>
        <v>0.26390000000000002</v>
      </c>
      <c r="Q1164" s="131">
        <f t="shared" si="242"/>
        <v>0.25885000000000002</v>
      </c>
      <c r="R1164" s="131">
        <f t="shared" si="242"/>
        <v>0.25380000000000003</v>
      </c>
      <c r="S1164" s="131">
        <f t="shared" si="242"/>
        <v>0.24875000000000003</v>
      </c>
      <c r="T1164" s="131">
        <f t="shared" si="242"/>
        <v>0.24370000000000003</v>
      </c>
      <c r="U1164" s="131">
        <f t="shared" si="242"/>
        <v>0.23865000000000003</v>
      </c>
      <c r="V1164" s="131">
        <f t="shared" si="242"/>
        <v>0.23360000000000003</v>
      </c>
      <c r="W1164" s="131">
        <f t="shared" si="242"/>
        <v>0.22855000000000003</v>
      </c>
      <c r="X1164" s="131">
        <f t="shared" si="242"/>
        <v>0.22350000000000003</v>
      </c>
      <c r="Y1164" s="131">
        <f t="shared" si="242"/>
        <v>0.21845000000000003</v>
      </c>
      <c r="Z1164" s="131">
        <f t="shared" si="242"/>
        <v>0.21340000000000003</v>
      </c>
      <c r="AA1164" s="131">
        <f t="shared" si="242"/>
        <v>0.20835000000000004</v>
      </c>
      <c r="AB1164" s="131">
        <f t="shared" si="242"/>
        <v>0.20330000000000004</v>
      </c>
      <c r="AC1164" s="131">
        <f t="shared" si="242"/>
        <v>0.19825000000000004</v>
      </c>
      <c r="AD1164" s="131">
        <f t="shared" si="242"/>
        <v>0.19320000000000004</v>
      </c>
      <c r="AE1164" s="131">
        <f t="shared" si="242"/>
        <v>0.18815000000000004</v>
      </c>
      <c r="AF1164" s="131">
        <f t="shared" si="242"/>
        <v>0.18310000000000004</v>
      </c>
      <c r="AG1164" s="131">
        <f t="shared" si="242"/>
        <v>0.17805000000000004</v>
      </c>
      <c r="AH1164" s="131">
        <f t="shared" si="242"/>
        <v>0.17299999999999999</v>
      </c>
      <c r="AI1164" s="131">
        <f t="shared" si="242"/>
        <v>0.17299999999999999</v>
      </c>
      <c r="AJ1164" s="131">
        <f t="shared" si="242"/>
        <v>0.17299999999999999</v>
      </c>
      <c r="AK1164" s="131">
        <f t="shared" si="242"/>
        <v>0.17299999999999999</v>
      </c>
      <c r="AL1164" s="131">
        <f t="shared" si="242"/>
        <v>0.17299999999999999</v>
      </c>
      <c r="AM1164" s="131">
        <f t="shared" si="242"/>
        <v>0.17299999999999999</v>
      </c>
      <c r="AN1164" s="131">
        <f t="shared" si="242"/>
        <v>0.17299999999999999</v>
      </c>
      <c r="AO1164" s="131">
        <f t="shared" si="242"/>
        <v>0.17299999999999999</v>
      </c>
      <c r="AP1164" s="131">
        <f t="shared" si="242"/>
        <v>0.17299999999999999</v>
      </c>
      <c r="AQ1164" s="131">
        <f t="shared" si="242"/>
        <v>0.17299999999999999</v>
      </c>
      <c r="AR1164" s="131">
        <f t="shared" si="242"/>
        <v>0.17299999999999999</v>
      </c>
      <c r="AS1164" s="131">
        <f t="shared" si="242"/>
        <v>0.17299999999999999</v>
      </c>
    </row>
    <row r="1165" spans="1:45" ht="25.2" hidden="1" customHeight="1">
      <c r="B1165" s="199" t="s">
        <v>148</v>
      </c>
      <c r="C1165" s="130">
        <f t="shared" ref="C1165:AS1165" si="243">C221</f>
        <v>0</v>
      </c>
      <c r="D1165" s="131">
        <f t="shared" si="243"/>
        <v>7.0909090909090913E-3</v>
      </c>
      <c r="E1165" s="131">
        <f t="shared" si="243"/>
        <v>1.4181818181818183E-2</v>
      </c>
      <c r="F1165" s="131">
        <f t="shared" si="243"/>
        <v>2.1272727272727273E-2</v>
      </c>
      <c r="G1165" s="131">
        <f t="shared" si="243"/>
        <v>2.8363636363636365E-2</v>
      </c>
      <c r="H1165" s="131">
        <f t="shared" si="243"/>
        <v>3.5454545454545454E-2</v>
      </c>
      <c r="I1165" s="131">
        <f t="shared" si="243"/>
        <v>4.2545454545454546E-2</v>
      </c>
      <c r="J1165" s="131">
        <f t="shared" si="243"/>
        <v>4.9636363636363638E-2</v>
      </c>
      <c r="K1165" s="131">
        <f t="shared" si="243"/>
        <v>5.672727272727273E-2</v>
      </c>
      <c r="L1165" s="131">
        <f t="shared" si="243"/>
        <v>6.3818181818181816E-2</v>
      </c>
      <c r="M1165" s="131">
        <f t="shared" si="243"/>
        <v>7.0909090909090908E-2</v>
      </c>
      <c r="N1165" s="131">
        <f t="shared" si="243"/>
        <v>7.8E-2</v>
      </c>
      <c r="O1165" s="131">
        <f t="shared" si="243"/>
        <v>9.0649999999999994E-2</v>
      </c>
      <c r="P1165" s="131">
        <f t="shared" si="243"/>
        <v>0.10329999999999999</v>
      </c>
      <c r="Q1165" s="131">
        <f t="shared" si="243"/>
        <v>0.11594999999999998</v>
      </c>
      <c r="R1165" s="131">
        <f t="shared" si="243"/>
        <v>0.12859999999999999</v>
      </c>
      <c r="S1165" s="131">
        <f t="shared" si="243"/>
        <v>0.14124999999999999</v>
      </c>
      <c r="T1165" s="131">
        <f t="shared" si="243"/>
        <v>0.15389999999999998</v>
      </c>
      <c r="U1165" s="131">
        <f t="shared" si="243"/>
        <v>0.16654999999999998</v>
      </c>
      <c r="V1165" s="131">
        <f t="shared" si="243"/>
        <v>0.17919999999999997</v>
      </c>
      <c r="W1165" s="131">
        <f t="shared" si="243"/>
        <v>0.19184999999999997</v>
      </c>
      <c r="X1165" s="131">
        <f t="shared" si="243"/>
        <v>0.20449999999999996</v>
      </c>
      <c r="Y1165" s="131">
        <f t="shared" si="243"/>
        <v>0.21714999999999995</v>
      </c>
      <c r="Z1165" s="131">
        <f t="shared" si="243"/>
        <v>0.22979999999999995</v>
      </c>
      <c r="AA1165" s="131">
        <f t="shared" si="243"/>
        <v>0.24244999999999994</v>
      </c>
      <c r="AB1165" s="131">
        <f t="shared" si="243"/>
        <v>0.25509999999999994</v>
      </c>
      <c r="AC1165" s="131">
        <f t="shared" si="243"/>
        <v>0.26774999999999993</v>
      </c>
      <c r="AD1165" s="131">
        <f t="shared" si="243"/>
        <v>0.28039999999999993</v>
      </c>
      <c r="AE1165" s="131">
        <f t="shared" si="243"/>
        <v>0.29304999999999992</v>
      </c>
      <c r="AF1165" s="131">
        <f t="shared" si="243"/>
        <v>0.30569999999999992</v>
      </c>
      <c r="AG1165" s="131">
        <f t="shared" si="243"/>
        <v>0.31834999999999991</v>
      </c>
      <c r="AH1165" s="131">
        <f t="shared" si="243"/>
        <v>0.33100000000000002</v>
      </c>
      <c r="AI1165" s="131">
        <f t="shared" si="243"/>
        <v>0.33100000000000002</v>
      </c>
      <c r="AJ1165" s="131">
        <f t="shared" si="243"/>
        <v>0.33100000000000002</v>
      </c>
      <c r="AK1165" s="131">
        <f t="shared" si="243"/>
        <v>0.33100000000000002</v>
      </c>
      <c r="AL1165" s="131">
        <f t="shared" si="243"/>
        <v>0.33100000000000002</v>
      </c>
      <c r="AM1165" s="131">
        <f t="shared" si="243"/>
        <v>0.33100000000000002</v>
      </c>
      <c r="AN1165" s="131">
        <f t="shared" si="243"/>
        <v>0.33100000000000002</v>
      </c>
      <c r="AO1165" s="131">
        <f t="shared" si="243"/>
        <v>0.33100000000000002</v>
      </c>
      <c r="AP1165" s="131">
        <f t="shared" si="243"/>
        <v>0.33100000000000002</v>
      </c>
      <c r="AQ1165" s="131">
        <f t="shared" si="243"/>
        <v>0.33100000000000002</v>
      </c>
      <c r="AR1165" s="131">
        <f t="shared" si="243"/>
        <v>0.33100000000000002</v>
      </c>
      <c r="AS1165" s="131">
        <f t="shared" si="243"/>
        <v>0.33100000000000002</v>
      </c>
    </row>
    <row r="1166" spans="1:45" s="2" customFormat="1" ht="25.2" hidden="1" customHeight="1">
      <c r="B1166" s="201" t="s">
        <v>48</v>
      </c>
      <c r="C1166" s="108">
        <v>2019</v>
      </c>
      <c r="D1166" s="83">
        <f t="shared" ref="D1166:AS1166" si="244">C1166+1</f>
        <v>2020</v>
      </c>
      <c r="E1166" s="83">
        <f t="shared" si="244"/>
        <v>2021</v>
      </c>
      <c r="F1166" s="83">
        <f t="shared" si="244"/>
        <v>2022</v>
      </c>
      <c r="G1166" s="83">
        <f t="shared" si="244"/>
        <v>2023</v>
      </c>
      <c r="H1166" s="83">
        <f t="shared" si="244"/>
        <v>2024</v>
      </c>
      <c r="I1166" s="83">
        <f t="shared" si="244"/>
        <v>2025</v>
      </c>
      <c r="J1166" s="83">
        <f t="shared" si="244"/>
        <v>2026</v>
      </c>
      <c r="K1166" s="83">
        <f t="shared" si="244"/>
        <v>2027</v>
      </c>
      <c r="L1166" s="83">
        <f t="shared" si="244"/>
        <v>2028</v>
      </c>
      <c r="M1166" s="83">
        <f t="shared" si="244"/>
        <v>2029</v>
      </c>
      <c r="N1166" s="83">
        <f t="shared" si="244"/>
        <v>2030</v>
      </c>
      <c r="O1166" s="83">
        <f t="shared" si="244"/>
        <v>2031</v>
      </c>
      <c r="P1166" s="83">
        <f t="shared" si="244"/>
        <v>2032</v>
      </c>
      <c r="Q1166" s="83">
        <f t="shared" si="244"/>
        <v>2033</v>
      </c>
      <c r="R1166" s="83">
        <f t="shared" si="244"/>
        <v>2034</v>
      </c>
      <c r="S1166" s="83">
        <f t="shared" si="244"/>
        <v>2035</v>
      </c>
      <c r="T1166" s="83">
        <f t="shared" si="244"/>
        <v>2036</v>
      </c>
      <c r="U1166" s="83">
        <f t="shared" si="244"/>
        <v>2037</v>
      </c>
      <c r="V1166" s="83">
        <f t="shared" si="244"/>
        <v>2038</v>
      </c>
      <c r="W1166" s="83">
        <f t="shared" si="244"/>
        <v>2039</v>
      </c>
      <c r="X1166" s="83">
        <f t="shared" si="244"/>
        <v>2040</v>
      </c>
      <c r="Y1166" s="83">
        <f t="shared" si="244"/>
        <v>2041</v>
      </c>
      <c r="Z1166" s="83">
        <f t="shared" si="244"/>
        <v>2042</v>
      </c>
      <c r="AA1166" s="83">
        <f t="shared" si="244"/>
        <v>2043</v>
      </c>
      <c r="AB1166" s="83">
        <f t="shared" si="244"/>
        <v>2044</v>
      </c>
      <c r="AC1166" s="83">
        <f t="shared" si="244"/>
        <v>2045</v>
      </c>
      <c r="AD1166" s="83">
        <f t="shared" si="244"/>
        <v>2046</v>
      </c>
      <c r="AE1166" s="83">
        <f t="shared" si="244"/>
        <v>2047</v>
      </c>
      <c r="AF1166" s="83">
        <f t="shared" si="244"/>
        <v>2048</v>
      </c>
      <c r="AG1166" s="83">
        <f t="shared" si="244"/>
        <v>2049</v>
      </c>
      <c r="AH1166" s="83">
        <f t="shared" si="244"/>
        <v>2050</v>
      </c>
      <c r="AI1166" s="83">
        <f t="shared" si="244"/>
        <v>2051</v>
      </c>
      <c r="AJ1166" s="83">
        <f t="shared" si="244"/>
        <v>2052</v>
      </c>
      <c r="AK1166" s="83">
        <f t="shared" si="244"/>
        <v>2053</v>
      </c>
      <c r="AL1166" s="83">
        <f t="shared" si="244"/>
        <v>2054</v>
      </c>
      <c r="AM1166" s="83">
        <f t="shared" si="244"/>
        <v>2055</v>
      </c>
      <c r="AN1166" s="83">
        <f t="shared" si="244"/>
        <v>2056</v>
      </c>
      <c r="AO1166" s="83">
        <f t="shared" si="244"/>
        <v>2057</v>
      </c>
      <c r="AP1166" s="83">
        <f t="shared" si="244"/>
        <v>2058</v>
      </c>
      <c r="AQ1166" s="83">
        <f t="shared" si="244"/>
        <v>2059</v>
      </c>
      <c r="AR1166" s="83">
        <f t="shared" si="244"/>
        <v>2060</v>
      </c>
      <c r="AS1166" s="83">
        <f t="shared" si="244"/>
        <v>2061</v>
      </c>
    </row>
    <row r="1167" spans="1:45" ht="25.2" hidden="1" customHeight="1">
      <c r="B1167" s="199" t="s">
        <v>149</v>
      </c>
      <c r="C1167" s="130">
        <f t="shared" ref="C1167:AS1167" si="245">C223</f>
        <v>1</v>
      </c>
      <c r="D1167" s="131">
        <f t="shared" si="245"/>
        <v>1</v>
      </c>
      <c r="E1167" s="131">
        <f t="shared" si="245"/>
        <v>1</v>
      </c>
      <c r="F1167" s="131">
        <f t="shared" si="245"/>
        <v>1</v>
      </c>
      <c r="G1167" s="131">
        <f t="shared" si="245"/>
        <v>1</v>
      </c>
      <c r="H1167" s="131">
        <f t="shared" si="245"/>
        <v>1</v>
      </c>
      <c r="I1167" s="131">
        <f t="shared" si="245"/>
        <v>1</v>
      </c>
      <c r="J1167" s="131">
        <f t="shared" si="245"/>
        <v>1</v>
      </c>
      <c r="K1167" s="131">
        <f t="shared" si="245"/>
        <v>1</v>
      </c>
      <c r="L1167" s="131">
        <f t="shared" si="245"/>
        <v>1</v>
      </c>
      <c r="M1167" s="131">
        <f t="shared" si="245"/>
        <v>1</v>
      </c>
      <c r="N1167" s="131">
        <f t="shared" si="245"/>
        <v>1</v>
      </c>
      <c r="O1167" s="131">
        <f t="shared" si="245"/>
        <v>1</v>
      </c>
      <c r="P1167" s="131">
        <f t="shared" si="245"/>
        <v>1</v>
      </c>
      <c r="Q1167" s="131">
        <f t="shared" si="245"/>
        <v>1</v>
      </c>
      <c r="R1167" s="131">
        <f t="shared" si="245"/>
        <v>1</v>
      </c>
      <c r="S1167" s="131">
        <f t="shared" si="245"/>
        <v>1</v>
      </c>
      <c r="T1167" s="131">
        <f t="shared" si="245"/>
        <v>1</v>
      </c>
      <c r="U1167" s="131">
        <f t="shared" si="245"/>
        <v>1</v>
      </c>
      <c r="V1167" s="131">
        <f t="shared" si="245"/>
        <v>1</v>
      </c>
      <c r="W1167" s="131">
        <f t="shared" si="245"/>
        <v>1</v>
      </c>
      <c r="X1167" s="131">
        <f t="shared" si="245"/>
        <v>1</v>
      </c>
      <c r="Y1167" s="131">
        <f t="shared" si="245"/>
        <v>1</v>
      </c>
      <c r="Z1167" s="131">
        <f t="shared" si="245"/>
        <v>1</v>
      </c>
      <c r="AA1167" s="131">
        <f t="shared" si="245"/>
        <v>1</v>
      </c>
      <c r="AB1167" s="131">
        <f t="shared" si="245"/>
        <v>1</v>
      </c>
      <c r="AC1167" s="131">
        <f t="shared" si="245"/>
        <v>1</v>
      </c>
      <c r="AD1167" s="131">
        <f t="shared" si="245"/>
        <v>1</v>
      </c>
      <c r="AE1167" s="131">
        <f t="shared" si="245"/>
        <v>1</v>
      </c>
      <c r="AF1167" s="131">
        <f t="shared" si="245"/>
        <v>1</v>
      </c>
      <c r="AG1167" s="131">
        <f t="shared" si="245"/>
        <v>1</v>
      </c>
      <c r="AH1167" s="131">
        <f t="shared" si="245"/>
        <v>1</v>
      </c>
      <c r="AI1167" s="131">
        <f t="shared" si="245"/>
        <v>1</v>
      </c>
      <c r="AJ1167" s="131">
        <f t="shared" si="245"/>
        <v>1</v>
      </c>
      <c r="AK1167" s="131">
        <f t="shared" si="245"/>
        <v>1</v>
      </c>
      <c r="AL1167" s="131">
        <f t="shared" si="245"/>
        <v>1</v>
      </c>
      <c r="AM1167" s="131">
        <f t="shared" si="245"/>
        <v>1</v>
      </c>
      <c r="AN1167" s="131">
        <f t="shared" si="245"/>
        <v>1</v>
      </c>
      <c r="AO1167" s="131">
        <f t="shared" si="245"/>
        <v>1</v>
      </c>
      <c r="AP1167" s="131">
        <f t="shared" si="245"/>
        <v>1</v>
      </c>
      <c r="AQ1167" s="131">
        <f t="shared" si="245"/>
        <v>1</v>
      </c>
      <c r="AR1167" s="131">
        <f t="shared" si="245"/>
        <v>1</v>
      </c>
      <c r="AS1167" s="131">
        <f t="shared" si="245"/>
        <v>1</v>
      </c>
    </row>
    <row r="1168" spans="1:45" ht="25.2" hidden="1" customHeight="1">
      <c r="B1168" s="199" t="s">
        <v>148</v>
      </c>
      <c r="C1168" s="130">
        <f t="shared" ref="C1168:AS1168" si="246">C224</f>
        <v>0</v>
      </c>
      <c r="D1168" s="131">
        <f t="shared" si="246"/>
        <v>0</v>
      </c>
      <c r="E1168" s="131">
        <f t="shared" si="246"/>
        <v>0</v>
      </c>
      <c r="F1168" s="131">
        <f t="shared" si="246"/>
        <v>0</v>
      </c>
      <c r="G1168" s="131">
        <f t="shared" si="246"/>
        <v>0</v>
      </c>
      <c r="H1168" s="131">
        <f t="shared" si="246"/>
        <v>0</v>
      </c>
      <c r="I1168" s="131">
        <f t="shared" si="246"/>
        <v>0</v>
      </c>
      <c r="J1168" s="131">
        <f t="shared" si="246"/>
        <v>0</v>
      </c>
      <c r="K1168" s="131">
        <f t="shared" si="246"/>
        <v>0</v>
      </c>
      <c r="L1168" s="131">
        <f t="shared" si="246"/>
        <v>0</v>
      </c>
      <c r="M1168" s="131">
        <f t="shared" si="246"/>
        <v>0</v>
      </c>
      <c r="N1168" s="131">
        <f t="shared" si="246"/>
        <v>0</v>
      </c>
      <c r="O1168" s="131">
        <f t="shared" si="246"/>
        <v>0</v>
      </c>
      <c r="P1168" s="131">
        <f t="shared" si="246"/>
        <v>0</v>
      </c>
      <c r="Q1168" s="131">
        <f t="shared" si="246"/>
        <v>0</v>
      </c>
      <c r="R1168" s="131">
        <f t="shared" si="246"/>
        <v>0</v>
      </c>
      <c r="S1168" s="131">
        <f t="shared" si="246"/>
        <v>0</v>
      </c>
      <c r="T1168" s="131">
        <f t="shared" si="246"/>
        <v>0</v>
      </c>
      <c r="U1168" s="131">
        <f t="shared" si="246"/>
        <v>0</v>
      </c>
      <c r="V1168" s="131">
        <f t="shared" si="246"/>
        <v>0</v>
      </c>
      <c r="W1168" s="131">
        <f t="shared" si="246"/>
        <v>0</v>
      </c>
      <c r="X1168" s="131">
        <f t="shared" si="246"/>
        <v>0</v>
      </c>
      <c r="Y1168" s="131">
        <f t="shared" si="246"/>
        <v>0</v>
      </c>
      <c r="Z1168" s="131">
        <f t="shared" si="246"/>
        <v>0</v>
      </c>
      <c r="AA1168" s="131">
        <f t="shared" si="246"/>
        <v>0</v>
      </c>
      <c r="AB1168" s="131">
        <f t="shared" si="246"/>
        <v>0</v>
      </c>
      <c r="AC1168" s="131">
        <f t="shared" si="246"/>
        <v>0</v>
      </c>
      <c r="AD1168" s="131">
        <f t="shared" si="246"/>
        <v>0</v>
      </c>
      <c r="AE1168" s="131">
        <f t="shared" si="246"/>
        <v>0</v>
      </c>
      <c r="AF1168" s="131">
        <f t="shared" si="246"/>
        <v>0</v>
      </c>
      <c r="AG1168" s="131">
        <f t="shared" si="246"/>
        <v>0</v>
      </c>
      <c r="AH1168" s="131">
        <f t="shared" si="246"/>
        <v>0</v>
      </c>
      <c r="AI1168" s="131">
        <f t="shared" si="246"/>
        <v>0</v>
      </c>
      <c r="AJ1168" s="131">
        <f t="shared" si="246"/>
        <v>0</v>
      </c>
      <c r="AK1168" s="131">
        <f t="shared" si="246"/>
        <v>0</v>
      </c>
      <c r="AL1168" s="131">
        <f t="shared" si="246"/>
        <v>0</v>
      </c>
      <c r="AM1168" s="131">
        <f t="shared" si="246"/>
        <v>0</v>
      </c>
      <c r="AN1168" s="131">
        <f t="shared" si="246"/>
        <v>0</v>
      </c>
      <c r="AO1168" s="131">
        <f t="shared" si="246"/>
        <v>0</v>
      </c>
      <c r="AP1168" s="131">
        <f t="shared" si="246"/>
        <v>0</v>
      </c>
      <c r="AQ1168" s="131">
        <f t="shared" si="246"/>
        <v>0</v>
      </c>
      <c r="AR1168" s="131">
        <f t="shared" si="246"/>
        <v>0</v>
      </c>
      <c r="AS1168" s="131">
        <f t="shared" si="246"/>
        <v>0</v>
      </c>
    </row>
    <row r="1169" spans="2:45" ht="25.2" hidden="1" customHeight="1">
      <c r="B1169" s="43"/>
      <c r="C1169" s="43"/>
      <c r="D1169" s="43"/>
      <c r="E1169" s="43"/>
      <c r="F1169" s="43"/>
      <c r="G1169" s="43"/>
      <c r="H1169" s="43"/>
      <c r="I1169" s="197"/>
      <c r="J1169" s="197"/>
      <c r="K1169" s="198"/>
      <c r="L1169" s="64"/>
      <c r="M1169" s="64"/>
      <c r="N1169" s="64"/>
      <c r="O1169" s="64"/>
      <c r="P1169" s="64"/>
      <c r="Q1169" s="64"/>
      <c r="R1169" s="64"/>
      <c r="S1169" s="64"/>
      <c r="T1169" s="64"/>
      <c r="U1169" s="64"/>
      <c r="V1169" s="64"/>
      <c r="W1169" s="64"/>
      <c r="X1169" s="64"/>
      <c r="Y1169" s="64"/>
      <c r="Z1169" s="64"/>
      <c r="AA1169" s="64"/>
      <c r="AB1169" s="64"/>
      <c r="AC1169" s="64"/>
      <c r="AD1169" s="64"/>
      <c r="AE1169" s="64"/>
      <c r="AF1169" s="64"/>
      <c r="AG1169" s="64"/>
      <c r="AH1169" s="64"/>
      <c r="AI1169" s="64"/>
      <c r="AJ1169" s="64"/>
      <c r="AK1169" s="64"/>
      <c r="AL1169" s="64"/>
      <c r="AM1169" s="64"/>
      <c r="AN1169" s="64"/>
      <c r="AO1169" s="64"/>
      <c r="AP1169" s="64"/>
      <c r="AQ1169" s="64"/>
      <c r="AR1169" s="64"/>
      <c r="AS1169" s="64"/>
    </row>
    <row r="1170" spans="2:45" ht="25.2" hidden="1" customHeight="1">
      <c r="B1170" s="202" t="s">
        <v>295</v>
      </c>
      <c r="C1170" s="203"/>
      <c r="D1170" s="203"/>
      <c r="E1170" s="1"/>
      <c r="F1170" s="1"/>
      <c r="G1170" s="1"/>
      <c r="H1170" s="1"/>
      <c r="I1170" s="1"/>
      <c r="J1170" s="1"/>
      <c r="K1170" s="1"/>
      <c r="L1170" s="1"/>
      <c r="M1170" s="1"/>
      <c r="N1170" s="1"/>
      <c r="O1170" s="1"/>
      <c r="P1170" s="1"/>
      <c r="Q1170" s="1"/>
      <c r="R1170" s="1"/>
      <c r="S1170" s="1"/>
      <c r="T1170" s="1"/>
      <c r="U1170" s="1"/>
      <c r="V1170" s="1"/>
      <c r="W1170" s="1"/>
      <c r="X1170" s="1"/>
      <c r="Y1170" s="1"/>
      <c r="Z1170" s="1"/>
      <c r="AA1170" s="1"/>
      <c r="AB1170" s="1"/>
      <c r="AC1170" s="1"/>
      <c r="AD1170" s="1"/>
      <c r="AE1170" s="1"/>
      <c r="AF1170" s="1"/>
      <c r="AG1170" s="1"/>
      <c r="AH1170" s="1"/>
      <c r="AI1170" s="1"/>
    </row>
    <row r="1171" spans="2:45" ht="25.2" hidden="1" customHeight="1">
      <c r="B1171" s="96" t="s">
        <v>473</v>
      </c>
      <c r="C1171" s="1"/>
      <c r="D1171" s="1"/>
      <c r="E1171" s="1"/>
      <c r="F1171" s="1"/>
      <c r="G1171" s="1"/>
      <c r="H1171" s="1"/>
      <c r="I1171" s="1"/>
      <c r="J1171" s="1"/>
      <c r="K1171" s="1"/>
      <c r="L1171" s="1"/>
      <c r="M1171" s="1"/>
      <c r="N1171" s="1"/>
      <c r="O1171" s="1"/>
      <c r="P1171" s="1"/>
      <c r="Q1171" s="1"/>
      <c r="R1171" s="1"/>
      <c r="S1171" s="1"/>
      <c r="T1171" s="1"/>
      <c r="U1171" s="1"/>
      <c r="V1171" s="1"/>
      <c r="W1171" s="1"/>
      <c r="X1171" s="1"/>
      <c r="Y1171" s="1"/>
      <c r="Z1171" s="1"/>
      <c r="AA1171" s="1"/>
      <c r="AB1171" s="1"/>
      <c r="AC1171" s="1"/>
      <c r="AD1171" s="1"/>
      <c r="AE1171" s="1"/>
      <c r="AF1171" s="1"/>
      <c r="AG1171" s="1"/>
      <c r="AH1171" s="1"/>
      <c r="AI1171" s="1"/>
    </row>
    <row r="1172" spans="2:45" ht="25.2" hidden="1" customHeight="1">
      <c r="B1172" s="395" t="s">
        <v>114</v>
      </c>
      <c r="C1172" s="395"/>
      <c r="D1172" s="395"/>
      <c r="E1172" s="395"/>
      <c r="F1172" s="395"/>
      <c r="G1172" s="395"/>
      <c r="H1172" s="395"/>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64"/>
      <c r="AK1172" s="64"/>
      <c r="AL1172" s="64"/>
      <c r="AM1172" s="64"/>
      <c r="AN1172" s="64"/>
      <c r="AO1172" s="64"/>
      <c r="AP1172" s="64"/>
      <c r="AQ1172" s="64"/>
      <c r="AR1172" s="64"/>
      <c r="AS1172" s="64"/>
    </row>
    <row r="1173" spans="2:45" ht="25.2" hidden="1" customHeight="1">
      <c r="B1173" s="1"/>
      <c r="C1173" s="1"/>
      <c r="D1173" s="1"/>
      <c r="E1173" s="1"/>
      <c r="F1173" s="1"/>
      <c r="G1173" s="1"/>
      <c r="H1173" s="1"/>
      <c r="I1173" s="1"/>
      <c r="J1173" s="1"/>
      <c r="K1173" s="1"/>
      <c r="L1173" s="1"/>
      <c r="M1173" s="1"/>
      <c r="N1173" s="1"/>
      <c r="O1173" s="1"/>
      <c r="P1173" s="1"/>
      <c r="Q1173" s="1"/>
      <c r="R1173" s="1"/>
      <c r="S1173" s="2"/>
      <c r="T1173" s="2"/>
      <c r="U1173" s="2"/>
      <c r="V1173" s="2"/>
      <c r="W1173" s="2"/>
      <c r="X1173" s="2"/>
      <c r="Y1173" s="2"/>
      <c r="Z1173" s="2"/>
      <c r="AA1173" s="2"/>
      <c r="AB1173" s="2"/>
      <c r="AC1173" s="2"/>
      <c r="AD1173" s="2"/>
      <c r="AE1173" s="2"/>
      <c r="AF1173" s="2"/>
      <c r="AG1173" s="2"/>
      <c r="AH1173" s="2"/>
      <c r="AI1173" s="2"/>
      <c r="AJ1173" s="1"/>
      <c r="AK1173" s="1"/>
      <c r="AL1173" s="1"/>
      <c r="AM1173" s="1"/>
      <c r="AN1173" s="64"/>
      <c r="AO1173" s="64"/>
      <c r="AP1173" s="64"/>
      <c r="AQ1173" s="64"/>
      <c r="AR1173" s="64"/>
      <c r="AS1173" s="64"/>
    </row>
    <row r="1174" spans="2:45" ht="25.2" hidden="1" customHeight="1">
      <c r="B1174" s="485" t="s">
        <v>474</v>
      </c>
      <c r="C1174" s="486"/>
      <c r="D1174" s="487"/>
      <c r="E1174" s="1"/>
      <c r="F1174" s="414" t="s">
        <v>474</v>
      </c>
      <c r="G1174" s="414"/>
      <c r="H1174" s="414"/>
      <c r="I1174" s="2"/>
      <c r="J1174" s="403" t="s">
        <v>116</v>
      </c>
      <c r="K1174" s="403"/>
      <c r="L1174" s="403"/>
      <c r="M1174" s="58"/>
      <c r="N1174" s="58"/>
      <c r="O1174" s="58"/>
      <c r="P1174" s="58"/>
      <c r="Q1174" s="58"/>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64"/>
      <c r="AO1174" s="64"/>
      <c r="AP1174" s="64"/>
      <c r="AQ1174" s="64"/>
      <c r="AR1174" s="64"/>
      <c r="AS1174" s="64"/>
    </row>
    <row r="1175" spans="2:45" ht="25.2" hidden="1" customHeight="1">
      <c r="B1175" s="479" t="s">
        <v>117</v>
      </c>
      <c r="C1175" s="480"/>
      <c r="D1175" s="481"/>
      <c r="E1175" s="1"/>
      <c r="F1175" s="482" t="s">
        <v>117</v>
      </c>
      <c r="G1175" s="482"/>
      <c r="H1175" s="482"/>
      <c r="I1175" s="2"/>
      <c r="J1175" s="58"/>
      <c r="K1175" s="58"/>
      <c r="L1175" s="58"/>
      <c r="M1175" s="58"/>
      <c r="N1175" s="58"/>
      <c r="O1175" s="58"/>
      <c r="P1175" s="58"/>
      <c r="Q1175" s="58"/>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64"/>
      <c r="AO1175" s="64"/>
      <c r="AP1175" s="64"/>
      <c r="AQ1175" s="64"/>
      <c r="AR1175" s="64"/>
      <c r="AS1175" s="64"/>
    </row>
    <row r="1176" spans="2:45" ht="25.2" hidden="1" customHeight="1">
      <c r="B1176" s="479" t="s">
        <v>118</v>
      </c>
      <c r="C1176" s="480"/>
      <c r="D1176" s="481"/>
      <c r="E1176" s="1"/>
      <c r="F1176" s="482" t="s">
        <v>119</v>
      </c>
      <c r="G1176" s="482"/>
      <c r="H1176" s="482"/>
      <c r="I1176" s="2"/>
      <c r="J1176" s="399" t="s">
        <v>120</v>
      </c>
      <c r="K1176" s="400"/>
      <c r="L1176" s="401"/>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64"/>
      <c r="AO1176" s="64"/>
      <c r="AP1176" s="64"/>
      <c r="AQ1176" s="64"/>
      <c r="AR1176" s="64"/>
      <c r="AS1176" s="64"/>
    </row>
    <row r="1177" spans="2:45" ht="25.2" hidden="1" customHeight="1">
      <c r="B1177" s="102" t="s">
        <v>121</v>
      </c>
      <c r="C1177" s="204" t="s">
        <v>47</v>
      </c>
      <c r="D1177" s="204" t="s">
        <v>48</v>
      </c>
      <c r="E1177" s="1"/>
      <c r="F1177" s="102" t="s">
        <v>121</v>
      </c>
      <c r="G1177" s="205" t="s">
        <v>47</v>
      </c>
      <c r="H1177" s="205" t="s">
        <v>48</v>
      </c>
      <c r="I1177" s="2"/>
      <c r="J1177" s="61" t="s">
        <v>121</v>
      </c>
      <c r="K1177" s="118" t="s">
        <v>47</v>
      </c>
      <c r="L1177" s="118" t="s">
        <v>48</v>
      </c>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64"/>
      <c r="AO1177" s="64"/>
      <c r="AP1177" s="64"/>
      <c r="AQ1177" s="64"/>
      <c r="AR1177" s="64"/>
      <c r="AS1177" s="64"/>
    </row>
    <row r="1178" spans="2:45" ht="25.2" hidden="1" customHeight="1">
      <c r="B1178" s="20" t="s">
        <v>25</v>
      </c>
      <c r="C1178" s="119">
        <v>651.65168715951938</v>
      </c>
      <c r="D1178" s="119">
        <v>1639.6119081728405</v>
      </c>
      <c r="E1178" s="1"/>
      <c r="F1178" s="20" t="s">
        <v>25</v>
      </c>
      <c r="G1178" s="119">
        <f t="shared" ref="G1178:H1191" si="247">C1178*K1178</f>
        <v>724.96250196496533</v>
      </c>
      <c r="H1178" s="119">
        <f t="shared" si="247"/>
        <v>1844.5633966944456</v>
      </c>
      <c r="I1178" s="2"/>
      <c r="J1178" s="20">
        <v>5</v>
      </c>
      <c r="K1178" s="119">
        <f t="shared" ref="K1178:L1191" si="248">K172</f>
        <v>1.1125</v>
      </c>
      <c r="L1178" s="119">
        <f t="shared" si="248"/>
        <v>1.125</v>
      </c>
    </row>
    <row r="1179" spans="2:45" ht="25.2" hidden="1" customHeight="1">
      <c r="B1179" s="20" t="s">
        <v>26</v>
      </c>
      <c r="C1179" s="119">
        <v>412.7201061515525</v>
      </c>
      <c r="D1179" s="119">
        <v>913.17233760594104</v>
      </c>
      <c r="E1179" s="1"/>
      <c r="F1179" s="20" t="s">
        <v>26</v>
      </c>
      <c r="G1179" s="119">
        <f t="shared" si="247"/>
        <v>459.15111809360218</v>
      </c>
      <c r="H1179" s="119">
        <f t="shared" si="247"/>
        <v>1027.3188798066838</v>
      </c>
      <c r="I1179" s="2"/>
      <c r="J1179" s="20">
        <v>15</v>
      </c>
      <c r="K1179" s="119">
        <f t="shared" si="248"/>
        <v>1.1125</v>
      </c>
      <c r="L1179" s="119">
        <f t="shared" si="248"/>
        <v>1.125</v>
      </c>
    </row>
    <row r="1180" spans="2:45" ht="25.2" hidden="1" customHeight="1">
      <c r="B1180" s="20" t="s">
        <v>27</v>
      </c>
      <c r="C1180" s="119">
        <v>314.4581505191743</v>
      </c>
      <c r="D1180" s="119">
        <v>694.51788883595782</v>
      </c>
      <c r="E1180" s="1"/>
      <c r="F1180" s="20" t="s">
        <v>27</v>
      </c>
      <c r="G1180" s="119">
        <f t="shared" si="247"/>
        <v>349.83469245258141</v>
      </c>
      <c r="H1180" s="119">
        <f t="shared" si="247"/>
        <v>781.33262494045255</v>
      </c>
      <c r="I1180" s="2"/>
      <c r="J1180" s="20">
        <v>25</v>
      </c>
      <c r="K1180" s="119">
        <f t="shared" si="248"/>
        <v>1.1125</v>
      </c>
      <c r="L1180" s="119">
        <f t="shared" si="248"/>
        <v>1.125</v>
      </c>
    </row>
    <row r="1181" spans="2:45" ht="25.2" hidden="1" customHeight="1">
      <c r="B1181" s="20" t="s">
        <v>28</v>
      </c>
      <c r="C1181" s="119">
        <v>255.38574188272048</v>
      </c>
      <c r="D1181" s="119">
        <v>583.51998990877598</v>
      </c>
      <c r="E1181" s="1"/>
      <c r="F1181" s="20" t="s">
        <v>28</v>
      </c>
      <c r="G1181" s="119">
        <f t="shared" si="247"/>
        <v>284.11663784452657</v>
      </c>
      <c r="H1181" s="119">
        <f t="shared" si="247"/>
        <v>656.45998864737294</v>
      </c>
      <c r="I1181" s="2"/>
      <c r="J1181" s="20">
        <v>35</v>
      </c>
      <c r="K1181" s="119">
        <f t="shared" si="248"/>
        <v>1.1125</v>
      </c>
      <c r="L1181" s="119">
        <f t="shared" si="248"/>
        <v>1.125</v>
      </c>
    </row>
    <row r="1182" spans="2:45" ht="25.2" hidden="1" customHeight="1">
      <c r="B1182" s="20" t="s">
        <v>29</v>
      </c>
      <c r="C1182" s="119">
        <v>216.347012868332</v>
      </c>
      <c r="D1182" s="119">
        <v>522.58895609446085</v>
      </c>
      <c r="E1182" s="1"/>
      <c r="F1182" s="20" t="s">
        <v>29</v>
      </c>
      <c r="G1182" s="119">
        <f t="shared" si="247"/>
        <v>240.68605181601936</v>
      </c>
      <c r="H1182" s="119">
        <f t="shared" si="247"/>
        <v>587.91257560626843</v>
      </c>
      <c r="I1182" s="2"/>
      <c r="J1182" s="20">
        <v>45</v>
      </c>
      <c r="K1182" s="119">
        <f t="shared" si="248"/>
        <v>1.1125</v>
      </c>
      <c r="L1182" s="119">
        <f t="shared" si="248"/>
        <v>1.125</v>
      </c>
    </row>
    <row r="1183" spans="2:45" ht="25.2" hidden="1" customHeight="1">
      <c r="B1183" s="20" t="s">
        <v>30</v>
      </c>
      <c r="C1183" s="119">
        <v>190.2778027438263</v>
      </c>
      <c r="D1183" s="119">
        <v>490.17560067083275</v>
      </c>
      <c r="E1183" s="1"/>
      <c r="F1183" s="20" t="s">
        <v>30</v>
      </c>
      <c r="G1183" s="119">
        <f t="shared" si="247"/>
        <v>215.25176435395352</v>
      </c>
      <c r="H1183" s="119">
        <f t="shared" si="247"/>
        <v>561.65954243532917</v>
      </c>
      <c r="I1183" s="2"/>
      <c r="J1183" s="20">
        <v>55</v>
      </c>
      <c r="K1183" s="119">
        <f t="shared" si="248"/>
        <v>1.1312500000000001</v>
      </c>
      <c r="L1183" s="119">
        <f t="shared" si="248"/>
        <v>1.1458333333333333</v>
      </c>
    </row>
    <row r="1184" spans="2:45" ht="25.2" hidden="1" customHeight="1">
      <c r="B1184" s="20" t="s">
        <v>31</v>
      </c>
      <c r="C1184" s="119">
        <v>173.75326863505259</v>
      </c>
      <c r="D1184" s="119">
        <v>474.97409612620265</v>
      </c>
      <c r="E1184" s="1"/>
      <c r="F1184" s="20" t="s">
        <v>31</v>
      </c>
      <c r="G1184" s="119">
        <f t="shared" si="247"/>
        <v>199.81625893031051</v>
      </c>
      <c r="H1184" s="119">
        <f t="shared" si="247"/>
        <v>554.13644548056982</v>
      </c>
      <c r="I1184" s="2"/>
      <c r="J1184" s="20">
        <v>65</v>
      </c>
      <c r="K1184" s="119">
        <f t="shared" si="248"/>
        <v>1.1500000000000001</v>
      </c>
      <c r="L1184" s="119">
        <f t="shared" si="248"/>
        <v>1.1666666666666667</v>
      </c>
    </row>
    <row r="1185" spans="2:12" ht="25.2" hidden="1" customHeight="1">
      <c r="B1185" s="20" t="s">
        <v>32</v>
      </c>
      <c r="C1185" s="119">
        <v>164.82997076097206</v>
      </c>
      <c r="D1185" s="119">
        <v>470.83081135241491</v>
      </c>
      <c r="E1185" s="1"/>
      <c r="F1185" s="20" t="s">
        <v>32</v>
      </c>
      <c r="G1185" s="119">
        <f t="shared" si="247"/>
        <v>192.64502832688612</v>
      </c>
      <c r="H1185" s="119">
        <f t="shared" si="247"/>
        <v>559.11158848099274</v>
      </c>
      <c r="I1185" s="2"/>
      <c r="J1185" s="20">
        <v>75</v>
      </c>
      <c r="K1185" s="119">
        <f t="shared" si="248"/>
        <v>1.1687500000000002</v>
      </c>
      <c r="L1185" s="119">
        <f t="shared" si="248"/>
        <v>1.1875</v>
      </c>
    </row>
    <row r="1186" spans="2:12" ht="25.2" hidden="1" customHeight="1">
      <c r="B1186" s="20" t="s">
        <v>33</v>
      </c>
      <c r="C1186" s="119">
        <v>162.28446761306157</v>
      </c>
      <c r="D1186" s="119">
        <v>475.45541756475978</v>
      </c>
      <c r="E1186" s="1"/>
      <c r="F1186" s="20" t="s">
        <v>33</v>
      </c>
      <c r="G1186" s="119">
        <f t="shared" si="247"/>
        <v>192.7128052905106</v>
      </c>
      <c r="H1186" s="119">
        <f t="shared" si="247"/>
        <v>574.50862955741809</v>
      </c>
      <c r="I1186" s="2"/>
      <c r="J1186" s="20">
        <v>85</v>
      </c>
      <c r="K1186" s="119">
        <f t="shared" si="248"/>
        <v>1.1875</v>
      </c>
      <c r="L1186" s="119">
        <f t="shared" si="248"/>
        <v>1.2083333333333333</v>
      </c>
    </row>
    <row r="1187" spans="2:12" ht="25.2" hidden="1" customHeight="1">
      <c r="B1187" s="20" t="s">
        <v>34</v>
      </c>
      <c r="C1187" s="119">
        <v>165.28743160204351</v>
      </c>
      <c r="D1187" s="119">
        <v>493.09182952372709</v>
      </c>
      <c r="E1187" s="1"/>
      <c r="F1187" s="20" t="s">
        <v>34</v>
      </c>
      <c r="G1187" s="119">
        <f t="shared" si="247"/>
        <v>199.37796436996499</v>
      </c>
      <c r="H1187" s="119">
        <f t="shared" si="247"/>
        <v>606.0920404562479</v>
      </c>
      <c r="I1187" s="2"/>
      <c r="J1187" s="20">
        <v>95</v>
      </c>
      <c r="K1187" s="119">
        <f t="shared" si="248"/>
        <v>1.20625</v>
      </c>
      <c r="L1187" s="119">
        <f t="shared" si="248"/>
        <v>1.2291666666666667</v>
      </c>
    </row>
    <row r="1188" spans="2:12" ht="25.2" hidden="1" customHeight="1">
      <c r="B1188" s="20" t="s">
        <v>35</v>
      </c>
      <c r="C1188" s="119">
        <v>173.24462884899583</v>
      </c>
      <c r="D1188" s="119">
        <v>567.58896979576514</v>
      </c>
      <c r="E1188" s="1"/>
      <c r="F1188" s="20" t="s">
        <v>35</v>
      </c>
      <c r="G1188" s="119">
        <f t="shared" si="247"/>
        <v>212.22467034001991</v>
      </c>
      <c r="H1188" s="119">
        <f t="shared" si="247"/>
        <v>709.48621224470639</v>
      </c>
      <c r="I1188" s="2"/>
      <c r="J1188" s="20">
        <v>105</v>
      </c>
      <c r="K1188" s="119">
        <f t="shared" si="248"/>
        <v>1.2250000000000001</v>
      </c>
      <c r="L1188" s="119">
        <f t="shared" si="248"/>
        <v>1.25</v>
      </c>
    </row>
    <row r="1189" spans="2:12" ht="25.2" hidden="1" customHeight="1">
      <c r="B1189" s="20" t="s">
        <v>36</v>
      </c>
      <c r="C1189" s="119">
        <v>185.71152476082827</v>
      </c>
      <c r="D1189" s="119">
        <v>642.08611006780325</v>
      </c>
      <c r="E1189" s="1"/>
      <c r="F1189" s="20" t="s">
        <v>36</v>
      </c>
      <c r="G1189" s="119">
        <f t="shared" si="247"/>
        <v>227.49661783201464</v>
      </c>
      <c r="H1189" s="119">
        <f t="shared" si="247"/>
        <v>802.607637584754</v>
      </c>
      <c r="I1189" s="2"/>
      <c r="J1189" s="20">
        <v>115</v>
      </c>
      <c r="K1189" s="119">
        <f t="shared" si="248"/>
        <v>1.2250000000000001</v>
      </c>
      <c r="L1189" s="119">
        <f t="shared" si="248"/>
        <v>1.25</v>
      </c>
    </row>
    <row r="1190" spans="2:12" ht="25.2" hidden="1" customHeight="1">
      <c r="B1190" s="20" t="s">
        <v>37</v>
      </c>
      <c r="C1190" s="119">
        <v>202.3439353482982</v>
      </c>
      <c r="D1190" s="119">
        <v>716.58325033984124</v>
      </c>
      <c r="E1190" s="1"/>
      <c r="F1190" s="20" t="s">
        <v>37</v>
      </c>
      <c r="G1190" s="119">
        <f t="shared" si="247"/>
        <v>247.87132080166532</v>
      </c>
      <c r="H1190" s="119">
        <f t="shared" si="247"/>
        <v>895.72906292480161</v>
      </c>
      <c r="I1190" s="2"/>
      <c r="J1190" s="20">
        <v>125</v>
      </c>
      <c r="K1190" s="119">
        <f t="shared" si="248"/>
        <v>1.2250000000000001</v>
      </c>
      <c r="L1190" s="119">
        <f t="shared" si="248"/>
        <v>1.25</v>
      </c>
    </row>
    <row r="1191" spans="2:12" ht="25.2" hidden="1" customHeight="1">
      <c r="B1191" s="20" t="s">
        <v>38</v>
      </c>
      <c r="C1191" s="119">
        <v>222.86780020095051</v>
      </c>
      <c r="D1191" s="119">
        <v>791.08039061187924</v>
      </c>
      <c r="E1191" s="1"/>
      <c r="F1191" s="20" t="s">
        <v>38</v>
      </c>
      <c r="G1191" s="119">
        <f t="shared" si="247"/>
        <v>273.01305524616441</v>
      </c>
      <c r="H1191" s="119">
        <f t="shared" si="247"/>
        <v>988.85048826484899</v>
      </c>
      <c r="I1191" s="2"/>
      <c r="J1191" s="20">
        <v>135</v>
      </c>
      <c r="K1191" s="119">
        <f t="shared" si="248"/>
        <v>1.2250000000000001</v>
      </c>
      <c r="L1191" s="119">
        <f t="shared" si="248"/>
        <v>1.25</v>
      </c>
    </row>
    <row r="1192" spans="2:12" ht="25.2" hidden="1" customHeight="1">
      <c r="B1192" s="120" t="s">
        <v>296</v>
      </c>
      <c r="C1192" s="206">
        <f>AVERAGE(C1178:D1191)</f>
        <v>463.08718163451891</v>
      </c>
      <c r="D1192" s="207"/>
      <c r="E1192" s="2"/>
      <c r="F1192" s="1"/>
      <c r="G1192" s="206">
        <f>AVERAGE(G1178:H1191)</f>
        <v>541.74748574243119</v>
      </c>
      <c r="H1192" s="2"/>
      <c r="I1192" s="2"/>
      <c r="J1192" s="21" t="s">
        <v>123</v>
      </c>
      <c r="K1192" s="2"/>
      <c r="L1192" s="2"/>
    </row>
    <row r="1193" spans="2:12" ht="25.2" hidden="1" customHeight="1">
      <c r="B1193" s="120" t="s">
        <v>124</v>
      </c>
      <c r="C1193" s="2"/>
      <c r="D1193" s="2"/>
      <c r="E1193" s="2"/>
      <c r="F1193" s="2"/>
      <c r="G1193" s="2"/>
      <c r="H1193" s="2"/>
      <c r="I1193" s="2"/>
      <c r="J1193" s="2"/>
      <c r="K1193" s="2"/>
      <c r="L1193" s="2"/>
    </row>
    <row r="1194" spans="2:12" ht="25.2" hidden="1" customHeight="1">
      <c r="B1194" s="120" t="s">
        <v>125</v>
      </c>
      <c r="C1194" s="2"/>
      <c r="D1194" s="2"/>
      <c r="E1194" s="2"/>
      <c r="F1194" s="2"/>
      <c r="G1194" s="2"/>
      <c r="H1194" s="2"/>
      <c r="I1194" s="2"/>
      <c r="J1194" s="2"/>
    </row>
    <row r="1195" spans="2:12" ht="25.2" hidden="1" customHeight="1">
      <c r="B1195" s="1" t="s">
        <v>475</v>
      </c>
      <c r="C1195" s="1"/>
      <c r="D1195" s="1"/>
      <c r="E1195" s="1"/>
      <c r="F1195" s="1"/>
      <c r="G1195" s="1"/>
      <c r="H1195" s="1"/>
      <c r="I1195" s="1"/>
      <c r="J1195" s="1"/>
    </row>
    <row r="1196" spans="2:12" ht="25.2" hidden="1" customHeight="1">
      <c r="B1196" s="1" t="s">
        <v>476</v>
      </c>
      <c r="C1196" s="1"/>
      <c r="D1196" s="1"/>
      <c r="E1196" s="1"/>
      <c r="F1196" s="1"/>
      <c r="G1196" s="1"/>
      <c r="H1196" s="1"/>
      <c r="I1196" s="1"/>
      <c r="J1196" s="1"/>
    </row>
    <row r="1197" spans="2:12" ht="25.2" hidden="1" customHeight="1">
      <c r="B1197" s="1" t="s">
        <v>477</v>
      </c>
      <c r="C1197" s="1"/>
      <c r="D1197" s="1"/>
      <c r="E1197" s="1"/>
      <c r="F1197" s="1"/>
      <c r="G1197" s="1"/>
      <c r="H1197" s="1"/>
      <c r="I1197" s="1"/>
      <c r="J1197" s="1"/>
    </row>
    <row r="1198" spans="2:12" ht="25.2" hidden="1" customHeight="1">
      <c r="B1198" s="1"/>
      <c r="C1198" s="2"/>
      <c r="D1198" s="2"/>
      <c r="E1198" s="2"/>
      <c r="F1198" s="1"/>
      <c r="G1198" s="1"/>
      <c r="H1198" s="1"/>
      <c r="I1198" s="1"/>
      <c r="J1198" s="1"/>
    </row>
    <row r="1199" spans="2:12" ht="25.2" hidden="1" customHeight="1">
      <c r="B1199" s="64"/>
      <c r="C1199" s="80" t="s">
        <v>201</v>
      </c>
      <c r="D1199" s="64"/>
      <c r="E1199" s="64"/>
      <c r="F1199" s="64"/>
      <c r="G1199" s="64"/>
      <c r="H1199" s="64"/>
      <c r="I1199" s="64"/>
      <c r="J1199" s="64"/>
    </row>
    <row r="1200" spans="2:12" ht="25.2" hidden="1" customHeight="1">
      <c r="B1200" s="64"/>
      <c r="C1200" s="399" t="s">
        <v>297</v>
      </c>
      <c r="D1200" s="400"/>
      <c r="E1200" s="401"/>
      <c r="F1200" s="64"/>
      <c r="G1200" s="483" t="s">
        <v>120</v>
      </c>
      <c r="H1200" s="483"/>
      <c r="I1200" s="483"/>
      <c r="J1200" s="64"/>
    </row>
    <row r="1201" spans="2:48" ht="25.2" hidden="1" customHeight="1">
      <c r="B1201" s="64"/>
      <c r="C1201" s="61" t="s">
        <v>128</v>
      </c>
      <c r="D1201" s="118" t="s">
        <v>47</v>
      </c>
      <c r="E1201" s="118" t="s">
        <v>48</v>
      </c>
      <c r="F1201" s="64"/>
      <c r="G1201" s="45" t="s">
        <v>278</v>
      </c>
      <c r="H1201" s="94" t="s">
        <v>466</v>
      </c>
      <c r="I1201" s="94" t="s">
        <v>48</v>
      </c>
      <c r="J1201" s="64"/>
    </row>
    <row r="1202" spans="2:48" ht="25.2" hidden="1" customHeight="1">
      <c r="B1202" s="64"/>
      <c r="C1202" s="9" t="s">
        <v>129</v>
      </c>
      <c r="D1202" s="63">
        <v>1</v>
      </c>
      <c r="E1202" s="63">
        <v>1</v>
      </c>
      <c r="F1202" s="64"/>
      <c r="G1202" s="9" t="s">
        <v>205</v>
      </c>
      <c r="H1202" s="119">
        <f>G869</f>
        <v>1</v>
      </c>
      <c r="I1202" s="119">
        <f>H869</f>
        <v>1</v>
      </c>
      <c r="J1202" s="64"/>
    </row>
    <row r="1203" spans="2:48" ht="25.2" hidden="1" customHeight="1">
      <c r="B1203" s="64"/>
      <c r="C1203" s="9" t="s">
        <v>130</v>
      </c>
      <c r="D1203" s="63">
        <v>1.1499999999999999</v>
      </c>
      <c r="E1203" s="63">
        <v>1.6966788184975301</v>
      </c>
      <c r="F1203" s="64"/>
      <c r="G1203" s="9" t="s">
        <v>206</v>
      </c>
      <c r="H1203" s="119">
        <f>G870</f>
        <v>1.1687500000000002</v>
      </c>
      <c r="I1203" s="119">
        <f>H870</f>
        <v>1.1875</v>
      </c>
      <c r="J1203" s="64"/>
    </row>
    <row r="1204" spans="2:48" ht="25.2" hidden="1" customHeight="1">
      <c r="B1204" s="64"/>
      <c r="C1204" s="81" t="str">
        <f>C5</f>
        <v>https://www.cupt.gov.pl/wp-content/uploads/2024/06/upload_koszty-jednostkowe_ver2024-06-17_6973_975.xlsx</v>
      </c>
      <c r="D1204" s="64"/>
      <c r="E1204" s="64"/>
      <c r="F1204" s="64"/>
      <c r="G1204" s="494" t="s">
        <v>298</v>
      </c>
      <c r="H1204" s="494"/>
      <c r="I1204" s="494"/>
      <c r="J1204" s="64"/>
    </row>
    <row r="1205" spans="2:48" ht="25.2" hidden="1" customHeight="1">
      <c r="B1205" s="167" t="s">
        <v>299</v>
      </c>
      <c r="C1205" s="167"/>
      <c r="D1205" s="64"/>
      <c r="E1205" s="66"/>
      <c r="F1205" s="64"/>
      <c r="G1205" s="64"/>
      <c r="H1205" s="64"/>
      <c r="I1205" s="66"/>
      <c r="J1205" s="14"/>
    </row>
    <row r="1206" spans="2:48" ht="25.2" hidden="1" customHeight="1">
      <c r="B1206" s="2" t="s">
        <v>478</v>
      </c>
      <c r="C1206" s="80"/>
      <c r="D1206" s="80"/>
      <c r="E1206" s="66"/>
      <c r="F1206" s="64"/>
      <c r="G1206" s="64"/>
      <c r="H1206" s="64"/>
      <c r="I1206" s="66"/>
      <c r="J1206" s="14"/>
    </row>
    <row r="1207" spans="2:48" ht="25.2" hidden="1" customHeight="1">
      <c r="B1207" s="125"/>
      <c r="C1207" s="125"/>
      <c r="D1207" s="83">
        <v>2020</v>
      </c>
      <c r="E1207" s="83">
        <v>2025</v>
      </c>
      <c r="F1207" s="83">
        <v>2030</v>
      </c>
      <c r="G1207" s="83">
        <v>2035</v>
      </c>
      <c r="H1207" s="83">
        <v>2040</v>
      </c>
      <c r="I1207" s="83">
        <v>2045</v>
      </c>
      <c r="J1207" s="83">
        <v>2050</v>
      </c>
    </row>
    <row r="1208" spans="2:48" ht="25.2" hidden="1" customHeight="1">
      <c r="B1208" s="126" t="s">
        <v>479</v>
      </c>
      <c r="C1208" s="208"/>
      <c r="D1208" s="85">
        <v>80</v>
      </c>
      <c r="E1208" s="85">
        <v>165</v>
      </c>
      <c r="F1208" s="85">
        <v>250</v>
      </c>
      <c r="G1208" s="85">
        <v>390</v>
      </c>
      <c r="H1208" s="85">
        <v>525</v>
      </c>
      <c r="I1208" s="85">
        <v>660</v>
      </c>
      <c r="J1208" s="85">
        <v>800</v>
      </c>
    </row>
    <row r="1209" spans="2:48" ht="25.2" hidden="1" customHeight="1">
      <c r="B1209" s="120" t="s">
        <v>480</v>
      </c>
      <c r="C1209" s="2"/>
      <c r="D1209" s="2"/>
      <c r="E1209" s="2"/>
      <c r="F1209" s="2"/>
      <c r="G1209" s="2"/>
      <c r="H1209" s="2"/>
      <c r="I1209" s="2"/>
      <c r="J1209" s="2"/>
    </row>
    <row r="1210" spans="2:48" hidden="1"/>
    <row r="1211" spans="2:48" ht="25.2" hidden="1" customHeight="1">
      <c r="B1211" s="125" t="s">
        <v>300</v>
      </c>
      <c r="C1211" s="83"/>
      <c r="D1211" s="83">
        <v>2016</v>
      </c>
      <c r="E1211" s="66"/>
      <c r="F1211" s="64"/>
      <c r="G1211" s="64"/>
      <c r="H1211" s="64"/>
      <c r="I1211" s="66"/>
      <c r="J1211" s="14"/>
      <c r="K1211" s="14"/>
      <c r="L1211" s="14"/>
      <c r="M1211" s="14"/>
      <c r="N1211" s="64"/>
      <c r="O1211" s="64"/>
      <c r="P1211" s="64"/>
      <c r="Q1211" s="14"/>
      <c r="R1211" s="14"/>
      <c r="S1211" s="14"/>
      <c r="T1211" s="64"/>
      <c r="U1211" s="64"/>
      <c r="V1211" s="64"/>
      <c r="W1211" s="64"/>
      <c r="X1211" s="64"/>
      <c r="Y1211" s="64"/>
      <c r="Z1211" s="64"/>
      <c r="AA1211" s="64"/>
      <c r="AB1211" s="64"/>
      <c r="AC1211" s="64"/>
      <c r="AD1211" s="64"/>
      <c r="AE1211" s="64"/>
      <c r="AF1211" s="64"/>
      <c r="AG1211" s="64"/>
      <c r="AH1211" s="64"/>
      <c r="AI1211" s="64"/>
      <c r="AJ1211" s="64"/>
      <c r="AK1211" s="64"/>
      <c r="AL1211" s="64"/>
      <c r="AM1211" s="64"/>
      <c r="AN1211" s="64"/>
      <c r="AO1211" s="64"/>
      <c r="AP1211" s="64"/>
      <c r="AQ1211" s="64"/>
      <c r="AR1211" s="64"/>
      <c r="AS1211" s="64"/>
      <c r="AT1211" s="64"/>
      <c r="AU1211" s="64"/>
      <c r="AV1211" s="64"/>
    </row>
    <row r="1212" spans="2:48" ht="25.2" hidden="1" customHeight="1">
      <c r="B1212" s="126" t="s">
        <v>301</v>
      </c>
      <c r="C1212" s="149"/>
      <c r="D1212" s="134">
        <f>R1685</f>
        <v>4.3632</v>
      </c>
      <c r="E1212" s="66"/>
      <c r="F1212" s="64"/>
      <c r="G1212" s="64"/>
      <c r="H1212" s="64"/>
      <c r="I1212" s="66"/>
      <c r="J1212" s="14"/>
      <c r="K1212" s="14"/>
      <c r="L1212" s="14"/>
      <c r="M1212" s="14"/>
      <c r="N1212" s="64"/>
      <c r="O1212" s="64"/>
      <c r="P1212" s="64"/>
      <c r="Q1212" s="14"/>
      <c r="R1212" s="14"/>
      <c r="S1212" s="14"/>
      <c r="T1212" s="64"/>
      <c r="U1212" s="64"/>
      <c r="V1212" s="64"/>
      <c r="W1212" s="64"/>
      <c r="X1212" s="64"/>
      <c r="Y1212" s="64"/>
      <c r="Z1212" s="64"/>
      <c r="AA1212" s="64"/>
      <c r="AB1212" s="64"/>
      <c r="AC1212" s="64"/>
      <c r="AD1212" s="64"/>
      <c r="AE1212" s="64"/>
      <c r="AF1212" s="64"/>
      <c r="AG1212" s="64"/>
      <c r="AH1212" s="64"/>
      <c r="AI1212" s="64"/>
      <c r="AJ1212" s="64"/>
      <c r="AK1212" s="64"/>
      <c r="AL1212" s="64"/>
      <c r="AM1212" s="64"/>
      <c r="AN1212" s="64"/>
      <c r="AO1212" s="64"/>
      <c r="AP1212" s="64"/>
      <c r="AQ1212" s="64"/>
      <c r="AR1212" s="64"/>
      <c r="AS1212" s="64"/>
      <c r="AT1212" s="64"/>
      <c r="AU1212" s="64"/>
      <c r="AV1212" s="64"/>
    </row>
    <row r="1213" spans="2:48" ht="25.2" hidden="1" customHeight="1">
      <c r="B1213" s="120" t="s">
        <v>72</v>
      </c>
      <c r="C1213" s="39"/>
      <c r="D1213" s="64"/>
      <c r="E1213" s="66"/>
      <c r="F1213" s="64"/>
      <c r="G1213" s="64"/>
      <c r="H1213" s="64"/>
      <c r="I1213" s="66"/>
      <c r="J1213" s="14"/>
      <c r="K1213" s="14"/>
      <c r="L1213" s="14"/>
      <c r="M1213" s="14"/>
      <c r="N1213" s="64"/>
      <c r="O1213" s="64"/>
      <c r="P1213" s="64"/>
      <c r="Q1213" s="14"/>
      <c r="R1213" s="14"/>
      <c r="S1213" s="14"/>
      <c r="T1213" s="64"/>
      <c r="U1213" s="64"/>
      <c r="V1213" s="64"/>
      <c r="W1213" s="64"/>
      <c r="X1213" s="64"/>
      <c r="Y1213" s="64"/>
      <c r="Z1213" s="64"/>
      <c r="AA1213" s="64"/>
      <c r="AB1213" s="64"/>
      <c r="AC1213" s="64"/>
      <c r="AD1213" s="64"/>
      <c r="AE1213" s="64"/>
      <c r="AF1213" s="64"/>
      <c r="AG1213" s="64"/>
      <c r="AH1213" s="64"/>
      <c r="AI1213" s="64"/>
      <c r="AJ1213" s="64"/>
      <c r="AK1213" s="64"/>
      <c r="AL1213" s="64"/>
      <c r="AM1213" s="64"/>
      <c r="AN1213" s="64"/>
      <c r="AO1213" s="64"/>
      <c r="AP1213" s="64"/>
      <c r="AQ1213" s="64"/>
      <c r="AR1213" s="64"/>
      <c r="AS1213" s="64"/>
      <c r="AT1213" s="64"/>
      <c r="AU1213" s="64"/>
      <c r="AV1213" s="64"/>
    </row>
    <row r="1214" spans="2:48" ht="25.2" hidden="1" customHeight="1">
      <c r="B1214" s="39"/>
      <c r="C1214" s="39"/>
      <c r="D1214" s="64"/>
      <c r="E1214" s="66"/>
      <c r="F1214" s="64"/>
      <c r="G1214" s="64"/>
      <c r="H1214" s="64"/>
      <c r="I1214" s="66"/>
      <c r="J1214" s="14"/>
      <c r="K1214" s="14"/>
      <c r="L1214" s="14"/>
      <c r="M1214" s="14"/>
      <c r="N1214" s="64"/>
      <c r="O1214" s="64"/>
      <c r="P1214" s="64"/>
      <c r="Q1214" s="14"/>
      <c r="R1214" s="14"/>
      <c r="S1214" s="14"/>
      <c r="T1214" s="64"/>
      <c r="U1214" s="64"/>
      <c r="V1214" s="64"/>
      <c r="W1214" s="64"/>
      <c r="X1214" s="64"/>
      <c r="Y1214" s="64"/>
      <c r="Z1214" s="64"/>
      <c r="AA1214" s="64"/>
      <c r="AB1214" s="64"/>
      <c r="AC1214" s="64"/>
      <c r="AD1214" s="64"/>
      <c r="AE1214" s="64"/>
      <c r="AF1214" s="64"/>
      <c r="AG1214" s="64"/>
      <c r="AH1214" s="64"/>
      <c r="AI1214" s="64"/>
      <c r="AJ1214" s="64"/>
      <c r="AK1214" s="64"/>
      <c r="AL1214" s="64"/>
      <c r="AM1214" s="64"/>
      <c r="AN1214" s="64"/>
      <c r="AO1214" s="64"/>
      <c r="AP1214" s="64"/>
      <c r="AQ1214" s="64"/>
      <c r="AR1214" s="64"/>
      <c r="AS1214" s="64"/>
      <c r="AT1214" s="64"/>
      <c r="AU1214" s="64"/>
      <c r="AV1214" s="64"/>
    </row>
    <row r="1215" spans="2:48" ht="25.2" hidden="1" customHeight="1">
      <c r="B1215" s="125" t="s">
        <v>102</v>
      </c>
      <c r="C1215" s="83"/>
      <c r="D1215" s="83">
        <v>2016</v>
      </c>
      <c r="E1215" s="83">
        <f t="shared" ref="E1215:AV1215" si="249">D1215+1</f>
        <v>2017</v>
      </c>
      <c r="F1215" s="83">
        <f t="shared" si="249"/>
        <v>2018</v>
      </c>
      <c r="G1215" s="83">
        <f t="shared" si="249"/>
        <v>2019</v>
      </c>
      <c r="H1215" s="83">
        <f t="shared" si="249"/>
        <v>2020</v>
      </c>
      <c r="I1215" s="83">
        <f t="shared" si="249"/>
        <v>2021</v>
      </c>
      <c r="J1215" s="83">
        <f t="shared" si="249"/>
        <v>2022</v>
      </c>
      <c r="K1215" s="83">
        <f t="shared" si="249"/>
        <v>2023</v>
      </c>
      <c r="L1215" s="83">
        <f t="shared" si="249"/>
        <v>2024</v>
      </c>
      <c r="M1215" s="83">
        <f t="shared" si="249"/>
        <v>2025</v>
      </c>
      <c r="N1215" s="83">
        <f t="shared" si="249"/>
        <v>2026</v>
      </c>
      <c r="O1215" s="83">
        <f t="shared" si="249"/>
        <v>2027</v>
      </c>
      <c r="P1215" s="83">
        <f t="shared" si="249"/>
        <v>2028</v>
      </c>
      <c r="Q1215" s="83">
        <f t="shared" si="249"/>
        <v>2029</v>
      </c>
      <c r="R1215" s="83">
        <f t="shared" si="249"/>
        <v>2030</v>
      </c>
      <c r="S1215" s="83">
        <f t="shared" si="249"/>
        <v>2031</v>
      </c>
      <c r="T1215" s="83">
        <f t="shared" si="249"/>
        <v>2032</v>
      </c>
      <c r="U1215" s="83">
        <f t="shared" si="249"/>
        <v>2033</v>
      </c>
      <c r="V1215" s="83">
        <f t="shared" si="249"/>
        <v>2034</v>
      </c>
      <c r="W1215" s="83">
        <f t="shared" si="249"/>
        <v>2035</v>
      </c>
      <c r="X1215" s="83">
        <f t="shared" si="249"/>
        <v>2036</v>
      </c>
      <c r="Y1215" s="83">
        <f t="shared" si="249"/>
        <v>2037</v>
      </c>
      <c r="Z1215" s="83">
        <f t="shared" si="249"/>
        <v>2038</v>
      </c>
      <c r="AA1215" s="83">
        <f t="shared" si="249"/>
        <v>2039</v>
      </c>
      <c r="AB1215" s="83">
        <f t="shared" si="249"/>
        <v>2040</v>
      </c>
      <c r="AC1215" s="83">
        <f t="shared" si="249"/>
        <v>2041</v>
      </c>
      <c r="AD1215" s="83">
        <f t="shared" si="249"/>
        <v>2042</v>
      </c>
      <c r="AE1215" s="83">
        <f t="shared" si="249"/>
        <v>2043</v>
      </c>
      <c r="AF1215" s="83">
        <f t="shared" si="249"/>
        <v>2044</v>
      </c>
      <c r="AG1215" s="83">
        <f t="shared" si="249"/>
        <v>2045</v>
      </c>
      <c r="AH1215" s="83">
        <f t="shared" si="249"/>
        <v>2046</v>
      </c>
      <c r="AI1215" s="83">
        <f t="shared" si="249"/>
        <v>2047</v>
      </c>
      <c r="AJ1215" s="83">
        <f t="shared" si="249"/>
        <v>2048</v>
      </c>
      <c r="AK1215" s="83">
        <f t="shared" si="249"/>
        <v>2049</v>
      </c>
      <c r="AL1215" s="83">
        <f t="shared" si="249"/>
        <v>2050</v>
      </c>
      <c r="AM1215" s="83">
        <f t="shared" si="249"/>
        <v>2051</v>
      </c>
      <c r="AN1215" s="83">
        <f t="shared" si="249"/>
        <v>2052</v>
      </c>
      <c r="AO1215" s="83">
        <f t="shared" si="249"/>
        <v>2053</v>
      </c>
      <c r="AP1215" s="83">
        <f t="shared" si="249"/>
        <v>2054</v>
      </c>
      <c r="AQ1215" s="83">
        <f t="shared" si="249"/>
        <v>2055</v>
      </c>
      <c r="AR1215" s="83">
        <f t="shared" si="249"/>
        <v>2056</v>
      </c>
      <c r="AS1215" s="83">
        <f t="shared" si="249"/>
        <v>2057</v>
      </c>
      <c r="AT1215" s="83">
        <f t="shared" si="249"/>
        <v>2058</v>
      </c>
      <c r="AU1215" s="83">
        <f t="shared" si="249"/>
        <v>2059</v>
      </c>
      <c r="AV1215" s="83">
        <f t="shared" si="249"/>
        <v>2060</v>
      </c>
    </row>
    <row r="1216" spans="2:48" ht="25.2" hidden="1" customHeight="1">
      <c r="B1216" s="126" t="s">
        <v>143</v>
      </c>
      <c r="C1216" s="209"/>
      <c r="D1216" s="359"/>
      <c r="E1216" s="59">
        <f>IF(S1662=0,1,S1662/100)</f>
        <v>1.02</v>
      </c>
      <c r="F1216" s="59">
        <f t="shared" ref="F1216:G1216" si="250">IF(T1662=0,1,T1662/100)</f>
        <v>1.016</v>
      </c>
      <c r="G1216" s="59">
        <f t="shared" si="250"/>
        <v>1.0229999999999999</v>
      </c>
      <c r="H1216" s="59">
        <f>IF(V1662=0,1,V1662/100)</f>
        <v>1.034</v>
      </c>
      <c r="I1216" s="59">
        <f t="shared" ref="I1216:J1216" si="251">IF(W1662=0,1,W1662/100)</f>
        <v>1.0509999999999999</v>
      </c>
      <c r="J1216" s="59">
        <f t="shared" si="251"/>
        <v>1.1440000000000001</v>
      </c>
      <c r="K1216" s="59">
        <f>IF(Y1662=0,1,Y1662/100)</f>
        <v>1.1140000000000001</v>
      </c>
      <c r="L1216" s="59">
        <f t="shared" ref="L1216:AV1216" si="252">IF(Z1662=0,1,Z1662/100)</f>
        <v>1</v>
      </c>
      <c r="M1216" s="59">
        <f t="shared" si="252"/>
        <v>1</v>
      </c>
      <c r="N1216" s="59">
        <f t="shared" si="252"/>
        <v>1</v>
      </c>
      <c r="O1216" s="59">
        <f t="shared" si="252"/>
        <v>1</v>
      </c>
      <c r="P1216" s="59">
        <f t="shared" si="252"/>
        <v>1</v>
      </c>
      <c r="Q1216" s="59">
        <f t="shared" si="252"/>
        <v>1</v>
      </c>
      <c r="R1216" s="59">
        <f t="shared" si="252"/>
        <v>1</v>
      </c>
      <c r="S1216" s="59">
        <f t="shared" si="252"/>
        <v>1</v>
      </c>
      <c r="T1216" s="59">
        <f t="shared" si="252"/>
        <v>1</v>
      </c>
      <c r="U1216" s="59">
        <f t="shared" si="252"/>
        <v>1</v>
      </c>
      <c r="V1216" s="59">
        <f t="shared" si="252"/>
        <v>1</v>
      </c>
      <c r="W1216" s="59">
        <f t="shared" si="252"/>
        <v>1</v>
      </c>
      <c r="X1216" s="59">
        <f t="shared" si="252"/>
        <v>1</v>
      </c>
      <c r="Y1216" s="59">
        <f t="shared" si="252"/>
        <v>1</v>
      </c>
      <c r="Z1216" s="59">
        <f t="shared" si="252"/>
        <v>1</v>
      </c>
      <c r="AA1216" s="59">
        <f t="shared" si="252"/>
        <v>1</v>
      </c>
      <c r="AB1216" s="59">
        <f t="shared" si="252"/>
        <v>1</v>
      </c>
      <c r="AC1216" s="59">
        <f t="shared" si="252"/>
        <v>1</v>
      </c>
      <c r="AD1216" s="59">
        <f t="shared" si="252"/>
        <v>1</v>
      </c>
      <c r="AE1216" s="59">
        <f t="shared" si="252"/>
        <v>1</v>
      </c>
      <c r="AF1216" s="59">
        <f t="shared" si="252"/>
        <v>1</v>
      </c>
      <c r="AG1216" s="59">
        <f t="shared" si="252"/>
        <v>1</v>
      </c>
      <c r="AH1216" s="59">
        <f t="shared" si="252"/>
        <v>1</v>
      </c>
      <c r="AI1216" s="59">
        <f t="shared" si="252"/>
        <v>1</v>
      </c>
      <c r="AJ1216" s="59">
        <f t="shared" si="252"/>
        <v>1</v>
      </c>
      <c r="AK1216" s="59">
        <f t="shared" si="252"/>
        <v>1</v>
      </c>
      <c r="AL1216" s="59">
        <f t="shared" si="252"/>
        <v>1</v>
      </c>
      <c r="AM1216" s="59">
        <f t="shared" si="252"/>
        <v>1</v>
      </c>
      <c r="AN1216" s="59">
        <f t="shared" si="252"/>
        <v>1</v>
      </c>
      <c r="AO1216" s="59">
        <f t="shared" si="252"/>
        <v>1</v>
      </c>
      <c r="AP1216" s="59">
        <f t="shared" si="252"/>
        <v>1</v>
      </c>
      <c r="AQ1216" s="59">
        <f t="shared" si="252"/>
        <v>1</v>
      </c>
      <c r="AR1216" s="59">
        <f t="shared" si="252"/>
        <v>1</v>
      </c>
      <c r="AS1216" s="59">
        <f t="shared" si="252"/>
        <v>1</v>
      </c>
      <c r="AT1216" s="59">
        <f t="shared" si="252"/>
        <v>1</v>
      </c>
      <c r="AU1216" s="59">
        <f t="shared" si="252"/>
        <v>1</v>
      </c>
      <c r="AV1216" s="59">
        <f t="shared" si="252"/>
        <v>1</v>
      </c>
    </row>
    <row r="1217" spans="2:48" ht="25.2" hidden="1" customHeight="1">
      <c r="B1217" s="126" t="s">
        <v>302</v>
      </c>
      <c r="C1217" s="209"/>
      <c r="D1217" s="360">
        <v>1</v>
      </c>
      <c r="E1217" s="59">
        <f t="shared" ref="E1217:AV1217" si="253">D1217*E1216</f>
        <v>1.02</v>
      </c>
      <c r="F1217" s="59">
        <f t="shared" si="253"/>
        <v>1.0363200000000001</v>
      </c>
      <c r="G1217" s="59">
        <f t="shared" si="253"/>
        <v>1.06015536</v>
      </c>
      <c r="H1217" s="59">
        <f t="shared" si="253"/>
        <v>1.0962006422399999</v>
      </c>
      <c r="I1217" s="59">
        <f t="shared" si="253"/>
        <v>1.1521068749942398</v>
      </c>
      <c r="J1217" s="59">
        <f t="shared" si="253"/>
        <v>1.3180102649934105</v>
      </c>
      <c r="K1217" s="59">
        <f t="shared" si="253"/>
        <v>1.4682634352026593</v>
      </c>
      <c r="L1217" s="59">
        <f t="shared" si="253"/>
        <v>1.4682634352026593</v>
      </c>
      <c r="M1217" s="59">
        <f t="shared" si="253"/>
        <v>1.4682634352026593</v>
      </c>
      <c r="N1217" s="59">
        <f t="shared" si="253"/>
        <v>1.4682634352026593</v>
      </c>
      <c r="O1217" s="59">
        <f t="shared" si="253"/>
        <v>1.4682634352026593</v>
      </c>
      <c r="P1217" s="59">
        <f t="shared" si="253"/>
        <v>1.4682634352026593</v>
      </c>
      <c r="Q1217" s="59">
        <f t="shared" si="253"/>
        <v>1.4682634352026593</v>
      </c>
      <c r="R1217" s="59">
        <f t="shared" si="253"/>
        <v>1.4682634352026593</v>
      </c>
      <c r="S1217" s="59">
        <f t="shared" si="253"/>
        <v>1.4682634352026593</v>
      </c>
      <c r="T1217" s="59">
        <f t="shared" si="253"/>
        <v>1.4682634352026593</v>
      </c>
      <c r="U1217" s="59">
        <f t="shared" si="253"/>
        <v>1.4682634352026593</v>
      </c>
      <c r="V1217" s="59">
        <f t="shared" si="253"/>
        <v>1.4682634352026593</v>
      </c>
      <c r="W1217" s="59">
        <f t="shared" si="253"/>
        <v>1.4682634352026593</v>
      </c>
      <c r="X1217" s="59">
        <f t="shared" si="253"/>
        <v>1.4682634352026593</v>
      </c>
      <c r="Y1217" s="59">
        <f t="shared" si="253"/>
        <v>1.4682634352026593</v>
      </c>
      <c r="Z1217" s="59">
        <f t="shared" si="253"/>
        <v>1.4682634352026593</v>
      </c>
      <c r="AA1217" s="59">
        <f t="shared" si="253"/>
        <v>1.4682634352026593</v>
      </c>
      <c r="AB1217" s="59">
        <f t="shared" si="253"/>
        <v>1.4682634352026593</v>
      </c>
      <c r="AC1217" s="59">
        <f t="shared" si="253"/>
        <v>1.4682634352026593</v>
      </c>
      <c r="AD1217" s="59">
        <f t="shared" si="253"/>
        <v>1.4682634352026593</v>
      </c>
      <c r="AE1217" s="59">
        <f t="shared" si="253"/>
        <v>1.4682634352026593</v>
      </c>
      <c r="AF1217" s="59">
        <f t="shared" si="253"/>
        <v>1.4682634352026593</v>
      </c>
      <c r="AG1217" s="59">
        <f t="shared" si="253"/>
        <v>1.4682634352026593</v>
      </c>
      <c r="AH1217" s="59">
        <f t="shared" si="253"/>
        <v>1.4682634352026593</v>
      </c>
      <c r="AI1217" s="59">
        <f t="shared" si="253"/>
        <v>1.4682634352026593</v>
      </c>
      <c r="AJ1217" s="59">
        <f t="shared" si="253"/>
        <v>1.4682634352026593</v>
      </c>
      <c r="AK1217" s="59">
        <f t="shared" si="253"/>
        <v>1.4682634352026593</v>
      </c>
      <c r="AL1217" s="59">
        <f t="shared" si="253"/>
        <v>1.4682634352026593</v>
      </c>
      <c r="AM1217" s="59">
        <f t="shared" si="253"/>
        <v>1.4682634352026593</v>
      </c>
      <c r="AN1217" s="59">
        <f t="shared" si="253"/>
        <v>1.4682634352026593</v>
      </c>
      <c r="AO1217" s="59">
        <f t="shared" si="253"/>
        <v>1.4682634352026593</v>
      </c>
      <c r="AP1217" s="59">
        <f t="shared" si="253"/>
        <v>1.4682634352026593</v>
      </c>
      <c r="AQ1217" s="59">
        <f t="shared" si="253"/>
        <v>1.4682634352026593</v>
      </c>
      <c r="AR1217" s="59">
        <f t="shared" si="253"/>
        <v>1.4682634352026593</v>
      </c>
      <c r="AS1217" s="59">
        <f t="shared" si="253"/>
        <v>1.4682634352026593</v>
      </c>
      <c r="AT1217" s="59">
        <f t="shared" si="253"/>
        <v>1.4682634352026593</v>
      </c>
      <c r="AU1217" s="59">
        <f t="shared" si="253"/>
        <v>1.4682634352026593</v>
      </c>
      <c r="AV1217" s="59">
        <f t="shared" si="253"/>
        <v>1.4682634352026593</v>
      </c>
    </row>
    <row r="1218" spans="2:48" ht="25.2" hidden="1" customHeight="1">
      <c r="B1218" s="120" t="str">
        <f>B1663</f>
        <v>Źródło: GUS, https://stat.gov.pl/wskazniki-makroekonomiczne/ - Roczne wskaźniki makroekonomiczne, arkusz "WSKAŹNIKI CEN" (aktualizacja 19.04.2024)</v>
      </c>
      <c r="C1218" s="39"/>
      <c r="D1218" s="64"/>
      <c r="E1218" s="66"/>
      <c r="F1218" s="64"/>
      <c r="G1218" s="64"/>
      <c r="H1218" s="64"/>
      <c r="I1218" s="66"/>
      <c r="J1218" s="14"/>
      <c r="K1218" s="14"/>
      <c r="L1218" s="14"/>
      <c r="M1218" s="14"/>
      <c r="N1218" s="64"/>
      <c r="O1218" s="64"/>
      <c r="P1218" s="64"/>
      <c r="Q1218" s="14"/>
      <c r="R1218" s="14"/>
      <c r="S1218" s="14"/>
      <c r="T1218" s="64"/>
      <c r="U1218" s="64"/>
      <c r="V1218" s="64"/>
      <c r="W1218" s="64"/>
      <c r="X1218" s="64"/>
      <c r="Y1218" s="64"/>
      <c r="Z1218" s="64"/>
      <c r="AA1218" s="64"/>
      <c r="AB1218" s="64"/>
      <c r="AC1218" s="64"/>
      <c r="AD1218" s="64"/>
      <c r="AE1218" s="64"/>
      <c r="AF1218" s="64"/>
      <c r="AG1218" s="64"/>
      <c r="AH1218" s="64"/>
      <c r="AI1218" s="64"/>
      <c r="AJ1218" s="64"/>
      <c r="AK1218" s="64"/>
      <c r="AL1218" s="64"/>
      <c r="AM1218" s="64"/>
      <c r="AN1218" s="64"/>
      <c r="AO1218" s="64"/>
      <c r="AP1218" s="64"/>
      <c r="AQ1218" s="64"/>
      <c r="AR1218" s="64"/>
      <c r="AS1218" s="64"/>
      <c r="AT1218" s="64"/>
      <c r="AU1218" s="64"/>
      <c r="AV1218" s="64"/>
    </row>
    <row r="1219" spans="2:48" ht="25.2" hidden="1" customHeight="1">
      <c r="B1219" s="39"/>
      <c r="C1219" s="39"/>
      <c r="D1219" s="64"/>
      <c r="E1219" s="66"/>
      <c r="F1219" s="64"/>
      <c r="G1219" s="64"/>
      <c r="H1219" s="64"/>
      <c r="I1219" s="66"/>
      <c r="J1219" s="14"/>
      <c r="K1219" s="14"/>
      <c r="L1219" s="14"/>
      <c r="M1219" s="14"/>
      <c r="N1219" s="64"/>
      <c r="O1219" s="64"/>
      <c r="P1219" s="64"/>
      <c r="Q1219" s="14"/>
      <c r="R1219" s="14"/>
      <c r="S1219" s="14"/>
      <c r="T1219" s="64"/>
      <c r="U1219" s="64"/>
      <c r="V1219" s="64"/>
      <c r="W1219" s="64"/>
      <c r="X1219" s="64"/>
      <c r="Y1219" s="64"/>
      <c r="Z1219" s="64"/>
      <c r="AA1219" s="64"/>
      <c r="AB1219" s="64"/>
      <c r="AC1219" s="64"/>
      <c r="AD1219" s="64"/>
      <c r="AE1219" s="64"/>
      <c r="AF1219" s="64"/>
      <c r="AG1219" s="64"/>
      <c r="AH1219" s="64"/>
      <c r="AI1219" s="64"/>
      <c r="AJ1219" s="64"/>
      <c r="AK1219" s="64"/>
      <c r="AL1219" s="64"/>
      <c r="AM1219" s="64"/>
      <c r="AN1219" s="64"/>
      <c r="AO1219" s="64"/>
      <c r="AP1219" s="64"/>
      <c r="AQ1219" s="64"/>
      <c r="AR1219" s="64"/>
      <c r="AS1219" s="64"/>
      <c r="AT1219" s="64"/>
      <c r="AU1219" s="64"/>
      <c r="AV1219" s="64"/>
    </row>
    <row r="1220" spans="2:48" ht="25.2" hidden="1" customHeight="1">
      <c r="B1220" s="135" t="s">
        <v>481</v>
      </c>
      <c r="C1220" s="2"/>
      <c r="D1220" s="2"/>
      <c r="E1220" s="2"/>
      <c r="F1220" s="2"/>
      <c r="G1220" s="2"/>
      <c r="H1220" s="2"/>
      <c r="I1220" s="2"/>
      <c r="J1220" s="2"/>
      <c r="K1220" s="2"/>
      <c r="L1220" s="2"/>
      <c r="M1220" s="2"/>
      <c r="N1220" s="2"/>
      <c r="O1220" s="2"/>
      <c r="P1220" s="2"/>
      <c r="Q1220" s="210"/>
      <c r="R1220" s="210"/>
      <c r="S1220" s="2"/>
      <c r="T1220" s="2"/>
      <c r="U1220" s="2"/>
      <c r="V1220" s="2"/>
      <c r="W1220" s="2"/>
      <c r="X1220" s="2"/>
      <c r="Y1220" s="2"/>
      <c r="Z1220" s="2"/>
      <c r="AA1220" s="2"/>
      <c r="AB1220" s="2"/>
      <c r="AC1220" s="2"/>
      <c r="AD1220" s="2"/>
      <c r="AE1220" s="2"/>
      <c r="AF1220" s="2"/>
      <c r="AG1220" s="2"/>
      <c r="AH1220" s="2"/>
      <c r="AI1220" s="2"/>
      <c r="AJ1220" s="2"/>
      <c r="AK1220" s="2"/>
      <c r="AL1220" s="2"/>
      <c r="AM1220" s="2"/>
      <c r="AN1220" s="2"/>
      <c r="AO1220" s="2"/>
      <c r="AP1220" s="2"/>
      <c r="AQ1220" s="2"/>
      <c r="AR1220" s="2"/>
      <c r="AS1220" s="2"/>
      <c r="AT1220" s="2"/>
      <c r="AU1220" s="2"/>
      <c r="AV1220" s="2"/>
    </row>
    <row r="1221" spans="2:48" ht="25.2" hidden="1" customHeight="1">
      <c r="B1221" s="495" t="s">
        <v>303</v>
      </c>
      <c r="C1221" s="211" t="s">
        <v>105</v>
      </c>
      <c r="D1221" s="83"/>
      <c r="E1221" s="83"/>
      <c r="F1221" s="83"/>
      <c r="G1221" s="83">
        <v>2020</v>
      </c>
      <c r="H1221" s="83">
        <f t="shared" ref="H1221:AV1221" si="254">G1221+1</f>
        <v>2021</v>
      </c>
      <c r="I1221" s="83">
        <f t="shared" si="254"/>
        <v>2022</v>
      </c>
      <c r="J1221" s="83">
        <f t="shared" si="254"/>
        <v>2023</v>
      </c>
      <c r="K1221" s="83">
        <f t="shared" si="254"/>
        <v>2024</v>
      </c>
      <c r="L1221" s="83">
        <f t="shared" si="254"/>
        <v>2025</v>
      </c>
      <c r="M1221" s="83">
        <f t="shared" si="254"/>
        <v>2026</v>
      </c>
      <c r="N1221" s="83">
        <f t="shared" si="254"/>
        <v>2027</v>
      </c>
      <c r="O1221" s="83">
        <f t="shared" si="254"/>
        <v>2028</v>
      </c>
      <c r="P1221" s="83">
        <f t="shared" si="254"/>
        <v>2029</v>
      </c>
      <c r="Q1221" s="83">
        <f t="shared" si="254"/>
        <v>2030</v>
      </c>
      <c r="R1221" s="83">
        <f t="shared" si="254"/>
        <v>2031</v>
      </c>
      <c r="S1221" s="83">
        <f t="shared" si="254"/>
        <v>2032</v>
      </c>
      <c r="T1221" s="83">
        <f t="shared" si="254"/>
        <v>2033</v>
      </c>
      <c r="U1221" s="83">
        <f t="shared" si="254"/>
        <v>2034</v>
      </c>
      <c r="V1221" s="83">
        <f t="shared" si="254"/>
        <v>2035</v>
      </c>
      <c r="W1221" s="83">
        <f t="shared" si="254"/>
        <v>2036</v>
      </c>
      <c r="X1221" s="83">
        <f t="shared" si="254"/>
        <v>2037</v>
      </c>
      <c r="Y1221" s="83">
        <f t="shared" si="254"/>
        <v>2038</v>
      </c>
      <c r="Z1221" s="83">
        <f t="shared" si="254"/>
        <v>2039</v>
      </c>
      <c r="AA1221" s="83">
        <f t="shared" si="254"/>
        <v>2040</v>
      </c>
      <c r="AB1221" s="83">
        <f t="shared" si="254"/>
        <v>2041</v>
      </c>
      <c r="AC1221" s="83">
        <f t="shared" si="254"/>
        <v>2042</v>
      </c>
      <c r="AD1221" s="83">
        <f t="shared" si="254"/>
        <v>2043</v>
      </c>
      <c r="AE1221" s="83">
        <f t="shared" si="254"/>
        <v>2044</v>
      </c>
      <c r="AF1221" s="83">
        <f t="shared" si="254"/>
        <v>2045</v>
      </c>
      <c r="AG1221" s="83">
        <f t="shared" si="254"/>
        <v>2046</v>
      </c>
      <c r="AH1221" s="83">
        <f t="shared" si="254"/>
        <v>2047</v>
      </c>
      <c r="AI1221" s="83">
        <f t="shared" si="254"/>
        <v>2048</v>
      </c>
      <c r="AJ1221" s="83">
        <f t="shared" si="254"/>
        <v>2049</v>
      </c>
      <c r="AK1221" s="83">
        <f t="shared" si="254"/>
        <v>2050</v>
      </c>
      <c r="AL1221" s="83">
        <f t="shared" si="254"/>
        <v>2051</v>
      </c>
      <c r="AM1221" s="83">
        <f t="shared" si="254"/>
        <v>2052</v>
      </c>
      <c r="AN1221" s="83">
        <f t="shared" si="254"/>
        <v>2053</v>
      </c>
      <c r="AO1221" s="83">
        <f t="shared" si="254"/>
        <v>2054</v>
      </c>
      <c r="AP1221" s="83">
        <f t="shared" si="254"/>
        <v>2055</v>
      </c>
      <c r="AQ1221" s="83">
        <f t="shared" si="254"/>
        <v>2056</v>
      </c>
      <c r="AR1221" s="83">
        <f t="shared" si="254"/>
        <v>2057</v>
      </c>
      <c r="AS1221" s="83">
        <f t="shared" si="254"/>
        <v>2058</v>
      </c>
      <c r="AT1221" s="83">
        <f t="shared" si="254"/>
        <v>2059</v>
      </c>
      <c r="AU1221" s="83">
        <f t="shared" si="254"/>
        <v>2060</v>
      </c>
      <c r="AV1221" s="83">
        <f t="shared" si="254"/>
        <v>2061</v>
      </c>
    </row>
    <row r="1222" spans="2:48" ht="25.2" hidden="1" customHeight="1">
      <c r="B1222" s="496"/>
      <c r="C1222" s="212" t="s">
        <v>304</v>
      </c>
      <c r="D1222" s="213">
        <v>42735</v>
      </c>
      <c r="E1222" s="213">
        <f t="shared" ref="E1222:AV1222" si="255">DATE(YEAR(D1222+1),12,31)</f>
        <v>43100</v>
      </c>
      <c r="F1222" s="213">
        <f t="shared" si="255"/>
        <v>43465</v>
      </c>
      <c r="G1222" s="213">
        <f t="shared" si="255"/>
        <v>43830</v>
      </c>
      <c r="H1222" s="213">
        <f t="shared" si="255"/>
        <v>44196</v>
      </c>
      <c r="I1222" s="213">
        <f t="shared" si="255"/>
        <v>44561</v>
      </c>
      <c r="J1222" s="213">
        <f t="shared" si="255"/>
        <v>44926</v>
      </c>
      <c r="K1222" s="213">
        <f t="shared" si="255"/>
        <v>45291</v>
      </c>
      <c r="L1222" s="213">
        <f t="shared" si="255"/>
        <v>45657</v>
      </c>
      <c r="M1222" s="213">
        <f t="shared" si="255"/>
        <v>46022</v>
      </c>
      <c r="N1222" s="213">
        <f t="shared" si="255"/>
        <v>46387</v>
      </c>
      <c r="O1222" s="213">
        <f t="shared" si="255"/>
        <v>46752</v>
      </c>
      <c r="P1222" s="213">
        <f t="shared" si="255"/>
        <v>47118</v>
      </c>
      <c r="Q1222" s="213">
        <f t="shared" si="255"/>
        <v>47483</v>
      </c>
      <c r="R1222" s="213">
        <f t="shared" si="255"/>
        <v>47848</v>
      </c>
      <c r="S1222" s="213">
        <f t="shared" si="255"/>
        <v>48213</v>
      </c>
      <c r="T1222" s="213">
        <f t="shared" si="255"/>
        <v>48579</v>
      </c>
      <c r="U1222" s="213">
        <f t="shared" si="255"/>
        <v>48944</v>
      </c>
      <c r="V1222" s="213">
        <f t="shared" si="255"/>
        <v>49309</v>
      </c>
      <c r="W1222" s="213">
        <f t="shared" si="255"/>
        <v>49674</v>
      </c>
      <c r="X1222" s="213">
        <f t="shared" si="255"/>
        <v>50040</v>
      </c>
      <c r="Y1222" s="213">
        <f t="shared" si="255"/>
        <v>50405</v>
      </c>
      <c r="Z1222" s="213">
        <f t="shared" si="255"/>
        <v>50770</v>
      </c>
      <c r="AA1222" s="213">
        <f t="shared" si="255"/>
        <v>51135</v>
      </c>
      <c r="AB1222" s="213">
        <f t="shared" si="255"/>
        <v>51501</v>
      </c>
      <c r="AC1222" s="213">
        <f t="shared" si="255"/>
        <v>51866</v>
      </c>
      <c r="AD1222" s="213">
        <f t="shared" si="255"/>
        <v>52231</v>
      </c>
      <c r="AE1222" s="213">
        <f t="shared" si="255"/>
        <v>52596</v>
      </c>
      <c r="AF1222" s="213">
        <f t="shared" si="255"/>
        <v>52962</v>
      </c>
      <c r="AG1222" s="213">
        <f t="shared" si="255"/>
        <v>53327</v>
      </c>
      <c r="AH1222" s="213">
        <f t="shared" si="255"/>
        <v>53692</v>
      </c>
      <c r="AI1222" s="213">
        <f t="shared" si="255"/>
        <v>54057</v>
      </c>
      <c r="AJ1222" s="213">
        <f t="shared" si="255"/>
        <v>54423</v>
      </c>
      <c r="AK1222" s="213">
        <f t="shared" si="255"/>
        <v>54788</v>
      </c>
      <c r="AL1222" s="213">
        <f t="shared" si="255"/>
        <v>55153</v>
      </c>
      <c r="AM1222" s="213">
        <f t="shared" si="255"/>
        <v>55518</v>
      </c>
      <c r="AN1222" s="213">
        <f t="shared" si="255"/>
        <v>55884</v>
      </c>
      <c r="AO1222" s="213">
        <f t="shared" si="255"/>
        <v>56249</v>
      </c>
      <c r="AP1222" s="213">
        <f t="shared" si="255"/>
        <v>56614</v>
      </c>
      <c r="AQ1222" s="213">
        <f t="shared" si="255"/>
        <v>56979</v>
      </c>
      <c r="AR1222" s="213">
        <f t="shared" si="255"/>
        <v>57345</v>
      </c>
      <c r="AS1222" s="213">
        <f t="shared" si="255"/>
        <v>57710</v>
      </c>
      <c r="AT1222" s="213">
        <f t="shared" si="255"/>
        <v>58075</v>
      </c>
      <c r="AU1222" s="213">
        <f t="shared" si="255"/>
        <v>58440</v>
      </c>
      <c r="AV1222" s="213">
        <f t="shared" si="255"/>
        <v>58806</v>
      </c>
    </row>
    <row r="1223" spans="2:48" ht="25.2" hidden="1" customHeight="1">
      <c r="B1223" s="20" t="s">
        <v>482</v>
      </c>
      <c r="C1223" s="214"/>
      <c r="D1223" s="215">
        <f>D1208</f>
        <v>80</v>
      </c>
      <c r="E1223" s="85">
        <f>D1223+($H1223-$D1223)/($H$1222-$D$1222)</f>
        <v>80</v>
      </c>
      <c r="F1223" s="85">
        <f>E1223+($H1223-$D1223)/($H$1222-$D$1222)</f>
        <v>80</v>
      </c>
      <c r="G1223" s="85">
        <f>F1223+($H1223-$D1223)/($H$1222-$D$1222)</f>
        <v>80</v>
      </c>
      <c r="H1223" s="85">
        <f>D1208</f>
        <v>80</v>
      </c>
      <c r="I1223" s="216">
        <f>H1223+($M$1223-$H$1223)/($M$1221-$H$1221)</f>
        <v>97</v>
      </c>
      <c r="J1223" s="216">
        <f>I1223+($M$1223-$H$1223)/($M$1221-$H$1221)</f>
        <v>114</v>
      </c>
      <c r="K1223" s="216">
        <f>J1223+($M$1223-$H$1223)/($M$1221-$H$1221)</f>
        <v>131</v>
      </c>
      <c r="L1223" s="216">
        <f>K1223+($M$1223-$H$1223)/($M$1221-$H$1221)</f>
        <v>148</v>
      </c>
      <c r="M1223" s="85">
        <f>E1208</f>
        <v>165</v>
      </c>
      <c r="N1223" s="85">
        <f>M1223+($R$1223-$M$1223)/($R$1221-$M$1221)</f>
        <v>182</v>
      </c>
      <c r="O1223" s="85">
        <f>N1223+($R$1223-$M$1223)/($R$1221-$M$1221)</f>
        <v>199</v>
      </c>
      <c r="P1223" s="85">
        <f>O1223+($R$1223-$M$1223)/($R$1221-$M$1221)</f>
        <v>216</v>
      </c>
      <c r="Q1223" s="85">
        <f>P1223+($R$1223-$M$1223)/($R$1221-$M$1221)</f>
        <v>233</v>
      </c>
      <c r="R1223" s="85">
        <f>F1208</f>
        <v>250</v>
      </c>
      <c r="S1223" s="85">
        <f>R1223+($W$1223-$R$1223)/($W$1221-$R$1221)</f>
        <v>278</v>
      </c>
      <c r="T1223" s="85">
        <f>S1223+($W$1223-$R$1223)/($W$1221-$R$1221)</f>
        <v>306</v>
      </c>
      <c r="U1223" s="85">
        <f>T1223+($W$1223-$R$1223)/($W$1221-$R$1221)</f>
        <v>334</v>
      </c>
      <c r="V1223" s="85">
        <f>U1223+($W$1223-$R$1223)/($W$1221-$R$1221)</f>
        <v>362</v>
      </c>
      <c r="W1223" s="85">
        <f>G1208</f>
        <v>390</v>
      </c>
      <c r="X1223" s="85">
        <f>W1223+($AB$1223-$W$1223)/($AB$1221-$W$1221)</f>
        <v>417</v>
      </c>
      <c r="Y1223" s="85">
        <f>X1223+($AB$1223-$W$1223)/($AB$1221-$W$1221)</f>
        <v>444</v>
      </c>
      <c r="Z1223" s="85">
        <f>Y1223+($AB$1223-$W$1223)/($AB$1221-$W$1221)</f>
        <v>471</v>
      </c>
      <c r="AA1223" s="85">
        <f>Z1223+($AB$1223-$W$1223)/($AB$1221-$W$1221)</f>
        <v>498</v>
      </c>
      <c r="AB1223" s="85">
        <f>H1208</f>
        <v>525</v>
      </c>
      <c r="AC1223" s="85">
        <f>AB1223+($AG$1223-$AB$1223)/($AG$1221-$AB$1221)</f>
        <v>552</v>
      </c>
      <c r="AD1223" s="85">
        <f>AC1223+($AG$1223-$AB$1223)/($AG$1221-$AB$1221)</f>
        <v>579</v>
      </c>
      <c r="AE1223" s="85">
        <f>AD1223+($AG$1223-$AB$1223)/($AG$1221-$AB$1221)</f>
        <v>606</v>
      </c>
      <c r="AF1223" s="85">
        <f>AE1223+($AG$1223-$AB$1223)/($AG$1221-$AB$1221)</f>
        <v>633</v>
      </c>
      <c r="AG1223" s="85">
        <f>I1208</f>
        <v>660</v>
      </c>
      <c r="AH1223" s="216">
        <f>AG1223+($AL$1223-$AG$1223)/($AL$1221-$AG$1221)</f>
        <v>688</v>
      </c>
      <c r="AI1223" s="216">
        <f>AH1223+($AL$1223-$AG$1223)/($AL$1221-$AG$1221)</f>
        <v>716</v>
      </c>
      <c r="AJ1223" s="216">
        <f>AI1223+($AL$1223-$AG$1223)/($AL$1221-$AG$1221)</f>
        <v>744</v>
      </c>
      <c r="AK1223" s="216">
        <f>AJ1223+($AL$1223-$AG$1223)/($AL$1221-$AG$1221)</f>
        <v>772</v>
      </c>
      <c r="AL1223" s="85">
        <f>J1208</f>
        <v>800</v>
      </c>
      <c r="AM1223" s="85">
        <f t="shared" ref="AM1223:AV1223" si="256">AL1223</f>
        <v>800</v>
      </c>
      <c r="AN1223" s="85">
        <f t="shared" si="256"/>
        <v>800</v>
      </c>
      <c r="AO1223" s="85">
        <f t="shared" si="256"/>
        <v>800</v>
      </c>
      <c r="AP1223" s="85">
        <f t="shared" si="256"/>
        <v>800</v>
      </c>
      <c r="AQ1223" s="85">
        <f t="shared" si="256"/>
        <v>800</v>
      </c>
      <c r="AR1223" s="85">
        <f t="shared" si="256"/>
        <v>800</v>
      </c>
      <c r="AS1223" s="85">
        <f t="shared" si="256"/>
        <v>800</v>
      </c>
      <c r="AT1223" s="85">
        <f t="shared" si="256"/>
        <v>800</v>
      </c>
      <c r="AU1223" s="85">
        <f t="shared" si="256"/>
        <v>800</v>
      </c>
      <c r="AV1223" s="85">
        <f t="shared" si="256"/>
        <v>800</v>
      </c>
    </row>
    <row r="1224" spans="2:48" ht="25.2" hidden="1" customHeight="1">
      <c r="B1224" s="217" t="s">
        <v>305</v>
      </c>
      <c r="C1224" s="218"/>
      <c r="D1224" s="219"/>
      <c r="E1224" s="220">
        <f t="shared" ref="E1224:AV1224" si="257">E1223-D1223</f>
        <v>0</v>
      </c>
      <c r="F1224" s="220">
        <f t="shared" si="257"/>
        <v>0</v>
      </c>
      <c r="G1224" s="220">
        <f t="shared" si="257"/>
        <v>0</v>
      </c>
      <c r="H1224" s="220">
        <f t="shared" si="257"/>
        <v>0</v>
      </c>
      <c r="I1224" s="220">
        <f t="shared" si="257"/>
        <v>17</v>
      </c>
      <c r="J1224" s="220">
        <f t="shared" si="257"/>
        <v>17</v>
      </c>
      <c r="K1224" s="220">
        <f t="shared" si="257"/>
        <v>17</v>
      </c>
      <c r="L1224" s="220">
        <f t="shared" si="257"/>
        <v>17</v>
      </c>
      <c r="M1224" s="220">
        <f t="shared" si="257"/>
        <v>17</v>
      </c>
      <c r="N1224" s="220">
        <f t="shared" si="257"/>
        <v>17</v>
      </c>
      <c r="O1224" s="220">
        <f t="shared" si="257"/>
        <v>17</v>
      </c>
      <c r="P1224" s="220">
        <f t="shared" si="257"/>
        <v>17</v>
      </c>
      <c r="Q1224" s="220">
        <f t="shared" si="257"/>
        <v>17</v>
      </c>
      <c r="R1224" s="220">
        <f t="shared" si="257"/>
        <v>17</v>
      </c>
      <c r="S1224" s="220">
        <f t="shared" si="257"/>
        <v>28</v>
      </c>
      <c r="T1224" s="220">
        <f t="shared" si="257"/>
        <v>28</v>
      </c>
      <c r="U1224" s="220">
        <f t="shared" si="257"/>
        <v>28</v>
      </c>
      <c r="V1224" s="220">
        <f t="shared" si="257"/>
        <v>28</v>
      </c>
      <c r="W1224" s="220">
        <f t="shared" si="257"/>
        <v>28</v>
      </c>
      <c r="X1224" s="220">
        <f t="shared" si="257"/>
        <v>27</v>
      </c>
      <c r="Y1224" s="220">
        <f t="shared" si="257"/>
        <v>27</v>
      </c>
      <c r="Z1224" s="220">
        <f t="shared" si="257"/>
        <v>27</v>
      </c>
      <c r="AA1224" s="220">
        <f t="shared" si="257"/>
        <v>27</v>
      </c>
      <c r="AB1224" s="220">
        <f t="shared" si="257"/>
        <v>27</v>
      </c>
      <c r="AC1224" s="220">
        <f t="shared" si="257"/>
        <v>27</v>
      </c>
      <c r="AD1224" s="220">
        <f t="shared" si="257"/>
        <v>27</v>
      </c>
      <c r="AE1224" s="220">
        <f t="shared" si="257"/>
        <v>27</v>
      </c>
      <c r="AF1224" s="220">
        <f t="shared" si="257"/>
        <v>27</v>
      </c>
      <c r="AG1224" s="220">
        <f t="shared" si="257"/>
        <v>27</v>
      </c>
      <c r="AH1224" s="220">
        <f t="shared" si="257"/>
        <v>28</v>
      </c>
      <c r="AI1224" s="220">
        <f t="shared" si="257"/>
        <v>28</v>
      </c>
      <c r="AJ1224" s="220">
        <f t="shared" si="257"/>
        <v>28</v>
      </c>
      <c r="AK1224" s="220">
        <f t="shared" si="257"/>
        <v>28</v>
      </c>
      <c r="AL1224" s="220">
        <f t="shared" si="257"/>
        <v>28</v>
      </c>
      <c r="AM1224" s="220">
        <f t="shared" si="257"/>
        <v>0</v>
      </c>
      <c r="AN1224" s="220">
        <f t="shared" si="257"/>
        <v>0</v>
      </c>
      <c r="AO1224" s="220">
        <f t="shared" si="257"/>
        <v>0</v>
      </c>
      <c r="AP1224" s="220">
        <f t="shared" si="257"/>
        <v>0</v>
      </c>
      <c r="AQ1224" s="220">
        <f t="shared" si="257"/>
        <v>0</v>
      </c>
      <c r="AR1224" s="220">
        <f t="shared" si="257"/>
        <v>0</v>
      </c>
      <c r="AS1224" s="220">
        <f t="shared" si="257"/>
        <v>0</v>
      </c>
      <c r="AT1224" s="220">
        <f t="shared" si="257"/>
        <v>0</v>
      </c>
      <c r="AU1224" s="220">
        <f t="shared" si="257"/>
        <v>0</v>
      </c>
      <c r="AV1224" s="220">
        <f t="shared" si="257"/>
        <v>0</v>
      </c>
    </row>
    <row r="1225" spans="2:48" ht="25.2" hidden="1" customHeight="1">
      <c r="B1225" s="20" t="s">
        <v>483</v>
      </c>
      <c r="C1225" s="214"/>
      <c r="D1225" s="85">
        <f t="shared" ref="D1225:AV1225" si="258">$D$1212*D1217*D1223</f>
        <v>349.05599999999998</v>
      </c>
      <c r="E1225" s="85">
        <f t="shared" si="258"/>
        <v>356.03712000000002</v>
      </c>
      <c r="F1225" s="85">
        <f t="shared" si="258"/>
        <v>361.73371392000007</v>
      </c>
      <c r="G1225" s="85">
        <f>$D$1212*G1217*G1223</f>
        <v>370.05358934015999</v>
      </c>
      <c r="H1225" s="85">
        <f t="shared" si="258"/>
        <v>382.6354113777254</v>
      </c>
      <c r="I1225" s="85">
        <f t="shared" si="258"/>
        <v>487.60665354656209</v>
      </c>
      <c r="J1225" s="85">
        <f t="shared" si="258"/>
        <v>655.58463225699438</v>
      </c>
      <c r="K1225" s="85">
        <f t="shared" si="258"/>
        <v>839.22883968238784</v>
      </c>
      <c r="L1225" s="85">
        <f t="shared" si="258"/>
        <v>948.13639903048397</v>
      </c>
      <c r="M1225" s="85">
        <f t="shared" si="258"/>
        <v>1057.0439583785801</v>
      </c>
      <c r="N1225" s="85">
        <f t="shared" si="258"/>
        <v>1165.9515177266762</v>
      </c>
      <c r="O1225" s="85">
        <f t="shared" si="258"/>
        <v>1274.8590770747724</v>
      </c>
      <c r="P1225" s="85">
        <f t="shared" si="258"/>
        <v>1383.7666364228685</v>
      </c>
      <c r="Q1225" s="85">
        <f t="shared" si="258"/>
        <v>1492.6741957709646</v>
      </c>
      <c r="R1225" s="85">
        <f t="shared" si="258"/>
        <v>1601.5817551190607</v>
      </c>
      <c r="S1225" s="85">
        <f t="shared" si="258"/>
        <v>1780.9589116923955</v>
      </c>
      <c r="T1225" s="85">
        <f t="shared" si="258"/>
        <v>1960.3360682657303</v>
      </c>
      <c r="U1225" s="85">
        <f t="shared" si="258"/>
        <v>2139.7132248390653</v>
      </c>
      <c r="V1225" s="85">
        <f t="shared" si="258"/>
        <v>2319.0903814123999</v>
      </c>
      <c r="W1225" s="85">
        <f t="shared" si="258"/>
        <v>2498.4675379857349</v>
      </c>
      <c r="X1225" s="85">
        <f t="shared" si="258"/>
        <v>2671.4383675385934</v>
      </c>
      <c r="Y1225" s="85">
        <f t="shared" si="258"/>
        <v>2844.4091970914519</v>
      </c>
      <c r="Z1225" s="85">
        <f t="shared" si="258"/>
        <v>3017.3800266443104</v>
      </c>
      <c r="AA1225" s="85">
        <f t="shared" si="258"/>
        <v>3190.3508561971689</v>
      </c>
      <c r="AB1225" s="85">
        <f t="shared" si="258"/>
        <v>3363.3216857500274</v>
      </c>
      <c r="AC1225" s="85">
        <f t="shared" si="258"/>
        <v>3536.2925153028859</v>
      </c>
      <c r="AD1225" s="85">
        <f t="shared" si="258"/>
        <v>3709.2633448557449</v>
      </c>
      <c r="AE1225" s="85">
        <f t="shared" si="258"/>
        <v>3882.2341744086034</v>
      </c>
      <c r="AF1225" s="85">
        <f t="shared" si="258"/>
        <v>4055.2050039614619</v>
      </c>
      <c r="AG1225" s="85">
        <f t="shared" si="258"/>
        <v>4228.1758335143204</v>
      </c>
      <c r="AH1225" s="85">
        <f t="shared" si="258"/>
        <v>4407.5529900876554</v>
      </c>
      <c r="AI1225" s="85">
        <f t="shared" si="258"/>
        <v>4586.9301466609904</v>
      </c>
      <c r="AJ1225" s="85">
        <f t="shared" si="258"/>
        <v>4766.3073032343245</v>
      </c>
      <c r="AK1225" s="85">
        <f t="shared" si="258"/>
        <v>4945.6844598076596</v>
      </c>
      <c r="AL1225" s="85">
        <f t="shared" si="258"/>
        <v>5125.0616163809946</v>
      </c>
      <c r="AM1225" s="85">
        <f t="shared" si="258"/>
        <v>5125.0616163809946</v>
      </c>
      <c r="AN1225" s="85">
        <f t="shared" si="258"/>
        <v>5125.0616163809946</v>
      </c>
      <c r="AO1225" s="85">
        <f t="shared" si="258"/>
        <v>5125.0616163809946</v>
      </c>
      <c r="AP1225" s="85">
        <f t="shared" si="258"/>
        <v>5125.0616163809946</v>
      </c>
      <c r="AQ1225" s="85">
        <f t="shared" si="258"/>
        <v>5125.0616163809946</v>
      </c>
      <c r="AR1225" s="85">
        <f t="shared" si="258"/>
        <v>5125.0616163809946</v>
      </c>
      <c r="AS1225" s="85">
        <f t="shared" si="258"/>
        <v>5125.0616163809946</v>
      </c>
      <c r="AT1225" s="85">
        <f t="shared" si="258"/>
        <v>5125.0616163809946</v>
      </c>
      <c r="AU1225" s="85">
        <f t="shared" si="258"/>
        <v>5125.0616163809946</v>
      </c>
      <c r="AV1225" s="85">
        <f t="shared" si="258"/>
        <v>5125.0616163809946</v>
      </c>
    </row>
    <row r="1226" spans="2:48" hidden="1"/>
    <row r="1227" spans="2:48" hidden="1"/>
    <row r="1228" spans="2:48" ht="25.2" hidden="1" customHeight="1">
      <c r="B1228" s="485" t="s">
        <v>306</v>
      </c>
      <c r="C1228" s="486"/>
      <c r="D1228" s="487"/>
      <c r="E1228" s="1"/>
      <c r="F1228" s="485" t="s">
        <v>306</v>
      </c>
      <c r="G1228" s="486"/>
      <c r="H1228" s="487"/>
    </row>
    <row r="1229" spans="2:48" ht="25.2" hidden="1" customHeight="1">
      <c r="B1229" s="479" t="s">
        <v>117</v>
      </c>
      <c r="C1229" s="480"/>
      <c r="D1229" s="481"/>
      <c r="E1229" s="1"/>
      <c r="F1229" s="479" t="s">
        <v>117</v>
      </c>
      <c r="G1229" s="480"/>
      <c r="H1229" s="481"/>
    </row>
    <row r="1230" spans="2:48" ht="25.2" hidden="1" customHeight="1">
      <c r="B1230" s="479" t="s">
        <v>118</v>
      </c>
      <c r="C1230" s="480"/>
      <c r="D1230" s="481"/>
      <c r="E1230" s="1"/>
      <c r="F1230" s="479" t="s">
        <v>119</v>
      </c>
      <c r="G1230" s="480"/>
      <c r="H1230" s="481"/>
    </row>
    <row r="1231" spans="2:48" ht="25.2" hidden="1" customHeight="1">
      <c r="B1231" s="102" t="s">
        <v>121</v>
      </c>
      <c r="C1231" s="204" t="s">
        <v>47</v>
      </c>
      <c r="D1231" s="204" t="s">
        <v>48</v>
      </c>
      <c r="E1231" s="1"/>
      <c r="F1231" s="102" t="s">
        <v>121</v>
      </c>
      <c r="G1231" s="205" t="s">
        <v>47</v>
      </c>
      <c r="H1231" s="205" t="s">
        <v>48</v>
      </c>
    </row>
    <row r="1232" spans="2:48" ht="25.2" hidden="1" customHeight="1">
      <c r="B1232" s="20" t="s">
        <v>25</v>
      </c>
      <c r="C1232" s="119">
        <f t="shared" ref="C1232:C1245" si="259">(C1178*10^-6)*$D$1202*$G$1225</f>
        <v>0.24114604583295118</v>
      </c>
      <c r="D1232" s="119">
        <f t="shared" ref="D1232:D1245" si="260">(D1178*10^-6)*$E$1202*$G$1225</f>
        <v>0.6067442717442284</v>
      </c>
      <c r="E1232" s="1"/>
      <c r="F1232" s="20" t="s">
        <v>25</v>
      </c>
      <c r="G1232" s="119">
        <f t="shared" ref="G1232:H1245" si="261">C1232*K1178</f>
        <v>0.26827497598915823</v>
      </c>
      <c r="H1232" s="119">
        <f t="shared" si="261"/>
        <v>0.6825873057122569</v>
      </c>
    </row>
    <row r="1233" spans="2:45" ht="25.2" hidden="1" customHeight="1">
      <c r="B1233" s="20" t="s">
        <v>26</v>
      </c>
      <c r="C1233" s="119">
        <f t="shared" si="259"/>
        <v>0.15272855667423385</v>
      </c>
      <c r="D1233" s="119">
        <f t="shared" si="260"/>
        <v>0.33792270121722284</v>
      </c>
      <c r="E1233" s="1"/>
      <c r="F1233" s="20" t="s">
        <v>26</v>
      </c>
      <c r="G1233" s="119">
        <f t="shared" si="261"/>
        <v>0.16991051930008516</v>
      </c>
      <c r="H1233" s="119">
        <f t="shared" si="261"/>
        <v>0.38016303886937569</v>
      </c>
    </row>
    <row r="1234" spans="2:45" ht="25.2" hidden="1" customHeight="1">
      <c r="B1234" s="20" t="s">
        <v>27</v>
      </c>
      <c r="C1234" s="119">
        <f t="shared" si="259"/>
        <v>0.11636636729688873</v>
      </c>
      <c r="D1234" s="119">
        <f t="shared" si="260"/>
        <v>0.2570088376246964</v>
      </c>
      <c r="E1234" s="1"/>
      <c r="F1234" s="20" t="s">
        <v>27</v>
      </c>
      <c r="G1234" s="119">
        <f t="shared" si="261"/>
        <v>0.12945758361778872</v>
      </c>
      <c r="H1234" s="119">
        <f t="shared" si="261"/>
        <v>0.28913494232778347</v>
      </c>
    </row>
    <row r="1235" spans="2:45" ht="25.2" hidden="1" customHeight="1">
      <c r="B1235" s="20" t="s">
        <v>28</v>
      </c>
      <c r="C1235" s="119">
        <f t="shared" si="259"/>
        <v>9.4506410450000342E-2</v>
      </c>
      <c r="D1235" s="119">
        <f t="shared" si="260"/>
        <v>0.21593366671747646</v>
      </c>
      <c r="E1235" s="1"/>
      <c r="F1235" s="20" t="s">
        <v>28</v>
      </c>
      <c r="G1235" s="119">
        <f t="shared" si="261"/>
        <v>0.10513838162562539</v>
      </c>
      <c r="H1235" s="119">
        <f t="shared" si="261"/>
        <v>0.24292537505716102</v>
      </c>
    </row>
    <row r="1236" spans="2:45" ht="25.2" hidden="1" customHeight="1">
      <c r="B1236" s="20" t="s">
        <v>29</v>
      </c>
      <c r="C1236" s="119">
        <f t="shared" si="259"/>
        <v>8.0059988654948039E-2</v>
      </c>
      <c r="D1236" s="119">
        <f t="shared" si="260"/>
        <v>0.19338591895228249</v>
      </c>
      <c r="E1236" s="1"/>
      <c r="F1236" s="20" t="s">
        <v>29</v>
      </c>
      <c r="G1236" s="119">
        <f t="shared" si="261"/>
        <v>8.906673737862969E-2</v>
      </c>
      <c r="H1236" s="119">
        <f t="shared" si="261"/>
        <v>0.21755915882131779</v>
      </c>
    </row>
    <row r="1237" spans="2:45" ht="25.2" hidden="1" customHeight="1">
      <c r="B1237" s="20" t="s">
        <v>30</v>
      </c>
      <c r="C1237" s="119">
        <f t="shared" si="259"/>
        <v>7.0412983877111854E-2</v>
      </c>
      <c r="D1237" s="119">
        <f t="shared" si="260"/>
        <v>0.1813912404352106</v>
      </c>
      <c r="E1237" s="1"/>
      <c r="F1237" s="20" t="s">
        <v>30</v>
      </c>
      <c r="G1237" s="119">
        <f t="shared" si="261"/>
        <v>7.9654688010982785E-2</v>
      </c>
      <c r="H1237" s="119">
        <f t="shared" si="261"/>
        <v>0.20784412966534546</v>
      </c>
    </row>
    <row r="1238" spans="2:45" ht="25.2" hidden="1" customHeight="1">
      <c r="B1238" s="20" t="s">
        <v>31</v>
      </c>
      <c r="C1238" s="119">
        <f t="shared" si="259"/>
        <v>6.4298020717986251E-2</v>
      </c>
      <c r="D1238" s="119">
        <f t="shared" si="260"/>
        <v>0.17576586911509945</v>
      </c>
      <c r="E1238" s="1"/>
      <c r="F1238" s="20" t="s">
        <v>31</v>
      </c>
      <c r="G1238" s="119">
        <f t="shared" si="261"/>
        <v>7.3942723825684203E-2</v>
      </c>
      <c r="H1238" s="119">
        <f t="shared" si="261"/>
        <v>0.20506018063428269</v>
      </c>
    </row>
    <row r="1239" spans="2:45" ht="25.2" hidden="1" customHeight="1">
      <c r="B1239" s="20" t="s">
        <v>32</v>
      </c>
      <c r="C1239" s="119">
        <f t="shared" si="259"/>
        <v>6.099592231093133E-2</v>
      </c>
      <c r="D1239" s="119">
        <f t="shared" si="260"/>
        <v>0.17423263171290088</v>
      </c>
      <c r="E1239" s="1"/>
      <c r="F1239" s="20" t="s">
        <v>32</v>
      </c>
      <c r="G1239" s="119">
        <f t="shared" si="261"/>
        <v>7.1288984200901004E-2</v>
      </c>
      <c r="H1239" s="119">
        <f t="shared" si="261"/>
        <v>0.20690125015906979</v>
      </c>
    </row>
    <row r="1240" spans="2:45" ht="25.2" hidden="1" customHeight="1">
      <c r="B1240" s="20" t="s">
        <v>33</v>
      </c>
      <c r="C1240" s="119">
        <f t="shared" si="259"/>
        <v>6.0053949734370379E-2</v>
      </c>
      <c r="D1240" s="119">
        <f t="shared" si="260"/>
        <v>0.17594398384106388</v>
      </c>
      <c r="E1240" s="1"/>
      <c r="F1240" s="20" t="s">
        <v>33</v>
      </c>
      <c r="G1240" s="119">
        <f t="shared" si="261"/>
        <v>7.1314065309564828E-2</v>
      </c>
      <c r="H1240" s="119">
        <f t="shared" si="261"/>
        <v>0.21259898047461884</v>
      </c>
    </row>
    <row r="1241" spans="2:45" ht="25.2" hidden="1" customHeight="1">
      <c r="B1241" s="20" t="s">
        <v>34</v>
      </c>
      <c r="C1241" s="119">
        <f t="shared" si="259"/>
        <v>6.1165207337152389E-2</v>
      </c>
      <c r="D1241" s="119">
        <f t="shared" si="260"/>
        <v>0.18247040138956144</v>
      </c>
      <c r="E1241" s="1"/>
      <c r="F1241" s="20" t="s">
        <v>34</v>
      </c>
      <c r="G1241" s="119">
        <f t="shared" si="261"/>
        <v>7.3780531350440076E-2</v>
      </c>
      <c r="H1241" s="119">
        <f t="shared" si="261"/>
        <v>0.22428653504133594</v>
      </c>
    </row>
    <row r="1242" spans="2:45" ht="25.2" hidden="1" customHeight="1">
      <c r="B1242" s="20" t="s">
        <v>35</v>
      </c>
      <c r="C1242" s="119">
        <f t="shared" si="259"/>
        <v>6.4109796739474728E-2</v>
      </c>
      <c r="D1242" s="119">
        <f t="shared" si="260"/>
        <v>0.21003833554280654</v>
      </c>
      <c r="E1242" s="1"/>
      <c r="F1242" s="20" t="s">
        <v>35</v>
      </c>
      <c r="G1242" s="119">
        <f t="shared" si="261"/>
        <v>7.8534501005856544E-2</v>
      </c>
      <c r="H1242" s="119">
        <f t="shared" si="261"/>
        <v>0.26254791942850819</v>
      </c>
      <c r="I1242" s="66"/>
      <c r="J1242" s="14"/>
      <c r="K1242" s="14"/>
      <c r="L1242" s="14"/>
      <c r="M1242" s="14"/>
      <c r="N1242" s="64"/>
      <c r="O1242" s="64"/>
      <c r="P1242" s="64"/>
      <c r="Q1242" s="14"/>
      <c r="R1242" s="14"/>
      <c r="S1242" s="14"/>
      <c r="T1242" s="64"/>
      <c r="U1242" s="64"/>
      <c r="V1242" s="64"/>
      <c r="W1242" s="64"/>
      <c r="X1242" s="64"/>
      <c r="Y1242" s="64"/>
      <c r="Z1242" s="64"/>
      <c r="AA1242" s="64"/>
      <c r="AB1242" s="64"/>
      <c r="AC1242" s="64"/>
      <c r="AD1242" s="64"/>
      <c r="AE1242" s="64"/>
      <c r="AF1242" s="64"/>
      <c r="AG1242" s="64"/>
      <c r="AH1242" s="64"/>
      <c r="AI1242" s="64"/>
      <c r="AJ1242" s="64"/>
      <c r="AK1242" s="64"/>
      <c r="AL1242" s="64"/>
      <c r="AM1242" s="64"/>
      <c r="AN1242" s="64"/>
      <c r="AO1242" s="64"/>
      <c r="AP1242" s="64"/>
      <c r="AQ1242" s="64"/>
      <c r="AR1242" s="64"/>
      <c r="AS1242" s="64"/>
    </row>
    <row r="1243" spans="2:45" ht="25.2" hidden="1" customHeight="1">
      <c r="B1243" s="20" t="s">
        <v>36</v>
      </c>
      <c r="C1243" s="119">
        <f t="shared" si="259"/>
        <v>6.8723216319578492E-2</v>
      </c>
      <c r="D1243" s="119">
        <f t="shared" si="260"/>
        <v>0.23760626969605161</v>
      </c>
      <c r="E1243" s="1"/>
      <c r="F1243" s="20" t="s">
        <v>36</v>
      </c>
      <c r="G1243" s="119">
        <f t="shared" si="261"/>
        <v>8.418593999148366E-2</v>
      </c>
      <c r="H1243" s="119">
        <f t="shared" si="261"/>
        <v>0.29700783712006451</v>
      </c>
      <c r="I1243" s="66"/>
      <c r="J1243" s="14"/>
      <c r="K1243" s="14"/>
      <c r="L1243" s="14"/>
      <c r="M1243" s="14"/>
      <c r="N1243" s="64"/>
      <c r="O1243" s="64"/>
      <c r="P1243" s="64"/>
      <c r="Q1243" s="14"/>
      <c r="R1243" s="14"/>
      <c r="S1243" s="14"/>
      <c r="T1243" s="64"/>
      <c r="U1243" s="64"/>
      <c r="V1243" s="64"/>
      <c r="W1243" s="64"/>
      <c r="X1243" s="64"/>
      <c r="Y1243" s="64"/>
      <c r="Z1243" s="64"/>
      <c r="AA1243" s="64"/>
      <c r="AB1243" s="64"/>
      <c r="AC1243" s="64"/>
      <c r="AD1243" s="64"/>
      <c r="AE1243" s="64"/>
      <c r="AF1243" s="64"/>
      <c r="AG1243" s="64"/>
      <c r="AH1243" s="64"/>
      <c r="AI1243" s="64"/>
      <c r="AJ1243" s="64"/>
      <c r="AK1243" s="64"/>
      <c r="AL1243" s="64"/>
      <c r="AM1243" s="64"/>
      <c r="AN1243" s="64"/>
      <c r="AO1243" s="64"/>
      <c r="AP1243" s="64"/>
      <c r="AQ1243" s="64"/>
      <c r="AR1243" s="64"/>
      <c r="AS1243" s="64"/>
    </row>
    <row r="1244" spans="2:45" ht="25.2" hidden="1" customHeight="1">
      <c r="B1244" s="20" t="s">
        <v>37</v>
      </c>
      <c r="C1244" s="119">
        <f t="shared" si="259"/>
        <v>7.4878099556851027E-2</v>
      </c>
      <c r="D1244" s="119">
        <f t="shared" si="260"/>
        <v>0.26517420384929669</v>
      </c>
      <c r="E1244" s="1"/>
      <c r="F1244" s="20" t="s">
        <v>37</v>
      </c>
      <c r="G1244" s="119">
        <f t="shared" si="261"/>
        <v>9.1725671957142513E-2</v>
      </c>
      <c r="H1244" s="119">
        <f t="shared" si="261"/>
        <v>0.33146775481162083</v>
      </c>
      <c r="I1244" s="66"/>
      <c r="J1244" s="14"/>
      <c r="K1244" s="14"/>
      <c r="L1244" s="14"/>
      <c r="M1244" s="14"/>
      <c r="N1244" s="64"/>
      <c r="O1244" s="64"/>
      <c r="P1244" s="64"/>
      <c r="Q1244" s="14"/>
      <c r="R1244" s="14"/>
      <c r="S1244" s="14"/>
      <c r="T1244" s="64"/>
      <c r="U1244" s="64"/>
      <c r="V1244" s="64"/>
      <c r="W1244" s="64"/>
      <c r="X1244" s="64"/>
      <c r="Y1244" s="64"/>
      <c r="Z1244" s="64"/>
      <c r="AA1244" s="64"/>
      <c r="AB1244" s="64"/>
      <c r="AC1244" s="64"/>
      <c r="AD1244" s="64"/>
      <c r="AE1244" s="64"/>
      <c r="AF1244" s="64"/>
      <c r="AG1244" s="64"/>
      <c r="AH1244" s="64"/>
      <c r="AI1244" s="64"/>
      <c r="AJ1244" s="64"/>
      <c r="AK1244" s="64"/>
      <c r="AL1244" s="64"/>
      <c r="AM1244" s="64"/>
      <c r="AN1244" s="64"/>
      <c r="AO1244" s="64"/>
      <c r="AP1244" s="64"/>
      <c r="AQ1244" s="64"/>
      <c r="AR1244" s="64"/>
      <c r="AS1244" s="64"/>
    </row>
    <row r="1245" spans="2:45" ht="25.2" hidden="1" customHeight="1">
      <c r="B1245" s="20" t="s">
        <v>38</v>
      </c>
      <c r="C1245" s="119">
        <f t="shared" si="259"/>
        <v>8.2473029412707358E-2</v>
      </c>
      <c r="D1245" s="119">
        <f t="shared" si="260"/>
        <v>0.29274213800254173</v>
      </c>
      <c r="E1245" s="1"/>
      <c r="F1245" s="20" t="s">
        <v>38</v>
      </c>
      <c r="G1245" s="119">
        <f t="shared" si="261"/>
        <v>0.10102946103056652</v>
      </c>
      <c r="H1245" s="119">
        <f t="shared" si="261"/>
        <v>0.36592767250317715</v>
      </c>
      <c r="I1245" s="66"/>
      <c r="J1245" s="14"/>
      <c r="K1245" s="14"/>
      <c r="L1245" s="14"/>
      <c r="M1245" s="14"/>
      <c r="N1245" s="64"/>
      <c r="O1245" s="64"/>
      <c r="P1245" s="64"/>
      <c r="Q1245" s="14"/>
      <c r="R1245" s="14"/>
      <c r="S1245" s="14"/>
      <c r="T1245" s="64"/>
      <c r="U1245" s="64"/>
      <c r="V1245" s="64"/>
      <c r="W1245" s="64"/>
      <c r="X1245" s="64"/>
      <c r="Y1245" s="64"/>
      <c r="Z1245" s="64"/>
      <c r="AA1245" s="64"/>
      <c r="AB1245" s="64"/>
      <c r="AC1245" s="64"/>
      <c r="AD1245" s="64"/>
      <c r="AE1245" s="64"/>
      <c r="AF1245" s="64"/>
      <c r="AG1245" s="64"/>
      <c r="AH1245" s="64"/>
      <c r="AI1245" s="64"/>
      <c r="AJ1245" s="64"/>
      <c r="AK1245" s="64"/>
      <c r="AL1245" s="64"/>
      <c r="AM1245" s="64"/>
      <c r="AN1245" s="64"/>
      <c r="AO1245" s="64"/>
      <c r="AP1245" s="64"/>
      <c r="AQ1245" s="64"/>
      <c r="AR1245" s="64"/>
      <c r="AS1245" s="64"/>
    </row>
    <row r="1246" spans="2:45" ht="25.2" hidden="1" customHeight="1">
      <c r="B1246" s="39"/>
      <c r="C1246" s="39"/>
      <c r="D1246" s="64"/>
      <c r="E1246" s="66"/>
      <c r="F1246" s="64"/>
      <c r="G1246" s="64"/>
      <c r="H1246" s="64"/>
      <c r="I1246" s="66"/>
      <c r="J1246" s="14"/>
      <c r="K1246" s="14"/>
      <c r="L1246" s="14"/>
      <c r="M1246" s="14"/>
      <c r="N1246" s="64"/>
      <c r="O1246" s="64"/>
      <c r="P1246" s="64"/>
      <c r="Q1246" s="14"/>
      <c r="R1246" s="14"/>
      <c r="S1246" s="14"/>
      <c r="T1246" s="64"/>
      <c r="U1246" s="64"/>
      <c r="V1246" s="64"/>
      <c r="W1246" s="64"/>
      <c r="X1246" s="64"/>
      <c r="Y1246" s="64"/>
      <c r="Z1246" s="64"/>
      <c r="AA1246" s="64"/>
      <c r="AB1246" s="64"/>
      <c r="AC1246" s="64"/>
      <c r="AD1246" s="64"/>
      <c r="AE1246" s="64"/>
      <c r="AF1246" s="64"/>
      <c r="AG1246" s="64"/>
      <c r="AH1246" s="64"/>
      <c r="AI1246" s="64"/>
      <c r="AJ1246" s="64"/>
      <c r="AK1246" s="64"/>
      <c r="AL1246" s="64"/>
      <c r="AM1246" s="64"/>
      <c r="AN1246" s="64"/>
      <c r="AO1246" s="64"/>
      <c r="AP1246" s="64"/>
      <c r="AQ1246" s="64"/>
      <c r="AR1246" s="64"/>
      <c r="AS1246" s="64"/>
    </row>
    <row r="1247" spans="2:45" ht="25.2" hidden="1" customHeight="1">
      <c r="B1247" s="202" t="s">
        <v>307</v>
      </c>
      <c r="C1247" s="221"/>
      <c r="D1247" s="112"/>
      <c r="E1247" s="66"/>
      <c r="F1247" s="64"/>
      <c r="G1247" s="64"/>
      <c r="H1247" s="64"/>
      <c r="I1247" s="66"/>
      <c r="J1247" s="14"/>
      <c r="K1247" s="14"/>
      <c r="L1247" s="14"/>
      <c r="M1247" s="14"/>
      <c r="N1247" s="64"/>
      <c r="O1247" s="64"/>
      <c r="P1247" s="64"/>
      <c r="Q1247" s="14"/>
      <c r="R1247" s="14"/>
      <c r="S1247" s="14"/>
      <c r="T1247" s="64"/>
      <c r="U1247" s="64"/>
      <c r="V1247" s="64"/>
      <c r="W1247" s="64"/>
      <c r="X1247" s="64"/>
      <c r="Y1247" s="64"/>
      <c r="Z1247" s="64"/>
      <c r="AA1247" s="64"/>
      <c r="AB1247" s="64"/>
      <c r="AC1247" s="64"/>
      <c r="AD1247" s="64"/>
      <c r="AE1247" s="64"/>
      <c r="AF1247" s="64"/>
      <c r="AG1247" s="64"/>
      <c r="AH1247" s="64"/>
      <c r="AI1247" s="64"/>
      <c r="AJ1247" s="64"/>
      <c r="AK1247" s="64"/>
      <c r="AL1247" s="64"/>
      <c r="AM1247" s="64"/>
      <c r="AN1247" s="64"/>
      <c r="AO1247" s="64"/>
      <c r="AP1247" s="64"/>
      <c r="AQ1247" s="64"/>
      <c r="AR1247" s="64"/>
      <c r="AS1247" s="64"/>
    </row>
    <row r="1248" spans="2:45" ht="25.2" hidden="1" customHeight="1">
      <c r="B1248" s="333" t="s">
        <v>484</v>
      </c>
      <c r="C1248" s="39"/>
      <c r="D1248" s="68" t="s">
        <v>308</v>
      </c>
      <c r="E1248" s="66"/>
      <c r="F1248" s="64"/>
      <c r="G1248" s="64"/>
      <c r="H1248" s="64"/>
      <c r="I1248" s="66"/>
      <c r="J1248" s="14"/>
      <c r="K1248" s="14"/>
      <c r="L1248" s="14"/>
      <c r="M1248" s="14"/>
      <c r="N1248" s="64"/>
      <c r="O1248" s="64"/>
      <c r="P1248" s="64"/>
      <c r="Q1248" s="14"/>
      <c r="R1248" s="14"/>
      <c r="S1248" s="14"/>
      <c r="T1248" s="14"/>
      <c r="U1248" s="14"/>
      <c r="V1248" s="14"/>
      <c r="W1248" s="14"/>
      <c r="X1248" s="64"/>
      <c r="Y1248" s="64"/>
      <c r="Z1248" s="64"/>
      <c r="AA1248" s="64"/>
      <c r="AB1248" s="64"/>
      <c r="AC1248" s="64"/>
      <c r="AD1248" s="64"/>
      <c r="AE1248" s="64"/>
      <c r="AF1248" s="64"/>
      <c r="AG1248" s="64"/>
      <c r="AH1248" s="64"/>
      <c r="AI1248" s="64"/>
      <c r="AJ1248" s="64"/>
      <c r="AK1248" s="64"/>
      <c r="AL1248" s="64"/>
      <c r="AM1248" s="64"/>
      <c r="AN1248" s="64"/>
      <c r="AO1248" s="64"/>
      <c r="AP1248" s="64"/>
      <c r="AQ1248" s="64"/>
      <c r="AR1248" s="64"/>
      <c r="AS1248" s="64"/>
    </row>
    <row r="1249" spans="1:45" ht="25.2" hidden="1" customHeight="1">
      <c r="B1249" s="488" t="s">
        <v>309</v>
      </c>
      <c r="C1249" s="488" t="s">
        <v>173</v>
      </c>
      <c r="D1249" s="489" t="s">
        <v>485</v>
      </c>
      <c r="E1249" s="490"/>
      <c r="F1249" s="490"/>
      <c r="G1249" s="490"/>
      <c r="H1249" s="490"/>
      <c r="I1249" s="490"/>
      <c r="J1249" s="490"/>
      <c r="K1249" s="490"/>
      <c r="L1249" s="490"/>
      <c r="M1249" s="490"/>
      <c r="N1249" s="490"/>
      <c r="O1249" s="490"/>
      <c r="P1249" s="490"/>
      <c r="Q1249" s="490"/>
      <c r="R1249" s="490"/>
      <c r="S1249" s="490"/>
      <c r="T1249" s="490"/>
      <c r="U1249" s="490"/>
      <c r="V1249" s="490"/>
      <c r="W1249" s="490"/>
      <c r="X1249" s="490"/>
      <c r="Y1249" s="490"/>
      <c r="Z1249" s="490"/>
      <c r="AA1249" s="490"/>
      <c r="AB1249" s="490"/>
      <c r="AC1249" s="490"/>
      <c r="AD1249" s="490"/>
      <c r="AE1249" s="490"/>
      <c r="AF1249" s="490"/>
      <c r="AG1249" s="490"/>
      <c r="AH1249" s="490"/>
      <c r="AI1249" s="490"/>
      <c r="AJ1249" s="490"/>
      <c r="AK1249" s="490"/>
      <c r="AL1249" s="490"/>
      <c r="AM1249" s="490"/>
      <c r="AN1249" s="490"/>
      <c r="AO1249" s="490"/>
      <c r="AP1249" s="490"/>
      <c r="AQ1249" s="490"/>
      <c r="AR1249" s="490"/>
      <c r="AS1249" s="491"/>
    </row>
    <row r="1250" spans="1:45" ht="25.2" hidden="1" customHeight="1">
      <c r="B1250" s="488"/>
      <c r="C1250" s="488"/>
      <c r="D1250" s="268">
        <v>2020</v>
      </c>
      <c r="E1250" s="268">
        <f t="shared" ref="E1250:AS1250" si="262">D1250+1</f>
        <v>2021</v>
      </c>
      <c r="F1250" s="268">
        <f t="shared" si="262"/>
        <v>2022</v>
      </c>
      <c r="G1250" s="268">
        <f t="shared" si="262"/>
        <v>2023</v>
      </c>
      <c r="H1250" s="268">
        <f t="shared" si="262"/>
        <v>2024</v>
      </c>
      <c r="I1250" s="268">
        <f t="shared" si="262"/>
        <v>2025</v>
      </c>
      <c r="J1250" s="268">
        <f t="shared" si="262"/>
        <v>2026</v>
      </c>
      <c r="K1250" s="268">
        <f t="shared" si="262"/>
        <v>2027</v>
      </c>
      <c r="L1250" s="268">
        <f t="shared" si="262"/>
        <v>2028</v>
      </c>
      <c r="M1250" s="268">
        <f t="shared" si="262"/>
        <v>2029</v>
      </c>
      <c r="N1250" s="268">
        <f t="shared" si="262"/>
        <v>2030</v>
      </c>
      <c r="O1250" s="268">
        <f t="shared" si="262"/>
        <v>2031</v>
      </c>
      <c r="P1250" s="268">
        <f t="shared" si="262"/>
        <v>2032</v>
      </c>
      <c r="Q1250" s="268">
        <f t="shared" si="262"/>
        <v>2033</v>
      </c>
      <c r="R1250" s="268">
        <f t="shared" si="262"/>
        <v>2034</v>
      </c>
      <c r="S1250" s="268">
        <f t="shared" si="262"/>
        <v>2035</v>
      </c>
      <c r="T1250" s="268">
        <f t="shared" si="262"/>
        <v>2036</v>
      </c>
      <c r="U1250" s="268">
        <f t="shared" si="262"/>
        <v>2037</v>
      </c>
      <c r="V1250" s="268">
        <f t="shared" si="262"/>
        <v>2038</v>
      </c>
      <c r="W1250" s="268">
        <f t="shared" si="262"/>
        <v>2039</v>
      </c>
      <c r="X1250" s="268">
        <f t="shared" si="262"/>
        <v>2040</v>
      </c>
      <c r="Y1250" s="268">
        <f t="shared" si="262"/>
        <v>2041</v>
      </c>
      <c r="Z1250" s="268">
        <f t="shared" si="262"/>
        <v>2042</v>
      </c>
      <c r="AA1250" s="268">
        <f t="shared" si="262"/>
        <v>2043</v>
      </c>
      <c r="AB1250" s="268">
        <f t="shared" si="262"/>
        <v>2044</v>
      </c>
      <c r="AC1250" s="268">
        <f t="shared" si="262"/>
        <v>2045</v>
      </c>
      <c r="AD1250" s="268">
        <f t="shared" si="262"/>
        <v>2046</v>
      </c>
      <c r="AE1250" s="268">
        <f t="shared" si="262"/>
        <v>2047</v>
      </c>
      <c r="AF1250" s="268">
        <f t="shared" si="262"/>
        <v>2048</v>
      </c>
      <c r="AG1250" s="268">
        <f t="shared" si="262"/>
        <v>2049</v>
      </c>
      <c r="AH1250" s="268">
        <f t="shared" si="262"/>
        <v>2050</v>
      </c>
      <c r="AI1250" s="268">
        <f t="shared" si="262"/>
        <v>2051</v>
      </c>
      <c r="AJ1250" s="268">
        <f t="shared" si="262"/>
        <v>2052</v>
      </c>
      <c r="AK1250" s="268">
        <f t="shared" si="262"/>
        <v>2053</v>
      </c>
      <c r="AL1250" s="268">
        <f t="shared" si="262"/>
        <v>2054</v>
      </c>
      <c r="AM1250" s="268">
        <f t="shared" si="262"/>
        <v>2055</v>
      </c>
      <c r="AN1250" s="268">
        <f t="shared" si="262"/>
        <v>2056</v>
      </c>
      <c r="AO1250" s="268">
        <f t="shared" si="262"/>
        <v>2057</v>
      </c>
      <c r="AP1250" s="268">
        <f t="shared" si="262"/>
        <v>2058</v>
      </c>
      <c r="AQ1250" s="268">
        <f t="shared" si="262"/>
        <v>2059</v>
      </c>
      <c r="AR1250" s="268">
        <f t="shared" si="262"/>
        <v>2060</v>
      </c>
      <c r="AS1250" s="268">
        <f t="shared" si="262"/>
        <v>2061</v>
      </c>
    </row>
    <row r="1251" spans="1:45" ht="25.5" hidden="1" customHeight="1">
      <c r="B1251" s="361" t="s">
        <v>486</v>
      </c>
      <c r="C1251" s="362">
        <f>E281</f>
        <v>0.23333333333333334</v>
      </c>
      <c r="D1251" s="32">
        <v>157.37396397180601</v>
      </c>
      <c r="E1251" s="32">
        <v>156.02555437426855</v>
      </c>
      <c r="F1251" s="32">
        <v>154.67714477673147</v>
      </c>
      <c r="G1251" s="32">
        <v>153.32873517919438</v>
      </c>
      <c r="H1251" s="32">
        <v>151.98032558165733</v>
      </c>
      <c r="I1251" s="32">
        <v>150.63191598412018</v>
      </c>
      <c r="J1251" s="32">
        <v>147.5277276527915</v>
      </c>
      <c r="K1251" s="32">
        <v>144.42353932146281</v>
      </c>
      <c r="L1251" s="32">
        <v>141.31935099013413</v>
      </c>
      <c r="M1251" s="32">
        <v>138.21516265880544</v>
      </c>
      <c r="N1251" s="32">
        <v>135.11097432747673</v>
      </c>
      <c r="O1251" s="32">
        <v>128.92062956175508</v>
      </c>
      <c r="P1251" s="32">
        <v>122.73028479603346</v>
      </c>
      <c r="Q1251" s="32">
        <v>116.53994003031181</v>
      </c>
      <c r="R1251" s="32">
        <v>110.34959526459018</v>
      </c>
      <c r="S1251" s="32">
        <v>104.15925049886856</v>
      </c>
      <c r="T1251" s="32">
        <v>100.74854070138872</v>
      </c>
      <c r="U1251" s="32">
        <v>97.337830903908866</v>
      </c>
      <c r="V1251" s="32">
        <v>93.927121106429027</v>
      </c>
      <c r="W1251" s="32">
        <v>90.516411308949188</v>
      </c>
      <c r="X1251" s="32">
        <v>87.105701511469348</v>
      </c>
      <c r="Y1251" s="32">
        <v>87.105701511469348</v>
      </c>
      <c r="Z1251" s="32">
        <v>87.105701511469348</v>
      </c>
      <c r="AA1251" s="32">
        <v>87.105701511469348</v>
      </c>
      <c r="AB1251" s="32">
        <v>87.105701511469348</v>
      </c>
      <c r="AC1251" s="32">
        <v>87.105701511469348</v>
      </c>
      <c r="AD1251" s="32">
        <v>87.105701511469348</v>
      </c>
      <c r="AE1251" s="32">
        <v>87.105701511469348</v>
      </c>
      <c r="AF1251" s="32">
        <v>87.105701511469348</v>
      </c>
      <c r="AG1251" s="32">
        <v>87.105701511469348</v>
      </c>
      <c r="AH1251" s="32">
        <v>87.105701511469348</v>
      </c>
      <c r="AI1251" s="32">
        <v>87.105701511469348</v>
      </c>
      <c r="AJ1251" s="32">
        <v>87.105701511469348</v>
      </c>
      <c r="AK1251" s="32">
        <v>87.105701511469348</v>
      </c>
      <c r="AL1251" s="32">
        <v>87.105701511469348</v>
      </c>
      <c r="AM1251" s="32">
        <v>87.105701511469348</v>
      </c>
      <c r="AN1251" s="32">
        <v>87.105701511469348</v>
      </c>
      <c r="AO1251" s="32">
        <v>87.105701511469348</v>
      </c>
      <c r="AP1251" s="32">
        <v>87.105701511469348</v>
      </c>
      <c r="AQ1251" s="32">
        <v>87.105701511469348</v>
      </c>
      <c r="AR1251" s="32">
        <v>87.105701511469348</v>
      </c>
      <c r="AS1251" s="32">
        <v>87.105701511469348</v>
      </c>
    </row>
    <row r="1252" spans="1:45" ht="25.5" hidden="1" customHeight="1">
      <c r="B1252" s="361" t="s">
        <v>487</v>
      </c>
      <c r="C1252" s="362">
        <f>C1251*$H$1203</f>
        <v>0.27270833333333339</v>
      </c>
      <c r="D1252" s="32">
        <f>D1251*$H$1203</f>
        <v>183.9308203920483</v>
      </c>
      <c r="E1252" s="32">
        <f t="shared" ref="E1252:AS1252" si="263">E1251*$H$1203</f>
        <v>182.3548666749264</v>
      </c>
      <c r="F1252" s="32">
        <f t="shared" si="263"/>
        <v>180.77891295780492</v>
      </c>
      <c r="G1252" s="32">
        <f t="shared" si="263"/>
        <v>179.20295924068347</v>
      </c>
      <c r="H1252" s="32">
        <f t="shared" si="263"/>
        <v>177.62700552356202</v>
      </c>
      <c r="I1252" s="32">
        <f t="shared" si="263"/>
        <v>176.05105180644048</v>
      </c>
      <c r="J1252" s="32">
        <f t="shared" si="263"/>
        <v>172.42303169420009</v>
      </c>
      <c r="K1252" s="32">
        <f t="shared" si="263"/>
        <v>168.7950115819597</v>
      </c>
      <c r="L1252" s="32">
        <f t="shared" si="263"/>
        <v>165.16699146971928</v>
      </c>
      <c r="M1252" s="32">
        <f t="shared" si="263"/>
        <v>161.53897135747889</v>
      </c>
      <c r="N1252" s="32">
        <f t="shared" si="263"/>
        <v>157.91095124523844</v>
      </c>
      <c r="O1252" s="32">
        <f t="shared" si="263"/>
        <v>150.67598580030128</v>
      </c>
      <c r="P1252" s="32">
        <f t="shared" si="263"/>
        <v>143.44102035536412</v>
      </c>
      <c r="Q1252" s="32">
        <f t="shared" si="263"/>
        <v>136.20605491042696</v>
      </c>
      <c r="R1252" s="32">
        <f t="shared" si="263"/>
        <v>128.9710894654898</v>
      </c>
      <c r="S1252" s="32">
        <f t="shared" si="263"/>
        <v>121.73612402055265</v>
      </c>
      <c r="T1252" s="32">
        <f t="shared" si="263"/>
        <v>117.74985694474809</v>
      </c>
      <c r="U1252" s="32">
        <f t="shared" si="263"/>
        <v>113.7635898689435</v>
      </c>
      <c r="V1252" s="32">
        <f t="shared" si="263"/>
        <v>109.77732279313894</v>
      </c>
      <c r="W1252" s="32">
        <f t="shared" si="263"/>
        <v>105.79105571733437</v>
      </c>
      <c r="X1252" s="32">
        <f t="shared" si="263"/>
        <v>101.80478864152981</v>
      </c>
      <c r="Y1252" s="32">
        <f t="shared" si="263"/>
        <v>101.80478864152981</v>
      </c>
      <c r="Z1252" s="32">
        <f t="shared" si="263"/>
        <v>101.80478864152981</v>
      </c>
      <c r="AA1252" s="32">
        <f t="shared" si="263"/>
        <v>101.80478864152981</v>
      </c>
      <c r="AB1252" s="32">
        <f t="shared" si="263"/>
        <v>101.80478864152981</v>
      </c>
      <c r="AC1252" s="32">
        <f t="shared" si="263"/>
        <v>101.80478864152981</v>
      </c>
      <c r="AD1252" s="32">
        <f t="shared" si="263"/>
        <v>101.80478864152981</v>
      </c>
      <c r="AE1252" s="32">
        <f t="shared" si="263"/>
        <v>101.80478864152981</v>
      </c>
      <c r="AF1252" s="32">
        <f t="shared" si="263"/>
        <v>101.80478864152981</v>
      </c>
      <c r="AG1252" s="32">
        <f t="shared" si="263"/>
        <v>101.80478864152981</v>
      </c>
      <c r="AH1252" s="32">
        <f t="shared" si="263"/>
        <v>101.80478864152981</v>
      </c>
      <c r="AI1252" s="32">
        <f t="shared" si="263"/>
        <v>101.80478864152981</v>
      </c>
      <c r="AJ1252" s="32">
        <f t="shared" si="263"/>
        <v>101.80478864152981</v>
      </c>
      <c r="AK1252" s="32">
        <f t="shared" si="263"/>
        <v>101.80478864152981</v>
      </c>
      <c r="AL1252" s="32">
        <f t="shared" si="263"/>
        <v>101.80478864152981</v>
      </c>
      <c r="AM1252" s="32">
        <f t="shared" si="263"/>
        <v>101.80478864152981</v>
      </c>
      <c r="AN1252" s="32">
        <f t="shared" si="263"/>
        <v>101.80478864152981</v>
      </c>
      <c r="AO1252" s="32">
        <f t="shared" si="263"/>
        <v>101.80478864152981</v>
      </c>
      <c r="AP1252" s="32">
        <f t="shared" si="263"/>
        <v>101.80478864152981</v>
      </c>
      <c r="AQ1252" s="32">
        <f t="shared" si="263"/>
        <v>101.80478864152981</v>
      </c>
      <c r="AR1252" s="32">
        <f t="shared" si="263"/>
        <v>101.80478864152981</v>
      </c>
      <c r="AS1252" s="32">
        <f t="shared" si="263"/>
        <v>101.80478864152981</v>
      </c>
    </row>
    <row r="1253" spans="1:45" ht="25.2" hidden="1" customHeight="1">
      <c r="B1253" s="333"/>
      <c r="C1253" s="39"/>
      <c r="D1253" s="64"/>
      <c r="E1253" s="66"/>
      <c r="F1253" s="64"/>
      <c r="G1253" s="64"/>
      <c r="H1253" s="64"/>
      <c r="I1253" s="66"/>
      <c r="J1253" s="14"/>
      <c r="K1253" s="14"/>
      <c r="L1253" s="14"/>
      <c r="M1253" s="14"/>
      <c r="N1253" s="64"/>
      <c r="O1253" s="64"/>
      <c r="P1253" s="64"/>
      <c r="Q1253" s="14"/>
      <c r="R1253" s="14"/>
      <c r="S1253" s="14"/>
      <c r="T1253" s="64"/>
      <c r="U1253" s="64"/>
      <c r="V1253" s="64"/>
      <c r="W1253" s="64"/>
      <c r="X1253" s="64"/>
      <c r="Y1253" s="64"/>
      <c r="Z1253" s="64"/>
      <c r="AA1253" s="64"/>
      <c r="AB1253" s="64"/>
      <c r="AC1253" s="64"/>
      <c r="AD1253" s="64"/>
      <c r="AE1253" s="64"/>
      <c r="AF1253" s="64"/>
      <c r="AG1253" s="64"/>
      <c r="AH1253" s="64"/>
      <c r="AI1253" s="64"/>
      <c r="AJ1253" s="64"/>
      <c r="AK1253" s="64"/>
      <c r="AL1253" s="64"/>
      <c r="AM1253" s="64"/>
      <c r="AN1253" s="64"/>
      <c r="AO1253" s="64"/>
      <c r="AP1253" s="64"/>
      <c r="AQ1253" s="64"/>
      <c r="AR1253" s="64"/>
      <c r="AS1253" s="64"/>
    </row>
    <row r="1254" spans="1:45" ht="25.2" hidden="1" customHeight="1">
      <c r="B1254" s="492" t="s">
        <v>488</v>
      </c>
      <c r="C1254" s="363" t="s">
        <v>105</v>
      </c>
      <c r="D1254" s="222">
        <v>2020</v>
      </c>
      <c r="E1254" s="9">
        <f t="shared" ref="E1254:AS1254" si="264">D1254+1</f>
        <v>2021</v>
      </c>
      <c r="F1254" s="9">
        <f t="shared" si="264"/>
        <v>2022</v>
      </c>
      <c r="G1254" s="9">
        <f t="shared" si="264"/>
        <v>2023</v>
      </c>
      <c r="H1254" s="9">
        <f t="shared" si="264"/>
        <v>2024</v>
      </c>
      <c r="I1254" s="9">
        <f t="shared" si="264"/>
        <v>2025</v>
      </c>
      <c r="J1254" s="9">
        <f t="shared" si="264"/>
        <v>2026</v>
      </c>
      <c r="K1254" s="9">
        <f t="shared" si="264"/>
        <v>2027</v>
      </c>
      <c r="L1254" s="9">
        <f t="shared" si="264"/>
        <v>2028</v>
      </c>
      <c r="M1254" s="9">
        <f t="shared" si="264"/>
        <v>2029</v>
      </c>
      <c r="N1254" s="9">
        <f t="shared" si="264"/>
        <v>2030</v>
      </c>
      <c r="O1254" s="9">
        <f t="shared" si="264"/>
        <v>2031</v>
      </c>
      <c r="P1254" s="9">
        <f t="shared" si="264"/>
        <v>2032</v>
      </c>
      <c r="Q1254" s="9">
        <f t="shared" si="264"/>
        <v>2033</v>
      </c>
      <c r="R1254" s="9">
        <f t="shared" si="264"/>
        <v>2034</v>
      </c>
      <c r="S1254" s="9">
        <f t="shared" si="264"/>
        <v>2035</v>
      </c>
      <c r="T1254" s="9">
        <f t="shared" si="264"/>
        <v>2036</v>
      </c>
      <c r="U1254" s="9">
        <f t="shared" si="264"/>
        <v>2037</v>
      </c>
      <c r="V1254" s="9">
        <f t="shared" si="264"/>
        <v>2038</v>
      </c>
      <c r="W1254" s="9">
        <f t="shared" si="264"/>
        <v>2039</v>
      </c>
      <c r="X1254" s="9">
        <f t="shared" si="264"/>
        <v>2040</v>
      </c>
      <c r="Y1254" s="9">
        <f t="shared" si="264"/>
        <v>2041</v>
      </c>
      <c r="Z1254" s="9">
        <f t="shared" si="264"/>
        <v>2042</v>
      </c>
      <c r="AA1254" s="9">
        <f t="shared" si="264"/>
        <v>2043</v>
      </c>
      <c r="AB1254" s="9">
        <f t="shared" si="264"/>
        <v>2044</v>
      </c>
      <c r="AC1254" s="9">
        <f t="shared" si="264"/>
        <v>2045</v>
      </c>
      <c r="AD1254" s="9">
        <f t="shared" si="264"/>
        <v>2046</v>
      </c>
      <c r="AE1254" s="9">
        <f t="shared" si="264"/>
        <v>2047</v>
      </c>
      <c r="AF1254" s="9">
        <f t="shared" si="264"/>
        <v>2048</v>
      </c>
      <c r="AG1254" s="9">
        <f t="shared" si="264"/>
        <v>2049</v>
      </c>
      <c r="AH1254" s="9">
        <f t="shared" si="264"/>
        <v>2050</v>
      </c>
      <c r="AI1254" s="9">
        <f t="shared" si="264"/>
        <v>2051</v>
      </c>
      <c r="AJ1254" s="9">
        <f t="shared" si="264"/>
        <v>2052</v>
      </c>
      <c r="AK1254" s="9">
        <f t="shared" si="264"/>
        <v>2053</v>
      </c>
      <c r="AL1254" s="9">
        <f t="shared" si="264"/>
        <v>2054</v>
      </c>
      <c r="AM1254" s="9">
        <f t="shared" si="264"/>
        <v>2055</v>
      </c>
      <c r="AN1254" s="9">
        <f t="shared" si="264"/>
        <v>2056</v>
      </c>
      <c r="AO1254" s="9">
        <f t="shared" si="264"/>
        <v>2057</v>
      </c>
      <c r="AP1254" s="9">
        <f t="shared" si="264"/>
        <v>2058</v>
      </c>
      <c r="AQ1254" s="9">
        <f t="shared" si="264"/>
        <v>2059</v>
      </c>
      <c r="AR1254" s="9">
        <f t="shared" si="264"/>
        <v>2060</v>
      </c>
      <c r="AS1254" s="9">
        <f t="shared" si="264"/>
        <v>2061</v>
      </c>
    </row>
    <row r="1255" spans="1:45" ht="25.2" hidden="1" customHeight="1">
      <c r="B1255" s="493"/>
      <c r="C1255" s="364" t="s">
        <v>310</v>
      </c>
      <c r="D1255" s="213">
        <v>43830</v>
      </c>
      <c r="E1255" s="213">
        <f t="shared" ref="E1255:AS1255" si="265">DATE(YEAR(D1255+1),12,31)</f>
        <v>44196</v>
      </c>
      <c r="F1255" s="213">
        <f t="shared" si="265"/>
        <v>44561</v>
      </c>
      <c r="G1255" s="213">
        <f t="shared" si="265"/>
        <v>44926</v>
      </c>
      <c r="H1255" s="213">
        <f t="shared" si="265"/>
        <v>45291</v>
      </c>
      <c r="I1255" s="213">
        <f t="shared" si="265"/>
        <v>45657</v>
      </c>
      <c r="J1255" s="213">
        <f t="shared" si="265"/>
        <v>46022</v>
      </c>
      <c r="K1255" s="213">
        <f t="shared" si="265"/>
        <v>46387</v>
      </c>
      <c r="L1255" s="213">
        <f t="shared" si="265"/>
        <v>46752</v>
      </c>
      <c r="M1255" s="213">
        <f t="shared" si="265"/>
        <v>47118</v>
      </c>
      <c r="N1255" s="213">
        <f t="shared" si="265"/>
        <v>47483</v>
      </c>
      <c r="O1255" s="213">
        <f t="shared" si="265"/>
        <v>47848</v>
      </c>
      <c r="P1255" s="213">
        <f t="shared" si="265"/>
        <v>48213</v>
      </c>
      <c r="Q1255" s="213">
        <f t="shared" si="265"/>
        <v>48579</v>
      </c>
      <c r="R1255" s="213">
        <f t="shared" si="265"/>
        <v>48944</v>
      </c>
      <c r="S1255" s="213">
        <f t="shared" si="265"/>
        <v>49309</v>
      </c>
      <c r="T1255" s="213">
        <f t="shared" si="265"/>
        <v>49674</v>
      </c>
      <c r="U1255" s="213">
        <f t="shared" si="265"/>
        <v>50040</v>
      </c>
      <c r="V1255" s="213">
        <f t="shared" si="265"/>
        <v>50405</v>
      </c>
      <c r="W1255" s="213">
        <f t="shared" si="265"/>
        <v>50770</v>
      </c>
      <c r="X1255" s="213">
        <f t="shared" si="265"/>
        <v>51135</v>
      </c>
      <c r="Y1255" s="213">
        <f t="shared" si="265"/>
        <v>51501</v>
      </c>
      <c r="Z1255" s="213">
        <f t="shared" si="265"/>
        <v>51866</v>
      </c>
      <c r="AA1255" s="213">
        <f t="shared" si="265"/>
        <v>52231</v>
      </c>
      <c r="AB1255" s="213">
        <f t="shared" si="265"/>
        <v>52596</v>
      </c>
      <c r="AC1255" s="213">
        <f t="shared" si="265"/>
        <v>52962</v>
      </c>
      <c r="AD1255" s="213">
        <f t="shared" si="265"/>
        <v>53327</v>
      </c>
      <c r="AE1255" s="213">
        <f t="shared" si="265"/>
        <v>53692</v>
      </c>
      <c r="AF1255" s="213">
        <f t="shared" si="265"/>
        <v>54057</v>
      </c>
      <c r="AG1255" s="213">
        <f t="shared" si="265"/>
        <v>54423</v>
      </c>
      <c r="AH1255" s="213">
        <f t="shared" si="265"/>
        <v>54788</v>
      </c>
      <c r="AI1255" s="213">
        <f t="shared" si="265"/>
        <v>55153</v>
      </c>
      <c r="AJ1255" s="213">
        <f t="shared" si="265"/>
        <v>55518</v>
      </c>
      <c r="AK1255" s="213">
        <f t="shared" si="265"/>
        <v>55884</v>
      </c>
      <c r="AL1255" s="213">
        <f t="shared" si="265"/>
        <v>56249</v>
      </c>
      <c r="AM1255" s="213">
        <f t="shared" si="265"/>
        <v>56614</v>
      </c>
      <c r="AN1255" s="213">
        <f t="shared" si="265"/>
        <v>56979</v>
      </c>
      <c r="AO1255" s="213">
        <f t="shared" si="265"/>
        <v>57345</v>
      </c>
      <c r="AP1255" s="213">
        <f t="shared" si="265"/>
        <v>57710</v>
      </c>
      <c r="AQ1255" s="213">
        <f t="shared" si="265"/>
        <v>58075</v>
      </c>
      <c r="AR1255" s="213">
        <f t="shared" si="265"/>
        <v>58440</v>
      </c>
      <c r="AS1255" s="213">
        <f t="shared" si="265"/>
        <v>58806</v>
      </c>
    </row>
    <row r="1256" spans="1:45" ht="43.5" hidden="1" customHeight="1">
      <c r="B1256" s="361" t="s">
        <v>489</v>
      </c>
      <c r="C1256" s="342" t="s">
        <v>200</v>
      </c>
      <c r="D1256" s="223">
        <f>G1225*(D1251*10^-6)*$D$1202*$H$1202</f>
        <v>5.8236800236455832E-2</v>
      </c>
      <c r="E1256" s="223">
        <f t="shared" ref="E1256:AS1256" si="266">H1225*(E1251*10^-6)*$D$1202*$H$1202</f>
        <v>5.9700902183435905E-2</v>
      </c>
      <c r="F1256" s="223">
        <f t="shared" si="266"/>
        <v>7.5421604944719126E-2</v>
      </c>
      <c r="G1256" s="223">
        <f t="shared" si="266"/>
        <v>0.10051996246688222</v>
      </c>
      <c r="H1256" s="223">
        <f t="shared" si="266"/>
        <v>0.12754627229244581</v>
      </c>
      <c r="I1256" s="223">
        <f t="shared" si="266"/>
        <v>0.1428196024002461</v>
      </c>
      <c r="J1256" s="223">
        <f t="shared" si="266"/>
        <v>0.15594329320870381</v>
      </c>
      <c r="K1256" s="223">
        <f t="shared" si="266"/>
        <v>0.16839084486731787</v>
      </c>
      <c r="L1256" s="223">
        <f t="shared" si="266"/>
        <v>0.18016225737608818</v>
      </c>
      <c r="M1256" s="223">
        <f t="shared" si="266"/>
        <v>0.19125753073501486</v>
      </c>
      <c r="N1256" s="223">
        <f t="shared" si="266"/>
        <v>0.20167666494409775</v>
      </c>
      <c r="O1256" s="223">
        <f t="shared" si="266"/>
        <v>0.20647692816456997</v>
      </c>
      <c r="P1256" s="223">
        <f t="shared" si="266"/>
        <v>0.2185775944420415</v>
      </c>
      <c r="Q1256" s="223">
        <f t="shared" si="266"/>
        <v>0.22845744783494543</v>
      </c>
      <c r="R1256" s="223">
        <f t="shared" si="266"/>
        <v>0.23611648834328192</v>
      </c>
      <c r="S1256" s="223">
        <f t="shared" si="266"/>
        <v>0.2415547159670508</v>
      </c>
      <c r="T1256" s="223">
        <f t="shared" si="266"/>
        <v>0.25171695844185427</v>
      </c>
      <c r="U1256" s="223">
        <f t="shared" si="266"/>
        <v>0.26003201608968596</v>
      </c>
      <c r="V1256" s="223">
        <f t="shared" si="266"/>
        <v>0.26716716713144933</v>
      </c>
      <c r="W1256" s="223">
        <f t="shared" si="266"/>
        <v>0.27312241156714445</v>
      </c>
      <c r="X1256" s="223">
        <f t="shared" si="266"/>
        <v>0.27789774939677125</v>
      </c>
      <c r="Y1256" s="223">
        <f t="shared" si="266"/>
        <v>0.29296449484599379</v>
      </c>
      <c r="Z1256" s="223">
        <f t="shared" si="266"/>
        <v>0.30803124029521634</v>
      </c>
      <c r="AA1256" s="223">
        <f t="shared" si="266"/>
        <v>0.32309798574443888</v>
      </c>
      <c r="AB1256" s="223">
        <f t="shared" si="266"/>
        <v>0.33816473119366142</v>
      </c>
      <c r="AC1256" s="223">
        <f t="shared" si="266"/>
        <v>0.35323147664288396</v>
      </c>
      <c r="AD1256" s="223">
        <f t="shared" si="266"/>
        <v>0.3682982220921065</v>
      </c>
      <c r="AE1256" s="223">
        <f t="shared" si="266"/>
        <v>0.3839229951505595</v>
      </c>
      <c r="AF1256" s="223">
        <f t="shared" si="266"/>
        <v>0.39954776820901255</v>
      </c>
      <c r="AG1256" s="223">
        <f t="shared" si="266"/>
        <v>0.4151725412674655</v>
      </c>
      <c r="AH1256" s="223">
        <f t="shared" si="266"/>
        <v>0.4307973143259185</v>
      </c>
      <c r="AI1256" s="223">
        <f t="shared" si="266"/>
        <v>0.4464220873843715</v>
      </c>
      <c r="AJ1256" s="223">
        <f t="shared" si="266"/>
        <v>0.4464220873843715</v>
      </c>
      <c r="AK1256" s="223">
        <f t="shared" si="266"/>
        <v>0.4464220873843715</v>
      </c>
      <c r="AL1256" s="223">
        <f t="shared" si="266"/>
        <v>0.4464220873843715</v>
      </c>
      <c r="AM1256" s="223">
        <f t="shared" si="266"/>
        <v>0.4464220873843715</v>
      </c>
      <c r="AN1256" s="223">
        <f t="shared" si="266"/>
        <v>0.4464220873843715</v>
      </c>
      <c r="AO1256" s="223">
        <f t="shared" si="266"/>
        <v>0.4464220873843715</v>
      </c>
      <c r="AP1256" s="223">
        <f t="shared" si="266"/>
        <v>0.4464220873843715</v>
      </c>
      <c r="AQ1256" s="223">
        <f t="shared" si="266"/>
        <v>0.4464220873843715</v>
      </c>
      <c r="AR1256" s="223">
        <f t="shared" si="266"/>
        <v>0.4464220873843715</v>
      </c>
      <c r="AS1256" s="223">
        <f t="shared" si="266"/>
        <v>0.4464220873843715</v>
      </c>
    </row>
    <row r="1257" spans="1:45" ht="43.5" hidden="1" customHeight="1">
      <c r="B1257" s="361" t="s">
        <v>490</v>
      </c>
      <c r="C1257" s="342" t="s">
        <v>200</v>
      </c>
      <c r="D1257" s="223">
        <f>G1225*(D1252*10^-6)*$D$1202</f>
        <v>6.8064260276357771E-2</v>
      </c>
      <c r="E1257" s="223">
        <f t="shared" ref="E1257:AS1257" si="267">H1225*(E1252*10^-6)*$D$1202</f>
        <v>6.9775429426890731E-2</v>
      </c>
      <c r="F1257" s="223">
        <f t="shared" si="267"/>
        <v>8.8149000779140479E-2</v>
      </c>
      <c r="G1257" s="223">
        <f t="shared" si="267"/>
        <v>0.11748270613316862</v>
      </c>
      <c r="H1257" s="223">
        <f t="shared" si="267"/>
        <v>0.14906970574179604</v>
      </c>
      <c r="I1257" s="223">
        <f t="shared" si="267"/>
        <v>0.16692041030528765</v>
      </c>
      <c r="J1257" s="223">
        <f t="shared" si="267"/>
        <v>0.18225872393767262</v>
      </c>
      <c r="K1257" s="223">
        <f t="shared" si="267"/>
        <v>0.19680679993867778</v>
      </c>
      <c r="L1257" s="223">
        <f t="shared" si="267"/>
        <v>0.2105646383083031</v>
      </c>
      <c r="M1257" s="223">
        <f t="shared" si="267"/>
        <v>0.22353223904654865</v>
      </c>
      <c r="N1257" s="223">
        <f t="shared" si="267"/>
        <v>0.23570960215341427</v>
      </c>
      <c r="O1257" s="223">
        <f t="shared" si="267"/>
        <v>0.24131990979234119</v>
      </c>
      <c r="P1257" s="223">
        <f t="shared" si="267"/>
        <v>0.25546256350413599</v>
      </c>
      <c r="Q1257" s="223">
        <f t="shared" si="267"/>
        <v>0.26700964215709255</v>
      </c>
      <c r="R1257" s="223">
        <f t="shared" si="267"/>
        <v>0.27596114575121072</v>
      </c>
      <c r="S1257" s="223">
        <f t="shared" si="267"/>
        <v>0.28231707428649067</v>
      </c>
      <c r="T1257" s="223">
        <f t="shared" si="267"/>
        <v>0.29419419517891726</v>
      </c>
      <c r="U1257" s="223">
        <f t="shared" si="267"/>
        <v>0.30391241880482045</v>
      </c>
      <c r="V1257" s="223">
        <f t="shared" si="267"/>
        <v>0.31225162658488143</v>
      </c>
      <c r="W1257" s="223">
        <f t="shared" si="267"/>
        <v>0.31921181851910013</v>
      </c>
      <c r="X1257" s="223">
        <f t="shared" si="267"/>
        <v>0.32479299460747646</v>
      </c>
      <c r="Y1257" s="223">
        <f t="shared" si="267"/>
        <v>0.34240225335125529</v>
      </c>
      <c r="Z1257" s="223">
        <f t="shared" si="267"/>
        <v>0.36001151209503413</v>
      </c>
      <c r="AA1257" s="223">
        <f t="shared" si="267"/>
        <v>0.37762077083881301</v>
      </c>
      <c r="AB1257" s="223">
        <f t="shared" si="267"/>
        <v>0.39523002958259185</v>
      </c>
      <c r="AC1257" s="223">
        <f t="shared" si="267"/>
        <v>0.41283928832637068</v>
      </c>
      <c r="AD1257" s="223">
        <f t="shared" si="267"/>
        <v>0.43044854707014951</v>
      </c>
      <c r="AE1257" s="223">
        <f t="shared" si="267"/>
        <v>0.44871000058221649</v>
      </c>
      <c r="AF1257" s="223">
        <f t="shared" si="267"/>
        <v>0.46697145409428348</v>
      </c>
      <c r="AG1257" s="223">
        <f t="shared" si="267"/>
        <v>0.48523290760635035</v>
      </c>
      <c r="AH1257" s="223">
        <f t="shared" si="267"/>
        <v>0.50349436111841728</v>
      </c>
      <c r="AI1257" s="223">
        <f t="shared" si="267"/>
        <v>0.52175581463048426</v>
      </c>
      <c r="AJ1257" s="223">
        <f t="shared" si="267"/>
        <v>0.52175581463048426</v>
      </c>
      <c r="AK1257" s="223">
        <f t="shared" si="267"/>
        <v>0.52175581463048426</v>
      </c>
      <c r="AL1257" s="223">
        <f t="shared" si="267"/>
        <v>0.52175581463048426</v>
      </c>
      <c r="AM1257" s="223">
        <f t="shared" si="267"/>
        <v>0.52175581463048426</v>
      </c>
      <c r="AN1257" s="223">
        <f t="shared" si="267"/>
        <v>0.52175581463048426</v>
      </c>
      <c r="AO1257" s="223">
        <f t="shared" si="267"/>
        <v>0.52175581463048426</v>
      </c>
      <c r="AP1257" s="223">
        <f t="shared" si="267"/>
        <v>0.52175581463048426</v>
      </c>
      <c r="AQ1257" s="223">
        <f t="shared" si="267"/>
        <v>0.52175581463048426</v>
      </c>
      <c r="AR1257" s="223">
        <f t="shared" si="267"/>
        <v>0.52175581463048426</v>
      </c>
      <c r="AS1257" s="223">
        <f t="shared" si="267"/>
        <v>0.52175581463048426</v>
      </c>
    </row>
    <row r="1259" spans="1:45" ht="25.2" customHeight="1">
      <c r="A1259" s="303" t="s">
        <v>384</v>
      </c>
      <c r="B1259" s="477" t="s">
        <v>383</v>
      </c>
      <c r="C1259" s="477"/>
      <c r="D1259" s="477"/>
      <c r="E1259" s="477"/>
      <c r="F1259" s="477"/>
      <c r="G1259" s="477"/>
      <c r="H1259" s="477"/>
      <c r="I1259" s="477"/>
      <c r="J1259" s="477"/>
      <c r="K1259" s="477"/>
      <c r="L1259" s="477"/>
      <c r="M1259" s="477"/>
      <c r="N1259" s="477"/>
      <c r="O1259" s="477"/>
      <c r="P1259" s="477"/>
      <c r="Q1259" s="477"/>
      <c r="R1259" s="477"/>
      <c r="S1259" s="477"/>
      <c r="T1259" s="477"/>
      <c r="U1259" s="477"/>
      <c r="V1259" s="477"/>
      <c r="W1259" s="477"/>
      <c r="X1259" s="477"/>
      <c r="Y1259" s="477"/>
      <c r="Z1259" s="477"/>
      <c r="AA1259" s="477"/>
      <c r="AB1259" s="477"/>
      <c r="AC1259" s="477"/>
      <c r="AD1259" s="477"/>
      <c r="AE1259" s="477"/>
      <c r="AF1259" s="477"/>
      <c r="AG1259" s="477"/>
      <c r="AH1259" s="477"/>
      <c r="AI1259" s="477"/>
      <c r="AJ1259" s="477"/>
      <c r="AK1259" s="477"/>
      <c r="AL1259" s="477"/>
      <c r="AM1259" s="477"/>
      <c r="AN1259" s="477"/>
      <c r="AO1259" s="477"/>
      <c r="AP1259" s="477"/>
      <c r="AQ1259" s="477"/>
      <c r="AR1259" s="477"/>
    </row>
    <row r="1260" spans="1:45" ht="25.2" customHeight="1">
      <c r="B1260" s="333"/>
      <c r="C1260" s="64"/>
      <c r="D1260" s="64"/>
      <c r="E1260" s="64"/>
      <c r="F1260" s="64"/>
      <c r="G1260" s="64"/>
      <c r="H1260" s="64"/>
      <c r="I1260" s="64"/>
      <c r="J1260" s="14"/>
      <c r="K1260" s="14"/>
      <c r="L1260" s="14"/>
      <c r="M1260" s="14"/>
      <c r="N1260" s="64"/>
      <c r="O1260" s="64"/>
      <c r="P1260" s="64"/>
      <c r="Q1260" s="64"/>
      <c r="R1260" s="64"/>
      <c r="S1260" s="64"/>
      <c r="T1260" s="64"/>
      <c r="U1260" s="64"/>
      <c r="V1260" s="64"/>
      <c r="W1260" s="64"/>
      <c r="X1260" s="64"/>
      <c r="Y1260" s="64"/>
      <c r="Z1260" s="64"/>
      <c r="AA1260" s="64"/>
      <c r="AB1260" s="64"/>
      <c r="AC1260" s="64"/>
      <c r="AD1260" s="64"/>
      <c r="AE1260" s="64"/>
      <c r="AF1260" s="64"/>
      <c r="AG1260" s="64"/>
      <c r="AH1260" s="64"/>
      <c r="AI1260" s="64"/>
      <c r="AJ1260" s="64"/>
      <c r="AK1260" s="64"/>
      <c r="AL1260" s="64"/>
      <c r="AM1260" s="64"/>
      <c r="AN1260" s="64"/>
      <c r="AO1260" s="64"/>
      <c r="AP1260" s="64"/>
      <c r="AQ1260" s="64"/>
      <c r="AR1260" s="64"/>
    </row>
    <row r="1261" spans="1:45" ht="25.2" customHeight="1">
      <c r="A1261" s="365"/>
      <c r="B1261" s="156" t="s">
        <v>360</v>
      </c>
      <c r="C1261" s="64"/>
      <c r="D1261" s="64"/>
      <c r="E1261" s="64"/>
      <c r="F1261" s="64"/>
      <c r="G1261" s="64"/>
      <c r="H1261" s="64"/>
      <c r="I1261" s="64"/>
      <c r="J1261" s="14"/>
      <c r="K1261" s="14"/>
      <c r="L1261" s="14"/>
      <c r="M1261" s="14"/>
      <c r="N1261" s="64"/>
      <c r="O1261" s="64"/>
      <c r="P1261" s="64"/>
      <c r="Q1261" s="64"/>
      <c r="R1261" s="64"/>
      <c r="S1261" s="64"/>
      <c r="T1261" s="64"/>
      <c r="U1261" s="64"/>
      <c r="V1261" s="64"/>
      <c r="W1261" s="64"/>
      <c r="X1261" s="64"/>
      <c r="Y1261" s="64"/>
      <c r="Z1261" s="64"/>
      <c r="AA1261" s="64"/>
      <c r="AB1261" s="64"/>
      <c r="AC1261" s="64"/>
      <c r="AD1261" s="64"/>
      <c r="AE1261" s="64"/>
      <c r="AF1261" s="64"/>
      <c r="AG1261" s="64"/>
      <c r="AH1261" s="64"/>
      <c r="AI1261" s="64"/>
      <c r="AJ1261" s="64"/>
      <c r="AK1261" s="64"/>
      <c r="AL1261" s="64"/>
      <c r="AM1261" s="64"/>
      <c r="AN1261" s="64"/>
      <c r="AO1261" s="64"/>
      <c r="AP1261" s="64"/>
      <c r="AQ1261" s="64"/>
      <c r="AR1261" s="64"/>
    </row>
    <row r="1262" spans="1:45" ht="25.2" customHeight="1">
      <c r="A1262" s="497" t="s">
        <v>311</v>
      </c>
      <c r="B1262" s="420" t="s">
        <v>491</v>
      </c>
      <c r="C1262" s="420"/>
      <c r="D1262" s="420"/>
      <c r="E1262" s="420"/>
      <c r="F1262" s="420"/>
      <c r="G1262" s="420"/>
      <c r="H1262" s="420"/>
      <c r="I1262" s="420"/>
      <c r="J1262" s="288"/>
      <c r="K1262" s="288"/>
      <c r="L1262" s="288"/>
      <c r="M1262" s="64"/>
      <c r="N1262" s="423" t="s">
        <v>492</v>
      </c>
      <c r="O1262" s="423"/>
      <c r="P1262" s="423"/>
      <c r="Q1262" s="423"/>
      <c r="R1262" s="423"/>
      <c r="S1262" s="423"/>
      <c r="T1262" s="423"/>
      <c r="U1262" s="423"/>
      <c r="V1262" s="423"/>
      <c r="W1262" s="423"/>
      <c r="X1262" s="423"/>
      <c r="Y1262" s="423"/>
      <c r="Z1262" s="423"/>
      <c r="AA1262" s="423"/>
      <c r="AB1262" s="64"/>
      <c r="AC1262" s="64"/>
      <c r="AD1262" s="64"/>
      <c r="AE1262" s="64"/>
      <c r="AF1262" s="64"/>
      <c r="AG1262" s="64"/>
      <c r="AH1262" s="64"/>
      <c r="AI1262" s="64"/>
      <c r="AJ1262" s="64"/>
      <c r="AK1262" s="64"/>
      <c r="AL1262" s="64"/>
      <c r="AM1262" s="64"/>
      <c r="AN1262" s="64"/>
      <c r="AO1262" s="64"/>
      <c r="AP1262" s="64"/>
      <c r="AQ1262" s="64"/>
      <c r="AR1262" s="64"/>
    </row>
    <row r="1263" spans="1:45" ht="25.2" customHeight="1">
      <c r="A1263" s="455"/>
      <c r="B1263" s="420" t="s">
        <v>451</v>
      </c>
      <c r="C1263" s="421" t="s">
        <v>199</v>
      </c>
      <c r="D1263" s="420" t="s">
        <v>8</v>
      </c>
      <c r="E1263" s="420"/>
      <c r="F1263" s="420"/>
      <c r="G1263" s="420"/>
      <c r="H1263" s="420"/>
      <c r="I1263" s="420"/>
      <c r="M1263" s="422" t="s">
        <v>451</v>
      </c>
      <c r="N1263" s="423" t="s">
        <v>8</v>
      </c>
      <c r="O1263" s="423"/>
      <c r="P1263" s="423"/>
      <c r="Q1263" s="423"/>
      <c r="R1263" s="423"/>
      <c r="S1263" s="423"/>
      <c r="T1263" s="423"/>
      <c r="U1263" s="423"/>
      <c r="V1263" s="423"/>
      <c r="W1263" s="423"/>
      <c r="X1263" s="423"/>
      <c r="Y1263" s="423"/>
      <c r="Z1263" s="423"/>
      <c r="AA1263" s="423"/>
      <c r="AB1263" s="64"/>
      <c r="AC1263" s="64"/>
      <c r="AD1263" s="64"/>
      <c r="AE1263" s="64"/>
      <c r="AF1263" s="64"/>
      <c r="AG1263" s="64"/>
      <c r="AH1263" s="64"/>
      <c r="AI1263" s="64"/>
      <c r="AJ1263" s="64"/>
      <c r="AK1263" s="64"/>
      <c r="AL1263" s="64"/>
      <c r="AM1263" s="64"/>
      <c r="AN1263" s="64"/>
      <c r="AO1263" s="64"/>
      <c r="AP1263" s="64"/>
      <c r="AQ1263" s="64"/>
      <c r="AR1263" s="64"/>
    </row>
    <row r="1264" spans="1:45" ht="25.2" customHeight="1">
      <c r="A1264" s="455"/>
      <c r="B1264" s="420"/>
      <c r="C1264" s="421">
        <v>43830</v>
      </c>
      <c r="D1264" s="286" t="s">
        <v>9</v>
      </c>
      <c r="E1264" s="286" t="s">
        <v>10</v>
      </c>
      <c r="F1264" s="286" t="s">
        <v>1</v>
      </c>
      <c r="G1264" s="286" t="s">
        <v>2</v>
      </c>
      <c r="H1264" s="286" t="s">
        <v>3</v>
      </c>
      <c r="I1264" s="286" t="s">
        <v>452</v>
      </c>
      <c r="M1264" s="423"/>
      <c r="N1264" s="279" t="s">
        <v>25</v>
      </c>
      <c r="O1264" s="279" t="s">
        <v>26</v>
      </c>
      <c r="P1264" s="279" t="s">
        <v>27</v>
      </c>
      <c r="Q1264" s="279" t="s">
        <v>28</v>
      </c>
      <c r="R1264" s="279" t="s">
        <v>29</v>
      </c>
      <c r="S1264" s="279" t="s">
        <v>30</v>
      </c>
      <c r="T1264" s="279" t="s">
        <v>31</v>
      </c>
      <c r="U1264" s="279" t="s">
        <v>32</v>
      </c>
      <c r="V1264" s="279" t="s">
        <v>33</v>
      </c>
      <c r="W1264" s="279" t="s">
        <v>34</v>
      </c>
      <c r="X1264" s="279" t="s">
        <v>35</v>
      </c>
      <c r="Y1264" s="279" t="s">
        <v>36</v>
      </c>
      <c r="Z1264" s="279" t="s">
        <v>37</v>
      </c>
      <c r="AA1264" s="279" t="s">
        <v>38</v>
      </c>
      <c r="AB1264" s="64"/>
      <c r="AC1264" s="64"/>
      <c r="AD1264" s="64"/>
      <c r="AE1264" s="64"/>
      <c r="AF1264" s="64"/>
      <c r="AG1264" s="64"/>
      <c r="AH1264" s="64"/>
      <c r="AI1264" s="64"/>
      <c r="AJ1264" s="64"/>
      <c r="AK1264" s="64"/>
      <c r="AL1264" s="64"/>
      <c r="AM1264" s="64"/>
      <c r="AN1264" s="64"/>
      <c r="AO1264" s="64"/>
      <c r="AP1264" s="64"/>
      <c r="AQ1264" s="64"/>
      <c r="AR1264" s="64"/>
    </row>
    <row r="1265" spans="1:44" ht="25.2" customHeight="1">
      <c r="A1265" s="455"/>
      <c r="B1265" s="287">
        <v>2020</v>
      </c>
      <c r="C1265" s="309">
        <v>43830</v>
      </c>
      <c r="D1265" s="90">
        <f>AVERAGE(N1265:P1265)</f>
        <v>0.16928725101380074</v>
      </c>
      <c r="E1265" s="90">
        <f t="shared" ref="E1265:E1306" si="268">AVERAGE(Q1265:R1265)</f>
        <v>8.7077234175506057E-2</v>
      </c>
      <c r="F1265" s="90">
        <f t="shared" ref="F1265:F1306" si="269">AVERAGE(S1265:T1265)</f>
        <v>6.7290842410206761E-2</v>
      </c>
      <c r="G1265" s="90">
        <f t="shared" ref="G1265:G1306" si="270">AVERAGE(U1265:V1265)</f>
        <v>6.0508711059803294E-2</v>
      </c>
      <c r="H1265" s="90">
        <f t="shared" ref="H1265:H1306" si="271">AVERAGE(W1265:X1265)</f>
        <v>6.2606297061900393E-2</v>
      </c>
      <c r="I1265" s="90">
        <f t="shared" ref="I1265:I1306" si="272">AVERAGE(Y1265:AA1265)</f>
        <v>7.523670940919043E-2</v>
      </c>
      <c r="M1265" s="109">
        <v>2020</v>
      </c>
      <c r="N1265" s="229">
        <f>(D$1162*($C1178*10^-6)*$D$1202*$G$1225)+D$1165*D$1256</f>
        <v>0.23984905300053966</v>
      </c>
      <c r="O1265" s="229">
        <f>(D$1162*($C1179*10^-6)*$D$1202*$G$1225)+D$1165*D$1256</f>
        <v>0.15205852421949326</v>
      </c>
      <c r="P1265" s="229">
        <f>(D$1162*($C1180*10^-6)*$D$1202*$G$1225)+D$1165*D$1256</f>
        <v>0.11595417582136931</v>
      </c>
      <c r="Q1265" s="229">
        <f>(D$1162*($C1181*10^-6)*$D$1202*$G$1225)+D$1165*D$1256</f>
        <v>9.4249225941213377E-2</v>
      </c>
      <c r="R1265" s="229">
        <f>(D$1162*($C1182*10^-6)*$D$1202*$G$1225)+D$1165*D$1256</f>
        <v>7.9905242409798738E-2</v>
      </c>
      <c r="S1265" s="229">
        <f>(D$1162*($C1183*10^-6)*$D$1202*$G$1225)+D$1165*D$1256</f>
        <v>7.0326643665841751E-2</v>
      </c>
      <c r="T1265" s="229">
        <f>(D$1162*($C1184*10^-6)*$D$1202*$G$1225)+D$1165*D$1256</f>
        <v>6.4255041154571771E-2</v>
      </c>
      <c r="U1265" s="229">
        <f>(D$1162*($C1185*10^-6)*$D$1202*$G$1225)+D$1165*D$1256</f>
        <v>6.0976357627130509E-2</v>
      </c>
      <c r="V1265" s="229">
        <f>(D$1162*($C1186*10^-6)*$D$1202*$G$1225)+D$1165*D$1256</f>
        <v>6.0041064492476086E-2</v>
      </c>
      <c r="W1265" s="229">
        <f>(D$1162*($C1187*10^-6)*$D$1202*$G$1225)+D$1165*D$1256</f>
        <v>6.1144442268620182E-2</v>
      </c>
      <c r="X1265" s="229">
        <f>(D$1162*($C1188*10^-6)*$D$1202*$G$1225)+D$1165*D$1256</f>
        <v>6.4068151855180611E-2</v>
      </c>
      <c r="Y1265" s="229">
        <f>(D$1162*($C1189*10^-6)*$D$1202*$G$1225)+D$1165*D$1256</f>
        <v>6.8648858096443638E-2</v>
      </c>
      <c r="Z1265" s="229">
        <f>(D$1162*($C1190*10^-6)*$D$1202*$G$1225)+D$1165*D$1256</f>
        <v>7.4760097616215507E-2</v>
      </c>
      <c r="AA1265" s="229">
        <f>(D$1162*($C1191*10^-6)*$D$1202*$G$1225)+D$1165*D$1256</f>
        <v>8.2301172514912133E-2</v>
      </c>
      <c r="AB1265" s="64"/>
      <c r="AC1265" s="64"/>
      <c r="AD1265" s="64"/>
      <c r="AE1265" s="64"/>
      <c r="AF1265" s="64"/>
      <c r="AG1265" s="64"/>
      <c r="AH1265" s="64"/>
      <c r="AI1265" s="64"/>
      <c r="AJ1265" s="64"/>
      <c r="AK1265" s="64"/>
      <c r="AL1265" s="64"/>
      <c r="AM1265" s="64"/>
      <c r="AN1265" s="64"/>
      <c r="AO1265" s="64"/>
      <c r="AP1265" s="64"/>
      <c r="AQ1265" s="64"/>
      <c r="AR1265" s="64"/>
    </row>
    <row r="1266" spans="1:44" ht="25.2" customHeight="1">
      <c r="A1266" s="455"/>
      <c r="B1266" s="287">
        <f>B1265+1</f>
        <v>2021</v>
      </c>
      <c r="C1266" s="309">
        <f t="shared" ref="C1266:C1306" si="273">DATE(YEAR(C1265+1),12,31)</f>
        <v>44196</v>
      </c>
      <c r="D1266" s="90">
        <f t="shared" ref="D1266:D1306" si="274">AVERAGE(N1266:P1266)</f>
        <v>0.17421566373879113</v>
      </c>
      <c r="E1266" s="90">
        <f t="shared" si="268"/>
        <v>8.9817574839076847E-2</v>
      </c>
      <c r="F1266" s="90">
        <f t="shared" si="269"/>
        <v>6.9504555630030468E-2</v>
      </c>
      <c r="G1266" s="90">
        <f t="shared" si="270"/>
        <v>6.2541913525640841E-2</v>
      </c>
      <c r="H1266" s="90">
        <f t="shared" si="271"/>
        <v>6.4695328117782405E-2</v>
      </c>
      <c r="I1266" s="90">
        <f t="shared" si="272"/>
        <v>7.7661906949938561E-2</v>
      </c>
      <c r="J1266" s="14"/>
      <c r="K1266" s="14"/>
      <c r="L1266" s="14"/>
      <c r="M1266" s="109">
        <f>M1265+1</f>
        <v>2021</v>
      </c>
      <c r="N1266" s="229">
        <f>(E$1162*($C1178*10^-6)*$D$1202*$H$1225)+E$1165*E$1256</f>
        <v>0.24665551311523315</v>
      </c>
      <c r="O1266" s="229">
        <f>(E$1162*($C1179*10^-6)*$D$1202*$H$1225)+E$1165*E$1256</f>
        <v>0.15652838338614283</v>
      </c>
      <c r="P1266" s="229">
        <f>(E$1162*($C1180*10^-6)*$D$1202*$H$1225)+E$1165*E$1256</f>
        <v>0.11946309471499737</v>
      </c>
      <c r="Q1266" s="229">
        <f>(E$1162*($C1181*10^-6)*$D$1202*$H$1225)+E$1165*E$1256</f>
        <v>9.7180453742517561E-2</v>
      </c>
      <c r="R1266" s="229">
        <f>(E$1162*($C1182*10^-6)*$D$1202*$H$1225)+E$1165*E$1256</f>
        <v>8.2454695935636133E-2</v>
      </c>
      <c r="S1266" s="229">
        <f>(E$1162*($C1183*10^-6)*$D$1202*$H$1225)+E$1165*E$1256</f>
        <v>7.2621156673415704E-2</v>
      </c>
      <c r="T1266" s="229">
        <f>(E$1162*($C1184*10^-6)*$D$1202*$H$1225)+E$1165*E$1256</f>
        <v>6.6387954586645245E-2</v>
      </c>
      <c r="U1266" s="229">
        <f>(E$1162*($C1185*10^-6)*$D$1202*$H$1225)+E$1165*E$1256</f>
        <v>6.3022006804791503E-2</v>
      </c>
      <c r="V1266" s="229">
        <f>(E$1162*($C1186*10^-6)*$D$1202*$H$1225)+E$1165*E$1256</f>
        <v>6.2061820246490165E-2</v>
      </c>
      <c r="W1266" s="229">
        <f>(E$1162*($C1187*10^-6)*$D$1202*$H$1225)+E$1165*E$1256</f>
        <v>6.3194565126279578E-2</v>
      </c>
      <c r="X1266" s="229">
        <f>(E$1162*($C1188*10^-6)*$D$1202*$H$1225)+E$1165*E$1256</f>
        <v>6.6196091109285232E-2</v>
      </c>
      <c r="Y1266" s="229">
        <f>(E$1162*($C1189*10^-6)*$D$1202*$H$1225)+E$1165*E$1256</f>
        <v>7.0898715770389878E-2</v>
      </c>
      <c r="Z1266" s="229">
        <f>(E$1162*($C1190*10^-6)*$D$1202*$H$1225)+E$1165*E$1256</f>
        <v>7.7172609829938316E-2</v>
      </c>
      <c r="AA1266" s="229">
        <f>(E$1162*($C1191*10^-6)*$D$1202*$H$1225)+E$1165*E$1256</f>
        <v>8.491439524948749E-2</v>
      </c>
      <c r="AB1266" s="64"/>
      <c r="AC1266" s="64"/>
      <c r="AD1266" s="64"/>
      <c r="AE1266" s="64"/>
      <c r="AF1266" s="64"/>
      <c r="AG1266" s="64"/>
      <c r="AH1266" s="64"/>
      <c r="AI1266" s="64"/>
      <c r="AJ1266" s="64"/>
      <c r="AK1266" s="64"/>
      <c r="AL1266" s="64"/>
      <c r="AM1266" s="64"/>
      <c r="AN1266" s="64"/>
      <c r="AO1266" s="64"/>
      <c r="AP1266" s="64"/>
      <c r="AQ1266" s="64"/>
      <c r="AR1266" s="64"/>
    </row>
    <row r="1267" spans="1:44" ht="25.2" customHeight="1">
      <c r="A1267" s="455"/>
      <c r="B1267" s="287">
        <f t="shared" ref="B1267:B1306" si="275">B1266+1</f>
        <v>2022</v>
      </c>
      <c r="C1267" s="309">
        <f t="shared" si="273"/>
        <v>44561</v>
      </c>
      <c r="D1267" s="90">
        <f t="shared" si="274"/>
        <v>0.22094590095139324</v>
      </c>
      <c r="E1267" s="90">
        <f t="shared" si="268"/>
        <v>0.1141678615068951</v>
      </c>
      <c r="F1267" s="90">
        <f t="shared" si="269"/>
        <v>8.8468412685042172E-2</v>
      </c>
      <c r="G1267" s="90">
        <f t="shared" si="270"/>
        <v>7.9659477755913033E-2</v>
      </c>
      <c r="H1267" s="90">
        <f t="shared" si="271"/>
        <v>8.2383916084525805E-2</v>
      </c>
      <c r="I1267" s="90">
        <f t="shared" si="272"/>
        <v>9.8788859419739763E-2</v>
      </c>
      <c r="J1267" s="14"/>
      <c r="K1267" s="14"/>
      <c r="L1267" s="14"/>
      <c r="M1267" s="109">
        <f t="shared" ref="M1267:M1306" si="276">M1266+1</f>
        <v>2022</v>
      </c>
      <c r="N1267" s="229">
        <f>(F$1162*($C1178*10^-6)*$D$1202*$I$1225)+F$1165*F$1256</f>
        <v>0.31259471901008529</v>
      </c>
      <c r="O1267" s="229">
        <f>(F$1162*($C1179*10^-6)*$D$1202*$I$1225)+F$1165*F$1256</f>
        <v>0.19856846155931041</v>
      </c>
      <c r="P1267" s="229">
        <f>(F$1162*($C1180*10^-6)*$D$1202*$I$1225)+F$1165*F$1256</f>
        <v>0.15167452228478404</v>
      </c>
      <c r="Q1267" s="229">
        <f>(F$1162*($C1181*10^-6)*$D$1202*$I$1225)+F$1165*F$1256</f>
        <v>0.12348316454546092</v>
      </c>
      <c r="R1267" s="229">
        <f>(F$1162*($C1182*10^-6)*$D$1202*$I$1225)+F$1165*F$1256</f>
        <v>0.10485255846832929</v>
      </c>
      <c r="S1267" s="229">
        <f>(F$1162*($C1183*10^-6)*$D$1202*$I$1225)+F$1165*F$1256</f>
        <v>9.2411446863680774E-2</v>
      </c>
      <c r="T1267" s="229">
        <f>(F$1162*($C1184*10^-6)*$D$1202*$I$1225)+F$1165*F$1256</f>
        <v>8.452537850640357E-2</v>
      </c>
      <c r="U1267" s="229">
        <f>(F$1162*($C1185*10^-6)*$D$1202*$I$1225)+F$1165*F$1256</f>
        <v>8.0266877991706315E-2</v>
      </c>
      <c r="V1267" s="229">
        <f>(F$1162*($C1186*10^-6)*$D$1202*$I$1225)+F$1165*F$1256</f>
        <v>7.9052077520119751E-2</v>
      </c>
      <c r="W1267" s="229">
        <f>(F$1162*($C1187*10^-6)*$D$1202*$I$1225)+F$1165*F$1256</f>
        <v>8.0485193826798543E-2</v>
      </c>
      <c r="X1267" s="229">
        <f>(F$1162*($C1188*10^-6)*$D$1202*$I$1225)+F$1165*F$1256</f>
        <v>8.4282638342253066E-2</v>
      </c>
      <c r="Y1267" s="229">
        <f>(F$1162*($C1189*10^-6)*$D$1202*$I$1225)+F$1165*F$1256</f>
        <v>9.0232264075517765E-2</v>
      </c>
      <c r="Z1267" s="229">
        <f>(F$1162*($C1190*10^-6)*$D$1202*$I$1225)+F$1165*F$1256</f>
        <v>9.8169814748698139E-2</v>
      </c>
      <c r="AA1267" s="229">
        <f>(F$1162*($C1191*10^-6)*$D$1202*$I$1225)+F$1165*F$1256</f>
        <v>0.10796449943500341</v>
      </c>
      <c r="AB1267" s="64"/>
      <c r="AC1267" s="64"/>
      <c r="AD1267" s="64"/>
      <c r="AE1267" s="64"/>
      <c r="AF1267" s="64"/>
      <c r="AG1267" s="64"/>
      <c r="AH1267" s="64"/>
      <c r="AI1267" s="64"/>
      <c r="AJ1267" s="64"/>
      <c r="AK1267" s="64"/>
      <c r="AL1267" s="64"/>
      <c r="AM1267" s="64"/>
      <c r="AN1267" s="64"/>
      <c r="AO1267" s="64"/>
      <c r="AP1267" s="64"/>
      <c r="AQ1267" s="64"/>
      <c r="AR1267" s="64"/>
    </row>
    <row r="1268" spans="1:44" ht="25.2" customHeight="1">
      <c r="A1268" s="455"/>
      <c r="B1268" s="287">
        <f t="shared" si="275"/>
        <v>2023</v>
      </c>
      <c r="C1268" s="309">
        <f t="shared" si="273"/>
        <v>44926</v>
      </c>
      <c r="D1268" s="90">
        <f t="shared" si="274"/>
        <v>0.29561801303295182</v>
      </c>
      <c r="E1268" s="90">
        <f t="shared" si="268"/>
        <v>0.15309560428628091</v>
      </c>
      <c r="F1268" s="90">
        <f t="shared" si="269"/>
        <v>0.11879316374132105</v>
      </c>
      <c r="G1268" s="90">
        <f t="shared" si="270"/>
        <v>0.10703540314631829</v>
      </c>
      <c r="H1268" s="90">
        <f t="shared" si="271"/>
        <v>0.11067185793698221</v>
      </c>
      <c r="I1268" s="90">
        <f t="shared" si="272"/>
        <v>0.13256842067264324</v>
      </c>
      <c r="J1268" s="14"/>
      <c r="K1268" s="14"/>
      <c r="L1268" s="14"/>
      <c r="M1268" s="109">
        <f t="shared" si="276"/>
        <v>2023</v>
      </c>
      <c r="N1268" s="229">
        <f>(G$1162*($C1178*10^-6)*$D$1202*$J$1225)+G$1165*G$1256</f>
        <v>0.41794663394099585</v>
      </c>
      <c r="O1268" s="229">
        <f>(G$1162*($C1179*10^-6)*$D$1202*$J$1225)+G$1165*G$1256</f>
        <v>0.26574963765975507</v>
      </c>
      <c r="P1268" s="229">
        <f>(G$1162*($C1180*10^-6)*$D$1202*$J$1225)+G$1165*G$1256</f>
        <v>0.20315776749810463</v>
      </c>
      <c r="Q1268" s="229">
        <f>(G$1162*($C1181*10^-6)*$D$1202*$J$1225)+G$1165*G$1256</f>
        <v>0.16552924170993555</v>
      </c>
      <c r="R1268" s="229">
        <f>(G$1162*($C1182*10^-6)*$D$1202*$J$1225)+G$1165*G$1256</f>
        <v>0.14066196686262628</v>
      </c>
      <c r="S1268" s="229">
        <f>(G$1162*($C1183*10^-6)*$D$1202*$J$1225)+G$1165*G$1256</f>
        <v>0.12405614414284949</v>
      </c>
      <c r="T1268" s="229">
        <f>(G$1162*($C1184*10^-6)*$D$1202*$J$1225)+G$1165*G$1256</f>
        <v>0.11353018333979262</v>
      </c>
      <c r="U1268" s="229">
        <f>(G$1162*($C1185*10^-6)*$D$1202*$J$1225)+G$1165*G$1256</f>
        <v>0.10784613300358965</v>
      </c>
      <c r="V1268" s="229">
        <f>(G$1162*($C1186*10^-6)*$D$1202*$J$1225)+G$1165*G$1256</f>
        <v>0.10622467328904693</v>
      </c>
      <c r="W1268" s="229">
        <f>(G$1162*($C1187*10^-6)*$D$1202*$J$1225)+G$1165*G$1256</f>
        <v>0.10813753092442392</v>
      </c>
      <c r="X1268" s="229">
        <f>(G$1162*($C1188*10^-6)*$D$1202*$J$1225)+G$1165*G$1256</f>
        <v>0.1132061849495405</v>
      </c>
      <c r="Y1268" s="229">
        <f>(G$1162*($C1189*10^-6)*$D$1202*$J$1225)+G$1165*G$1256</f>
        <v>0.12114747133255956</v>
      </c>
      <c r="Z1268" s="229">
        <f>(G$1162*($C1190*10^-6)*$D$1202*$J$1225)+G$1165*G$1256</f>
        <v>0.13174214835955678</v>
      </c>
      <c r="AA1268" s="229">
        <f>(G$1162*($C1191*10^-6)*$D$1202*$J$1225)+G$1165*G$1256</f>
        <v>0.1448156423258134</v>
      </c>
      <c r="AB1268" s="64"/>
      <c r="AC1268" s="64"/>
      <c r="AD1268" s="64"/>
      <c r="AE1268" s="64"/>
      <c r="AF1268" s="64"/>
      <c r="AG1268" s="64"/>
      <c r="AH1268" s="64"/>
      <c r="AI1268" s="64"/>
      <c r="AJ1268" s="64"/>
      <c r="AK1268" s="64"/>
      <c r="AL1268" s="64"/>
      <c r="AM1268" s="64"/>
      <c r="AN1268" s="64"/>
      <c r="AO1268" s="64"/>
      <c r="AP1268" s="64"/>
      <c r="AQ1268" s="64"/>
      <c r="AR1268" s="64"/>
    </row>
    <row r="1269" spans="1:44" ht="25.2" customHeight="1">
      <c r="A1269" s="455"/>
      <c r="B1269" s="287">
        <f t="shared" si="275"/>
        <v>2024</v>
      </c>
      <c r="C1269" s="309">
        <f t="shared" si="273"/>
        <v>45291</v>
      </c>
      <c r="D1269" s="90">
        <f t="shared" si="274"/>
        <v>0.37656459176511664</v>
      </c>
      <c r="E1269" s="90">
        <f t="shared" si="268"/>
        <v>0.19544988060259863</v>
      </c>
      <c r="F1269" s="90">
        <f t="shared" si="269"/>
        <v>0.15185900485117426</v>
      </c>
      <c r="G1269" s="90">
        <f t="shared" si="270"/>
        <v>0.1369174708649849</v>
      </c>
      <c r="H1269" s="90">
        <f t="shared" si="271"/>
        <v>0.14153860704180404</v>
      </c>
      <c r="I1269" s="90">
        <f t="shared" si="272"/>
        <v>0.16936433402885118</v>
      </c>
      <c r="J1269" s="14"/>
      <c r="K1269" s="14"/>
      <c r="L1269" s="14"/>
      <c r="M1269" s="109">
        <f t="shared" si="276"/>
        <v>2024</v>
      </c>
      <c r="N1269" s="229">
        <f>(H$1162*($C1178*10^-6)*$D$1202*$K$1225)+H$1165*H$1256</f>
        <v>0.53201742923469852</v>
      </c>
      <c r="O1269" s="229">
        <f>(H$1162*($C1179*10^-6)*$D$1202*$K$1225)+H$1165*H$1256</f>
        <v>0.33860843998392132</v>
      </c>
      <c r="P1269" s="229">
        <f>(H$1162*($C1180*10^-6)*$D$1202*$K$1225)+H$1165*H$1256</f>
        <v>0.25906790607673014</v>
      </c>
      <c r="Q1269" s="229">
        <f>(H$1162*($C1181*10^-6)*$D$1202*$K$1225)+H$1165*H$1256</f>
        <v>0.21125030574618001</v>
      </c>
      <c r="R1269" s="229">
        <f>(H$1162*($C1182*10^-6)*$D$1202*$K$1225)+H$1165*H$1256</f>
        <v>0.17964945545901725</v>
      </c>
      <c r="S1269" s="229">
        <f>(H$1162*($C1183*10^-6)*$D$1202*$K$1225)+H$1165*H$1256</f>
        <v>0.15854709820897814</v>
      </c>
      <c r="T1269" s="229">
        <f>(H$1162*($C1184*10^-6)*$D$1202*$K$1225)+H$1165*H$1256</f>
        <v>0.14517091149337041</v>
      </c>
      <c r="U1269" s="229">
        <f>(H$1162*($C1185*10^-6)*$D$1202*$K$1225)+H$1165*H$1256</f>
        <v>0.13794773063411023</v>
      </c>
      <c r="V1269" s="229">
        <f>(H$1162*($C1186*10^-6)*$D$1202*$K$1225)+H$1165*H$1256</f>
        <v>0.13588721109585955</v>
      </c>
      <c r="W1269" s="229">
        <f>(H$1162*($C1187*10^-6)*$D$1202*$K$1225)+H$1165*H$1256</f>
        <v>0.13831803345686888</v>
      </c>
      <c r="X1269" s="229">
        <f>(H$1162*($C1188*10^-6)*$D$1202*$K$1225)+H$1165*H$1256</f>
        <v>0.14475918062673923</v>
      </c>
      <c r="Y1269" s="229">
        <f>(H$1162*($C1189*10^-6)*$D$1202*$K$1225)+H$1165*H$1256</f>
        <v>0.15485081324905783</v>
      </c>
      <c r="Z1269" s="229">
        <f>(H$1162*($C1190*10^-6)*$D$1202*$K$1225)+H$1165*H$1256</f>
        <v>0.16831432320850195</v>
      </c>
      <c r="AA1269" s="229">
        <f>(H$1162*($C1191*10^-6)*$D$1202*$K$1225)+H$1165*H$1256</f>
        <v>0.18492786562899374</v>
      </c>
      <c r="AB1269" s="64"/>
      <c r="AC1269" s="64"/>
      <c r="AD1269" s="64"/>
      <c r="AE1269" s="64"/>
      <c r="AF1269" s="64"/>
      <c r="AG1269" s="64"/>
      <c r="AH1269" s="64"/>
      <c r="AI1269" s="64"/>
      <c r="AJ1269" s="64"/>
      <c r="AK1269" s="64"/>
      <c r="AL1269" s="64"/>
      <c r="AM1269" s="64"/>
      <c r="AN1269" s="64"/>
      <c r="AO1269" s="64"/>
      <c r="AP1269" s="64"/>
      <c r="AQ1269" s="64"/>
      <c r="AR1269" s="64"/>
    </row>
    <row r="1270" spans="1:44" ht="25.2" customHeight="1">
      <c r="A1270" s="455"/>
      <c r="B1270" s="287">
        <f t="shared" si="275"/>
        <v>2025</v>
      </c>
      <c r="C1270" s="309">
        <f t="shared" si="273"/>
        <v>45657</v>
      </c>
      <c r="D1270" s="90">
        <f t="shared" si="274"/>
        <v>0.4233091191610785</v>
      </c>
      <c r="E1270" s="90">
        <f t="shared" si="268"/>
        <v>0.22019523378819916</v>
      </c>
      <c r="F1270" s="90">
        <f t="shared" si="269"/>
        <v>0.17130957406543135</v>
      </c>
      <c r="G1270" s="90">
        <f t="shared" si="270"/>
        <v>0.15455316039872133</v>
      </c>
      <c r="H1270" s="90">
        <f t="shared" si="271"/>
        <v>0.15973560481577742</v>
      </c>
      <c r="I1270" s="90">
        <f t="shared" si="272"/>
        <v>0.19094119537982968</v>
      </c>
      <c r="J1270" s="14"/>
      <c r="K1270" s="14"/>
      <c r="L1270" s="14"/>
      <c r="M1270" s="109">
        <f t="shared" si="276"/>
        <v>2025</v>
      </c>
      <c r="N1270" s="229">
        <f>(I$1162*($C1178*10^-6)*$D$1202*$L$1225)+I$1165*I$1256</f>
        <v>0.5976441006102271</v>
      </c>
      <c r="O1270" s="229">
        <f>(I$1162*($C1179*10^-6)*$D$1202*$L$1225)+I$1165*I$1256</f>
        <v>0.38074260751441552</v>
      </c>
      <c r="P1270" s="229">
        <f>(I$1162*($C1180*10^-6)*$D$1202*$L$1225)+I$1165*I$1256</f>
        <v>0.29154064935859275</v>
      </c>
      <c r="Q1270" s="229">
        <f>(I$1162*($C1181*10^-6)*$D$1202*$L$1225)+I$1165*I$1256</f>
        <v>0.23791486418628641</v>
      </c>
      <c r="R1270" s="229">
        <f>(I$1162*($C1182*10^-6)*$D$1202*$L$1225)+I$1165*I$1256</f>
        <v>0.20247560339011189</v>
      </c>
      <c r="S1270" s="229">
        <f>(I$1162*($C1183*10^-6)*$D$1202*$L$1225)+I$1165*I$1256</f>
        <v>0.17881003948273877</v>
      </c>
      <c r="T1270" s="229">
        <f>(I$1162*($C1184*10^-6)*$D$1202*$L$1225)+I$1165*I$1256</f>
        <v>0.16380910864812392</v>
      </c>
      <c r="U1270" s="229">
        <f>(I$1162*($C1185*10^-6)*$D$1202*$L$1225)+I$1165*I$1256</f>
        <v>0.15570856110199519</v>
      </c>
      <c r="V1270" s="229">
        <f>(I$1162*($C1186*10^-6)*$D$1202*$L$1225)+I$1165*I$1256</f>
        <v>0.15339775969544747</v>
      </c>
      <c r="W1270" s="229">
        <f>(I$1162*($C1187*10^-6)*$D$1202*$L$1225)+I$1165*I$1256</f>
        <v>0.15612384291213796</v>
      </c>
      <c r="X1270" s="229">
        <f>(I$1162*($C1188*10^-6)*$D$1202*$L$1225)+I$1165*I$1256</f>
        <v>0.16334736671941685</v>
      </c>
      <c r="Y1270" s="229">
        <f>(I$1162*($C1189*10^-6)*$D$1202*$L$1225)+I$1165*I$1256</f>
        <v>0.1746647837228073</v>
      </c>
      <c r="Z1270" s="229">
        <f>(I$1162*($C1190*10^-6)*$D$1202*$L$1225)+I$1165*I$1256</f>
        <v>0.18976364455562675</v>
      </c>
      <c r="AA1270" s="229">
        <f>(I$1162*($C1191*10^-6)*$D$1202*$L$1225)+I$1165*I$1256</f>
        <v>0.20839515786105497</v>
      </c>
      <c r="AB1270" s="64"/>
      <c r="AC1270" s="64"/>
      <c r="AD1270" s="64"/>
      <c r="AE1270" s="64"/>
      <c r="AF1270" s="64"/>
      <c r="AG1270" s="64"/>
      <c r="AH1270" s="64"/>
      <c r="AI1270" s="64"/>
      <c r="AJ1270" s="64"/>
      <c r="AK1270" s="64"/>
      <c r="AL1270" s="64"/>
      <c r="AM1270" s="64"/>
      <c r="AN1270" s="64"/>
      <c r="AO1270" s="64"/>
      <c r="AP1270" s="64"/>
      <c r="AQ1270" s="64"/>
      <c r="AR1270" s="64"/>
    </row>
    <row r="1271" spans="1:44" ht="25.2" customHeight="1">
      <c r="A1271" s="455"/>
      <c r="B1271" s="287">
        <f t="shared" si="275"/>
        <v>2026</v>
      </c>
      <c r="C1271" s="309">
        <f t="shared" si="273"/>
        <v>46022</v>
      </c>
      <c r="D1271" s="90">
        <f t="shared" si="274"/>
        <v>0.46945367894200091</v>
      </c>
      <c r="E1271" s="90">
        <f t="shared" si="268"/>
        <v>0.24468619296712557</v>
      </c>
      <c r="F1271" s="90">
        <f t="shared" si="269"/>
        <v>0.19058892228600996</v>
      </c>
      <c r="G1271" s="90">
        <f t="shared" si="270"/>
        <v>0.17204613794161505</v>
      </c>
      <c r="H1271" s="90">
        <f t="shared" si="271"/>
        <v>0.17778107329912535</v>
      </c>
      <c r="I1271" s="90">
        <f t="shared" si="272"/>
        <v>0.21231343491766719</v>
      </c>
      <c r="J1271" s="14"/>
      <c r="K1271" s="14"/>
      <c r="L1271" s="14"/>
      <c r="M1271" s="109">
        <f t="shared" si="276"/>
        <v>2026</v>
      </c>
      <c r="N1271" s="229">
        <f>(J$1162*($C1178*10^-6)*$D$1202*$M$1225)+J$1165*J$1256</f>
        <v>0.66237419457226221</v>
      </c>
      <c r="O1271" s="229">
        <f>(J$1162*($C1179*10^-6)*$D$1202*$M$1225)+J$1165*J$1256</f>
        <v>0.42234922917985684</v>
      </c>
      <c r="P1271" s="229">
        <f>(J$1162*($C1180*10^-6)*$D$1202*$M$1225)+J$1165*J$1256</f>
        <v>0.32363761307388367</v>
      </c>
      <c r="Q1271" s="229">
        <f>(J$1162*($C1181*10^-6)*$D$1202*$M$1225)+J$1165*J$1256</f>
        <v>0.26429488082059449</v>
      </c>
      <c r="R1271" s="229">
        <f>(J$1162*($C1182*10^-6)*$D$1202*$M$1225)+J$1165*J$1256</f>
        <v>0.22507750511365668</v>
      </c>
      <c r="S1271" s="229">
        <f>(J$1162*($C1183*10^-6)*$D$1202*$M$1225)+J$1165*J$1256</f>
        <v>0.19888899863182333</v>
      </c>
      <c r="T1271" s="229">
        <f>(J$1162*($C1184*10^-6)*$D$1202*$M$1225)+J$1165*J$1256</f>
        <v>0.18228884594019659</v>
      </c>
      <c r="U1271" s="229">
        <f>(J$1162*($C1185*10^-6)*$D$1202*$M$1225)+J$1165*J$1256</f>
        <v>0.17332471380506087</v>
      </c>
      <c r="V1271" s="229">
        <f>(J$1162*($C1186*10^-6)*$D$1202*$M$1225)+J$1165*J$1256</f>
        <v>0.1707675620781692</v>
      </c>
      <c r="W1271" s="229">
        <f>(J$1162*($C1187*10^-6)*$D$1202*$M$1225)+J$1165*J$1256</f>
        <v>0.17378426805102257</v>
      </c>
      <c r="X1271" s="229">
        <f>(J$1162*($C1188*10^-6)*$D$1202*$M$1225)+J$1165*J$1256</f>
        <v>0.18177787854722813</v>
      </c>
      <c r="Y1271" s="229">
        <f>(J$1162*($C1189*10^-6)*$D$1202*$M$1225)+J$1165*J$1256</f>
        <v>0.19430182472112686</v>
      </c>
      <c r="Z1271" s="229">
        <f>(J$1162*($C1190*10^-6)*$D$1202*$M$1225)+J$1165*J$1256</f>
        <v>0.21101034754932779</v>
      </c>
      <c r="AA1271" s="229">
        <f>(J$1162*($C1191*10^-6)*$D$1202*$M$1225)+J$1165*J$1256</f>
        <v>0.23162813248254688</v>
      </c>
      <c r="AB1271" s="64"/>
      <c r="AC1271" s="64"/>
      <c r="AD1271" s="64"/>
      <c r="AE1271" s="64"/>
      <c r="AF1271" s="64"/>
      <c r="AG1271" s="64"/>
      <c r="AH1271" s="64"/>
      <c r="AI1271" s="64"/>
      <c r="AJ1271" s="64"/>
      <c r="AK1271" s="64"/>
      <c r="AL1271" s="64"/>
      <c r="AM1271" s="64"/>
      <c r="AN1271" s="64"/>
      <c r="AO1271" s="64"/>
      <c r="AP1271" s="64"/>
      <c r="AQ1271" s="64"/>
      <c r="AR1271" s="64"/>
    </row>
    <row r="1272" spans="1:44" ht="25.2" customHeight="1">
      <c r="A1272" s="455"/>
      <c r="B1272" s="287">
        <f t="shared" si="275"/>
        <v>2027</v>
      </c>
      <c r="C1272" s="309">
        <f t="shared" si="273"/>
        <v>46387</v>
      </c>
      <c r="D1272" s="90">
        <f t="shared" si="274"/>
        <v>0.51503613006217863</v>
      </c>
      <c r="E1272" s="90">
        <f t="shared" si="268"/>
        <v>0.26896061709367258</v>
      </c>
      <c r="F1272" s="90">
        <f t="shared" si="269"/>
        <v>0.20973490846720486</v>
      </c>
      <c r="G1272" s="90">
        <f t="shared" si="270"/>
        <v>0.18943426244796074</v>
      </c>
      <c r="H1272" s="90">
        <f t="shared" si="271"/>
        <v>0.19571287144614261</v>
      </c>
      <c r="I1272" s="90">
        <f t="shared" si="272"/>
        <v>0.23351891159665839</v>
      </c>
      <c r="J1272" s="14"/>
      <c r="K1272" s="14"/>
      <c r="L1272" s="14"/>
      <c r="M1272" s="109">
        <f t="shared" si="276"/>
        <v>2027</v>
      </c>
      <c r="N1272" s="229">
        <f>(K$1162*($C1178*10^-6)*$D$1202*$N$1225)+K$1165*K$1256</f>
        <v>0.72624557007509849</v>
      </c>
      <c r="O1272" s="229">
        <f>(K$1162*($C1179*10^-6)*$D$1202*$N$1225)+K$1165*K$1256</f>
        <v>0.46346616393453999</v>
      </c>
      <c r="P1272" s="229">
        <f>(K$1162*($C1180*10^-6)*$D$1202*$N$1225)+K$1165*K$1256</f>
        <v>0.35539665617689747</v>
      </c>
      <c r="Q1272" s="229">
        <f>(K$1162*($C1181*10^-6)*$D$1202*$N$1225)+K$1165*K$1256</f>
        <v>0.2904282146033989</v>
      </c>
      <c r="R1272" s="229">
        <f>(K$1162*($C1182*10^-6)*$D$1202*$N$1225)+K$1165*K$1256</f>
        <v>0.24749301958394632</v>
      </c>
      <c r="S1272" s="229">
        <f>(K$1162*($C1183*10^-6)*$D$1202*$N$1225)+K$1165*K$1256</f>
        <v>0.21882183461052654</v>
      </c>
      <c r="T1272" s="229">
        <f>(K$1162*($C1184*10^-6)*$D$1202*$N$1225)+K$1165*K$1256</f>
        <v>0.20064798232388317</v>
      </c>
      <c r="U1272" s="229">
        <f>(K$1162*($C1185*10^-6)*$D$1202*$N$1225)+K$1165*K$1256</f>
        <v>0.19083404769760201</v>
      </c>
      <c r="V1272" s="229">
        <f>(K$1162*($C1186*10^-6)*$D$1202*$N$1225)+K$1165*K$1256</f>
        <v>0.18803447719831945</v>
      </c>
      <c r="W1272" s="229">
        <f>(K$1162*($C1187*10^-6)*$D$1202*$N$1225)+K$1165*K$1256</f>
        <v>0.19133716782781746</v>
      </c>
      <c r="X1272" s="229">
        <f>(K$1162*($C1188*10^-6)*$D$1202*$N$1225)+K$1165*K$1256</f>
        <v>0.20008857506446776</v>
      </c>
      <c r="Y1272" s="229">
        <f>(K$1162*($C1189*10^-6)*$D$1202*$N$1225)+K$1165*K$1256</f>
        <v>0.21379979519831122</v>
      </c>
      <c r="Z1272" s="229">
        <f>(K$1162*($C1190*10^-6)*$D$1202*$N$1225)+K$1165*K$1256</f>
        <v>0.23209229114389976</v>
      </c>
      <c r="AA1272" s="229">
        <f>(K$1162*($C1191*10^-6)*$D$1202*$N$1225)+K$1165*K$1256</f>
        <v>0.25466464844776415</v>
      </c>
      <c r="AB1272" s="64"/>
      <c r="AC1272" s="64"/>
      <c r="AD1272" s="64"/>
      <c r="AE1272" s="64"/>
      <c r="AF1272" s="64"/>
      <c r="AG1272" s="64"/>
      <c r="AH1272" s="64"/>
      <c r="AI1272" s="64"/>
      <c r="AJ1272" s="64"/>
      <c r="AK1272" s="64"/>
      <c r="AL1272" s="64"/>
      <c r="AM1272" s="64"/>
      <c r="AN1272" s="64"/>
      <c r="AO1272" s="64"/>
      <c r="AP1272" s="64"/>
      <c r="AQ1272" s="64"/>
      <c r="AR1272" s="64"/>
    </row>
    <row r="1273" spans="1:44" ht="25.2" customHeight="1">
      <c r="A1273" s="455"/>
      <c r="B1273" s="287">
        <f t="shared" si="275"/>
        <v>2028</v>
      </c>
      <c r="C1273" s="309">
        <f t="shared" si="273"/>
        <v>46752</v>
      </c>
      <c r="D1273" s="90">
        <f t="shared" si="274"/>
        <v>0.56004208919787868</v>
      </c>
      <c r="E1273" s="90">
        <f t="shared" si="268"/>
        <v>0.29300412284410726</v>
      </c>
      <c r="F1273" s="90">
        <f t="shared" si="269"/>
        <v>0.22873314928528296</v>
      </c>
      <c r="G1273" s="90">
        <f t="shared" si="270"/>
        <v>0.20670315059402533</v>
      </c>
      <c r="H1273" s="90">
        <f t="shared" si="271"/>
        <v>0.21351661593309612</v>
      </c>
      <c r="I1273" s="90">
        <f t="shared" si="272"/>
        <v>0.25454324209307028</v>
      </c>
      <c r="J1273" s="14"/>
      <c r="K1273" s="14"/>
      <c r="L1273" s="14"/>
      <c r="M1273" s="109">
        <f t="shared" si="276"/>
        <v>2028</v>
      </c>
      <c r="N1273" s="229">
        <f>(L$1162*($C1178*10^-6)*$D$1202*$O$1225)+L$1165*L$1256</f>
        <v>0.78924384379500301</v>
      </c>
      <c r="O1273" s="229">
        <f>(L$1162*($C1179*10^-6)*$D$1202*$O$1225)+L$1165*L$1256</f>
        <v>0.50407902845473185</v>
      </c>
      <c r="P1273" s="229">
        <f>(L$1162*($C1180*10^-6)*$D$1202*$O$1225)+L$1165*L$1256</f>
        <v>0.38680339534390118</v>
      </c>
      <c r="Q1273" s="229">
        <f>(L$1162*($C1181*10^-6)*$D$1202*$O$1225)+L$1165*L$1256</f>
        <v>0.31630048221096668</v>
      </c>
      <c r="R1273" s="229">
        <f>(L$1162*($C1182*10^-6)*$D$1202*$O$1225)+L$1165*L$1256</f>
        <v>0.26970776347724779</v>
      </c>
      <c r="S1273" s="229">
        <f>(L$1162*($C1183*10^-6)*$D$1202*$O$1225)+L$1165*L$1256</f>
        <v>0.23859416409511536</v>
      </c>
      <c r="T1273" s="229">
        <f>(L$1162*($C1184*10^-6)*$D$1202*$O$1225)+L$1165*L$1256</f>
        <v>0.21887213447545056</v>
      </c>
      <c r="U1273" s="229">
        <f>(L$1162*($C1185*10^-6)*$D$1202*$O$1225)+L$1165*L$1256</f>
        <v>0.2082221794558855</v>
      </c>
      <c r="V1273" s="229">
        <f>(L$1162*($C1186*10^-6)*$D$1202*$O$1225)+L$1165*L$1256</f>
        <v>0.20518412173216516</v>
      </c>
      <c r="W1273" s="229">
        <f>(L$1162*($C1187*10^-6)*$D$1202*$O$1225)+L$1165*L$1256</f>
        <v>0.20876815891878958</v>
      </c>
      <c r="X1273" s="229">
        <f>(L$1162*($C1188*10^-6)*$D$1202*$O$1225)+L$1165*L$1256</f>
        <v>0.21826507294740266</v>
      </c>
      <c r="Y1273" s="229">
        <f>(L$1162*($C1189*10^-6)*$D$1202*$O$1225)+L$1165*L$1256</f>
        <v>0.23314431183062734</v>
      </c>
      <c r="Z1273" s="229">
        <f>(L$1162*($C1190*10^-6)*$D$1202*$O$1225)+L$1165*L$1256</f>
        <v>0.2529950920156096</v>
      </c>
      <c r="AA1273" s="229">
        <f>(L$1162*($C1191*10^-6)*$D$1202*$O$1225)+L$1165*L$1256</f>
        <v>0.27749032243297383</v>
      </c>
      <c r="AB1273" s="64"/>
      <c r="AC1273" s="64"/>
      <c r="AD1273" s="64"/>
      <c r="AE1273" s="64"/>
      <c r="AF1273" s="64"/>
      <c r="AG1273" s="64"/>
      <c r="AH1273" s="64"/>
      <c r="AI1273" s="64"/>
      <c r="AJ1273" s="64"/>
      <c r="AK1273" s="64"/>
      <c r="AL1273" s="64"/>
      <c r="AM1273" s="64"/>
      <c r="AN1273" s="64"/>
      <c r="AO1273" s="64"/>
      <c r="AP1273" s="64"/>
      <c r="AQ1273" s="64"/>
      <c r="AR1273" s="64"/>
    </row>
    <row r="1274" spans="1:44" ht="25.2" customHeight="1">
      <c r="A1274" s="455"/>
      <c r="B1274" s="287">
        <f t="shared" si="275"/>
        <v>2029</v>
      </c>
      <c r="C1274" s="309">
        <f t="shared" si="273"/>
        <v>47118</v>
      </c>
      <c r="D1274" s="90">
        <f t="shared" si="274"/>
        <v>0.60445717302536806</v>
      </c>
      <c r="E1274" s="90">
        <f t="shared" si="268"/>
        <v>0.31680232689469634</v>
      </c>
      <c r="F1274" s="90">
        <f t="shared" si="269"/>
        <v>0.24756926141651125</v>
      </c>
      <c r="G1274" s="90">
        <f t="shared" si="270"/>
        <v>0.22383841905607582</v>
      </c>
      <c r="H1274" s="90">
        <f t="shared" si="271"/>
        <v>0.23117792343625285</v>
      </c>
      <c r="I1274" s="90">
        <f t="shared" si="272"/>
        <v>0.2753720430831697</v>
      </c>
      <c r="J1274" s="14"/>
      <c r="K1274" s="14"/>
      <c r="L1274" s="14"/>
      <c r="M1274" s="109">
        <f t="shared" si="276"/>
        <v>2029</v>
      </c>
      <c r="N1274" s="229">
        <f>(M$1162*($C1178*10^-6)*$D$1202*$P$1225)+M$1165*M$1256</f>
        <v>0.85135463240824283</v>
      </c>
      <c r="O1274" s="229">
        <f>(M$1162*($C1179*10^-6)*$D$1202*$P$1225)+M$1165*M$1256</f>
        <v>0.5441734394166996</v>
      </c>
      <c r="P1274" s="229">
        <f>(M$1162*($C1180*10^-6)*$D$1202*$P$1225)+M$1165*M$1256</f>
        <v>0.41784344725116168</v>
      </c>
      <c r="Q1274" s="229">
        <f>(M$1162*($C1181*10^-6)*$D$1202*$P$1225)+M$1165*M$1256</f>
        <v>0.34189730031956472</v>
      </c>
      <c r="R1274" s="229">
        <f>(M$1162*($C1182*10^-6)*$D$1202*$P$1225)+M$1165*M$1256</f>
        <v>0.29170735346982801</v>
      </c>
      <c r="S1274" s="229">
        <f>(M$1162*($C1183*10^-6)*$D$1202*$P$1225)+M$1165*M$1256</f>
        <v>0.25819160376185674</v>
      </c>
      <c r="T1274" s="229">
        <f>(M$1162*($C1184*10^-6)*$D$1202*$P$1225)+M$1165*M$1256</f>
        <v>0.23694691907116575</v>
      </c>
      <c r="U1274" s="229">
        <f>(M$1162*($C1185*10^-6)*$D$1202*$P$1225)+M$1165*M$1256</f>
        <v>0.22547472575617838</v>
      </c>
      <c r="V1274" s="229">
        <f>(M$1162*($C1186*10^-6)*$D$1202*$P$1225)+M$1165*M$1256</f>
        <v>0.22220211235597323</v>
      </c>
      <c r="W1274" s="229">
        <f>(M$1162*($C1187*10^-6)*$D$1202*$P$1225)+M$1165*M$1256</f>
        <v>0.22606285800020584</v>
      </c>
      <c r="X1274" s="229">
        <f>(M$1162*($C1188*10^-6)*$D$1202*$P$1225)+M$1165*M$1256</f>
        <v>0.23629298887229985</v>
      </c>
      <c r="Y1274" s="229">
        <f>(M$1162*($C1189*10^-6)*$D$1202*$P$1225)+M$1165*M$1256</f>
        <v>0.25232099129434216</v>
      </c>
      <c r="Z1274" s="229">
        <f>(M$1162*($C1190*10^-6)*$D$1202*$P$1225)+M$1165*M$1256</f>
        <v>0.27370436684072424</v>
      </c>
      <c r="AA1274" s="229">
        <f>(M$1162*($C1191*10^-6)*$D$1202*$P$1225)+M$1165*M$1256</f>
        <v>0.30009077111444277</v>
      </c>
    </row>
    <row r="1275" spans="1:44" ht="25.2" customHeight="1">
      <c r="A1275" s="455"/>
      <c r="B1275" s="287">
        <f t="shared" si="275"/>
        <v>2030</v>
      </c>
      <c r="C1275" s="309">
        <f t="shared" si="273"/>
        <v>47483</v>
      </c>
      <c r="D1275" s="90">
        <f t="shared" si="274"/>
        <v>0.64826699822091349</v>
      </c>
      <c r="E1275" s="90">
        <f t="shared" si="268"/>
        <v>0.34034084592170699</v>
      </c>
      <c r="F1275" s="90">
        <f t="shared" si="269"/>
        <v>0.26622886153715664</v>
      </c>
      <c r="G1275" s="90">
        <f t="shared" si="270"/>
        <v>0.24082568451037908</v>
      </c>
      <c r="H1275" s="90">
        <f t="shared" si="271"/>
        <v>0.24868241063187968</v>
      </c>
      <c r="I1275" s="90">
        <f t="shared" si="272"/>
        <v>0.29599093124322379</v>
      </c>
      <c r="J1275" s="14"/>
      <c r="K1275" s="14"/>
      <c r="L1275" s="14"/>
      <c r="M1275" s="109">
        <f t="shared" si="276"/>
        <v>2030</v>
      </c>
      <c r="N1275" s="229">
        <f>(N$1162*($C1178*10^-6)*$D$1202*$Q$1225)+N$1165*N$1256</f>
        <v>0.91256355259108446</v>
      </c>
      <c r="O1275" s="229">
        <f>(N$1162*($C1179*10^-6)*$D$1202*$Q$1225)+N$1165*N$1256</f>
        <v>0.58373501349670986</v>
      </c>
      <c r="P1275" s="229">
        <f>(N$1162*($C1180*10^-6)*$D$1202*$Q$1225)+N$1165*N$1256</f>
        <v>0.44850242857494604</v>
      </c>
      <c r="Q1275" s="229">
        <f>(N$1162*($C1181*10^-6)*$D$1202*$Q$1225)+N$1165*N$1256</f>
        <v>0.36720428560545998</v>
      </c>
      <c r="R1275" s="229">
        <f>(N$1162*($C1182*10^-6)*$D$1202*$Q$1225)+N$1165*N$1256</f>
        <v>0.31347740623795395</v>
      </c>
      <c r="S1275" s="229">
        <f>(N$1162*($C1183*10^-6)*$D$1202*$Q$1225)+N$1165*N$1256</f>
        <v>0.2775997702870176</v>
      </c>
      <c r="T1275" s="229">
        <f>(N$1162*($C1184*10^-6)*$D$1202*$Q$1225)+N$1165*N$1256</f>
        <v>0.25485795278729562</v>
      </c>
      <c r="U1275" s="229">
        <f>(N$1162*($C1185*10^-6)*$D$1202*$Q$1225)+N$1165*N$1256</f>
        <v>0.2425773032747475</v>
      </c>
      <c r="V1275" s="229">
        <f>(N$1162*($C1186*10^-6)*$D$1202*$Q$1225)+N$1165*N$1256</f>
        <v>0.23907406574601067</v>
      </c>
      <c r="W1275" s="229">
        <f>(N$1162*($C1187*10^-6)*$D$1202*$Q$1225)+N$1165*N$1256</f>
        <v>0.24320688174833319</v>
      </c>
      <c r="X1275" s="229">
        <f>(N$1162*($C1188*10^-6)*$D$1202*$Q$1225)+N$1165*N$1256</f>
        <v>0.2541579395154262</v>
      </c>
      <c r="Y1275" s="229">
        <f>(N$1162*($C1189*10^-6)*$D$1202*$Q$1225)+N$1165*N$1256</f>
        <v>0.27131545026572257</v>
      </c>
      <c r="Z1275" s="229">
        <f>(N$1162*($C1190*10^-6)*$D$1202*$Q$1225)+N$1165*N$1256</f>
        <v>0.29420573229551072</v>
      </c>
      <c r="AA1275" s="229">
        <f>(N$1162*($C1191*10^-6)*$D$1202*$Q$1225)+N$1165*N$1256</f>
        <v>0.32245161116843801</v>
      </c>
    </row>
    <row r="1276" spans="1:44" ht="25.2" customHeight="1">
      <c r="A1276" s="455"/>
      <c r="B1276" s="287">
        <f t="shared" si="275"/>
        <v>2031</v>
      </c>
      <c r="C1276" s="309">
        <f t="shared" si="273"/>
        <v>47848</v>
      </c>
      <c r="D1276" s="90">
        <f t="shared" si="274"/>
        <v>0.6880923606537469</v>
      </c>
      <c r="E1276" s="90">
        <f t="shared" si="268"/>
        <v>0.36223254085390499</v>
      </c>
      <c r="F1276" s="90">
        <f t="shared" si="269"/>
        <v>0.28380426285206761</v>
      </c>
      <c r="G1276" s="90">
        <f t="shared" si="270"/>
        <v>0.2569216008031302</v>
      </c>
      <c r="H1276" s="90">
        <f t="shared" si="271"/>
        <v>0.26523590388863494</v>
      </c>
      <c r="I1276" s="90">
        <f t="shared" si="272"/>
        <v>0.31529968017493842</v>
      </c>
      <c r="J1276" s="14"/>
      <c r="K1276" s="14"/>
      <c r="L1276" s="14"/>
      <c r="M1276" s="109">
        <f t="shared" si="276"/>
        <v>2031</v>
      </c>
      <c r="N1276" s="229">
        <f>(O$1162*($C1178*10^-6)*$D$1202*$R$1225)+O$1165*O$1256</f>
        <v>0.96778158788475577</v>
      </c>
      <c r="O1276" s="229">
        <f>(O$1162*($C1179*10^-6)*$D$1202*$R$1225)+O$1165*O$1256</f>
        <v>0.61980202299797604</v>
      </c>
      <c r="P1276" s="229">
        <f>(O$1162*($C1180*10^-6)*$D$1202*$R$1225)+O$1165*O$1256</f>
        <v>0.47669347107850879</v>
      </c>
      <c r="Q1276" s="229">
        <f>(O$1162*($C1181*10^-6)*$D$1202*$R$1225)+O$1165*O$1256</f>
        <v>0.3906605114864411</v>
      </c>
      <c r="R1276" s="229">
        <f>(O$1162*($C1182*10^-6)*$D$1202*$R$1225)+O$1165*O$1256</f>
        <v>0.33380457022136889</v>
      </c>
      <c r="S1276" s="229">
        <f>(O$1162*($C1183*10^-6)*$D$1202*$R$1225)+O$1165*O$1256</f>
        <v>0.29583741511446382</v>
      </c>
      <c r="T1276" s="229">
        <f>(O$1162*($C1184*10^-6)*$D$1202*$R$1225)+O$1165*O$1256</f>
        <v>0.27177111058967146</v>
      </c>
      <c r="U1276" s="229">
        <f>(O$1162*($C1185*10^-6)*$D$1202*$R$1225)+O$1165*O$1256</f>
        <v>0.25877523411960313</v>
      </c>
      <c r="V1276" s="229">
        <f>(O$1162*($C1186*10^-6)*$D$1202*$R$1225)+O$1165*O$1256</f>
        <v>0.25506796748665728</v>
      </c>
      <c r="W1276" s="229">
        <f>(O$1162*($C1187*10^-6)*$D$1202*$R$1225)+O$1165*O$1256</f>
        <v>0.25944147934242895</v>
      </c>
      <c r="X1276" s="229">
        <f>(O$1162*($C1188*10^-6)*$D$1202*$R$1225)+O$1165*O$1256</f>
        <v>0.27103032843484098</v>
      </c>
      <c r="Y1276" s="229">
        <f>(O$1162*($C1189*10^-6)*$D$1202*$R$1225)+O$1165*O$1256</f>
        <v>0.28918709530754488</v>
      </c>
      <c r="Z1276" s="229">
        <f>(O$1162*($C1190*10^-6)*$D$1202*$R$1225)+O$1165*O$1256</f>
        <v>0.3134105109599658</v>
      </c>
      <c r="AA1276" s="229">
        <f>(O$1162*($C1191*10^-6)*$D$1202*$R$1225)+O$1165*O$1256</f>
        <v>0.34330143425730458</v>
      </c>
    </row>
    <row r="1277" spans="1:44" ht="25.2" customHeight="1">
      <c r="A1277" s="455"/>
      <c r="B1277" s="287">
        <f>B1276+1</f>
        <v>2032</v>
      </c>
      <c r="C1277" s="309">
        <f t="shared" si="273"/>
        <v>48213</v>
      </c>
      <c r="D1277" s="90">
        <f t="shared" si="274"/>
        <v>0.75656970493391329</v>
      </c>
      <c r="E1277" s="90">
        <f t="shared" si="268"/>
        <v>0.39925433410756006</v>
      </c>
      <c r="F1277" s="90">
        <f t="shared" si="269"/>
        <v>0.31325530159501452</v>
      </c>
      <c r="G1277" s="90">
        <f t="shared" si="270"/>
        <v>0.2837776312129594</v>
      </c>
      <c r="H1277" s="90">
        <f t="shared" si="271"/>
        <v>0.29289452169667918</v>
      </c>
      <c r="I1277" s="90">
        <f t="shared" si="272"/>
        <v>0.34779100080139386</v>
      </c>
      <c r="J1277" s="14"/>
      <c r="K1277" s="14"/>
      <c r="L1277" s="14"/>
      <c r="M1277" s="109">
        <f>M1276+1</f>
        <v>2032</v>
      </c>
      <c r="N1277" s="229">
        <f>(P$1162*($C1178*10^-6)*$D$1202*$S$1225)+P$1165*P$1256</f>
        <v>1.0632575930128123</v>
      </c>
      <c r="O1277" s="229">
        <f>(P$1162*($C1179*10^-6)*$D$1202*$S$1225)+P$1165*P$1256</f>
        <v>0.68168723756399652</v>
      </c>
      <c r="P1277" s="229">
        <f>(P$1162*($C1180*10^-6)*$D$1202*$S$1225)+P$1165*P$1256</f>
        <v>0.52476428422493093</v>
      </c>
      <c r="Q1277" s="229">
        <f>(P$1162*($C1181*10^-6)*$D$1202*$S$1225)+P$1165*P$1256</f>
        <v>0.43042648314589399</v>
      </c>
      <c r="R1277" s="229">
        <f>(P$1162*($C1182*10^-6)*$D$1202*$S$1225)+P$1165*P$1256</f>
        <v>0.36808218506922613</v>
      </c>
      <c r="S1277" s="229">
        <f>(P$1162*($C1183*10^-6)*$D$1202*$S$1225)+P$1165*P$1256</f>
        <v>0.32645002522031175</v>
      </c>
      <c r="T1277" s="229">
        <f>(P$1162*($C1184*10^-6)*$D$1202*$S$1225)+P$1165*P$1256</f>
        <v>0.3000605779697173</v>
      </c>
      <c r="U1277" s="229">
        <f>(P$1162*($C1185*10^-6)*$D$1202*$S$1225)+P$1165*P$1256</f>
        <v>0.28581019747491349</v>
      </c>
      <c r="V1277" s="229">
        <f>(P$1162*($C1186*10^-6)*$D$1202*$S$1225)+P$1165*P$1256</f>
        <v>0.28174506495100526</v>
      </c>
      <c r="W1277" s="229">
        <f>(P$1162*($C1187*10^-6)*$D$1202*$S$1225)+P$1165*P$1256</f>
        <v>0.28654075596783091</v>
      </c>
      <c r="X1277" s="229">
        <f>(P$1162*($C1188*10^-6)*$D$1202*$S$1225)+P$1165*P$1256</f>
        <v>0.2992482874255275</v>
      </c>
      <c r="Y1277" s="229">
        <f>(P$1162*($C1189*10^-6)*$D$1202*$S$1225)+P$1165*P$1256</f>
        <v>0.31915774386637652</v>
      </c>
      <c r="Z1277" s="229">
        <f>(P$1162*($C1190*10^-6)*$D$1202*$S$1225)+P$1165*P$1256</f>
        <v>0.34571946832765621</v>
      </c>
      <c r="AA1277" s="229">
        <f>(P$1162*($C1191*10^-6)*$D$1202*$S$1225)+P$1165*P$1256</f>
        <v>0.3784957902101489</v>
      </c>
    </row>
    <row r="1278" spans="1:44" ht="25.2" customHeight="1">
      <c r="A1278" s="455"/>
      <c r="B1278" s="287">
        <f t="shared" si="275"/>
        <v>2033</v>
      </c>
      <c r="C1278" s="309">
        <f t="shared" si="273"/>
        <v>48579</v>
      </c>
      <c r="D1278" s="90">
        <f t="shared" si="274"/>
        <v>0.82300987146810811</v>
      </c>
      <c r="E1278" s="90">
        <f t="shared" si="268"/>
        <v>0.43525435224941622</v>
      </c>
      <c r="F1278" s="90">
        <f t="shared" si="269"/>
        <v>0.34192895338093898</v>
      </c>
      <c r="G1278" s="90">
        <f t="shared" si="270"/>
        <v>0.30994004297409838</v>
      </c>
      <c r="H1278" s="90">
        <f t="shared" si="271"/>
        <v>0.31983361288965828</v>
      </c>
      <c r="I1278" s="90">
        <f t="shared" si="272"/>
        <v>0.37940679248531411</v>
      </c>
      <c r="J1278" s="14"/>
      <c r="K1278" s="14"/>
      <c r="L1278" s="14"/>
      <c r="M1278" s="109">
        <f t="shared" si="276"/>
        <v>2033</v>
      </c>
      <c r="N1278" s="229">
        <f>(Q$1162*($C1178*10^-6)*$D$1202*$T$1225)+Q$1165*Q$1256</f>
        <v>1.1558248886477351</v>
      </c>
      <c r="O1278" s="229">
        <f>(Q$1162*($C1179*10^-6)*$D$1202*$T$1225)+Q$1165*Q$1256</f>
        <v>0.74174807198758785</v>
      </c>
      <c r="P1278" s="229">
        <f>(Q$1162*($C1180*10^-6)*$D$1202*$T$1225)+Q$1165*Q$1256</f>
        <v>0.57145665376900112</v>
      </c>
      <c r="Q1278" s="229">
        <f>(Q$1162*($C1181*10^-6)*$D$1202*$T$1225)+Q$1165*Q$1256</f>
        <v>0.46908209609253149</v>
      </c>
      <c r="R1278" s="229">
        <f>(Q$1162*($C1182*10^-6)*$D$1202*$T$1225)+Q$1165*Q$1256</f>
        <v>0.4014266084063009</v>
      </c>
      <c r="S1278" s="229">
        <f>(Q$1162*($C1183*10^-6)*$D$1202*$T$1225)+Q$1165*Q$1256</f>
        <v>0.3562477522012692</v>
      </c>
      <c r="T1278" s="229">
        <f>(Q$1162*($C1184*10^-6)*$D$1202*$T$1225)+Q$1165*Q$1256</f>
        <v>0.32761015456060871</v>
      </c>
      <c r="U1278" s="229">
        <f>(Q$1162*($C1185*10^-6)*$D$1202*$T$1225)+Q$1165*Q$1256</f>
        <v>0.31214576612680711</v>
      </c>
      <c r="V1278" s="229">
        <f>(Q$1162*($C1186*10^-6)*$D$1202*$T$1225)+Q$1165*Q$1256</f>
        <v>0.3077343198213896</v>
      </c>
      <c r="W1278" s="229">
        <f>(Q$1162*($C1187*10^-6)*$D$1202*$T$1225)+Q$1165*Q$1256</f>
        <v>0.31293856182178575</v>
      </c>
      <c r="X1278" s="229">
        <f>(Q$1162*($C1188*10^-6)*$D$1202*$T$1225)+Q$1165*Q$1256</f>
        <v>0.32672866395753075</v>
      </c>
      <c r="Y1278" s="229">
        <f>(Q$1162*($C1189*10^-6)*$D$1202*$T$1225)+Q$1165*Q$1256</f>
        <v>0.34833423217512377</v>
      </c>
      <c r="Z1278" s="229">
        <f>(Q$1162*($C1190*10^-6)*$D$1202*$T$1225)+Q$1165*Q$1256</f>
        <v>0.37715878353995336</v>
      </c>
      <c r="AA1278" s="229">
        <f>(Q$1162*($C1191*10^-6)*$D$1202*$T$1225)+Q$1165*Q$1256</f>
        <v>0.41272736174086511</v>
      </c>
    </row>
    <row r="1279" spans="1:44" ht="25.2" customHeight="1">
      <c r="A1279" s="455"/>
      <c r="B1279" s="287">
        <f t="shared" si="275"/>
        <v>2034</v>
      </c>
      <c r="C1279" s="309">
        <f t="shared" si="273"/>
        <v>48944</v>
      </c>
      <c r="D1279" s="90">
        <f t="shared" si="274"/>
        <v>0.88732858040736218</v>
      </c>
      <c r="E1279" s="90">
        <f t="shared" si="268"/>
        <v>0.47014831543050417</v>
      </c>
      <c r="F1279" s="90">
        <f t="shared" si="269"/>
        <v>0.36974093836087168</v>
      </c>
      <c r="G1279" s="90">
        <f t="shared" si="270"/>
        <v>0.33532455623757784</v>
      </c>
      <c r="H1279" s="90">
        <f t="shared" si="271"/>
        <v>0.34596889761860278</v>
      </c>
      <c r="I1279" s="90">
        <f t="shared" si="272"/>
        <v>0.41006277537772978</v>
      </c>
      <c r="J1279" s="14"/>
      <c r="K1279" s="14"/>
      <c r="L1279" s="14"/>
      <c r="M1279" s="109">
        <f t="shared" si="276"/>
        <v>2034</v>
      </c>
      <c r="N1279" s="229">
        <f>(R$1162*($C1178*10^-6)*$D$1202*$U$1225)+R$1165*R$1256</f>
        <v>1.2453991949405552</v>
      </c>
      <c r="O1279" s="229">
        <f>(R$1162*($C1179*10^-6)*$D$1202*$U$1225)+R$1165*R$1256</f>
        <v>0.79990024641978097</v>
      </c>
      <c r="P1279" s="229">
        <f>(R$1162*($C1180*10^-6)*$D$1202*$U$1225)+R$1165*R$1256</f>
        <v>0.61668629986175016</v>
      </c>
      <c r="Q1279" s="229">
        <f>(R$1162*($C1181*10^-6)*$D$1202*$U$1225)+R$1165*R$1256</f>
        <v>0.50654307047738434</v>
      </c>
      <c r="R1279" s="229">
        <f>(R$1162*($C1182*10^-6)*$D$1202*$U$1225)+R$1165*R$1256</f>
        <v>0.433753560383624</v>
      </c>
      <c r="S1279" s="229">
        <f>(R$1162*($C1183*10^-6)*$D$1202*$U$1225)+R$1165*R$1256</f>
        <v>0.38514631620836703</v>
      </c>
      <c r="T1279" s="229">
        <f>(R$1162*($C1184*10^-6)*$D$1202*$U$1225)+R$1165*R$1256</f>
        <v>0.35433556051337634</v>
      </c>
      <c r="U1279" s="229">
        <f>(R$1162*($C1185*10^-6)*$D$1202*$U$1225)+R$1165*R$1256</f>
        <v>0.33769766022631476</v>
      </c>
      <c r="V1279" s="229">
        <f>(R$1162*($C1186*10^-6)*$D$1202*$U$1225)+R$1165*R$1256</f>
        <v>0.33295145224884087</v>
      </c>
      <c r="W1279" s="229">
        <f>(R$1162*($C1187*10^-6)*$D$1202*$U$1225)+R$1165*R$1256</f>
        <v>0.33855061705532419</v>
      </c>
      <c r="X1279" s="229">
        <f>(R$1162*($C1188*10^-6)*$D$1202*$U$1225)+R$1165*R$1256</f>
        <v>0.35338717818188137</v>
      </c>
      <c r="Y1279" s="229">
        <f>(R$1162*($C1189*10^-6)*$D$1202*$U$1225)+R$1165*R$1256</f>
        <v>0.37663228038481744</v>
      </c>
      <c r="Z1279" s="229">
        <f>(R$1162*($C1190*10^-6)*$D$1202*$U$1225)+R$1165*R$1256</f>
        <v>0.40764417674788794</v>
      </c>
      <c r="AA1279" s="229">
        <f>(R$1162*($C1191*10^-6)*$D$1202*$U$1225)+R$1165*R$1256</f>
        <v>0.44591186900048385</v>
      </c>
    </row>
    <row r="1280" spans="1:44" ht="25.2" customHeight="1">
      <c r="A1280" s="455"/>
      <c r="B1280" s="287">
        <f t="shared" si="275"/>
        <v>2035</v>
      </c>
      <c r="C1280" s="309">
        <f t="shared" si="273"/>
        <v>49309</v>
      </c>
      <c r="D1280" s="90">
        <f t="shared" si="274"/>
        <v>0.94944155190270596</v>
      </c>
      <c r="E1280" s="90">
        <f t="shared" si="268"/>
        <v>0.50385194380185439</v>
      </c>
      <c r="F1280" s="90">
        <f t="shared" si="269"/>
        <v>0.39660697668584333</v>
      </c>
      <c r="G1280" s="90">
        <f t="shared" si="270"/>
        <v>0.35984689115442831</v>
      </c>
      <c r="H1280" s="90">
        <f t="shared" si="271"/>
        <v>0.37121609603454336</v>
      </c>
      <c r="I1280" s="90">
        <f t="shared" si="272"/>
        <v>0.43967466962967144</v>
      </c>
      <c r="J1280" s="14"/>
      <c r="K1280" s="14"/>
      <c r="L1280" s="14"/>
      <c r="M1280" s="109">
        <f t="shared" si="276"/>
        <v>2035</v>
      </c>
      <c r="N1280" s="229">
        <f>(S$1162*($C1178*10^-6)*$D$1202*$V$1225)+S$1165*S$1256</f>
        <v>1.3318962320423031</v>
      </c>
      <c r="O1280" s="229">
        <f>(S$1162*($C1179*10^-6)*$D$1202*$V$1225)+S$1165*S$1256</f>
        <v>0.85605948101160645</v>
      </c>
      <c r="P1280" s="229">
        <f>(S$1162*($C1180*10^-6)*$D$1202*$V$1225)+S$1165*S$1256</f>
        <v>0.66036894265420831</v>
      </c>
      <c r="Q1280" s="229">
        <f>(S$1162*($C1181*10^-6)*$D$1202*$V$1225)+S$1165*S$1256</f>
        <v>0.54272512645148285</v>
      </c>
      <c r="R1280" s="229">
        <f>(S$1162*($C1182*10^-6)*$D$1202*$V$1225)+S$1165*S$1256</f>
        <v>0.46497876115222592</v>
      </c>
      <c r="S1280" s="229">
        <f>(S$1162*($C1183*10^-6)*$D$1202*$V$1225)+S$1165*S$1256</f>
        <v>0.41306143739263579</v>
      </c>
      <c r="T1280" s="229">
        <f>(S$1162*($C1184*10^-6)*$D$1202*$V$1225)+S$1165*S$1256</f>
        <v>0.38015251597905081</v>
      </c>
      <c r="U1280" s="229">
        <f>(S$1162*($C1185*10^-6)*$D$1202*$V$1225)+S$1165*S$1256</f>
        <v>0.36238159992446689</v>
      </c>
      <c r="V1280" s="229">
        <f>(S$1162*($C1186*10^-6)*$D$1202*$V$1225)+S$1165*S$1256</f>
        <v>0.35731218238438972</v>
      </c>
      <c r="W1280" s="229">
        <f>(S$1162*($C1187*10^-6)*$D$1202*$V$1225)+S$1165*S$1256</f>
        <v>0.36329264181947679</v>
      </c>
      <c r="X1280" s="229">
        <f>(S$1162*($C1188*10^-6)*$D$1202*$V$1225)+S$1165*S$1256</f>
        <v>0.37913955024960994</v>
      </c>
      <c r="Y1280" s="229">
        <f>(S$1162*($C1189*10^-6)*$D$1202*$V$1225)+S$1165*S$1256</f>
        <v>0.40396760864648812</v>
      </c>
      <c r="Z1280" s="229">
        <f>(S$1162*($C1190*10^-6)*$D$1202*$V$1225)+S$1165*S$1256</f>
        <v>0.43709136810249055</v>
      </c>
      <c r="AA1280" s="229">
        <f>(S$1162*($C1191*10^-6)*$D$1202*$V$1225)+S$1165*S$1256</f>
        <v>0.47796503214003577</v>
      </c>
    </row>
    <row r="1281" spans="1:27" ht="25.2" customHeight="1">
      <c r="A1281" s="455"/>
      <c r="B1281" s="287">
        <f t="shared" si="275"/>
        <v>2036</v>
      </c>
      <c r="C1281" s="309">
        <f t="shared" si="273"/>
        <v>49674</v>
      </c>
      <c r="D1281" s="90">
        <f t="shared" si="274"/>
        <v>1.0103333150936795</v>
      </c>
      <c r="E1281" s="90">
        <f t="shared" si="268"/>
        <v>0.53734976650300692</v>
      </c>
      <c r="F1281" s="90">
        <f t="shared" si="269"/>
        <v>0.42351159749539363</v>
      </c>
      <c r="G1281" s="90">
        <f t="shared" si="270"/>
        <v>0.38449157686418967</v>
      </c>
      <c r="H1281" s="90">
        <f t="shared" si="271"/>
        <v>0.39655973727701987</v>
      </c>
      <c r="I1281" s="90">
        <f t="shared" si="272"/>
        <v>0.46922700438067916</v>
      </c>
      <c r="J1281" s="14"/>
      <c r="K1281" s="14"/>
      <c r="L1281" s="14"/>
      <c r="M1281" s="109">
        <f t="shared" si="276"/>
        <v>2036</v>
      </c>
      <c r="N1281" s="229">
        <f>(T$1162*($C1178*10^-6)*$D$1202*$W$1225)+T$1165*T$1256</f>
        <v>1.4163005290925188</v>
      </c>
      <c r="O1281" s="229">
        <f>(T$1162*($C1179*10^-6)*$D$1202*$W$1225)+T$1165*T$1256</f>
        <v>0.91121030490260402</v>
      </c>
      <c r="P1281" s="229">
        <f>(T$1162*($C1180*10^-6)*$D$1202*$W$1225)+T$1165*T$1256</f>
        <v>0.70348911128591562</v>
      </c>
      <c r="Q1281" s="229">
        <f>(T$1162*($C1181*10^-6)*$D$1202*$W$1225)+T$1165*T$1256</f>
        <v>0.57861279315436731</v>
      </c>
      <c r="R1281" s="229">
        <f>(T$1162*($C1182*10^-6)*$D$1202*$W$1225)+T$1165*T$1256</f>
        <v>0.49608673985164664</v>
      </c>
      <c r="S1281" s="229">
        <f>(T$1162*($C1183*10^-6)*$D$1202*$W$1225)+T$1165*T$1256</f>
        <v>0.44097764489361535</v>
      </c>
      <c r="T1281" s="229">
        <f>(T$1162*($C1184*10^-6)*$D$1202*$W$1225)+T$1165*T$1256</f>
        <v>0.40604555009717191</v>
      </c>
      <c r="U1281" s="229">
        <f>(T$1162*($C1185*10^-6)*$D$1202*$W$1225)+T$1165*T$1256</f>
        <v>0.38718211436080335</v>
      </c>
      <c r="V1281" s="229">
        <f>(T$1162*($C1186*10^-6)*$D$1202*$W$1225)+T$1165*T$1256</f>
        <v>0.38180103936757603</v>
      </c>
      <c r="W1281" s="229">
        <f>(T$1162*($C1187*10^-6)*$D$1202*$W$1225)+T$1165*T$1256</f>
        <v>0.3881491652537834</v>
      </c>
      <c r="X1281" s="229">
        <f>(T$1162*($C1188*10^-6)*$D$1202*$W$1225)+T$1165*T$1256</f>
        <v>0.40497030930025629</v>
      </c>
      <c r="Y1281" s="229">
        <f>(T$1162*($C1189*10^-6)*$D$1202*$W$1225)+T$1165*T$1256</f>
        <v>0.43132474609967558</v>
      </c>
      <c r="Z1281" s="229">
        <f>(T$1162*($C1190*10^-6)*$D$1202*$W$1225)+T$1165*T$1256</f>
        <v>0.46648488674330096</v>
      </c>
      <c r="AA1281" s="229">
        <f>(T$1162*($C1191*10^-6)*$D$1202*$W$1225)+T$1165*T$1256</f>
        <v>0.50987138029906087</v>
      </c>
    </row>
    <row r="1282" spans="1:27" ht="25.2" customHeight="1">
      <c r="A1282" s="455"/>
      <c r="B1282" s="287">
        <f t="shared" si="275"/>
        <v>2037</v>
      </c>
      <c r="C1282" s="309">
        <f t="shared" si="273"/>
        <v>50040</v>
      </c>
      <c r="D1282" s="90">
        <f t="shared" si="274"/>
        <v>1.0666346929878474</v>
      </c>
      <c r="E1282" s="90">
        <f t="shared" si="268"/>
        <v>0.56846725268135057</v>
      </c>
      <c r="F1282" s="90">
        <f t="shared" si="269"/>
        <v>0.44856779860376428</v>
      </c>
      <c r="G1282" s="90">
        <f t="shared" si="270"/>
        <v>0.40747016665340652</v>
      </c>
      <c r="H1282" s="90">
        <f t="shared" si="271"/>
        <v>0.42018089327377495</v>
      </c>
      <c r="I1282" s="90">
        <f t="shared" si="272"/>
        <v>0.49671731098843619</v>
      </c>
      <c r="J1282" s="14"/>
      <c r="K1282" s="14"/>
      <c r="L1282" s="14"/>
      <c r="M1282" s="109">
        <f t="shared" si="276"/>
        <v>2037</v>
      </c>
      <c r="N1282" s="229">
        <f>(U$1162*($C1178*10^-6)*$D$1202*$X$1225)+U$1165*U$1256</f>
        <v>1.4942175305913243</v>
      </c>
      <c r="O1282" s="229">
        <f>(U$1162*($C1179*10^-6)*$D$1202*$X$1225)+U$1165*U$1256</f>
        <v>0.96223390270772524</v>
      </c>
      <c r="P1282" s="229">
        <f>(U$1162*($C1180*10^-6)*$D$1202*$X$1225)+U$1165*U$1256</f>
        <v>0.74345264566449321</v>
      </c>
      <c r="Q1282" s="229">
        <f>(U$1162*($C1181*10^-6)*$D$1202*$X$1225)+U$1165*U$1256</f>
        <v>0.61192731895100494</v>
      </c>
      <c r="R1282" s="229">
        <f>(U$1162*($C1182*10^-6)*$D$1202*$X$1225)+U$1165*U$1256</f>
        <v>0.52500718641169608</v>
      </c>
      <c r="S1282" s="229">
        <f>(U$1162*($C1183*10^-6)*$D$1202*$X$1225)+U$1165*U$1256</f>
        <v>0.46696382136305487</v>
      </c>
      <c r="T1282" s="229">
        <f>(U$1162*($C1184*10^-6)*$D$1202*$X$1225)+U$1165*U$1256</f>
        <v>0.43017177584447364</v>
      </c>
      <c r="U1282" s="229">
        <f>(U$1162*($C1185*10^-6)*$D$1202*$X$1225)+U$1165*U$1256</f>
        <v>0.41030396115160939</v>
      </c>
      <c r="V1282" s="229">
        <f>(U$1162*($C1186*10^-6)*$D$1202*$X$1225)+U$1165*U$1256</f>
        <v>0.40463637215520371</v>
      </c>
      <c r="W1282" s="229">
        <f>(U$1162*($C1187*10^-6)*$D$1202*$X$1225)+U$1165*U$1256</f>
        <v>0.41132250242949825</v>
      </c>
      <c r="X1282" s="229">
        <f>(U$1162*($C1188*10^-6)*$D$1202*$X$1225)+U$1165*U$1256</f>
        <v>0.4290392841180517</v>
      </c>
      <c r="Y1282" s="229">
        <f>(U$1162*($C1189*10^-6)*$D$1202*$X$1225)+U$1165*U$1256</f>
        <v>0.4567969563673418</v>
      </c>
      <c r="Z1282" s="229">
        <f>(U$1162*($C1190*10^-6)*$D$1202*$X$1225)+U$1165*U$1256</f>
        <v>0.49382918997766895</v>
      </c>
      <c r="AA1282" s="229">
        <f>(U$1162*($C1191*10^-6)*$D$1202*$X$1225)+U$1165*U$1256</f>
        <v>0.53952578662029782</v>
      </c>
    </row>
    <row r="1283" spans="1:27" ht="25.2" customHeight="1">
      <c r="A1283" s="455"/>
      <c r="B1283" s="287">
        <f t="shared" si="275"/>
        <v>2038</v>
      </c>
      <c r="C1283" s="309">
        <f t="shared" si="273"/>
        <v>50405</v>
      </c>
      <c r="D1283" s="90">
        <f t="shared" si="274"/>
        <v>1.1209236748474736</v>
      </c>
      <c r="E1283" s="90">
        <f t="shared" si="268"/>
        <v>0.59855148107953249</v>
      </c>
      <c r="F1283" s="90">
        <f t="shared" si="269"/>
        <v>0.47282640193836484</v>
      </c>
      <c r="G1283" s="90">
        <f t="shared" si="270"/>
        <v>0.42973193525188802</v>
      </c>
      <c r="H1283" s="90">
        <f t="shared" si="271"/>
        <v>0.44306024539793321</v>
      </c>
      <c r="I1283" s="90">
        <f t="shared" si="272"/>
        <v>0.52331538290782154</v>
      </c>
      <c r="J1283" s="14"/>
      <c r="K1283" s="14"/>
      <c r="L1283" s="14"/>
      <c r="M1283" s="109">
        <f t="shared" si="276"/>
        <v>2038</v>
      </c>
      <c r="N1283" s="229">
        <f>(V$1162*($C1178*10^-6)*$D$1202*$Y$1225)+V$1165*V$1256</f>
        <v>1.5692817304422531</v>
      </c>
      <c r="O1283" s="229">
        <f>(V$1162*($C1179*10^-6)*$D$1202*$Y$1225)+V$1165*V$1256</f>
        <v>1.0114503021674346</v>
      </c>
      <c r="P1283" s="229">
        <f>(V$1162*($C1180*10^-6)*$D$1202*$Y$1225)+V$1165*V$1256</f>
        <v>0.78203899193273307</v>
      </c>
      <c r="Q1283" s="229">
        <f>(V$1162*($C1181*10^-6)*$D$1202*$Y$1225)+V$1165*V$1256</f>
        <v>0.64412316706650075</v>
      </c>
      <c r="R1283" s="229">
        <f>(V$1162*($C1182*10^-6)*$D$1202*$Y$1225)+V$1165*V$1256</f>
        <v>0.55297979509256412</v>
      </c>
      <c r="S1283" s="229">
        <f>(V$1162*($C1183*10^-6)*$D$1202*$Y$1225)+V$1165*V$1256</f>
        <v>0.49211624303970891</v>
      </c>
      <c r="T1283" s="229">
        <f>(V$1162*($C1184*10^-6)*$D$1202*$Y$1225)+V$1165*V$1256</f>
        <v>0.45353656083702076</v>
      </c>
      <c r="U1283" s="229">
        <f>(V$1162*($C1185*10^-6)*$D$1202*$Y$1225)+V$1165*V$1256</f>
        <v>0.43270341698462222</v>
      </c>
      <c r="V1283" s="229">
        <f>(V$1162*($C1186*10^-6)*$D$1202*$Y$1225)+V$1165*V$1256</f>
        <v>0.42676045351915382</v>
      </c>
      <c r="W1283" s="229">
        <f>(V$1162*($C1187*10^-6)*$D$1202*$Y$1225)+V$1165*V$1256</f>
        <v>0.43377144672467649</v>
      </c>
      <c r="X1283" s="229">
        <f>(V$1162*($C1188*10^-6)*$D$1202*$Y$1225)+V$1165*V$1256</f>
        <v>0.45234904407118992</v>
      </c>
      <c r="Y1283" s="229">
        <f>(V$1162*($C1189*10^-6)*$D$1202*$Y$1225)+V$1165*V$1256</f>
        <v>0.48145539461435694</v>
      </c>
      <c r="Z1283" s="229">
        <f>(V$1162*($C1190*10^-6)*$D$1202*$Y$1225)+V$1165*V$1256</f>
        <v>0.52028693506840928</v>
      </c>
      <c r="AA1283" s="229">
        <f>(V$1162*($C1191*10^-6)*$D$1202*$Y$1225)+V$1165*V$1256</f>
        <v>0.56820381904069861</v>
      </c>
    </row>
    <row r="1284" spans="1:27" ht="25.2" customHeight="1">
      <c r="A1284" s="455"/>
      <c r="B1284" s="287">
        <f t="shared" si="275"/>
        <v>2039</v>
      </c>
      <c r="C1284" s="309">
        <f t="shared" si="273"/>
        <v>50770</v>
      </c>
      <c r="D1284" s="90">
        <f t="shared" si="274"/>
        <v>1.1731554832168569</v>
      </c>
      <c r="E1284" s="90">
        <f t="shared" si="268"/>
        <v>0.6275576742418526</v>
      </c>
      <c r="F1284" s="90">
        <f t="shared" si="269"/>
        <v>0.49624263004349523</v>
      </c>
      <c r="G1284" s="90">
        <f t="shared" si="270"/>
        <v>0.45123210520393386</v>
      </c>
      <c r="H1284" s="90">
        <f t="shared" si="271"/>
        <v>0.46515301619379418</v>
      </c>
      <c r="I1284" s="90">
        <f t="shared" si="272"/>
        <v>0.54897644268313517</v>
      </c>
      <c r="J1284" s="14"/>
      <c r="K1284" s="14"/>
      <c r="L1284" s="14"/>
      <c r="M1284" s="109">
        <f t="shared" si="276"/>
        <v>2039</v>
      </c>
      <c r="N1284" s="229">
        <f>(W$1162*($C1178*10^-6)*$D$1202*$Z$1225)+W$1165*W$1256</f>
        <v>1.6414483511896043</v>
      </c>
      <c r="O1284" s="229">
        <f>(W$1162*($C1179*10^-6)*$D$1202*$Z$1225)+W$1165*W$1256</f>
        <v>1.0588147258260314</v>
      </c>
      <c r="P1284" s="229">
        <f>(W$1162*($C1180*10^-6)*$D$1202*$Z$1225)+W$1165*W$1256</f>
        <v>0.81920337263493481</v>
      </c>
      <c r="Q1284" s="229">
        <f>(W$1162*($C1181*10^-6)*$D$1202*$Z$1225)+W$1165*W$1256</f>
        <v>0.67515556004515465</v>
      </c>
      <c r="R1284" s="229">
        <f>(W$1162*($C1182*10^-6)*$D$1202*$Z$1225)+W$1165*W$1256</f>
        <v>0.57995978843855056</v>
      </c>
      <c r="S1284" s="229">
        <f>(W$1162*($C1183*10^-6)*$D$1202*$Z$1225)+W$1165*W$1256</f>
        <v>0.51639013246787713</v>
      </c>
      <c r="T1284" s="229">
        <f>(W$1162*($C1184*10^-6)*$D$1202*$Z$1225)+W$1165*W$1256</f>
        <v>0.47609512761911327</v>
      </c>
      <c r="U1284" s="229">
        <f>(W$1162*($C1185*10^-6)*$D$1202*$Z$1225)+W$1165*W$1256</f>
        <v>0.45433570440414178</v>
      </c>
      <c r="V1284" s="229">
        <f>(W$1162*($C1186*10^-6)*$D$1202*$Z$1225)+W$1165*W$1256</f>
        <v>0.44812850600372595</v>
      </c>
      <c r="W1284" s="229">
        <f>(W$1162*($C1187*10^-6)*$D$1202*$Z$1225)+W$1165*W$1256</f>
        <v>0.45545122068361782</v>
      </c>
      <c r="X1284" s="229">
        <f>(W$1162*($C1188*10^-6)*$D$1202*$Z$1225)+W$1165*W$1256</f>
        <v>0.47485481170397054</v>
      </c>
      <c r="Y1284" s="229">
        <f>(W$1162*($C1189*10^-6)*$D$1202*$Z$1225)+W$1165*W$1256</f>
        <v>0.50525528338502068</v>
      </c>
      <c r="Z1284" s="229">
        <f>(W$1162*($C1190*10^-6)*$D$1202*$Z$1225)+W$1165*W$1256</f>
        <v>0.54581334455982189</v>
      </c>
      <c r="AA1284" s="229">
        <f>(W$1162*($C1191*10^-6)*$D$1202*$Z$1225)+W$1165*W$1256</f>
        <v>0.59586070010456293</v>
      </c>
    </row>
    <row r="1285" spans="1:27" ht="25.2" customHeight="1">
      <c r="A1285" s="455"/>
      <c r="B1285" s="287">
        <f t="shared" si="275"/>
        <v>2040</v>
      </c>
      <c r="C1285" s="309">
        <f t="shared" si="273"/>
        <v>51135</v>
      </c>
      <c r="D1285" s="90">
        <f t="shared" si="274"/>
        <v>1.2232853406402973</v>
      </c>
      <c r="E1285" s="90">
        <f t="shared" si="268"/>
        <v>0.65544105471261038</v>
      </c>
      <c r="F1285" s="90">
        <f t="shared" si="269"/>
        <v>0.51877170546345497</v>
      </c>
      <c r="G1285" s="90">
        <f t="shared" si="270"/>
        <v>0.47192589905384369</v>
      </c>
      <c r="H1285" s="90">
        <f t="shared" si="271"/>
        <v>0.48641442820565761</v>
      </c>
      <c r="I1285" s="90">
        <f t="shared" si="272"/>
        <v>0.57365571285867645</v>
      </c>
      <c r="J1285" s="14"/>
      <c r="K1285" s="14"/>
      <c r="L1285" s="14"/>
      <c r="M1285" s="109">
        <f t="shared" si="276"/>
        <v>2040</v>
      </c>
      <c r="N1285" s="229">
        <f>(X$1162*($C1178*10^-6)*$D$1202*$AA$1225)+X$1165*X$1256</f>
        <v>1.7106726153776777</v>
      </c>
      <c r="O1285" s="229">
        <f>(X$1162*($C1179*10^-6)*$D$1202*$AA$1225)+X$1165*X$1256</f>
        <v>1.1042823962278157</v>
      </c>
      <c r="P1285" s="229">
        <f>(X$1162*($C1180*10^-6)*$D$1202*$AA$1225)+X$1165*X$1256</f>
        <v>0.85490101031539811</v>
      </c>
      <c r="Q1285" s="229">
        <f>(X$1162*($C1181*10^-6)*$D$1202*$AA$1225)+X$1165*X$1256</f>
        <v>0.704979720431266</v>
      </c>
      <c r="R1285" s="229">
        <f>(X$1162*($C1182*10^-6)*$D$1202*$AA$1225)+X$1165*X$1256</f>
        <v>0.60590238899395477</v>
      </c>
      <c r="S1285" s="229">
        <f>(X$1162*($C1183*10^-6)*$D$1202*$AA$1225)+X$1165*X$1256</f>
        <v>0.53974071219185926</v>
      </c>
      <c r="T1285" s="229">
        <f>(X$1162*($C1184*10^-6)*$D$1202*$AA$1225)+X$1165*X$1256</f>
        <v>0.49780269873505067</v>
      </c>
      <c r="U1285" s="229">
        <f>(X$1162*($C1185*10^-6)*$D$1202*$AA$1225)+X$1165*X$1256</f>
        <v>0.47515604595446759</v>
      </c>
      <c r="V1285" s="229">
        <f>(X$1162*($C1186*10^-6)*$D$1202*$AA$1225)+X$1165*X$1256</f>
        <v>0.46869575215321979</v>
      </c>
      <c r="W1285" s="229">
        <f>(X$1162*($C1187*10^-6)*$D$1202*$AA$1225)+X$1165*X$1256</f>
        <v>0.47631704685062187</v>
      </c>
      <c r="X1285" s="229">
        <f>(X$1162*($C1188*10^-6)*$D$1202*$AA$1225)+X$1165*X$1256</f>
        <v>0.4965118095606933</v>
      </c>
      <c r="Y1285" s="229">
        <f>(X$1162*($C1189*10^-6)*$D$1202*$AA$1225)+X$1165*X$1256</f>
        <v>0.52815184522363279</v>
      </c>
      <c r="Z1285" s="229">
        <f>(X$1162*($C1190*10^-6)*$D$1202*$AA$1225)+X$1165*X$1256</f>
        <v>0.57036364099620618</v>
      </c>
      <c r="AA1285" s="229">
        <f>(X$1162*($C1191*10^-6)*$D$1202*$AA$1225)+X$1165*X$1256</f>
        <v>0.62245165235619049</v>
      </c>
    </row>
    <row r="1286" spans="1:27" ht="25.2" customHeight="1">
      <c r="A1286" s="455"/>
      <c r="B1286" s="287">
        <f>B1285+1</f>
        <v>2041</v>
      </c>
      <c r="C1286" s="309">
        <f t="shared" si="273"/>
        <v>51501</v>
      </c>
      <c r="D1286" s="90">
        <f t="shared" si="274"/>
        <v>1.2737594655461975</v>
      </c>
      <c r="E1286" s="90">
        <f t="shared" si="268"/>
        <v>0.68464784092020881</v>
      </c>
      <c r="F1286" s="90">
        <f t="shared" si="269"/>
        <v>0.54285984662664699</v>
      </c>
      <c r="G1286" s="90">
        <f t="shared" si="270"/>
        <v>0.49425953523002031</v>
      </c>
      <c r="H1286" s="90">
        <f t="shared" si="271"/>
        <v>0.5092906998619261</v>
      </c>
      <c r="I1286" s="90">
        <f t="shared" si="272"/>
        <v>0.59979941186284824</v>
      </c>
      <c r="J1286" s="14"/>
      <c r="K1286" s="14"/>
      <c r="L1286" s="14"/>
      <c r="M1286" s="109">
        <f>M1285+1</f>
        <v>2041</v>
      </c>
      <c r="N1286" s="229">
        <f>(Y$1162*($C1178*10^-6)*$D$1202*$AB$1225)+Y$1165*Y$1256</f>
        <v>1.7794007414348763</v>
      </c>
      <c r="O1286" s="229">
        <f>(Y$1162*($C1179*10^-6)*$D$1202*$AB$1225)+Y$1165*Y$1256</f>
        <v>1.1502995318011902</v>
      </c>
      <c r="P1286" s="229">
        <f>(Y$1162*($C1180*10^-6)*$D$1202*$AB$1225)+Y$1165*Y$1256</f>
        <v>0.89157812340252596</v>
      </c>
      <c r="Q1286" s="229">
        <f>(Y$1162*($C1181*10^-6)*$D$1202*$AB$1225)+Y$1165*Y$1256</f>
        <v>0.73604186665323779</v>
      </c>
      <c r="R1286" s="229">
        <f>(Y$1162*($C1182*10^-6)*$D$1202*$AB$1225)+Y$1165*Y$1256</f>
        <v>0.63325381518717982</v>
      </c>
      <c r="S1286" s="229">
        <f>(Y$1162*($C1183*10^-6)*$D$1202*$AB$1225)+Y$1165*Y$1256</f>
        <v>0.56461420064005807</v>
      </c>
      <c r="T1286" s="229">
        <f>(Y$1162*($C1184*10^-6)*$D$1202*$AB$1225)+Y$1165*Y$1256</f>
        <v>0.52110549261323591</v>
      </c>
      <c r="U1286" s="229">
        <f>(Y$1162*($C1185*10^-6)*$D$1202*$AB$1225)+Y$1165*Y$1256</f>
        <v>0.49761066006400251</v>
      </c>
      <c r="V1286" s="229">
        <f>(Y$1162*($C1186*10^-6)*$D$1202*$AB$1225)+Y$1165*Y$1256</f>
        <v>0.49090841039603811</v>
      </c>
      <c r="W1286" s="229">
        <f>(Y$1162*($C1187*10^-6)*$D$1202*$AB$1225)+Y$1165*Y$1256</f>
        <v>0.49881514365409141</v>
      </c>
      <c r="X1286" s="229">
        <f>(Y$1162*($C1188*10^-6)*$D$1202*$AB$1225)+Y$1165*Y$1256</f>
        <v>0.51976625606976079</v>
      </c>
      <c r="Y1286" s="229">
        <f>(Y$1162*($C1189*10^-6)*$D$1202*$AB$1225)+Y$1165*Y$1256</f>
        <v>0.5525912985585959</v>
      </c>
      <c r="Z1286" s="229">
        <f>(Y$1162*($C1190*10^-6)*$D$1202*$AB$1225)+Y$1165*Y$1256</f>
        <v>0.59638404280596502</v>
      </c>
      <c r="AA1286" s="229">
        <f>(Y$1162*($C1191*10^-6)*$D$1202*$AB$1225)+Y$1165*Y$1256</f>
        <v>0.65042289422398381</v>
      </c>
    </row>
    <row r="1287" spans="1:27" ht="25.2" customHeight="1">
      <c r="A1287" s="455"/>
      <c r="B1287" s="287">
        <f t="shared" si="275"/>
        <v>2042</v>
      </c>
      <c r="C1287" s="309">
        <f t="shared" si="273"/>
        <v>51866</v>
      </c>
      <c r="D1287" s="90">
        <f t="shared" si="274"/>
        <v>1.3226034513827378</v>
      </c>
      <c r="E1287" s="90">
        <f t="shared" si="268"/>
        <v>0.7132036263128283</v>
      </c>
      <c r="F1287" s="90">
        <f t="shared" si="269"/>
        <v>0.5665326469812515</v>
      </c>
      <c r="G1287" s="90">
        <f t="shared" si="270"/>
        <v>0.51625860718064409</v>
      </c>
      <c r="H1287" s="90">
        <f t="shared" si="271"/>
        <v>0.53180742461078023</v>
      </c>
      <c r="I1287" s="90">
        <f t="shared" si="272"/>
        <v>0.62543313314383109</v>
      </c>
      <c r="J1287" s="14"/>
      <c r="K1287" s="14"/>
      <c r="L1287" s="14"/>
      <c r="M1287" s="109">
        <f t="shared" si="276"/>
        <v>2042</v>
      </c>
      <c r="N1287" s="229">
        <f>(Z$1162*($C1178*10^-6)*$D$1202*$AC$1225)+Z$1165*Z$1256</f>
        <v>1.8456583228093799</v>
      </c>
      <c r="O1287" s="229">
        <f>(Z$1162*($C1179*10^-6)*$D$1202*$AC$1225)+Z$1165*Z$1256</f>
        <v>1.194891725994335</v>
      </c>
      <c r="P1287" s="229">
        <f>(Z$1162*($C1180*10^-6)*$D$1202*$AC$1225)+Z$1165*Z$1256</f>
        <v>0.92726030534449844</v>
      </c>
      <c r="Q1287" s="229">
        <f>(Z$1162*($C1181*10^-6)*$D$1202*$AC$1225)+Z$1165*Z$1256</f>
        <v>0.76636759215925032</v>
      </c>
      <c r="R1287" s="229">
        <f>(Z$1162*($C1182*10^-6)*$D$1202*$AC$1225)+Z$1165*Z$1256</f>
        <v>0.66003966046640616</v>
      </c>
      <c r="S1287" s="229">
        <f>(Z$1162*($C1183*10^-6)*$D$1202*$AC$1225)+Z$1165*Z$1256</f>
        <v>0.58903619126065376</v>
      </c>
      <c r="T1287" s="229">
        <f>(Z$1162*($C1184*10^-6)*$D$1202*$AC$1225)+Z$1165*Z$1256</f>
        <v>0.54402910270184912</v>
      </c>
      <c r="U1287" s="229">
        <f>(Z$1162*($C1185*10^-6)*$D$1202*$AC$1225)+Z$1165*Z$1256</f>
        <v>0.51972514018092686</v>
      </c>
      <c r="V1287" s="229">
        <f>(Z$1162*($C1186*10^-6)*$D$1202*$AC$1225)+Z$1165*Z$1256</f>
        <v>0.51279207418036132</v>
      </c>
      <c r="W1287" s="229">
        <f>(Z$1162*($C1187*10^-6)*$D$1202*$AC$1225)+Z$1165*Z$1256</f>
        <v>0.52097110454220696</v>
      </c>
      <c r="X1287" s="229">
        <f>(Z$1162*($C1188*10^-6)*$D$1202*$AC$1225)+Z$1165*Z$1256</f>
        <v>0.54264374467935361</v>
      </c>
      <c r="Y1287" s="229">
        <f>(Z$1162*($C1189*10^-6)*$D$1202*$AC$1225)+Z$1165*Z$1256</f>
        <v>0.57659923683809045</v>
      </c>
      <c r="Z1287" s="229">
        <f>(Z$1162*($C1190*10^-6)*$D$1202*$AC$1225)+Z$1165*Z$1256</f>
        <v>0.62190014343727884</v>
      </c>
      <c r="AA1287" s="229">
        <f>(Z$1162*($C1191*10^-6)*$D$1202*$AC$1225)+Z$1165*Z$1256</f>
        <v>0.67780001915612376</v>
      </c>
    </row>
    <row r="1288" spans="1:27" ht="25.2" customHeight="1">
      <c r="A1288" s="455"/>
      <c r="B1288" s="287">
        <f t="shared" si="275"/>
        <v>2043</v>
      </c>
      <c r="C1288" s="309">
        <f t="shared" si="273"/>
        <v>52231</v>
      </c>
      <c r="D1288" s="90">
        <f t="shared" si="274"/>
        <v>1.369817298149919</v>
      </c>
      <c r="E1288" s="90">
        <f t="shared" si="268"/>
        <v>0.74110841089046875</v>
      </c>
      <c r="F1288" s="90">
        <f t="shared" si="269"/>
        <v>0.5897901065272686</v>
      </c>
      <c r="G1288" s="90">
        <f t="shared" si="270"/>
        <v>0.53792311490571521</v>
      </c>
      <c r="H1288" s="90">
        <f t="shared" si="271"/>
        <v>0.55396460245222023</v>
      </c>
      <c r="I1288" s="90">
        <f t="shared" si="272"/>
        <v>0.65055687670162488</v>
      </c>
      <c r="J1288" s="14"/>
      <c r="K1288" s="14"/>
      <c r="L1288" s="14"/>
      <c r="M1288" s="109">
        <f t="shared" si="276"/>
        <v>2043</v>
      </c>
      <c r="N1288" s="229">
        <f>(AA$1162*($C1178*10^-6)*$D$1202*$AD$1225)+AA$1165*AA$1256</f>
        <v>1.9094453595011898</v>
      </c>
      <c r="O1288" s="229">
        <f>(AA$1162*($C1179*10^-6)*$D$1202*$AD$1225)+AA$1165*AA$1256</f>
        <v>1.2380589788072511</v>
      </c>
      <c r="P1288" s="229">
        <f>(AA$1162*($C1180*10^-6)*$D$1202*$AD$1225)+AA$1165*AA$1256</f>
        <v>0.96194755614131588</v>
      </c>
      <c r="Q1288" s="229">
        <f>(AA$1162*($C1181*10^-6)*$D$1202*$AD$1225)+AA$1165*AA$1256</f>
        <v>0.79595689694930372</v>
      </c>
      <c r="R1288" s="229">
        <f>(AA$1162*($C1182*10^-6)*$D$1202*$AD$1225)+AA$1165*AA$1256</f>
        <v>0.68625992483163378</v>
      </c>
      <c r="S1288" s="229">
        <f>(AA$1162*($C1183*10^-6)*$D$1202*$AD$1225)+AA$1165*AA$1256</f>
        <v>0.61300668405364678</v>
      </c>
      <c r="T1288" s="229">
        <f>(AA$1162*($C1184*10^-6)*$D$1202*$AD$1225)+AA$1165*AA$1256</f>
        <v>0.56657352900089053</v>
      </c>
      <c r="U1288" s="229">
        <f>(AA$1162*($C1185*10^-6)*$D$1202*$AD$1225)+AA$1165*AA$1256</f>
        <v>0.54149948630524081</v>
      </c>
      <c r="V1288" s="229">
        <f>(AA$1162*($C1186*10^-6)*$D$1202*$AD$1225)+AA$1165*AA$1256</f>
        <v>0.5343467435061896</v>
      </c>
      <c r="W1288" s="229">
        <f>(AA$1162*($C1187*10^-6)*$D$1202*$AD$1225)+AA$1165*AA$1256</f>
        <v>0.54278492951496848</v>
      </c>
      <c r="X1288" s="229">
        <f>(AA$1162*($C1188*10^-6)*$D$1202*$AD$1225)+AA$1165*AA$1256</f>
        <v>0.56514427538947198</v>
      </c>
      <c r="Y1288" s="229">
        <f>(AA$1162*($C1189*10^-6)*$D$1202*$AD$1225)+AA$1165*AA$1256</f>
        <v>0.60017566006211664</v>
      </c>
      <c r="Z1288" s="229">
        <f>(AA$1162*($C1190*10^-6)*$D$1202*$AD$1225)+AA$1165*AA$1256</f>
        <v>0.64691194289014786</v>
      </c>
      <c r="AA1288" s="229">
        <f>(AA$1162*($C1191*10^-6)*$D$1202*$AD$1225)+AA$1165*AA$1256</f>
        <v>0.70458302715261001</v>
      </c>
    </row>
    <row r="1289" spans="1:27" ht="25.2" customHeight="1">
      <c r="A1289" s="455"/>
      <c r="B1289" s="287">
        <f t="shared" si="275"/>
        <v>2044</v>
      </c>
      <c r="C1289" s="309">
        <f t="shared" si="273"/>
        <v>52596</v>
      </c>
      <c r="D1289" s="90">
        <f t="shared" si="274"/>
        <v>1.4154010058477402</v>
      </c>
      <c r="E1289" s="90">
        <f t="shared" si="268"/>
        <v>0.76836219465313016</v>
      </c>
      <c r="F1289" s="90">
        <f t="shared" si="269"/>
        <v>0.61263222526469863</v>
      </c>
      <c r="G1289" s="90">
        <f t="shared" si="270"/>
        <v>0.55925305840523365</v>
      </c>
      <c r="H1289" s="90">
        <f t="shared" si="271"/>
        <v>0.57576223338624577</v>
      </c>
      <c r="I1289" s="90">
        <f t="shared" si="272"/>
        <v>0.67517064253622971</v>
      </c>
      <c r="J1289" s="14"/>
      <c r="K1289" s="14"/>
      <c r="L1289" s="14"/>
      <c r="M1289" s="109">
        <f t="shared" si="276"/>
        <v>2044</v>
      </c>
      <c r="N1289" s="229">
        <f>(AB$1162*($C1178*10^-6)*$D$1202*$AE$1225)+AB$1165*AB$1256</f>
        <v>1.9707618515103049</v>
      </c>
      <c r="O1289" s="229">
        <f>(AB$1162*($C1179*10^-6)*$D$1202*$AE$1225)+AB$1165*AB$1256</f>
        <v>1.2798012902399372</v>
      </c>
      <c r="P1289" s="229">
        <f>(AB$1162*($C1180*10^-6)*$D$1202*$AE$1225)+AB$1165*AB$1256</f>
        <v>0.9956398757929783</v>
      </c>
      <c r="Q1289" s="229">
        <f>(AB$1162*($C1181*10^-6)*$D$1202*$AE$1225)+AB$1165*AB$1256</f>
        <v>0.82480978102339786</v>
      </c>
      <c r="R1289" s="229">
        <f>(AB$1162*($C1182*10^-6)*$D$1202*$AE$1225)+AB$1165*AB$1256</f>
        <v>0.71191460828286246</v>
      </c>
      <c r="S1289" s="229">
        <f>(AB$1162*($C1183*10^-6)*$D$1202*$AE$1225)+AB$1165*AB$1256</f>
        <v>0.63652567901903701</v>
      </c>
      <c r="T1289" s="229">
        <f>(AB$1162*($C1184*10^-6)*$D$1202*$AE$1225)+AB$1165*AB$1256</f>
        <v>0.58873877151036025</v>
      </c>
      <c r="U1289" s="229">
        <f>(AB$1162*($C1185*10^-6)*$D$1202*$AE$1225)+AB$1165*AB$1256</f>
        <v>0.56293369843694441</v>
      </c>
      <c r="V1289" s="229">
        <f>(AB$1162*($C1186*10^-6)*$D$1202*$AE$1225)+AB$1165*AB$1256</f>
        <v>0.55557241837352289</v>
      </c>
      <c r="W1289" s="229">
        <f>(AB$1162*($C1187*10^-6)*$D$1202*$AE$1225)+AB$1165*AB$1256</f>
        <v>0.56425661857237586</v>
      </c>
      <c r="X1289" s="229">
        <f>(AB$1162*($C1188*10^-6)*$D$1202*$AE$1225)+AB$1165*AB$1256</f>
        <v>0.58726784820011568</v>
      </c>
      <c r="Y1289" s="229">
        <f>(AB$1162*($C1189*10^-6)*$D$1202*$AE$1225)+AB$1165*AB$1256</f>
        <v>0.62332056823067439</v>
      </c>
      <c r="Z1289" s="229">
        <f>(AB$1162*($C1190*10^-6)*$D$1202*$AE$1225)+AB$1165*AB$1256</f>
        <v>0.67141944116457197</v>
      </c>
      <c r="AA1289" s="229">
        <f>(AB$1162*($C1191*10^-6)*$D$1202*$AE$1225)+AB$1165*AB$1256</f>
        <v>0.73077191821344267</v>
      </c>
    </row>
    <row r="1290" spans="1:27" ht="25.2" customHeight="1">
      <c r="A1290" s="455"/>
      <c r="B1290" s="287">
        <f t="shared" si="275"/>
        <v>2045</v>
      </c>
      <c r="C1290" s="309">
        <f t="shared" si="273"/>
        <v>52962</v>
      </c>
      <c r="D1290" s="90">
        <f t="shared" si="274"/>
        <v>1.4593545744762013</v>
      </c>
      <c r="E1290" s="90">
        <f t="shared" si="268"/>
        <v>0.79496497760081275</v>
      </c>
      <c r="F1290" s="90">
        <f t="shared" si="269"/>
        <v>0.63505900319354103</v>
      </c>
      <c r="G1290" s="90">
        <f t="shared" si="270"/>
        <v>0.5802484376791992</v>
      </c>
      <c r="H1290" s="90">
        <f t="shared" si="271"/>
        <v>0.59720031741285706</v>
      </c>
      <c r="I1290" s="90">
        <f t="shared" si="272"/>
        <v>0.6992744306476455</v>
      </c>
      <c r="J1290" s="14"/>
      <c r="K1290" s="14"/>
      <c r="L1290" s="14"/>
      <c r="M1290" s="109">
        <f t="shared" si="276"/>
        <v>2045</v>
      </c>
      <c r="N1290" s="229">
        <f>(AC$1162*($C1178*10^-6)*$D$1202*$AF$1225)+AC$1165*AC$1256</f>
        <v>2.0296077988367252</v>
      </c>
      <c r="O1290" s="229">
        <f>(AC$1162*($C1179*10^-6)*$D$1202*$AF$1225)+AC$1165*AC$1256</f>
        <v>1.320118660292394</v>
      </c>
      <c r="P1290" s="229">
        <f>(AC$1162*($C1180*10^-6)*$D$1202*$AF$1225)+AC$1165*AC$1256</f>
        <v>1.0283372642994852</v>
      </c>
      <c r="Q1290" s="229">
        <f>(AC$1162*($C1181*10^-6)*$D$1202*$AF$1225)+AC$1165*AC$1256</f>
        <v>0.85292624438153297</v>
      </c>
      <c r="R1290" s="229">
        <f>(AC$1162*($C1182*10^-6)*$D$1202*$AF$1225)+AC$1165*AC$1256</f>
        <v>0.73700371082009253</v>
      </c>
      <c r="S1290" s="229">
        <f>(AC$1162*($C1183*10^-6)*$D$1202*$AF$1225)+AC$1165*AC$1256</f>
        <v>0.65959317615682411</v>
      </c>
      <c r="T1290" s="229">
        <f>(AC$1162*($C1184*10^-6)*$D$1202*$AF$1225)+AC$1165*AC$1256</f>
        <v>0.61052483023025805</v>
      </c>
      <c r="U1290" s="229">
        <f>(AC$1162*($C1185*10^-6)*$D$1202*$AF$1225)+AC$1165*AC$1256</f>
        <v>0.58402777657603744</v>
      </c>
      <c r="V1290" s="229">
        <f>(AC$1162*($C1186*10^-6)*$D$1202*$AF$1225)+AC$1165*AC$1256</f>
        <v>0.57646909878236108</v>
      </c>
      <c r="W1290" s="229">
        <f>(AC$1162*($C1187*10^-6)*$D$1202*$AF$1225)+AC$1165*AC$1256</f>
        <v>0.58538617171442942</v>
      </c>
      <c r="X1290" s="229">
        <f>(AC$1162*($C1188*10^-6)*$D$1202*$AF$1225)+AC$1165*AC$1256</f>
        <v>0.6090144631112846</v>
      </c>
      <c r="Y1290" s="229">
        <f>(AC$1162*($C1189*10^-6)*$D$1202*$AF$1225)+AC$1165*AC$1256</f>
        <v>0.64603396134376356</v>
      </c>
      <c r="Z1290" s="229">
        <f>(AC$1162*($C1190*10^-6)*$D$1202*$AF$1225)+AC$1165*AC$1256</f>
        <v>0.69542263826055084</v>
      </c>
      <c r="AA1290" s="229">
        <f>(AC$1162*($C1191*10^-6)*$D$1202*$AF$1225)+AC$1165*AC$1256</f>
        <v>0.75636669233862197</v>
      </c>
    </row>
    <row r="1291" spans="1:27" ht="25.2" customHeight="1">
      <c r="A1291" s="455"/>
      <c r="B1291" s="287">
        <f t="shared" si="275"/>
        <v>2046</v>
      </c>
      <c r="C1291" s="309">
        <f t="shared" si="273"/>
        <v>53327</v>
      </c>
      <c r="D1291" s="90">
        <f t="shared" si="274"/>
        <v>1.5016780040353035</v>
      </c>
      <c r="E1291" s="90">
        <f t="shared" si="268"/>
        <v>0.8209167597335163</v>
      </c>
      <c r="F1291" s="90">
        <f t="shared" si="269"/>
        <v>0.65707044031379624</v>
      </c>
      <c r="G1291" s="90">
        <f t="shared" si="270"/>
        <v>0.60090925272761209</v>
      </c>
      <c r="H1291" s="90">
        <f t="shared" si="271"/>
        <v>0.61827885453205389</v>
      </c>
      <c r="I1291" s="90">
        <f t="shared" si="272"/>
        <v>0.72286824103587222</v>
      </c>
      <c r="J1291" s="14"/>
      <c r="K1291" s="14"/>
      <c r="L1291" s="14"/>
      <c r="M1291" s="109">
        <f t="shared" si="276"/>
        <v>2046</v>
      </c>
      <c r="N1291" s="229">
        <f>(AD$1162*($C1178*10^-6)*$D$1202*$AG$1225)+AD$1165*AD$1256</f>
        <v>2.0859832014804516</v>
      </c>
      <c r="O1291" s="229">
        <f>(AD$1162*($C1179*10^-6)*$D$1202*$AG$1225)+AD$1165*AD$1256</f>
        <v>1.3590110889646216</v>
      </c>
      <c r="P1291" s="229">
        <f>(AD$1162*($C1180*10^-6)*$D$1202*$AG$1225)+AD$1165*AD$1256</f>
        <v>1.0600397216608373</v>
      </c>
      <c r="Q1291" s="229">
        <f>(AD$1162*($C1181*10^-6)*$D$1202*$AG$1225)+AD$1165*AD$1256</f>
        <v>0.88030628702370883</v>
      </c>
      <c r="R1291" s="229">
        <f>(AD$1162*($C1182*10^-6)*$D$1202*$AG$1225)+AD$1165*AD$1256</f>
        <v>0.76152723244332365</v>
      </c>
      <c r="S1291" s="229">
        <f>(AD$1162*($C1183*10^-6)*$D$1202*$AG$1225)+AD$1165*AD$1256</f>
        <v>0.68220917546700843</v>
      </c>
      <c r="T1291" s="229">
        <f>(AD$1162*($C1184*10^-6)*$D$1202*$AG$1225)+AD$1165*AD$1256</f>
        <v>0.63193170516058406</v>
      </c>
      <c r="U1291" s="229">
        <f>(AD$1162*($C1185*10^-6)*$D$1202*$AG$1225)+AD$1165*AD$1256</f>
        <v>0.60478172072252001</v>
      </c>
      <c r="V1291" s="229">
        <f>(AD$1162*($C1186*10^-6)*$D$1202*$AG$1225)+AD$1165*AD$1256</f>
        <v>0.59703678473270427</v>
      </c>
      <c r="W1291" s="229">
        <f>(AD$1162*($C1187*10^-6)*$D$1202*$AG$1225)+AD$1165*AD$1256</f>
        <v>0.60617358894112894</v>
      </c>
      <c r="X1291" s="229">
        <f>(AD$1162*($C1188*10^-6)*$D$1202*$AG$1225)+AD$1165*AD$1256</f>
        <v>0.63038412012297884</v>
      </c>
      <c r="Y1291" s="229">
        <f>(AD$1162*($C1189*10^-6)*$D$1202*$AG$1225)+AD$1165*AD$1256</f>
        <v>0.66831583940138428</v>
      </c>
      <c r="Z1291" s="229">
        <f>(AD$1162*($C1190*10^-6)*$D$1202*$AG$1225)+AD$1165*AD$1256</f>
        <v>0.7189215341780848</v>
      </c>
      <c r="AA1291" s="229">
        <f>(AD$1162*($C1191*10^-6)*$D$1202*$AG$1225)+AD$1165*AD$1256</f>
        <v>0.78136734952814757</v>
      </c>
    </row>
    <row r="1292" spans="1:27" ht="25.2" customHeight="1">
      <c r="A1292" s="455"/>
      <c r="B1292" s="287">
        <f t="shared" si="275"/>
        <v>2047</v>
      </c>
      <c r="C1292" s="309">
        <f t="shared" si="273"/>
        <v>53692</v>
      </c>
      <c r="D1292" s="90">
        <f t="shared" si="274"/>
        <v>1.5446163764675858</v>
      </c>
      <c r="E1292" s="90">
        <f t="shared" si="268"/>
        <v>0.84744929875291652</v>
      </c>
      <c r="F1292" s="90">
        <f t="shared" si="269"/>
        <v>0.67965440640221142</v>
      </c>
      <c r="G1292" s="90">
        <f t="shared" si="270"/>
        <v>0.62213977648140451</v>
      </c>
      <c r="H1292" s="90">
        <f t="shared" si="271"/>
        <v>0.63992797261100365</v>
      </c>
      <c r="I1292" s="90">
        <f t="shared" si="272"/>
        <v>0.74703788457965958</v>
      </c>
      <c r="J1292" s="14"/>
      <c r="K1292" s="14"/>
      <c r="L1292" s="14"/>
      <c r="M1292" s="109">
        <f t="shared" si="276"/>
        <v>2047</v>
      </c>
      <c r="N1292" s="229">
        <f>(AE$1162*($C1178*10^-6)*$D$1202*$AH$1225)+AE$1165*AE$1256</f>
        <v>2.1430028892223296</v>
      </c>
      <c r="O1292" s="229">
        <f>(AE$1162*($C1179*10^-6)*$D$1202*$AH$1225)+AE$1165*AE$1256</f>
        <v>1.3985112961638346</v>
      </c>
      <c r="P1292" s="229">
        <f>(AE$1162*($C1180*10^-6)*$D$1202*$AH$1225)+AE$1165*AE$1256</f>
        <v>1.092334944016593</v>
      </c>
      <c r="Q1292" s="229">
        <f>(AE$1162*($C1181*10^-6)*$D$1202*$AH$1225)+AE$1165*AE$1256</f>
        <v>0.90827006893384099</v>
      </c>
      <c r="R1292" s="229">
        <f>(AE$1162*($C1182*10^-6)*$D$1202*$AH$1225)+AE$1165*AE$1256</f>
        <v>0.78662852857199217</v>
      </c>
      <c r="S1292" s="229">
        <f>(AE$1162*($C1183*10^-6)*$D$1202*$AH$1225)+AE$1165*AE$1256</f>
        <v>0.70539896614456754</v>
      </c>
      <c r="T1292" s="229">
        <f>(AE$1162*($C1184*10^-6)*$D$1202*$AH$1225)+AE$1165*AE$1256</f>
        <v>0.65390984665985541</v>
      </c>
      <c r="U1292" s="229">
        <f>(AE$1162*($C1185*10^-6)*$D$1202*$AH$1225)+AE$1165*AE$1256</f>
        <v>0.62610556803923989</v>
      </c>
      <c r="V1292" s="229">
        <f>(AE$1162*($C1186*10^-6)*$D$1202*$AH$1225)+AE$1165*AE$1256</f>
        <v>0.61817398492356923</v>
      </c>
      <c r="W1292" s="229">
        <f>(AE$1162*($C1187*10^-6)*$D$1202*$AH$1225)+AE$1165*AE$1256</f>
        <v>0.62753097923391921</v>
      </c>
      <c r="X1292" s="229">
        <f>(AE$1162*($C1188*10^-6)*$D$1202*$AH$1225)+AE$1165*AE$1256</f>
        <v>0.6523249659880882</v>
      </c>
      <c r="Y1292" s="229">
        <f>(AE$1162*($C1189*10^-6)*$D$1202*$AH$1225)+AE$1165*AE$1256</f>
        <v>0.6911708111406597</v>
      </c>
      <c r="Z1292" s="229">
        <f>(AE$1162*($C1190*10^-6)*$D$1202*$AH$1225)+AE$1165*AE$1256</f>
        <v>0.742996065058247</v>
      </c>
      <c r="AA1292" s="229">
        <f>(AE$1162*($C1191*10^-6)*$D$1202*$AH$1225)+AE$1165*AE$1256</f>
        <v>0.80694677754007205</v>
      </c>
    </row>
    <row r="1293" spans="1:27" ht="25.2" customHeight="1">
      <c r="A1293" s="455"/>
      <c r="B1293" s="287">
        <f t="shared" si="275"/>
        <v>2048</v>
      </c>
      <c r="C1293" s="309">
        <f t="shared" si="273"/>
        <v>54057</v>
      </c>
      <c r="D1293" s="90">
        <f t="shared" si="274"/>
        <v>1.5858642343094214</v>
      </c>
      <c r="E1293" s="90">
        <f t="shared" si="268"/>
        <v>0.87330672581604252</v>
      </c>
      <c r="F1293" s="90">
        <f t="shared" si="269"/>
        <v>0.7018076486891287</v>
      </c>
      <c r="G1293" s="90">
        <f t="shared" si="270"/>
        <v>0.64302334474203127</v>
      </c>
      <c r="H1293" s="90">
        <f t="shared" si="271"/>
        <v>0.66120422723041261</v>
      </c>
      <c r="I1293" s="90">
        <f t="shared" si="272"/>
        <v>0.77067866233643612</v>
      </c>
      <c r="J1293" s="14"/>
      <c r="K1293" s="14"/>
      <c r="L1293" s="14"/>
      <c r="M1293" s="109">
        <f t="shared" si="276"/>
        <v>2048</v>
      </c>
      <c r="N1293" s="229">
        <f>(AF$1162*($C1178*10^-6)*$D$1202*$AI$1225)+AF$1165*AF$1256</f>
        <v>2.1974605306265986</v>
      </c>
      <c r="O1293" s="229">
        <f>(AF$1162*($C1179*10^-6)*$D$1202*$AI$1225)+AF$1165*AF$1256</f>
        <v>1.4365337863761434</v>
      </c>
      <c r="P1293" s="229">
        <f>(AF$1162*($C1180*10^-6)*$D$1202*$AI$1225)+AF$1165*AF$1256</f>
        <v>1.1235983859255216</v>
      </c>
      <c r="Q1293" s="229">
        <f>(AF$1162*($C1181*10^-6)*$D$1202*$AI$1225)+AF$1165*AF$1256</f>
        <v>0.9354701552866822</v>
      </c>
      <c r="R1293" s="229">
        <f>(AF$1162*($C1182*10^-6)*$D$1202*$AI$1225)+AF$1165*AF$1256</f>
        <v>0.81114329634540272</v>
      </c>
      <c r="S1293" s="229">
        <f>(AF$1162*($C1183*10^-6)*$D$1202*$AI$1225)+AF$1165*AF$1256</f>
        <v>0.72812053685276068</v>
      </c>
      <c r="T1293" s="229">
        <f>(AF$1162*($C1184*10^-6)*$D$1202*$AI$1225)+AF$1165*AF$1256</f>
        <v>0.67549476052549684</v>
      </c>
      <c r="U1293" s="229">
        <f>(AF$1162*($C1185*10^-6)*$D$1202*$AI$1225)+AF$1165*AF$1256</f>
        <v>0.64707668380806749</v>
      </c>
      <c r="V1293" s="229">
        <f>(AF$1162*($C1186*10^-6)*$D$1202*$AI$1225)+AF$1165*AF$1256</f>
        <v>0.63897000567599493</v>
      </c>
      <c r="W1293" s="229">
        <f>(AF$1162*($C1187*10^-6)*$D$1202*$AI$1225)+AF$1165*AF$1256</f>
        <v>0.6485335619107867</v>
      </c>
      <c r="X1293" s="229">
        <f>(AF$1162*($C1188*10^-6)*$D$1202*$AI$1225)+AF$1165*AF$1256</f>
        <v>0.67387489255003863</v>
      </c>
      <c r="Y1293" s="229">
        <f>(AF$1162*($C1189*10^-6)*$D$1202*$AI$1225)+AF$1165*AF$1256</f>
        <v>0.71357828578537519</v>
      </c>
      <c r="Z1293" s="229">
        <f>(AF$1162*($C1190*10^-6)*$D$1202*$AI$1225)+AF$1165*AF$1256</f>
        <v>0.76654761693854034</v>
      </c>
      <c r="AA1293" s="229">
        <f>(AF$1162*($C1191*10^-6)*$D$1202*$AI$1225)+AF$1165*AF$1256</f>
        <v>0.83191008428539281</v>
      </c>
    </row>
    <row r="1294" spans="1:27" ht="25.2" customHeight="1">
      <c r="A1294" s="455"/>
      <c r="B1294" s="287">
        <f t="shared" si="275"/>
        <v>2049</v>
      </c>
      <c r="C1294" s="309">
        <f t="shared" si="273"/>
        <v>54423</v>
      </c>
      <c r="D1294" s="90">
        <f t="shared" si="274"/>
        <v>1.6254215775608092</v>
      </c>
      <c r="E1294" s="90">
        <f t="shared" si="268"/>
        <v>0.89848904092289383</v>
      </c>
      <c r="F1294" s="90">
        <f t="shared" si="269"/>
        <v>0.72353016717454799</v>
      </c>
      <c r="G1294" s="90">
        <f t="shared" si="270"/>
        <v>0.66355995750949193</v>
      </c>
      <c r="H1294" s="90">
        <f t="shared" si="271"/>
        <v>0.68210761839028067</v>
      </c>
      <c r="I1294" s="90">
        <f t="shared" si="272"/>
        <v>0.7937905743062017</v>
      </c>
      <c r="J1294" s="14"/>
      <c r="K1294" s="14"/>
      <c r="L1294" s="14"/>
      <c r="M1294" s="109">
        <f t="shared" si="276"/>
        <v>2049</v>
      </c>
      <c r="N1294" s="229">
        <f>(AG$1162*($C1178*10^-6)*$D$1202*$AJ$1225)+AG$1165*AG$1256</f>
        <v>2.2493561256932582</v>
      </c>
      <c r="O1294" s="229">
        <f>(AG$1162*($C1179*10^-6)*$D$1202*$AJ$1225)+AG$1165*AG$1256</f>
        <v>1.473078559601547</v>
      </c>
      <c r="P1294" s="229">
        <f>(AG$1162*($C1180*10^-6)*$D$1202*$AJ$1225)+AG$1165*AG$1256</f>
        <v>1.153830047387622</v>
      </c>
      <c r="Q1294" s="229">
        <f>(AG$1162*($C1181*10^-6)*$D$1202*$AJ$1225)+AG$1165*AG$1256</f>
        <v>0.96190654608223247</v>
      </c>
      <c r="R1294" s="229">
        <f>(AG$1162*($C1182*10^-6)*$D$1202*$AJ$1225)+AG$1165*AG$1256</f>
        <v>0.83507153576355519</v>
      </c>
      <c r="S1294" s="229">
        <f>(AG$1162*($C1183*10^-6)*$D$1202*$AJ$1225)+AG$1165*AG$1256</f>
        <v>0.75037388759158774</v>
      </c>
      <c r="T1294" s="229">
        <f>(AG$1162*($C1184*10^-6)*$D$1202*$AJ$1225)+AG$1165*AG$1256</f>
        <v>0.69668644675750813</v>
      </c>
      <c r="U1294" s="229">
        <f>(AG$1162*($C1185*10^-6)*$D$1202*$AJ$1225)+AG$1165*AG$1256</f>
        <v>0.66769506802900258</v>
      </c>
      <c r="V1294" s="229">
        <f>(AG$1162*($C1186*10^-6)*$D$1202*$AJ$1225)+AG$1165*AG$1256</f>
        <v>0.65942484698998116</v>
      </c>
      <c r="W1294" s="229">
        <f>(AG$1162*($C1187*10^-6)*$D$1202*$AJ$1225)+AG$1165*AG$1256</f>
        <v>0.66918133697173132</v>
      </c>
      <c r="X1294" s="229">
        <f>(AG$1162*($C1188*10^-6)*$D$1202*$AJ$1225)+AG$1165*AG$1256</f>
        <v>0.69503389980883001</v>
      </c>
      <c r="Y1294" s="229">
        <f>(AG$1162*($C1189*10^-6)*$D$1202*$AJ$1225)+AG$1165*AG$1256</f>
        <v>0.73553826333553063</v>
      </c>
      <c r="Z1294" s="229">
        <f>(AG$1162*($C1190*10^-6)*$D$1202*$AJ$1225)+AG$1165*AG$1256</f>
        <v>0.78957618981896471</v>
      </c>
      <c r="AA1294" s="229">
        <f>(AG$1162*($C1191*10^-6)*$D$1202*$AJ$1225)+AG$1165*AG$1256</f>
        <v>0.85625726976410976</v>
      </c>
    </row>
    <row r="1295" spans="1:27" ht="25.2" customHeight="1">
      <c r="A1295" s="455"/>
      <c r="B1295" s="287">
        <f t="shared" si="275"/>
        <v>2050</v>
      </c>
      <c r="C1295" s="309">
        <f t="shared" si="273"/>
        <v>54788</v>
      </c>
      <c r="D1295" s="90">
        <f t="shared" si="274"/>
        <v>1.6632884062217528</v>
      </c>
      <c r="E1295" s="90">
        <f t="shared" si="268"/>
        <v>0.92299624407347203</v>
      </c>
      <c r="F1295" s="90">
        <f t="shared" si="269"/>
        <v>0.74482196185847038</v>
      </c>
      <c r="G1295" s="90">
        <f t="shared" si="270"/>
        <v>0.68374961478378782</v>
      </c>
      <c r="H1295" s="90">
        <f t="shared" si="271"/>
        <v>0.70263814609060904</v>
      </c>
      <c r="I1295" s="90">
        <f t="shared" si="272"/>
        <v>0.81637362048895767</v>
      </c>
      <c r="J1295" s="14"/>
      <c r="K1295" s="14"/>
      <c r="L1295" s="14"/>
      <c r="M1295" s="109">
        <f t="shared" si="276"/>
        <v>2050</v>
      </c>
      <c r="N1295" s="229">
        <f>(AH$1162*($C1178*10^-6)*$D$1202*$AK$1225)+AH$1165*AH$1256</f>
        <v>2.2986896744223126</v>
      </c>
      <c r="O1295" s="229">
        <f>(AH$1162*($C1179*10^-6)*$D$1202*$AK$1225)+AH$1165*AH$1256</f>
        <v>1.5081456158400488</v>
      </c>
      <c r="P1295" s="229">
        <f>(AH$1162*($C1180*10^-6)*$D$1202*$AK$1225)+AH$1165*AH$1256</f>
        <v>1.1830299284028971</v>
      </c>
      <c r="Q1295" s="229">
        <f>(AH$1162*($C1181*10^-6)*$D$1202*$AK$1225)+AH$1165*AH$1256</f>
        <v>0.98757924132049313</v>
      </c>
      <c r="R1295" s="229">
        <f>(AH$1162*($C1182*10^-6)*$D$1202*$AK$1225)+AH$1165*AH$1256</f>
        <v>0.85841324682645093</v>
      </c>
      <c r="S1295" s="229">
        <f>(AH$1162*($C1183*10^-6)*$D$1202*$AK$1225)+AH$1165*AH$1256</f>
        <v>0.77215901836105005</v>
      </c>
      <c r="T1295" s="229">
        <f>(AH$1162*($C1184*10^-6)*$D$1202*$AK$1225)+AH$1165*AH$1256</f>
        <v>0.7174849053558906</v>
      </c>
      <c r="U1295" s="229">
        <f>(AH$1162*($C1185*10^-6)*$D$1202*$AK$1225)+AH$1165*AH$1256</f>
        <v>0.6879607207020465</v>
      </c>
      <c r="V1295" s="229">
        <f>(AH$1162*($C1186*10^-6)*$D$1202*$AK$1225)+AH$1165*AH$1256</f>
        <v>0.67953850886552924</v>
      </c>
      <c r="W1295" s="229">
        <f>(AH$1162*($C1187*10^-6)*$D$1202*$AK$1225)+AH$1165*AH$1256</f>
        <v>0.6894743044167545</v>
      </c>
      <c r="X1295" s="229">
        <f>(AH$1162*($C1188*10^-6)*$D$1202*$AK$1225)+AH$1165*AH$1256</f>
        <v>0.71580198776446369</v>
      </c>
      <c r="Y1295" s="229">
        <f>(AH$1162*($C1189*10^-6)*$D$1202*$AK$1225)+AH$1165*AH$1256</f>
        <v>0.75705074379112747</v>
      </c>
      <c r="Z1295" s="229">
        <f>(AH$1162*($C1190*10^-6)*$D$1202*$AK$1225)+AH$1165*AH$1256</f>
        <v>0.81208178369952144</v>
      </c>
      <c r="AA1295" s="229">
        <f>(AH$1162*($C1191*10^-6)*$D$1202*$AK$1225)+AH$1165*AH$1256</f>
        <v>0.87998833397622434</v>
      </c>
    </row>
    <row r="1296" spans="1:27" ht="25.2" customHeight="1">
      <c r="A1296" s="455"/>
      <c r="B1296" s="287">
        <f>B1295+1</f>
        <v>2051</v>
      </c>
      <c r="C1296" s="309">
        <f t="shared" si="273"/>
        <v>55153</v>
      </c>
      <c r="D1296" s="90">
        <f t="shared" si="274"/>
        <v>1.7236149287272051</v>
      </c>
      <c r="E1296" s="90">
        <f t="shared" si="268"/>
        <v>0.95647279178598144</v>
      </c>
      <c r="F1296" s="90">
        <f t="shared" si="269"/>
        <v>0.77183622990515066</v>
      </c>
      <c r="G1296" s="90">
        <f t="shared" si="270"/>
        <v>0.70854882361014293</v>
      </c>
      <c r="H1296" s="90">
        <f t="shared" si="271"/>
        <v>0.72812243118197839</v>
      </c>
      <c r="I1296" s="90">
        <f t="shared" si="272"/>
        <v>0.84598302641342782</v>
      </c>
      <c r="J1296" s="14"/>
      <c r="K1296" s="14"/>
      <c r="L1296" s="14"/>
      <c r="M1296" s="109">
        <f>M1295+1</f>
        <v>2051</v>
      </c>
      <c r="N1296" s="229">
        <f>(AI$1162*($C1178*10^-6)*$D$1202*$AL$1225)+AI$1165*AI$1256</f>
        <v>2.3820618387795989</v>
      </c>
      <c r="O1296" s="229">
        <f>(AI$1162*($C1179*10^-6)*$D$1202*$AL$1225)+AI$1165*AI$1256</f>
        <v>1.5628451977617086</v>
      </c>
      <c r="P1296" s="229">
        <f>(AI$1162*($C1180*10^-6)*$D$1202*$AL$1225)+AI$1165*AI$1256</f>
        <v>1.2259377496403079</v>
      </c>
      <c r="Q1296" s="229">
        <f>(AI$1162*($C1181*10^-6)*$D$1202*$AL$1225)+AI$1165*AI$1256</f>
        <v>1.0233981775341898</v>
      </c>
      <c r="R1296" s="229">
        <f>(AI$1162*($C1182*10^-6)*$D$1202*$AL$1225)+AI$1165*AI$1256</f>
        <v>0.88954740603777294</v>
      </c>
      <c r="S1296" s="229">
        <f>(AI$1162*($C1183*10^-6)*$D$1202*$AL$1225)+AI$1165*AI$1256</f>
        <v>0.80016478586637318</v>
      </c>
      <c r="T1296" s="229">
        <f>(AI$1162*($C1184*10^-6)*$D$1202*$AL$1225)+AI$1165*AI$1256</f>
        <v>0.74350767394392814</v>
      </c>
      <c r="U1296" s="229">
        <f>(AI$1162*($C1185*10^-6)*$D$1202*$AL$1225)+AI$1165*AI$1256</f>
        <v>0.71291266393994457</v>
      </c>
      <c r="V1296" s="229">
        <f>(AI$1162*($C1186*10^-6)*$D$1202*$AL$1225)+AI$1165*AI$1256</f>
        <v>0.70418498328034118</v>
      </c>
      <c r="W1296" s="229">
        <f>(AI$1162*($C1187*10^-6)*$D$1202*$AL$1225)+AI$1165*AI$1256</f>
        <v>0.71448114447332078</v>
      </c>
      <c r="X1296" s="229">
        <f>(AI$1162*($C1188*10^-6)*$D$1202*$AL$1225)+AI$1165*AI$1256</f>
        <v>0.741763717890636</v>
      </c>
      <c r="Y1296" s="229">
        <f>(AI$1162*($C1189*10^-6)*$D$1202*$AL$1225)+AI$1165*AI$1256</f>
        <v>0.78450854278873317</v>
      </c>
      <c r="Z1296" s="229">
        <f>(AI$1162*($C1190*10^-6)*$D$1202*$AL$1225)+AI$1165*AI$1256</f>
        <v>0.84153552714976321</v>
      </c>
      <c r="AA1296" s="229">
        <f>(AI$1162*($C1191*10^-6)*$D$1202*$AL$1225)+AI$1165*AI$1256</f>
        <v>0.91190500930178697</v>
      </c>
    </row>
    <row r="1297" spans="1:27" ht="25.2" customHeight="1">
      <c r="A1297" s="455"/>
      <c r="B1297" s="287">
        <f t="shared" si="275"/>
        <v>2052</v>
      </c>
      <c r="C1297" s="309">
        <f t="shared" si="273"/>
        <v>55518</v>
      </c>
      <c r="D1297" s="90">
        <f t="shared" si="274"/>
        <v>1.7236149287272051</v>
      </c>
      <c r="E1297" s="90">
        <f t="shared" si="268"/>
        <v>0.95647279178598144</v>
      </c>
      <c r="F1297" s="90">
        <f t="shared" si="269"/>
        <v>0.77183622990515066</v>
      </c>
      <c r="G1297" s="90">
        <f t="shared" si="270"/>
        <v>0.70854882361014293</v>
      </c>
      <c r="H1297" s="90">
        <f t="shared" si="271"/>
        <v>0.72812243118197839</v>
      </c>
      <c r="I1297" s="90">
        <f t="shared" si="272"/>
        <v>0.84598302641342782</v>
      </c>
      <c r="J1297" s="14"/>
      <c r="K1297" s="14"/>
      <c r="L1297" s="14"/>
      <c r="M1297" s="109">
        <f t="shared" si="276"/>
        <v>2052</v>
      </c>
      <c r="N1297" s="229">
        <f>(AJ$1162*($C1178*10^-6)*$D$1202*$AM$1225)+AJ$1165*AJ$1256</f>
        <v>2.3820618387795989</v>
      </c>
      <c r="O1297" s="229">
        <f>(AJ$1162*($C1179*10^-6)*$D$1202*$AM$1225)+AJ$1165*AJ$1256</f>
        <v>1.5628451977617086</v>
      </c>
      <c r="P1297" s="229">
        <f>(AJ$1162*($C1180*10^-6)*$D$1202*$AM$1225)+AJ$1165*AJ$1256</f>
        <v>1.2259377496403079</v>
      </c>
      <c r="Q1297" s="229">
        <f>(AJ$1162*($C1181*10^-6)*$D$1202*$AM$1225)+AJ$1165*AJ$1256</f>
        <v>1.0233981775341898</v>
      </c>
      <c r="R1297" s="229">
        <f>(AJ$1162*($C1182*10^-6)*$D$1202*$AM$1225)+AJ$1165*AJ$1256</f>
        <v>0.88954740603777294</v>
      </c>
      <c r="S1297" s="229">
        <f>(AJ$1162*($C1183*10^-6)*$D$1202*$AM$1225)+AJ$1165*AJ$1256</f>
        <v>0.80016478586637318</v>
      </c>
      <c r="T1297" s="229">
        <f>(AJ$1162*($C1184*10^-6)*$D$1202*$AM$1225)+AJ$1165*AJ$1256</f>
        <v>0.74350767394392814</v>
      </c>
      <c r="U1297" s="229">
        <f>(AJ$1162*($C1185*10^-6)*$D$1202*$AM$1225)+AJ$1165*AJ$1256</f>
        <v>0.71291266393994457</v>
      </c>
      <c r="V1297" s="229">
        <f>(AJ$1162*($C1186*10^-6)*$D$1202*$AM$1225)+AJ$1165*AJ$1256</f>
        <v>0.70418498328034118</v>
      </c>
      <c r="W1297" s="229">
        <f>(AJ$1162*($C1187*10^-6)*$D$1202*$AM$1225)+AJ$1165*AJ$1256</f>
        <v>0.71448114447332078</v>
      </c>
      <c r="X1297" s="229">
        <f>(AJ$1162*($C1188*10^-6)*$D$1202*$AM$1225)+AJ$1165*AJ$1256</f>
        <v>0.741763717890636</v>
      </c>
      <c r="Y1297" s="229">
        <f>(AJ$1162*($C1189*10^-6)*$D$1202*$AM$1225)+AJ$1165*AJ$1256</f>
        <v>0.78450854278873317</v>
      </c>
      <c r="Z1297" s="229">
        <f>(AJ$1162*($C1190*10^-6)*$D$1202*$AM$1225)+AJ$1165*AJ$1256</f>
        <v>0.84153552714976321</v>
      </c>
      <c r="AA1297" s="229">
        <f>(AJ$1162*($C1191*10^-6)*$D$1202*$AM$1225)+AJ$1165*AJ$1256</f>
        <v>0.91190500930178697</v>
      </c>
    </row>
    <row r="1298" spans="1:27" ht="25.2" customHeight="1">
      <c r="A1298" s="455"/>
      <c r="B1298" s="287">
        <f t="shared" si="275"/>
        <v>2053</v>
      </c>
      <c r="C1298" s="309">
        <f t="shared" si="273"/>
        <v>55884</v>
      </c>
      <c r="D1298" s="90">
        <f t="shared" si="274"/>
        <v>1.7236149287272051</v>
      </c>
      <c r="E1298" s="90">
        <f t="shared" si="268"/>
        <v>0.95647279178598144</v>
      </c>
      <c r="F1298" s="90">
        <f t="shared" si="269"/>
        <v>0.77183622990515066</v>
      </c>
      <c r="G1298" s="90">
        <f t="shared" si="270"/>
        <v>0.70854882361014293</v>
      </c>
      <c r="H1298" s="90">
        <f t="shared" si="271"/>
        <v>0.72812243118197839</v>
      </c>
      <c r="I1298" s="90">
        <f t="shared" si="272"/>
        <v>0.84598302641342782</v>
      </c>
      <c r="J1298" s="14"/>
      <c r="K1298" s="14"/>
      <c r="L1298" s="14"/>
      <c r="M1298" s="109">
        <f t="shared" si="276"/>
        <v>2053</v>
      </c>
      <c r="N1298" s="229">
        <f>(AK$1162*($C1178*10^-6)*$D$1202*$AN$1225)+AK$1165*AK$1256</f>
        <v>2.3820618387795989</v>
      </c>
      <c r="O1298" s="229">
        <f>(AK$1162*($C1179*10^-6)*$D$1202*$AN$1225)+AK$1165*AK$1256</f>
        <v>1.5628451977617086</v>
      </c>
      <c r="P1298" s="229">
        <f>(AK$1162*($C1180*10^-6)*$D$1202*$AN$1225)+AK$1165*AK$1256</f>
        <v>1.2259377496403079</v>
      </c>
      <c r="Q1298" s="229">
        <f>(AK$1162*($C1181*10^-6)*$D$1202*$AN$1225)+AK$1165*AK$1256</f>
        <v>1.0233981775341898</v>
      </c>
      <c r="R1298" s="229">
        <f>(AK$1162*($C1182*10^-6)*$D$1202*$AN$1225)+AK$1165*AK$1256</f>
        <v>0.88954740603777294</v>
      </c>
      <c r="S1298" s="229">
        <f>(AK$1162*($C1183*10^-6)*$D$1202*$AN$1225)+AK$1165*AK$1256</f>
        <v>0.80016478586637318</v>
      </c>
      <c r="T1298" s="229">
        <f>(AK$1162*($C1184*10^-6)*$D$1202*$AN$1225)+AK$1165*AK$1256</f>
        <v>0.74350767394392814</v>
      </c>
      <c r="U1298" s="229">
        <f>(AK$1162*($C1185*10^-6)*$D$1202*$AN$1225)+AK$1165*AK$1256</f>
        <v>0.71291266393994457</v>
      </c>
      <c r="V1298" s="229">
        <f>(AK$1162*($C1186*10^-6)*$D$1202*$AN$1225)+AK$1165*AK$1256</f>
        <v>0.70418498328034118</v>
      </c>
      <c r="W1298" s="229">
        <f>(AK$1162*($C1187*10^-6)*$D$1202*$AN$1225)+AK$1165*AK$1256</f>
        <v>0.71448114447332078</v>
      </c>
      <c r="X1298" s="229">
        <f>(AK$1162*($C1188*10^-6)*$D$1202*$AN$1225)+AK$1165*AK$1256</f>
        <v>0.741763717890636</v>
      </c>
      <c r="Y1298" s="229">
        <f>(AK$1162*($C1189*10^-6)*$D$1202*$AN$1225)+AK$1165*AK$1256</f>
        <v>0.78450854278873317</v>
      </c>
      <c r="Z1298" s="229">
        <f>(AK$1162*($C1190*10^-6)*$D$1202*$AN$1225)+AK$1165*AK$1256</f>
        <v>0.84153552714976321</v>
      </c>
      <c r="AA1298" s="229">
        <f>(AK$1162*($C1191*10^-6)*$D$1202*$AN$1225)+AK$1165*AK$1256</f>
        <v>0.91190500930178697</v>
      </c>
    </row>
    <row r="1299" spans="1:27" ht="25.2" customHeight="1">
      <c r="A1299" s="455"/>
      <c r="B1299" s="287">
        <f t="shared" si="275"/>
        <v>2054</v>
      </c>
      <c r="C1299" s="309">
        <f t="shared" si="273"/>
        <v>56249</v>
      </c>
      <c r="D1299" s="90">
        <f t="shared" si="274"/>
        <v>1.7236149287272051</v>
      </c>
      <c r="E1299" s="90">
        <f t="shared" si="268"/>
        <v>0.95647279178598144</v>
      </c>
      <c r="F1299" s="90">
        <f t="shared" si="269"/>
        <v>0.77183622990515066</v>
      </c>
      <c r="G1299" s="90">
        <f t="shared" si="270"/>
        <v>0.70854882361014293</v>
      </c>
      <c r="H1299" s="90">
        <f t="shared" si="271"/>
        <v>0.72812243118197839</v>
      </c>
      <c r="I1299" s="90">
        <f t="shared" si="272"/>
        <v>0.84598302641342782</v>
      </c>
      <c r="J1299" s="14"/>
      <c r="K1299" s="14"/>
      <c r="L1299" s="14"/>
      <c r="M1299" s="109">
        <f t="shared" si="276"/>
        <v>2054</v>
      </c>
      <c r="N1299" s="229">
        <f>(AL$1162*($C1178*10^-6)*$D$1202*$AO$1225)+AL$1165*AL$1256</f>
        <v>2.3820618387795989</v>
      </c>
      <c r="O1299" s="229">
        <f>(AL$1162*($C1179*10^-6)*$D$1202*$AO$1225)+AL$1165*AL$1256</f>
        <v>1.5628451977617086</v>
      </c>
      <c r="P1299" s="229">
        <f>(AL$1162*($C1180*10^-6)*$D$1202*$AO$1225)+AL$1165*AL$1256</f>
        <v>1.2259377496403079</v>
      </c>
      <c r="Q1299" s="229">
        <f>(AL$1162*($C1181*10^-6)*$D$1202*$AO$1225)+AL$1165*AL$1256</f>
        <v>1.0233981775341898</v>
      </c>
      <c r="R1299" s="229">
        <f>(AL$1162*($C1182*10^-6)*$D$1202*$AO$1225)+AL$1165*AL$1256</f>
        <v>0.88954740603777294</v>
      </c>
      <c r="S1299" s="229">
        <f>(AL$1162*($C1183*10^-6)*$D$1202*$AO$1225)+AL$1165*AL$1256</f>
        <v>0.80016478586637318</v>
      </c>
      <c r="T1299" s="229">
        <f>(AL$1162*($C1184*10^-6)*$D$1202*$AO$1225)+AL$1165*AL$1256</f>
        <v>0.74350767394392814</v>
      </c>
      <c r="U1299" s="229">
        <f>(AL$1162*($C1185*10^-6)*$D$1202*$AO$1225)+AL$1165*AL$1256</f>
        <v>0.71291266393994457</v>
      </c>
      <c r="V1299" s="229">
        <f>(AL$1162*($C1186*10^-6)*$D$1202*$AO$1225)+AL$1165*AL$1256</f>
        <v>0.70418498328034118</v>
      </c>
      <c r="W1299" s="229">
        <f>(AL$1162*($C1187*10^-6)*$D$1202*$AO$1225)+AL$1165*AL$1256</f>
        <v>0.71448114447332078</v>
      </c>
      <c r="X1299" s="229">
        <f>(AL$1162*($C1188*10^-6)*$D$1202*$AO$1225)+AL$1165*AL$1256</f>
        <v>0.741763717890636</v>
      </c>
      <c r="Y1299" s="229">
        <f>(AL$1162*($C1189*10^-6)*$D$1202*$AO$1225)+AL$1165*AL$1256</f>
        <v>0.78450854278873317</v>
      </c>
      <c r="Z1299" s="229">
        <f>(AL$1162*($C1190*10^-6)*$D$1202*$AO$1225)+AL$1165*AL$1256</f>
        <v>0.84153552714976321</v>
      </c>
      <c r="AA1299" s="229">
        <f>(AL$1162*($C1191*10^-6)*$D$1202*$AO$1225)+AL$1165*AL$1256</f>
        <v>0.91190500930178697</v>
      </c>
    </row>
    <row r="1300" spans="1:27" ht="25.2" customHeight="1">
      <c r="A1300" s="455"/>
      <c r="B1300" s="287">
        <f>B1299+1</f>
        <v>2055</v>
      </c>
      <c r="C1300" s="309">
        <f t="shared" si="273"/>
        <v>56614</v>
      </c>
      <c r="D1300" s="90">
        <f t="shared" si="274"/>
        <v>1.7236149287272051</v>
      </c>
      <c r="E1300" s="90">
        <f t="shared" si="268"/>
        <v>0.95647279178598144</v>
      </c>
      <c r="F1300" s="90">
        <f t="shared" si="269"/>
        <v>0.77183622990515066</v>
      </c>
      <c r="G1300" s="90">
        <f t="shared" si="270"/>
        <v>0.70854882361014293</v>
      </c>
      <c r="H1300" s="90">
        <f t="shared" si="271"/>
        <v>0.72812243118197839</v>
      </c>
      <c r="I1300" s="90">
        <f t="shared" si="272"/>
        <v>0.84598302641342782</v>
      </c>
      <c r="J1300" s="14"/>
      <c r="K1300" s="14"/>
      <c r="L1300" s="14"/>
      <c r="M1300" s="109">
        <f>M1299+1</f>
        <v>2055</v>
      </c>
      <c r="N1300" s="229">
        <f>(AM$1162*($C1178*10^-6)*$D$1202*$AP$1225)+AM$1165*AM$1256</f>
        <v>2.3820618387795989</v>
      </c>
      <c r="O1300" s="229">
        <f>(AM$1162*($C1179*10^-6)*$D$1202*$AP$1225)+AM$1165*AM$1256</f>
        <v>1.5628451977617086</v>
      </c>
      <c r="P1300" s="229">
        <f>(AM$1162*($C1180*10^-6)*$D$1202*$AP$1225)+AM$1165*AM$1256</f>
        <v>1.2259377496403079</v>
      </c>
      <c r="Q1300" s="229">
        <f>(AM$1162*($C1181*10^-6)*$D$1202*$AP$1225)+AM$1165*AM$1256</f>
        <v>1.0233981775341898</v>
      </c>
      <c r="R1300" s="229">
        <f>(AM$1162*($C1182*10^-6)*$D$1202*$AP$1225)+AM$1165*AM$1256</f>
        <v>0.88954740603777294</v>
      </c>
      <c r="S1300" s="229">
        <f>(AM$1162*($C1183*10^-6)*$D$1202*$AP$1225)+AM$1165*AM$1256</f>
        <v>0.80016478586637318</v>
      </c>
      <c r="T1300" s="229">
        <f>(AM$1162*($C1184*10^-6)*$D$1202*$AP$1225)+AM$1165*AM$1256</f>
        <v>0.74350767394392814</v>
      </c>
      <c r="U1300" s="229">
        <f>(AM$1162*($C1185*10^-6)*$D$1202*$AP$1225)+AM$1165*AM$1256</f>
        <v>0.71291266393994457</v>
      </c>
      <c r="V1300" s="229">
        <f>(AM$1162*($C1186*10^-6)*$D$1202*$AP$1225)+AM$1165*AM$1256</f>
        <v>0.70418498328034118</v>
      </c>
      <c r="W1300" s="229">
        <f>(AM$1162*($C1187*10^-6)*$D$1202*$AP$1225)+AM$1165*AM$1256</f>
        <v>0.71448114447332078</v>
      </c>
      <c r="X1300" s="229">
        <f>(AM$1162*($C1188*10^-6)*$D$1202*$AP$1225)+AM$1165*AM$1256</f>
        <v>0.741763717890636</v>
      </c>
      <c r="Y1300" s="229">
        <f>(AM$1162*($C1189*10^-6)*$D$1202*$AP$1225)+AM$1165*AM$1256</f>
        <v>0.78450854278873317</v>
      </c>
      <c r="Z1300" s="229">
        <f>(AM$1162*($C1190*10^-6)*$D$1202*$AP$1225)+AM$1165*AM$1256</f>
        <v>0.84153552714976321</v>
      </c>
      <c r="AA1300" s="229">
        <f>(AM$1162*($C1191*10^-6)*$D$1202*$AP$1225)+AM$1165*AM$1256</f>
        <v>0.91190500930178697</v>
      </c>
    </row>
    <row r="1301" spans="1:27" ht="25.2" customHeight="1">
      <c r="A1301" s="455"/>
      <c r="B1301" s="287">
        <f t="shared" si="275"/>
        <v>2056</v>
      </c>
      <c r="C1301" s="309">
        <f t="shared" si="273"/>
        <v>56979</v>
      </c>
      <c r="D1301" s="90">
        <f t="shared" si="274"/>
        <v>1.7236149287272051</v>
      </c>
      <c r="E1301" s="90">
        <f t="shared" si="268"/>
        <v>0.95647279178598144</v>
      </c>
      <c r="F1301" s="90">
        <f t="shared" si="269"/>
        <v>0.77183622990515066</v>
      </c>
      <c r="G1301" s="90">
        <f t="shared" si="270"/>
        <v>0.70854882361014293</v>
      </c>
      <c r="H1301" s="90">
        <f t="shared" si="271"/>
        <v>0.72812243118197839</v>
      </c>
      <c r="I1301" s="90">
        <f t="shared" si="272"/>
        <v>0.84598302641342782</v>
      </c>
      <c r="J1301" s="14"/>
      <c r="K1301" s="14"/>
      <c r="L1301" s="14"/>
      <c r="M1301" s="109">
        <f t="shared" si="276"/>
        <v>2056</v>
      </c>
      <c r="N1301" s="229">
        <f>(AN$1162*($C1178*10^-6)*$D$1202*$AQ$1225)+AN$1165*AN$1256</f>
        <v>2.3820618387795989</v>
      </c>
      <c r="O1301" s="229">
        <f>(AN$1162*($C1179*10^-6)*$D$1202*$AQ$1225)+AN$1165*AN$1256</f>
        <v>1.5628451977617086</v>
      </c>
      <c r="P1301" s="229">
        <f>(AN$1162*($C1180*10^-6)*$D$1202*$AQ$1225)+AN$1165*AN$1256</f>
        <v>1.2259377496403079</v>
      </c>
      <c r="Q1301" s="229">
        <f>(AN$1162*($C1181*10^-6)*$D$1202*$AQ$1225)+AN$1165*AN$1256</f>
        <v>1.0233981775341898</v>
      </c>
      <c r="R1301" s="229">
        <f>(AN$1162*($C1182*10^-6)*$D$1202*$AQ$1225)+AN$1165*AN$1256</f>
        <v>0.88954740603777294</v>
      </c>
      <c r="S1301" s="229">
        <f>(AN$1162*($C1183*10^-6)*$D$1202*$AQ$1225)+AN$1165*AN$1256</f>
        <v>0.80016478586637318</v>
      </c>
      <c r="T1301" s="229">
        <f>(AN$1162*($C1184*10^-6)*$D$1202*$AQ$1225)+AN$1165*AN$1256</f>
        <v>0.74350767394392814</v>
      </c>
      <c r="U1301" s="229">
        <f>(AN$1162*($C1185*10^-6)*$D$1202*$AQ$1225)+AN$1165*AN$1256</f>
        <v>0.71291266393994457</v>
      </c>
      <c r="V1301" s="229">
        <f>(AN$1162*($C1186*10^-6)*$D$1202*$AQ$1225)+AN$1165*AN$1256</f>
        <v>0.70418498328034118</v>
      </c>
      <c r="W1301" s="229">
        <f>(AN$1162*($C1187*10^-6)*$D$1202*$AQ$1225)+AN$1165*AN$1256</f>
        <v>0.71448114447332078</v>
      </c>
      <c r="X1301" s="229">
        <f>(AN$1162*($C1188*10^-6)*$D$1202*$AQ$1225)+AN$1165*AN$1256</f>
        <v>0.741763717890636</v>
      </c>
      <c r="Y1301" s="229">
        <f>(AN$1162*($C1189*10^-6)*$D$1202*$AQ$1225)+AN$1165*AN$1256</f>
        <v>0.78450854278873317</v>
      </c>
      <c r="Z1301" s="229">
        <f>(AN$1162*($C1190*10^-6)*$D$1202*$AQ$1225)+AN$1165*AN$1256</f>
        <v>0.84153552714976321</v>
      </c>
      <c r="AA1301" s="229">
        <f>(AN$1162*($C1191*10^-6)*$D$1202*$AQ$1225)+AN$1165*AN$1256</f>
        <v>0.91190500930178697</v>
      </c>
    </row>
    <row r="1302" spans="1:27" ht="25.2" customHeight="1">
      <c r="A1302" s="455"/>
      <c r="B1302" s="287">
        <f t="shared" si="275"/>
        <v>2057</v>
      </c>
      <c r="C1302" s="309">
        <f t="shared" si="273"/>
        <v>57345</v>
      </c>
      <c r="D1302" s="90">
        <f t="shared" si="274"/>
        <v>1.7236149287272051</v>
      </c>
      <c r="E1302" s="90">
        <f t="shared" si="268"/>
        <v>0.95647279178598144</v>
      </c>
      <c r="F1302" s="90">
        <f t="shared" si="269"/>
        <v>0.77183622990515066</v>
      </c>
      <c r="G1302" s="90">
        <f t="shared" si="270"/>
        <v>0.70854882361014293</v>
      </c>
      <c r="H1302" s="90">
        <f t="shared" si="271"/>
        <v>0.72812243118197839</v>
      </c>
      <c r="I1302" s="90">
        <f t="shared" si="272"/>
        <v>0.84598302641342782</v>
      </c>
      <c r="J1302" s="14"/>
      <c r="K1302" s="14"/>
      <c r="L1302" s="14"/>
      <c r="M1302" s="109">
        <f t="shared" si="276"/>
        <v>2057</v>
      </c>
      <c r="N1302" s="229">
        <f>(AO$1162*($C1178*10^-6)*$D$1202*$AR$1225)+AO$1165*AO$1256</f>
        <v>2.3820618387795989</v>
      </c>
      <c r="O1302" s="229">
        <f>(AO$1162*($C1179*10^-6)*$D$1202*$AR$1225)+AO$1165*AO$1256</f>
        <v>1.5628451977617086</v>
      </c>
      <c r="P1302" s="229">
        <f>(AO$1162*($C1180*10^-6)*$D$1202*$AR$1225)+AO$1165*AO$1256</f>
        <v>1.2259377496403079</v>
      </c>
      <c r="Q1302" s="229">
        <f>(AO$1162*($C1181*10^-6)*$D$1202*$AR$1225)+AO$1165*AO$1256</f>
        <v>1.0233981775341898</v>
      </c>
      <c r="R1302" s="229">
        <f>(AO$1162*($C1182*10^-6)*$D$1202*$AR$1225)+AO$1165*AO$1256</f>
        <v>0.88954740603777294</v>
      </c>
      <c r="S1302" s="229">
        <f>(AO$1162*($C1183*10^-6)*$D$1202*$AR$1225)+AO$1165*AO$1256</f>
        <v>0.80016478586637318</v>
      </c>
      <c r="T1302" s="229">
        <f>(AO$1162*($C1184*10^-6)*$D$1202*$AR$1225)+AO$1165*AO$1256</f>
        <v>0.74350767394392814</v>
      </c>
      <c r="U1302" s="229">
        <f>(AO$1162*($C1185*10^-6)*$D$1202*$AR$1225)+AO$1165*AO$1256</f>
        <v>0.71291266393994457</v>
      </c>
      <c r="V1302" s="229">
        <f>(AO$1162*($C1186*10^-6)*$D$1202*$AR$1225)+AO$1165*AO$1256</f>
        <v>0.70418498328034118</v>
      </c>
      <c r="W1302" s="229">
        <f>(AO$1162*($C1187*10^-6)*$D$1202*$AR$1225)+AO$1165*AO$1256</f>
        <v>0.71448114447332078</v>
      </c>
      <c r="X1302" s="229">
        <f>(AO$1162*($C1188*10^-6)*$D$1202*$AR$1225)+AO$1165*AO$1256</f>
        <v>0.741763717890636</v>
      </c>
      <c r="Y1302" s="229">
        <f>(AO$1162*($C1189*10^-6)*$D$1202*$AR$1225)+AO$1165*AO$1256</f>
        <v>0.78450854278873317</v>
      </c>
      <c r="Z1302" s="229">
        <f>(AO$1162*($C1190*10^-6)*$D$1202*$AR$1225)+AO$1165*AO$1256</f>
        <v>0.84153552714976321</v>
      </c>
      <c r="AA1302" s="229">
        <f>(AO$1162*($C1191*10^-6)*$D$1202*$AR$1225)+AO$1165*AO$1256</f>
        <v>0.91190500930178697</v>
      </c>
    </row>
    <row r="1303" spans="1:27" ht="25.2" customHeight="1">
      <c r="A1303" s="455"/>
      <c r="B1303" s="287">
        <f t="shared" si="275"/>
        <v>2058</v>
      </c>
      <c r="C1303" s="309">
        <f t="shared" si="273"/>
        <v>57710</v>
      </c>
      <c r="D1303" s="90">
        <f t="shared" si="274"/>
        <v>1.7236149287272051</v>
      </c>
      <c r="E1303" s="90">
        <f t="shared" si="268"/>
        <v>0.95647279178598144</v>
      </c>
      <c r="F1303" s="90">
        <f t="shared" si="269"/>
        <v>0.77183622990515066</v>
      </c>
      <c r="G1303" s="90">
        <f t="shared" si="270"/>
        <v>0.70854882361014293</v>
      </c>
      <c r="H1303" s="90">
        <f t="shared" si="271"/>
        <v>0.72812243118197839</v>
      </c>
      <c r="I1303" s="90">
        <f t="shared" si="272"/>
        <v>0.84598302641342782</v>
      </c>
      <c r="J1303" s="14"/>
      <c r="K1303" s="14"/>
      <c r="L1303" s="14"/>
      <c r="M1303" s="109">
        <f t="shared" si="276"/>
        <v>2058</v>
      </c>
      <c r="N1303" s="229">
        <f>(AP$1162*($C1178*10^-6)*$D$1202*$AS$1225)+AP$1165*AP$1256</f>
        <v>2.3820618387795989</v>
      </c>
      <c r="O1303" s="229">
        <f>(AP$1162*($C1179*10^-6)*$D$1202*$AS$1225)+AP$1165*AP$1256</f>
        <v>1.5628451977617086</v>
      </c>
      <c r="P1303" s="229">
        <f>(AP$1162*($C1180*10^-6)*$D$1202*$AS$1225)+AP$1165*AP$1256</f>
        <v>1.2259377496403079</v>
      </c>
      <c r="Q1303" s="229">
        <f>(AP$1162*($C1181*10^-6)*$D$1202*$AS$1225)+AP$1165*AP$1256</f>
        <v>1.0233981775341898</v>
      </c>
      <c r="R1303" s="229">
        <f>(AP$1162*($C1182*10^-6)*$D$1202*$AS$1225)+AP$1165*AP$1256</f>
        <v>0.88954740603777294</v>
      </c>
      <c r="S1303" s="229">
        <f>(AP$1162*($C1183*10^-6)*$D$1202*$AS$1225)+AP$1165*AP$1256</f>
        <v>0.80016478586637318</v>
      </c>
      <c r="T1303" s="229">
        <f>(AP$1162*($C1184*10^-6)*$D$1202*$AS$1225)+AP$1165*AP$1256</f>
        <v>0.74350767394392814</v>
      </c>
      <c r="U1303" s="229">
        <f>(AP$1162*($C1185*10^-6)*$D$1202*$AS$1225)+AP$1165*AP$1256</f>
        <v>0.71291266393994457</v>
      </c>
      <c r="V1303" s="229">
        <f>(AP$1162*($C1186*10^-6)*$D$1202*$AS$1225)+AP$1165*AP$1256</f>
        <v>0.70418498328034118</v>
      </c>
      <c r="W1303" s="229">
        <f>(AP$1162*($C1187*10^-6)*$D$1202*$AS$1225)+AP$1165*AP$1256</f>
        <v>0.71448114447332078</v>
      </c>
      <c r="X1303" s="229">
        <f>(AP$1162*($C1188*10^-6)*$D$1202*$AS$1225)+AP$1165*AP$1256</f>
        <v>0.741763717890636</v>
      </c>
      <c r="Y1303" s="229">
        <f>(AP$1162*($C1189*10^-6)*$D$1202*$AS$1225)+AP$1165*AP$1256</f>
        <v>0.78450854278873317</v>
      </c>
      <c r="Z1303" s="229">
        <f>(AP$1162*($C1190*10^-6)*$D$1202*$AS$1225)+AP$1165*AP$1256</f>
        <v>0.84153552714976321</v>
      </c>
      <c r="AA1303" s="229">
        <f>(AP$1162*($C1191*10^-6)*$D$1202*$AS$1225)+AP$1165*AP$1256</f>
        <v>0.91190500930178697</v>
      </c>
    </row>
    <row r="1304" spans="1:27" ht="25.2" customHeight="1">
      <c r="A1304" s="455"/>
      <c r="B1304" s="287">
        <f t="shared" si="275"/>
        <v>2059</v>
      </c>
      <c r="C1304" s="309">
        <f t="shared" si="273"/>
        <v>58075</v>
      </c>
      <c r="D1304" s="90">
        <f t="shared" si="274"/>
        <v>1.7236149287272051</v>
      </c>
      <c r="E1304" s="90">
        <f t="shared" si="268"/>
        <v>0.95647279178598144</v>
      </c>
      <c r="F1304" s="90">
        <f t="shared" si="269"/>
        <v>0.77183622990515066</v>
      </c>
      <c r="G1304" s="90">
        <f t="shared" si="270"/>
        <v>0.70854882361014293</v>
      </c>
      <c r="H1304" s="90">
        <f t="shared" si="271"/>
        <v>0.72812243118197839</v>
      </c>
      <c r="I1304" s="90">
        <f t="shared" si="272"/>
        <v>0.84598302641342782</v>
      </c>
      <c r="J1304" s="14"/>
      <c r="K1304" s="14"/>
      <c r="L1304" s="14"/>
      <c r="M1304" s="109">
        <f t="shared" si="276"/>
        <v>2059</v>
      </c>
      <c r="N1304" s="229">
        <f>(AQ$1162*($C1178*10^-6)*$D$1202*$AT$1225)+AQ$1165*AQ$1256</f>
        <v>2.3820618387795989</v>
      </c>
      <c r="O1304" s="229">
        <f>(AQ$1162*($C1179*10^-6)*$D$1202*$AT$1225)+AQ$1165*AQ$1256</f>
        <v>1.5628451977617086</v>
      </c>
      <c r="P1304" s="229">
        <f>(AQ$1162*($C1180*10^-6)*$D$1202*$AT$1225)+AQ$1165*AQ$1256</f>
        <v>1.2259377496403079</v>
      </c>
      <c r="Q1304" s="229">
        <f>(AQ$1162*($C1181*10^-6)*$D$1202*$AT$1225)+AQ$1165*AQ$1256</f>
        <v>1.0233981775341898</v>
      </c>
      <c r="R1304" s="229">
        <f>(AQ$1162*($C1182*10^-6)*$D$1202*$AT$1225)+AQ$1165*AQ$1256</f>
        <v>0.88954740603777294</v>
      </c>
      <c r="S1304" s="229">
        <f>(AQ$1162*($C1183*10^-6)*$D$1202*$AT$1225)+AQ$1165*AQ$1256</f>
        <v>0.80016478586637318</v>
      </c>
      <c r="T1304" s="229">
        <f>(AQ$1162*($C1184*10^-6)*$D$1202*$AT$1225)+AQ$1165*AQ$1256</f>
        <v>0.74350767394392814</v>
      </c>
      <c r="U1304" s="229">
        <f>(AQ$1162*($C1185*10^-6)*$D$1202*$AT$1225)+AQ$1165*AQ$1256</f>
        <v>0.71291266393994457</v>
      </c>
      <c r="V1304" s="229">
        <f>(AQ$1162*($C1186*10^-6)*$D$1202*$AT$1225)+AQ$1165*AQ$1256</f>
        <v>0.70418498328034118</v>
      </c>
      <c r="W1304" s="229">
        <f>(AQ$1162*($C1187*10^-6)*$D$1202*$AT$1225)+AQ$1165*AQ$1256</f>
        <v>0.71448114447332078</v>
      </c>
      <c r="X1304" s="229">
        <f>(AQ$1162*($C1188*10^-6)*$D$1202*$AT$1225)+AQ$1165*AQ$1256</f>
        <v>0.741763717890636</v>
      </c>
      <c r="Y1304" s="229">
        <f>(AQ$1162*($C1189*10^-6)*$D$1202*$AT$1225)+AQ$1165*AQ$1256</f>
        <v>0.78450854278873317</v>
      </c>
      <c r="Z1304" s="229">
        <f>(AQ$1162*($C1190*10^-6)*$D$1202*$AT$1225)+AQ$1165*AQ$1256</f>
        <v>0.84153552714976321</v>
      </c>
      <c r="AA1304" s="229">
        <f>(AQ$1162*($C1191*10^-6)*$D$1202*$AT$1225)+AQ$1165*AQ$1256</f>
        <v>0.91190500930178697</v>
      </c>
    </row>
    <row r="1305" spans="1:27" ht="25.2" customHeight="1">
      <c r="A1305" s="455"/>
      <c r="B1305" s="287">
        <f>B1304+1</f>
        <v>2060</v>
      </c>
      <c r="C1305" s="309">
        <f t="shared" si="273"/>
        <v>58440</v>
      </c>
      <c r="D1305" s="90">
        <f t="shared" si="274"/>
        <v>1.7236149287272051</v>
      </c>
      <c r="E1305" s="90">
        <f t="shared" si="268"/>
        <v>0.95647279178598144</v>
      </c>
      <c r="F1305" s="90">
        <f t="shared" si="269"/>
        <v>0.77183622990515066</v>
      </c>
      <c r="G1305" s="90">
        <f t="shared" si="270"/>
        <v>0.70854882361014293</v>
      </c>
      <c r="H1305" s="90">
        <f t="shared" si="271"/>
        <v>0.72812243118197839</v>
      </c>
      <c r="I1305" s="90">
        <f t="shared" si="272"/>
        <v>0.84598302641342782</v>
      </c>
      <c r="J1305" s="14"/>
      <c r="K1305" s="14"/>
      <c r="L1305" s="14"/>
      <c r="M1305" s="109">
        <f>M1304+1</f>
        <v>2060</v>
      </c>
      <c r="N1305" s="229">
        <f>(AR$1162*($C1178*10^-6)*$D$1202*$AU$1225)+AR$1165*AR$1256</f>
        <v>2.3820618387795989</v>
      </c>
      <c r="O1305" s="229">
        <f>(AR$1162*($C1179*10^-6)*$D$1202*$AU$1225)+AR$1165*AR$1256</f>
        <v>1.5628451977617086</v>
      </c>
      <c r="P1305" s="229">
        <f>(AR$1162*($C1180*10^-6)*$D$1202*$AU$1225)+AR$1165*AR$1256</f>
        <v>1.2259377496403079</v>
      </c>
      <c r="Q1305" s="229">
        <f>(AR$1162*($C1181*10^-6)*$D$1202*$AU$1225)+AR$1165*AR$1256</f>
        <v>1.0233981775341898</v>
      </c>
      <c r="R1305" s="229">
        <f>(AR$1162*($C1182*10^-6)*$D$1202*$AU$1225)+AR$1165*AR$1256</f>
        <v>0.88954740603777294</v>
      </c>
      <c r="S1305" s="229">
        <f>(AR$1162*($C1183*10^-6)*$D$1202*$AU$1225)+AR$1165*AR$1256</f>
        <v>0.80016478586637318</v>
      </c>
      <c r="T1305" s="229">
        <f>(AR$1162*($C1184*10^-6)*$D$1202*$AU$1225)+AR$1165*AR$1256</f>
        <v>0.74350767394392814</v>
      </c>
      <c r="U1305" s="229">
        <f>(AR$1162*($C1185*10^-6)*$D$1202*$AU$1225)+AR$1165*AR$1256</f>
        <v>0.71291266393994457</v>
      </c>
      <c r="V1305" s="229">
        <f>(AR$1162*($C1186*10^-6)*$D$1202*$AU$1225)+AR$1165*AR$1256</f>
        <v>0.70418498328034118</v>
      </c>
      <c r="W1305" s="229">
        <f>(AR$1162*($C1187*10^-6)*$D$1202*$AU$1225)+AR$1165*AR$1256</f>
        <v>0.71448114447332078</v>
      </c>
      <c r="X1305" s="229">
        <f>(AR$1162*($C1188*10^-6)*$D$1202*$AU$1225)+AR$1165*AR$1256</f>
        <v>0.741763717890636</v>
      </c>
      <c r="Y1305" s="229">
        <f>(AR$1162*($C1189*10^-6)*$D$1202*$AU$1225)+AR$1165*AR$1256</f>
        <v>0.78450854278873317</v>
      </c>
      <c r="Z1305" s="229">
        <f>(AR$1162*($C1190*10^-6)*$D$1202*$AU$1225)+AR$1165*AR$1256</f>
        <v>0.84153552714976321</v>
      </c>
      <c r="AA1305" s="229">
        <f>(AR$1162*($C1191*10^-6)*$D$1202*$AU$1225)+AR$1165*AR$1256</f>
        <v>0.91190500930178697</v>
      </c>
    </row>
    <row r="1306" spans="1:27" ht="25.2" customHeight="1">
      <c r="A1306" s="455"/>
      <c r="B1306" s="287">
        <f t="shared" si="275"/>
        <v>2061</v>
      </c>
      <c r="C1306" s="309">
        <f t="shared" si="273"/>
        <v>58806</v>
      </c>
      <c r="D1306" s="90">
        <f t="shared" si="274"/>
        <v>1.7236149287272051</v>
      </c>
      <c r="E1306" s="90">
        <f t="shared" si="268"/>
        <v>0.95647279178598144</v>
      </c>
      <c r="F1306" s="90">
        <f t="shared" si="269"/>
        <v>0.77183622990515066</v>
      </c>
      <c r="G1306" s="90">
        <f t="shared" si="270"/>
        <v>0.70854882361014293</v>
      </c>
      <c r="H1306" s="90">
        <f t="shared" si="271"/>
        <v>0.72812243118197839</v>
      </c>
      <c r="I1306" s="90">
        <f t="shared" si="272"/>
        <v>0.84598302641342782</v>
      </c>
      <c r="J1306" s="14"/>
      <c r="K1306" s="14"/>
      <c r="L1306" s="14"/>
      <c r="M1306" s="109">
        <f t="shared" si="276"/>
        <v>2061</v>
      </c>
      <c r="N1306" s="229">
        <f>(AS$1162*($C1178*10^-6)*$D$1202*$AV$1225)+AS$1165*AS$1256</f>
        <v>2.3820618387795989</v>
      </c>
      <c r="O1306" s="229">
        <f>(AS$1162*($C1179*10^-6)*$D$1202*$AV$1225)+AS$1165*AS$1256</f>
        <v>1.5628451977617086</v>
      </c>
      <c r="P1306" s="229">
        <f>(AS$1162*($C1180*10^-6)*$D$1202*$AV$1225)+AS$1165*AS$1256</f>
        <v>1.2259377496403079</v>
      </c>
      <c r="Q1306" s="229">
        <f>(AS$1162*($C1181*10^-6)*$D$1202*$AV$1225)+AS$1165*AS$1256</f>
        <v>1.0233981775341898</v>
      </c>
      <c r="R1306" s="229">
        <f>(AS$1162*($C1182*10^-6)*$D$1202*$AV$1225)+AS$1165*AS$1256</f>
        <v>0.88954740603777294</v>
      </c>
      <c r="S1306" s="229">
        <f>(AS$1162*($C1183*10^-6)*$D$1202*$AV$1225)+AS$1165*AS$1256</f>
        <v>0.80016478586637318</v>
      </c>
      <c r="T1306" s="229">
        <f>(AS$1162*($C1184*10^-6)*$D$1202*$AV$1225)+AS$1165*AS$1256</f>
        <v>0.74350767394392814</v>
      </c>
      <c r="U1306" s="229">
        <f>(AS$1162*($C1185*10^-6)*$D$1202*$AV$1225)+AS$1165*AS$1256</f>
        <v>0.71291266393994457</v>
      </c>
      <c r="V1306" s="229">
        <f>(AS$1162*($C1186*10^-6)*$D$1202*$AV$1225)+AS$1165*AS$1256</f>
        <v>0.70418498328034118</v>
      </c>
      <c r="W1306" s="229">
        <f>(AS$1162*($C1187*10^-6)*$D$1202*$AV$1225)+AS$1165*AS$1256</f>
        <v>0.71448114447332078</v>
      </c>
      <c r="X1306" s="229">
        <f>(AS$1162*($C1188*10^-6)*$D$1202*$AV$1225)+AS$1165*AS$1256</f>
        <v>0.741763717890636</v>
      </c>
      <c r="Y1306" s="229">
        <f>(AS$1162*($C1189*10^-6)*$D$1202*$AV$1225)+AS$1165*AS$1256</f>
        <v>0.78450854278873317</v>
      </c>
      <c r="Z1306" s="229">
        <f>(AS$1162*($C1190*10^-6)*$D$1202*$AV$1225)+AS$1165*AS$1256</f>
        <v>0.84153552714976321</v>
      </c>
      <c r="AA1306" s="229">
        <f>(AS$1162*($C1191*10^-6)*$D$1202*$AV$1225)+AS$1165*AS$1256</f>
        <v>0.91190500930178697</v>
      </c>
    </row>
    <row r="1307" spans="1:27" ht="25.2" customHeight="1">
      <c r="A1307" s="455"/>
      <c r="B1307" s="156"/>
      <c r="C1307" s="64"/>
      <c r="D1307" s="64"/>
      <c r="E1307" s="64"/>
      <c r="F1307" s="64"/>
      <c r="G1307" s="64"/>
      <c r="H1307" s="64"/>
      <c r="I1307" s="64"/>
      <c r="J1307" s="14"/>
      <c r="K1307" s="14"/>
      <c r="L1307" s="14"/>
      <c r="M1307" s="14"/>
      <c r="N1307" s="14"/>
      <c r="O1307" s="14"/>
      <c r="P1307" s="64"/>
      <c r="Q1307" s="64"/>
      <c r="R1307" s="64"/>
      <c r="S1307" s="64"/>
      <c r="T1307" s="64"/>
      <c r="U1307" s="64"/>
      <c r="V1307" s="64"/>
      <c r="W1307" s="64"/>
      <c r="X1307" s="64"/>
      <c r="Y1307" s="64"/>
      <c r="Z1307" s="64"/>
      <c r="AA1307" s="64"/>
    </row>
    <row r="1308" spans="1:27" ht="25.2" customHeight="1">
      <c r="A1308" s="455"/>
      <c r="B1308" s="156" t="s">
        <v>363</v>
      </c>
      <c r="C1308" s="64"/>
      <c r="D1308" s="64"/>
      <c r="E1308" s="64"/>
      <c r="F1308" s="64"/>
      <c r="G1308" s="64"/>
      <c r="H1308" s="64"/>
      <c r="I1308" s="64"/>
      <c r="J1308" s="14"/>
      <c r="K1308" s="14"/>
      <c r="L1308" s="14"/>
      <c r="M1308" s="14"/>
      <c r="N1308" s="14"/>
      <c r="O1308" s="14"/>
      <c r="P1308" s="64"/>
      <c r="Q1308" s="64"/>
      <c r="R1308" s="64"/>
      <c r="S1308" s="64"/>
      <c r="T1308" s="64"/>
      <c r="U1308" s="64"/>
      <c r="V1308" s="64"/>
      <c r="W1308" s="64"/>
      <c r="X1308" s="64"/>
      <c r="Y1308" s="64"/>
      <c r="Z1308" s="64"/>
      <c r="AA1308" s="64"/>
    </row>
    <row r="1309" spans="1:27" ht="25.2" customHeight="1">
      <c r="A1309" s="455"/>
      <c r="B1309" s="420" t="s">
        <v>493</v>
      </c>
      <c r="C1309" s="420"/>
      <c r="D1309" s="420"/>
      <c r="E1309" s="420"/>
      <c r="F1309" s="420"/>
      <c r="G1309" s="420"/>
      <c r="H1309" s="420"/>
      <c r="I1309" s="420"/>
      <c r="J1309" s="288"/>
      <c r="K1309" s="499" t="s">
        <v>320</v>
      </c>
      <c r="L1309" s="288"/>
      <c r="M1309" s="64"/>
      <c r="N1309" s="423" t="s">
        <v>494</v>
      </c>
      <c r="O1309" s="423"/>
      <c r="P1309" s="423"/>
      <c r="Q1309" s="423"/>
      <c r="R1309" s="423"/>
      <c r="S1309" s="423"/>
      <c r="T1309" s="423"/>
      <c r="U1309" s="423"/>
      <c r="V1309" s="423"/>
      <c r="W1309" s="423"/>
      <c r="X1309" s="423"/>
      <c r="Y1309" s="423"/>
      <c r="Z1309" s="423"/>
      <c r="AA1309" s="423"/>
    </row>
    <row r="1310" spans="1:27" ht="25.2" customHeight="1">
      <c r="A1310" s="455"/>
      <c r="B1310" s="420" t="s">
        <v>451</v>
      </c>
      <c r="C1310" s="421" t="s">
        <v>199</v>
      </c>
      <c r="D1310" s="420" t="s">
        <v>8</v>
      </c>
      <c r="E1310" s="420"/>
      <c r="F1310" s="420"/>
      <c r="G1310" s="420"/>
      <c r="H1310" s="420"/>
      <c r="I1310" s="420"/>
      <c r="K1310" s="499"/>
      <c r="L1310" s="14"/>
      <c r="M1310" s="422" t="s">
        <v>451</v>
      </c>
      <c r="N1310" s="423" t="s">
        <v>8</v>
      </c>
      <c r="O1310" s="423"/>
      <c r="P1310" s="423"/>
      <c r="Q1310" s="423"/>
      <c r="R1310" s="423"/>
      <c r="S1310" s="423"/>
      <c r="T1310" s="423"/>
      <c r="U1310" s="423"/>
      <c r="V1310" s="423"/>
      <c r="W1310" s="423"/>
      <c r="X1310" s="423"/>
      <c r="Y1310" s="423"/>
      <c r="Z1310" s="423"/>
      <c r="AA1310" s="423"/>
    </row>
    <row r="1311" spans="1:27" ht="25.2" customHeight="1">
      <c r="A1311" s="455"/>
      <c r="B1311" s="420"/>
      <c r="C1311" s="421">
        <v>43830</v>
      </c>
      <c r="D1311" s="286" t="s">
        <v>9</v>
      </c>
      <c r="E1311" s="286" t="s">
        <v>10</v>
      </c>
      <c r="F1311" s="286" t="s">
        <v>1</v>
      </c>
      <c r="G1311" s="286" t="s">
        <v>2</v>
      </c>
      <c r="H1311" s="286" t="s">
        <v>3</v>
      </c>
      <c r="I1311" s="286" t="s">
        <v>452</v>
      </c>
      <c r="J1311" s="1"/>
      <c r="K1311" s="499"/>
      <c r="L1311" s="14"/>
      <c r="M1311" s="423"/>
      <c r="N1311" s="279" t="s">
        <v>25</v>
      </c>
      <c r="O1311" s="279" t="s">
        <v>26</v>
      </c>
      <c r="P1311" s="279" t="s">
        <v>27</v>
      </c>
      <c r="Q1311" s="279" t="s">
        <v>28</v>
      </c>
      <c r="R1311" s="279" t="s">
        <v>29</v>
      </c>
      <c r="S1311" s="279" t="s">
        <v>30</v>
      </c>
      <c r="T1311" s="279" t="s">
        <v>31</v>
      </c>
      <c r="U1311" s="279" t="s">
        <v>32</v>
      </c>
      <c r="V1311" s="279" t="s">
        <v>33</v>
      </c>
      <c r="W1311" s="279" t="s">
        <v>34</v>
      </c>
      <c r="X1311" s="279" t="s">
        <v>35</v>
      </c>
      <c r="Y1311" s="279" t="s">
        <v>36</v>
      </c>
      <c r="Z1311" s="279" t="s">
        <v>37</v>
      </c>
      <c r="AA1311" s="279" t="s">
        <v>38</v>
      </c>
    </row>
    <row r="1312" spans="1:27" ht="25.2" customHeight="1">
      <c r="A1312" s="455"/>
      <c r="B1312" s="287">
        <v>2020</v>
      </c>
      <c r="C1312" s="309">
        <v>43830</v>
      </c>
      <c r="D1312" s="90">
        <f t="shared" ref="D1312:D1353" si="277">AVERAGE(N1312:P1312)</f>
        <v>0.40055860352871586</v>
      </c>
      <c r="E1312" s="90">
        <f t="shared" ref="E1312:E1353" si="278">AVERAGE(Q1312:R1312)</f>
        <v>0.20465979283487948</v>
      </c>
      <c r="F1312" s="90">
        <f t="shared" ref="F1312:F1353" si="279">AVERAGE(S1312:T1312)</f>
        <v>0.17857855477515502</v>
      </c>
      <c r="G1312" s="90">
        <f t="shared" ref="G1312:G1353" si="280">AVERAGE(U1312:V1312)</f>
        <v>0.17508830777698237</v>
      </c>
      <c r="H1312" s="90">
        <f t="shared" ref="H1312:H1353" si="281">AVERAGE(W1312:X1312)</f>
        <v>0.19625436846618399</v>
      </c>
      <c r="I1312" s="90">
        <f t="shared" ref="I1312:I1353" si="282">AVERAGE(Y1312:AA1312)</f>
        <v>0.26517420384929663</v>
      </c>
      <c r="K1312" s="366">
        <f>AVERAGE(N1312:AA1312,N1265:AA1265)</f>
        <v>0.1712463757330088</v>
      </c>
      <c r="L1312" s="14"/>
      <c r="M1312" s="109">
        <v>2020</v>
      </c>
      <c r="N1312" s="229">
        <f>($D1178*10^-6)*$E$1202*$G$1225*$D$1167+D$1168*D$1256</f>
        <v>0.6067442717442284</v>
      </c>
      <c r="O1312" s="229">
        <f>($D1179*10^-6)*$E$1202*$G$1225*$D$1167+D$1168*D$1256</f>
        <v>0.33792270121722284</v>
      </c>
      <c r="P1312" s="229">
        <f>($D1180*10^-6)*$E$1202*$G$1225*$D$1167+D$1168*D$1256</f>
        <v>0.2570088376246964</v>
      </c>
      <c r="Q1312" s="229">
        <f>($D1181*10^-6)*$E$1202*$G$1225*$D$1167+D$1168*D$1256</f>
        <v>0.21593366671747646</v>
      </c>
      <c r="R1312" s="229">
        <f>($D1182*10^-6)*$E$1202*$G$1225*$D$1167+D$1168*D$1256</f>
        <v>0.19338591895228249</v>
      </c>
      <c r="S1312" s="229">
        <f>($D1183*10^-6)*$E$1202*$G$1225*$D$1167+D$1168*D$1256</f>
        <v>0.1813912404352106</v>
      </c>
      <c r="T1312" s="229">
        <f>($D1184*10^-6)*$E$1202*$G$1225*$D$1167+D$1168*D$1256</f>
        <v>0.17576586911509945</v>
      </c>
      <c r="U1312" s="229">
        <f>($D1185*10^-6)*$E$1202*$G$1225*$D$1167+D$1168*D$1256</f>
        <v>0.17423263171290088</v>
      </c>
      <c r="V1312" s="229">
        <f>($D1186*10^-6)*$E$1202*$G$1225*$D$1167+D$1168*D$1256</f>
        <v>0.17594398384106388</v>
      </c>
      <c r="W1312" s="229">
        <f>($D1187*10^-6)*$E$1202*$G$1225*$D$1167+D$1168*D$1256</f>
        <v>0.18247040138956144</v>
      </c>
      <c r="X1312" s="229">
        <f>($D1188*10^-6)*$E$1202*$G$1225*$D$1167+D$1168*D$1256</f>
        <v>0.21003833554280654</v>
      </c>
      <c r="Y1312" s="229">
        <f>($D1189*10^-6)*$E$1202*$G$1225*$D$1167+D$1168*D$1256</f>
        <v>0.23760626969605161</v>
      </c>
      <c r="Z1312" s="229">
        <f>($D1190*10^-6)*$E$1202*$G$1225*$D$1167+D$1168*D$1256</f>
        <v>0.26517420384929669</v>
      </c>
      <c r="AA1312" s="367">
        <f>($D1191*10^-6)*$E$1202*$G$1225*$D$1167+D$1168*D$1256</f>
        <v>0.29274213800254173</v>
      </c>
    </row>
    <row r="1313" spans="1:27" ht="25.2" customHeight="1">
      <c r="A1313" s="455"/>
      <c r="B1313" s="287">
        <f>B1312+1</f>
        <v>2021</v>
      </c>
      <c r="C1313" s="309">
        <f t="shared" ref="C1313:C1353" si="283">DATE(YEAR(C1312+1),12,31)</f>
        <v>44196</v>
      </c>
      <c r="D1313" s="90">
        <f t="shared" si="277"/>
        <v>0.4141775960486922</v>
      </c>
      <c r="E1313" s="90">
        <f t="shared" si="278"/>
        <v>0.21161822579126538</v>
      </c>
      <c r="F1313" s="90">
        <f t="shared" si="279"/>
        <v>0.18465022563751027</v>
      </c>
      <c r="G1313" s="90">
        <f t="shared" si="280"/>
        <v>0.18104131024139977</v>
      </c>
      <c r="H1313" s="90">
        <f t="shared" si="281"/>
        <v>0.20292701699403423</v>
      </c>
      <c r="I1313" s="90">
        <f t="shared" si="282"/>
        <v>0.27419012678017274</v>
      </c>
      <c r="J1313" s="14"/>
      <c r="K1313" s="366">
        <f t="shared" ref="K1313:K1353" si="284">AVERAGE(N1313:AA1313,N1266:AA1266)</f>
        <v>0.17694029221808089</v>
      </c>
      <c r="L1313" s="14"/>
      <c r="M1313" s="109">
        <f>M1312+1</f>
        <v>2021</v>
      </c>
      <c r="N1313" s="229">
        <f>($D1178*10^-6)*$E$1202*$H$1225*$E$1167+E$1168*E$1256</f>
        <v>0.62737357698353213</v>
      </c>
      <c r="O1313" s="229">
        <f>($D1179*10^-6)*$E$1202*$H$1225*$E$1167+E$1168*E$1256</f>
        <v>0.34941207305860839</v>
      </c>
      <c r="P1313" s="229">
        <f>($D1180*10^-6)*$E$1202*$H$1225*$E$1167+E$1168*E$1256</f>
        <v>0.26574713810393608</v>
      </c>
      <c r="Q1313" s="229">
        <f>($D1181*10^-6)*$E$1202*$H$1225*$E$1167+E$1168*E$1256</f>
        <v>0.22327541138587065</v>
      </c>
      <c r="R1313" s="229">
        <f>($D1182*10^-6)*$E$1202*$H$1225*$E$1167+E$1168*E$1256</f>
        <v>0.19996104019666008</v>
      </c>
      <c r="S1313" s="229">
        <f>($D1183*10^-6)*$E$1202*$H$1225*$E$1167+E$1168*E$1256</f>
        <v>0.18755854261000773</v>
      </c>
      <c r="T1313" s="229">
        <f>($D1184*10^-6)*$E$1202*$H$1225*$E$1167+E$1168*E$1256</f>
        <v>0.18174190866501283</v>
      </c>
      <c r="U1313" s="229">
        <f>($D1185*10^-6)*$E$1202*$H$1225*$E$1167+E$1168*E$1256</f>
        <v>0.1801565411911395</v>
      </c>
      <c r="V1313" s="229">
        <f>($D1186*10^-6)*$E$1202*$H$1225*$E$1167+E$1168*E$1256</f>
        <v>0.18192607929166005</v>
      </c>
      <c r="W1313" s="229">
        <f>($D1187*10^-6)*$E$1202*$H$1225*$E$1167+E$1168*E$1256</f>
        <v>0.18867439503680652</v>
      </c>
      <c r="X1313" s="229">
        <f>($D1188*10^-6)*$E$1202*$H$1225*$E$1167+E$1168*E$1256</f>
        <v>0.21717963895126194</v>
      </c>
      <c r="Y1313" s="229">
        <f>($D1189*10^-6)*$E$1202*$H$1225*$E$1167+E$1168*E$1256</f>
        <v>0.24568488286571735</v>
      </c>
      <c r="Z1313" s="229">
        <f>($D1190*10^-6)*$E$1202*$H$1225*$E$1167+E$1168*E$1256</f>
        <v>0.27419012678017274</v>
      </c>
      <c r="AA1313" s="367">
        <f>($D1191*10^-6)*$E$1202*$H$1225*$E$1167+E$1168*E$1256</f>
        <v>0.3026953706946281</v>
      </c>
    </row>
    <row r="1314" spans="1:27" ht="25.2" customHeight="1">
      <c r="A1314" s="455"/>
      <c r="B1314" s="287">
        <f t="shared" ref="B1314:B1323" si="285">B1313+1</f>
        <v>2022</v>
      </c>
      <c r="C1314" s="309">
        <f t="shared" si="283"/>
        <v>44561</v>
      </c>
      <c r="D1314" s="90">
        <f t="shared" si="277"/>
        <v>0.52780204230470029</v>
      </c>
      <c r="E1314" s="90">
        <f t="shared" si="278"/>
        <v>0.26967304080927657</v>
      </c>
      <c r="F1314" s="90">
        <f t="shared" si="279"/>
        <v>0.23530670691334074</v>
      </c>
      <c r="G1314" s="90">
        <f t="shared" si="280"/>
        <v>0.23070773068974976</v>
      </c>
      <c r="H1314" s="90">
        <f t="shared" si="281"/>
        <v>0.25859750751863508</v>
      </c>
      <c r="I1314" s="90">
        <f t="shared" si="282"/>
        <v>0.34941076068572835</v>
      </c>
      <c r="J1314" s="14"/>
      <c r="K1314" s="366">
        <f t="shared" si="284"/>
        <v>0.22531328564326575</v>
      </c>
      <c r="L1314" s="14"/>
      <c r="M1314" s="109">
        <f t="shared" ref="M1314:M1323" si="286">M1313+1</f>
        <v>2022</v>
      </c>
      <c r="N1314" s="229">
        <f>($D1178*10^-6)*$E$1202*$I$1225*$F$1167+F$1168*F$1256</f>
        <v>0.79948567565925177</v>
      </c>
      <c r="O1314" s="229">
        <f>($D1179*10^-6)*$E$1202*$I$1225*$F$1167+F$1168*F$1256</f>
        <v>0.44526890765132432</v>
      </c>
      <c r="P1314" s="229">
        <f>($D1180*10^-6)*$E$1202*$I$1225*$F$1167+F$1168*F$1256</f>
        <v>0.33865154360352462</v>
      </c>
      <c r="Q1314" s="229">
        <f>($D1181*10^-6)*$E$1202*$I$1225*$F$1167+F$1168*F$1256</f>
        <v>0.2845282295569419</v>
      </c>
      <c r="R1314" s="229">
        <f>($D1182*10^-6)*$E$1202*$I$1225*$F$1167+F$1168*F$1256</f>
        <v>0.25481785206161128</v>
      </c>
      <c r="S1314" s="229">
        <f>($D1183*10^-6)*$E$1202*$I$1225*$F$1167+F$1168*F$1256</f>
        <v>0.23901288429328071</v>
      </c>
      <c r="T1314" s="229">
        <f>($D1184*10^-6)*$E$1202*$I$1225*$F$1167+F$1168*F$1256</f>
        <v>0.23160052953340077</v>
      </c>
      <c r="U1314" s="229">
        <f>($D1185*10^-6)*$E$1202*$I$1225*$F$1167+F$1168*F$1256</f>
        <v>0.22958023631016369</v>
      </c>
      <c r="V1314" s="229">
        <f>($D1186*10^-6)*$E$1202*$I$1225*$F$1167+F$1168*F$1256</f>
        <v>0.23183522506933582</v>
      </c>
      <c r="W1314" s="229">
        <f>($D1187*10^-6)*$E$1202*$I$1225*$F$1167+F$1168*F$1256</f>
        <v>0.24043485688521643</v>
      </c>
      <c r="X1314" s="229">
        <f>($D1188*10^-6)*$E$1202*$I$1225*$F$1167+F$1168*F$1256</f>
        <v>0.27676015815205374</v>
      </c>
      <c r="Y1314" s="229">
        <f>($D1189*10^-6)*$E$1202*$I$1225*$F$1167+F$1168*F$1256</f>
        <v>0.31308545941889104</v>
      </c>
      <c r="Z1314" s="229">
        <f>($D1190*10^-6)*$E$1202*$I$1225*$F$1167+F$1168*F$1256</f>
        <v>0.34941076068572835</v>
      </c>
      <c r="AA1314" s="367">
        <f>($D1191*10^-6)*$E$1202*$I$1225*$F$1167+F$1168*F$1256</f>
        <v>0.3857360619525656</v>
      </c>
    </row>
    <row r="1315" spans="1:27" ht="25.2" customHeight="1">
      <c r="A1315" s="455"/>
      <c r="B1315" s="287">
        <f t="shared" si="285"/>
        <v>2023</v>
      </c>
      <c r="C1315" s="309">
        <f t="shared" si="283"/>
        <v>44926</v>
      </c>
      <c r="D1315" s="90">
        <f t="shared" si="277"/>
        <v>0.7096271252495856</v>
      </c>
      <c r="E1315" s="90">
        <f t="shared" si="278"/>
        <v>0.36257401330085182</v>
      </c>
      <c r="F1315" s="90">
        <f t="shared" si="279"/>
        <v>0.31636865452381702</v>
      </c>
      <c r="G1315" s="90">
        <f t="shared" si="280"/>
        <v>0.31018535469726194</v>
      </c>
      <c r="H1315" s="90">
        <f t="shared" si="281"/>
        <v>0.34768301588196204</v>
      </c>
      <c r="I1315" s="90">
        <f t="shared" si="282"/>
        <v>0.46978096665556657</v>
      </c>
      <c r="J1315" s="14"/>
      <c r="K1315" s="366">
        <f t="shared" si="284"/>
        <v>0.30269991828077975</v>
      </c>
      <c r="L1315" s="14"/>
      <c r="M1315" s="109">
        <f t="shared" si="286"/>
        <v>2023</v>
      </c>
      <c r="N1315" s="229">
        <f>($D1178*10^-6)*$E$1202*$J$1225*$G$1167+G$1168*G$1256</f>
        <v>1.0749043698636804</v>
      </c>
      <c r="O1315" s="229">
        <f>($D1179*10^-6)*$E$1202*$J$1225*$G$1167+G$1168*G$1256</f>
        <v>0.59866175113665077</v>
      </c>
      <c r="P1315" s="229">
        <f>($D1180*10^-6)*$E$1202*$J$1225*$G$1167+G$1168*G$1256</f>
        <v>0.45531525474842549</v>
      </c>
      <c r="Q1315" s="229">
        <f>($D1181*10^-6)*$E$1202*$J$1225*$G$1167+G$1168*G$1256</f>
        <v>0.38254673799894995</v>
      </c>
      <c r="R1315" s="229">
        <f>($D1182*10^-6)*$E$1202*$J$1225*$G$1167+G$1168*G$1256</f>
        <v>0.34260128860275368</v>
      </c>
      <c r="S1315" s="229">
        <f>($D1183*10^-6)*$E$1202*$J$1225*$G$1167+G$1168*G$1256</f>
        <v>0.32135159090713922</v>
      </c>
      <c r="T1315" s="229">
        <f>($D1184*10^-6)*$E$1202*$J$1225*$G$1167+G$1168*G$1256</f>
        <v>0.31138571814049482</v>
      </c>
      <c r="U1315" s="229">
        <f>($D1185*10^-6)*$E$1202*$J$1225*$G$1167+G$1168*G$1256</f>
        <v>0.30866944431573518</v>
      </c>
      <c r="V1315" s="229">
        <f>($D1186*10^-6)*$E$1202*$J$1225*$G$1167+G$1168*G$1256</f>
        <v>0.3117012650787887</v>
      </c>
      <c r="W1315" s="229">
        <f>($D1187*10^-6)*$E$1202*$J$1225*$G$1167+G$1168*G$1256</f>
        <v>0.32326342572724115</v>
      </c>
      <c r="X1315" s="229">
        <f>($D1188*10^-6)*$E$1202*$J$1225*$G$1167+G$1168*G$1256</f>
        <v>0.37210260603668299</v>
      </c>
      <c r="Y1315" s="229">
        <f>($D1189*10^-6)*$E$1202*$J$1225*$G$1167+G$1168*G$1256</f>
        <v>0.42094178634612478</v>
      </c>
      <c r="Z1315" s="229">
        <f>($D1190*10^-6)*$E$1202*$J$1225*$G$1167+G$1168*G$1256</f>
        <v>0.46978096665556657</v>
      </c>
      <c r="AA1315" s="367">
        <f>($D1191*10^-6)*$E$1202*$J$1225*$G$1167+G$1168*G$1256</f>
        <v>0.51862014696500836</v>
      </c>
    </row>
    <row r="1316" spans="1:27" ht="25.2" customHeight="1">
      <c r="A1316" s="455"/>
      <c r="B1316" s="287">
        <f t="shared" si="285"/>
        <v>2024</v>
      </c>
      <c r="C1316" s="309">
        <f t="shared" si="283"/>
        <v>45291</v>
      </c>
      <c r="D1316" s="90">
        <f t="shared" si="277"/>
        <v>0.90840986751028963</v>
      </c>
      <c r="E1316" s="90">
        <f t="shared" si="278"/>
        <v>0.46413926365830271</v>
      </c>
      <c r="F1316" s="90">
        <f t="shared" si="279"/>
        <v>0.40499073008139219</v>
      </c>
      <c r="G1316" s="90">
        <f t="shared" si="280"/>
        <v>0.3970753469507915</v>
      </c>
      <c r="H1316" s="90">
        <f t="shared" si="281"/>
        <v>0.44507695824314253</v>
      </c>
      <c r="I1316" s="90">
        <f t="shared" si="282"/>
        <v>0.60137732971853897</v>
      </c>
      <c r="J1316" s="14"/>
      <c r="K1316" s="366">
        <f t="shared" si="284"/>
        <v>0.38718724620202749</v>
      </c>
      <c r="L1316" s="14"/>
      <c r="M1316" s="109">
        <f t="shared" si="286"/>
        <v>2024</v>
      </c>
      <c r="N1316" s="229">
        <f>($D1178*10^-6)*$E$1202*$K$1225*$H$1167+H$1168*H$1256</f>
        <v>1.3760095992253187</v>
      </c>
      <c r="O1316" s="229">
        <f>($D1179*10^-6)*$E$1202*$K$1225*$H$1167+H$1168*H$1256</f>
        <v>0.76636056131908759</v>
      </c>
      <c r="P1316" s="229">
        <f>($D1180*10^-6)*$E$1202*$K$1225*$H$1167+H$1168*H$1256</f>
        <v>0.58285944198646256</v>
      </c>
      <c r="Q1316" s="229">
        <f>($D1181*10^-6)*$E$1202*$K$1225*$H$1167+H$1168*H$1256</f>
        <v>0.48970680406262068</v>
      </c>
      <c r="R1316" s="229">
        <f>($D1182*10^-6)*$E$1202*$K$1225*$H$1167+H$1168*H$1256</f>
        <v>0.43857172325398469</v>
      </c>
      <c r="S1316" s="229">
        <f>($D1183*10^-6)*$E$1202*$K$1225*$H$1167+H$1168*H$1256</f>
        <v>0.41136950059160049</v>
      </c>
      <c r="T1316" s="229">
        <f>($D1184*10^-6)*$E$1202*$K$1225*$H$1167+H$1168*H$1256</f>
        <v>0.39861195957118395</v>
      </c>
      <c r="U1316" s="229">
        <f>($D1185*10^-6)*$E$1202*$K$1225*$H$1167+H$1168*H$1256</f>
        <v>0.3951347954980044</v>
      </c>
      <c r="V1316" s="229">
        <f>($D1186*10^-6)*$E$1202*$K$1225*$H$1167+H$1168*H$1256</f>
        <v>0.39901589840357854</v>
      </c>
      <c r="W1316" s="229">
        <f>($D1187*10^-6)*$E$1202*$K$1225*$H$1167+H$1168*H$1256</f>
        <v>0.41381688394806321</v>
      </c>
      <c r="X1316" s="229">
        <f>($D1188*10^-6)*$E$1202*$K$1225*$H$1167+H$1168*H$1256</f>
        <v>0.47633703253822185</v>
      </c>
      <c r="Y1316" s="229">
        <f>($D1189*10^-6)*$E$1202*$K$1225*$H$1167+H$1168*H$1256</f>
        <v>0.53885718112838044</v>
      </c>
      <c r="Z1316" s="229">
        <f>($D1190*10^-6)*$E$1202*$K$1225*$H$1167+H$1168*H$1256</f>
        <v>0.60137732971853897</v>
      </c>
      <c r="AA1316" s="367">
        <f>($D1191*10^-6)*$E$1202*$K$1225*$H$1167+H$1168*H$1256</f>
        <v>0.6638974783086975</v>
      </c>
    </row>
    <row r="1317" spans="1:27" ht="25.2" customHeight="1">
      <c r="A1317" s="455"/>
      <c r="B1317" s="287">
        <f t="shared" si="285"/>
        <v>2025</v>
      </c>
      <c r="C1317" s="309">
        <f t="shared" si="283"/>
        <v>45657</v>
      </c>
      <c r="D1317" s="90">
        <f t="shared" si="277"/>
        <v>1.026295117492541</v>
      </c>
      <c r="E1317" s="90">
        <f t="shared" si="278"/>
        <v>0.52437107649945647</v>
      </c>
      <c r="F1317" s="90">
        <f t="shared" si="279"/>
        <v>0.45754677902325225</v>
      </c>
      <c r="G1317" s="90">
        <f t="shared" si="280"/>
        <v>0.44860420876883311</v>
      </c>
      <c r="H1317" s="90">
        <f t="shared" si="281"/>
        <v>0.50283503679377939</v>
      </c>
      <c r="I1317" s="90">
        <f t="shared" si="282"/>
        <v>0.67941866258277683</v>
      </c>
      <c r="J1317" s="14"/>
      <c r="K1317" s="366">
        <f t="shared" si="284"/>
        <v>0.43707834400555645</v>
      </c>
      <c r="L1317" s="14"/>
      <c r="M1317" s="109">
        <f t="shared" si="286"/>
        <v>2025</v>
      </c>
      <c r="N1317" s="229">
        <f>($D1178*10^-6)*$E$1202*$L$1225*$I$1167+I$1168*I$1256</f>
        <v>1.5545757304224974</v>
      </c>
      <c r="O1317" s="229">
        <f>($D1179*10^-6)*$E$1202*$L$1225*$I$1167+I$1168*I$1256</f>
        <v>0.86581193187194627</v>
      </c>
      <c r="P1317" s="229">
        <f>($D1180*10^-6)*$E$1202*$L$1225*$I$1167+I$1168*I$1256</f>
        <v>0.65849769018317905</v>
      </c>
      <c r="Q1317" s="229">
        <f>($D1181*10^-6)*$E$1202*$L$1225*$I$1167+I$1168*I$1256</f>
        <v>0.55325654199441121</v>
      </c>
      <c r="R1317" s="229">
        <f>($D1182*10^-6)*$E$1202*$L$1225*$I$1167+I$1168*I$1256</f>
        <v>0.49548561100450178</v>
      </c>
      <c r="S1317" s="229">
        <f>($D1183*10^-6)*$E$1202*$L$1225*$I$1167+I$1168*I$1256</f>
        <v>0.46475332891264787</v>
      </c>
      <c r="T1317" s="229">
        <f>($D1184*10^-6)*$E$1202*$L$1225*$I$1167+I$1168*I$1256</f>
        <v>0.45034022913385668</v>
      </c>
      <c r="U1317" s="229">
        <f>($D1185*10^-6)*$E$1202*$L$1225*$I$1167+I$1168*I$1256</f>
        <v>0.44641183002827978</v>
      </c>
      <c r="V1317" s="229">
        <f>($D1186*10^-6)*$E$1202*$L$1225*$I$1167+I$1168*I$1256</f>
        <v>0.45079658750938639</v>
      </c>
      <c r="W1317" s="229">
        <f>($D1187*10^-6)*$E$1202*$L$1225*$I$1167+I$1168*I$1256</f>
        <v>0.46751831163597984</v>
      </c>
      <c r="X1317" s="229">
        <f>($D1188*10^-6)*$E$1202*$L$1225*$I$1167+I$1168*I$1256</f>
        <v>0.53815176195157888</v>
      </c>
      <c r="Y1317" s="229">
        <f>($D1189*10^-6)*$E$1202*$L$1225*$I$1167+I$1168*I$1256</f>
        <v>0.60878521226717797</v>
      </c>
      <c r="Z1317" s="229">
        <f>($D1190*10^-6)*$E$1202*$L$1225*$I$1167+I$1168*I$1256</f>
        <v>0.67941866258277683</v>
      </c>
      <c r="AA1317" s="367">
        <f>($D1191*10^-6)*$E$1202*$L$1225*$I$1167+I$1168*I$1256</f>
        <v>0.75005211289837581</v>
      </c>
    </row>
    <row r="1318" spans="1:27" ht="25.2" customHeight="1">
      <c r="A1318" s="455"/>
      <c r="B1318" s="287">
        <f t="shared" si="285"/>
        <v>2026</v>
      </c>
      <c r="C1318" s="309">
        <f t="shared" si="283"/>
        <v>46022</v>
      </c>
      <c r="D1318" s="90">
        <f t="shared" si="277"/>
        <v>1.1441803674747923</v>
      </c>
      <c r="E1318" s="90">
        <f t="shared" si="278"/>
        <v>0.58460288934061022</v>
      </c>
      <c r="F1318" s="90">
        <f t="shared" si="279"/>
        <v>0.5101028279651123</v>
      </c>
      <c r="G1318" s="90">
        <f t="shared" si="280"/>
        <v>0.50013307058687473</v>
      </c>
      <c r="H1318" s="90">
        <f t="shared" si="281"/>
        <v>0.56059311534441614</v>
      </c>
      <c r="I1318" s="90">
        <f t="shared" si="282"/>
        <v>0.75745999544701481</v>
      </c>
      <c r="J1318" s="14"/>
      <c r="K1318" s="366">
        <f t="shared" si="284"/>
        <v>0.48683181749307858</v>
      </c>
      <c r="L1318" s="14"/>
      <c r="M1318" s="109">
        <f t="shared" si="286"/>
        <v>2026</v>
      </c>
      <c r="N1318" s="229">
        <f>($D1178*10^-6)*$E$1202*$M$1225*$J$1167+J$1168*J$1256</f>
        <v>1.7331418616196761</v>
      </c>
      <c r="O1318" s="229">
        <f>($D1179*10^-6)*$E$1202*$M$1225*$J$1167+J$1168*J$1256</f>
        <v>0.96526330242480496</v>
      </c>
      <c r="P1318" s="229">
        <f>($D1180*10^-6)*$E$1202*$M$1225*$J$1167+J$1168*J$1256</f>
        <v>0.73413593837989555</v>
      </c>
      <c r="Q1318" s="229">
        <f>($D1181*10^-6)*$E$1202*$M$1225*$J$1167+J$1168*J$1256</f>
        <v>0.61680627992620163</v>
      </c>
      <c r="R1318" s="229">
        <f>($D1182*10^-6)*$E$1202*$M$1225*$J$1167+J$1168*J$1256</f>
        <v>0.55239949875501881</v>
      </c>
      <c r="S1318" s="229">
        <f>($D1183*10^-6)*$E$1202*$M$1225*$J$1167+J$1168*J$1256</f>
        <v>0.51813715723369524</v>
      </c>
      <c r="T1318" s="229">
        <f>($D1184*10^-6)*$E$1202*$M$1225*$J$1167+J$1168*J$1256</f>
        <v>0.50206849869652947</v>
      </c>
      <c r="U1318" s="229">
        <f>($D1185*10^-6)*$E$1202*$M$1225*$J$1167+J$1168*J$1256</f>
        <v>0.49768886455855516</v>
      </c>
      <c r="V1318" s="229">
        <f>($D1186*10^-6)*$E$1202*$M$1225*$J$1167+J$1168*J$1256</f>
        <v>0.50257727661519436</v>
      </c>
      <c r="W1318" s="229">
        <f>($D1187*10^-6)*$E$1202*$M$1225*$J$1167+J$1168*J$1256</f>
        <v>0.52121973932389642</v>
      </c>
      <c r="X1318" s="229">
        <f>($D1188*10^-6)*$E$1202*$M$1225*$J$1167+J$1168*J$1256</f>
        <v>0.59996649136493596</v>
      </c>
      <c r="Y1318" s="229">
        <f>($D1189*10^-6)*$E$1202*$M$1225*$J$1167+J$1168*J$1256</f>
        <v>0.67871324340597539</v>
      </c>
      <c r="Z1318" s="229">
        <f>($D1190*10^-6)*$E$1202*$M$1225*$J$1167+J$1168*J$1256</f>
        <v>0.75745999544701481</v>
      </c>
      <c r="AA1318" s="367">
        <f>($D1191*10^-6)*$E$1202*$M$1225*$J$1167+J$1168*J$1256</f>
        <v>0.83620674748805413</v>
      </c>
    </row>
    <row r="1319" spans="1:27" ht="25.2" customHeight="1">
      <c r="A1319" s="455"/>
      <c r="B1319" s="287">
        <f t="shared" si="285"/>
        <v>2027</v>
      </c>
      <c r="C1319" s="309">
        <f t="shared" si="283"/>
        <v>46387</v>
      </c>
      <c r="D1319" s="90">
        <f t="shared" si="277"/>
        <v>1.2620656174570435</v>
      </c>
      <c r="E1319" s="90">
        <f t="shared" si="278"/>
        <v>0.64483470218176397</v>
      </c>
      <c r="F1319" s="90">
        <f t="shared" si="279"/>
        <v>0.56265887690697236</v>
      </c>
      <c r="G1319" s="90">
        <f t="shared" si="280"/>
        <v>0.55166193240491634</v>
      </c>
      <c r="H1319" s="90">
        <f t="shared" si="281"/>
        <v>0.618351193895053</v>
      </c>
      <c r="I1319" s="90">
        <f t="shared" si="282"/>
        <v>0.83550132831125268</v>
      </c>
      <c r="J1319" s="14"/>
      <c r="K1319" s="366">
        <f t="shared" si="284"/>
        <v>0.53646659614174186</v>
      </c>
      <c r="L1319" s="14"/>
      <c r="M1319" s="109">
        <f t="shared" si="286"/>
        <v>2027</v>
      </c>
      <c r="N1319" s="229">
        <f>($D1178*10^-6)*$E$1202*$N$1225*$K$1167+K$1168*K$1256</f>
        <v>1.911707992816855</v>
      </c>
      <c r="O1319" s="229">
        <f>($D1179*10^-6)*$E$1202*$N$1225*$K$1167+K$1168*K$1256</f>
        <v>1.0647146729776638</v>
      </c>
      <c r="P1319" s="229">
        <f>($D1180*10^-6)*$E$1202*$N$1225*$K$1167+K$1168*K$1256</f>
        <v>0.80977418657661204</v>
      </c>
      <c r="Q1319" s="229">
        <f>($D1181*10^-6)*$E$1202*$N$1225*$K$1167+K$1168*K$1256</f>
        <v>0.68035601785799216</v>
      </c>
      <c r="R1319" s="229">
        <f>($D1182*10^-6)*$E$1202*$N$1225*$K$1167+K$1168*K$1256</f>
        <v>0.6093133865055359</v>
      </c>
      <c r="S1319" s="229">
        <f>($D1183*10^-6)*$E$1202*$N$1225*$K$1167+K$1168*K$1256</f>
        <v>0.57152098555474262</v>
      </c>
      <c r="T1319" s="229">
        <f>($D1184*10^-6)*$E$1202*$N$1225*$K$1167+K$1168*K$1256</f>
        <v>0.5537967682592021</v>
      </c>
      <c r="U1319" s="229">
        <f>($D1185*10^-6)*$E$1202*$N$1225*$K$1167+K$1168*K$1256</f>
        <v>0.54896589908883053</v>
      </c>
      <c r="V1319" s="229">
        <f>($D1186*10^-6)*$E$1202*$N$1225*$K$1167+K$1168*K$1256</f>
        <v>0.55435796572100227</v>
      </c>
      <c r="W1319" s="229">
        <f>($D1187*10^-6)*$E$1202*$N$1225*$K$1167+K$1168*K$1256</f>
        <v>0.57492116701181306</v>
      </c>
      <c r="X1319" s="229">
        <f>($D1188*10^-6)*$E$1202*$N$1225*$K$1167+K$1168*K$1256</f>
        <v>0.66178122077829293</v>
      </c>
      <c r="Y1319" s="229">
        <f>($D1189*10^-6)*$E$1202*$N$1225*$K$1167+K$1168*K$1256</f>
        <v>0.74864127454477281</v>
      </c>
      <c r="Z1319" s="229">
        <f>($D1190*10^-6)*$E$1202*$N$1225*$K$1167+K$1168*K$1256</f>
        <v>0.83550132831125268</v>
      </c>
      <c r="AA1319" s="367">
        <f>($D1191*10^-6)*$E$1202*$N$1225*$K$1167+K$1168*K$1256</f>
        <v>0.92236138207773244</v>
      </c>
    </row>
    <row r="1320" spans="1:27" ht="25.2" customHeight="1">
      <c r="A1320" s="455"/>
      <c r="B1320" s="287">
        <f t="shared" si="285"/>
        <v>2028</v>
      </c>
      <c r="C1320" s="309">
        <f t="shared" si="283"/>
        <v>46752</v>
      </c>
      <c r="D1320" s="90">
        <f t="shared" si="277"/>
        <v>1.3799508674392946</v>
      </c>
      <c r="E1320" s="90">
        <f t="shared" si="278"/>
        <v>0.70506651502291784</v>
      </c>
      <c r="F1320" s="90">
        <f t="shared" si="279"/>
        <v>0.61521492584883242</v>
      </c>
      <c r="G1320" s="90">
        <f t="shared" si="280"/>
        <v>0.60319079422295796</v>
      </c>
      <c r="H1320" s="90">
        <f t="shared" si="281"/>
        <v>0.67610927244568986</v>
      </c>
      <c r="I1320" s="90">
        <f t="shared" si="282"/>
        <v>0.91354266117549054</v>
      </c>
      <c r="J1320" s="14"/>
      <c r="K1320" s="366">
        <f t="shared" si="284"/>
        <v>0.58597548828967938</v>
      </c>
      <c r="L1320" s="14"/>
      <c r="M1320" s="109">
        <f t="shared" si="286"/>
        <v>2028</v>
      </c>
      <c r="N1320" s="229">
        <f>($D1178*10^-6)*$E$1202*$O$1225*$L$1167+L$1168*L$1256</f>
        <v>2.0902741240140337</v>
      </c>
      <c r="O1320" s="229">
        <f>($D1179*10^-6)*$E$1202*$O$1225*$L$1167+L$1168*L$1256</f>
        <v>1.1641660435305223</v>
      </c>
      <c r="P1320" s="229">
        <f>($D1180*10^-6)*$E$1202*$O$1225*$L$1167+L$1168*L$1256</f>
        <v>0.88541243477332854</v>
      </c>
      <c r="Q1320" s="229">
        <f>($D1181*10^-6)*$E$1202*$O$1225*$L$1167+L$1168*L$1256</f>
        <v>0.74390575578978257</v>
      </c>
      <c r="R1320" s="229">
        <f>($D1182*10^-6)*$E$1202*$O$1225*$L$1167+L$1168*L$1256</f>
        <v>0.66622727425605299</v>
      </c>
      <c r="S1320" s="229">
        <f>($D1183*10^-6)*$E$1202*$O$1225*$L$1167+L$1168*L$1256</f>
        <v>0.62490481387579</v>
      </c>
      <c r="T1320" s="229">
        <f>($D1184*10^-6)*$E$1202*$O$1225*$L$1167+L$1168*L$1256</f>
        <v>0.60552503782187483</v>
      </c>
      <c r="U1320" s="229">
        <f>($D1185*10^-6)*$E$1202*$O$1225*$L$1167+L$1168*L$1256</f>
        <v>0.60024293361910586</v>
      </c>
      <c r="V1320" s="229">
        <f>($D1186*10^-6)*$E$1202*$O$1225*$L$1167+L$1168*L$1256</f>
        <v>0.60613865482681006</v>
      </c>
      <c r="W1320" s="229">
        <f>($D1187*10^-6)*$E$1202*$O$1225*$L$1167+L$1168*L$1256</f>
        <v>0.62862259469972959</v>
      </c>
      <c r="X1320" s="229">
        <f>($D1188*10^-6)*$E$1202*$O$1225*$L$1167+L$1168*L$1256</f>
        <v>0.72359595019165002</v>
      </c>
      <c r="Y1320" s="229">
        <f>($D1189*10^-6)*$E$1202*$O$1225*$L$1167+L$1168*L$1256</f>
        <v>0.81856930568357034</v>
      </c>
      <c r="Z1320" s="229">
        <f>($D1190*10^-6)*$E$1202*$O$1225*$L$1167+L$1168*L$1256</f>
        <v>0.91354266117549054</v>
      </c>
      <c r="AA1320" s="367">
        <f>($D1191*10^-6)*$E$1202*$O$1225*$L$1167+L$1168*L$1256</f>
        <v>1.0085160166674108</v>
      </c>
    </row>
    <row r="1321" spans="1:27" ht="25.2" customHeight="1">
      <c r="A1321" s="455"/>
      <c r="B1321" s="287">
        <f t="shared" si="285"/>
        <v>2029</v>
      </c>
      <c r="C1321" s="309">
        <f t="shared" si="283"/>
        <v>47118</v>
      </c>
      <c r="D1321" s="90">
        <f t="shared" si="277"/>
        <v>1.4978361174215464</v>
      </c>
      <c r="E1321" s="90">
        <f t="shared" si="278"/>
        <v>0.76529832786407159</v>
      </c>
      <c r="F1321" s="90">
        <f t="shared" si="279"/>
        <v>0.66777097479069247</v>
      </c>
      <c r="G1321" s="90">
        <f t="shared" si="280"/>
        <v>0.65471965604099958</v>
      </c>
      <c r="H1321" s="90">
        <f t="shared" si="281"/>
        <v>0.73386735099632661</v>
      </c>
      <c r="I1321" s="90">
        <f t="shared" si="282"/>
        <v>0.9915839940397283</v>
      </c>
      <c r="J1321" s="14"/>
      <c r="K1321" s="366">
        <f t="shared" si="284"/>
        <v>0.63535130227502479</v>
      </c>
      <c r="L1321" s="14"/>
      <c r="M1321" s="109">
        <f t="shared" si="286"/>
        <v>2029</v>
      </c>
      <c r="N1321" s="229">
        <f>($D1178*10^-6)*$E$1202*$P$1225*$M$1167+M$1168*M$1256</f>
        <v>2.2688402552112126</v>
      </c>
      <c r="O1321" s="229">
        <f>($D1179*10^-6)*$E$1202*$P$1225*$M$1167+M$1168*M$1256</f>
        <v>1.2636174140833811</v>
      </c>
      <c r="P1321" s="229">
        <f>($D1180*10^-6)*$E$1202*$P$1225*$M$1167+M$1168*M$1256</f>
        <v>0.96105068297004503</v>
      </c>
      <c r="Q1321" s="229">
        <f>($D1181*10^-6)*$E$1202*$P$1225*$M$1167+M$1168*M$1256</f>
        <v>0.8074554937215731</v>
      </c>
      <c r="R1321" s="229">
        <f>($D1182*10^-6)*$E$1202*$P$1225*$M$1167+M$1168*M$1256</f>
        <v>0.72314116200657008</v>
      </c>
      <c r="S1321" s="229">
        <f>($D1183*10^-6)*$E$1202*$P$1225*$M$1167+M$1168*M$1256</f>
        <v>0.67828864219683738</v>
      </c>
      <c r="T1321" s="229">
        <f>($D1184*10^-6)*$E$1202*$P$1225*$M$1167+M$1168*M$1256</f>
        <v>0.65725330738454757</v>
      </c>
      <c r="U1321" s="229">
        <f>($D1185*10^-6)*$E$1202*$P$1225*$M$1167+M$1168*M$1256</f>
        <v>0.65151996814938129</v>
      </c>
      <c r="V1321" s="229">
        <f>($D1186*10^-6)*$E$1202*$P$1225*$M$1167+M$1168*M$1256</f>
        <v>0.65791934393261797</v>
      </c>
      <c r="W1321" s="229">
        <f>($D1187*10^-6)*$E$1202*$P$1225*$M$1167+M$1168*M$1256</f>
        <v>0.68232402238764622</v>
      </c>
      <c r="X1321" s="229">
        <f>($D1188*10^-6)*$E$1202*$P$1225*$M$1167+M$1168*M$1256</f>
        <v>0.78541067960500699</v>
      </c>
      <c r="Y1321" s="229">
        <f>($D1189*10^-6)*$E$1202*$P$1225*$M$1167+M$1168*M$1256</f>
        <v>0.88849733682236776</v>
      </c>
      <c r="Z1321" s="229">
        <f>($D1190*10^-6)*$E$1202*$P$1225*$M$1167+M$1168*M$1256</f>
        <v>0.99158399403972841</v>
      </c>
      <c r="AA1321" s="367">
        <f>($D1191*10^-6)*$E$1202*$P$1225*$M$1167+M$1168*M$1256</f>
        <v>1.094670651257089</v>
      </c>
    </row>
    <row r="1322" spans="1:27" ht="25.2" customHeight="1">
      <c r="A1322" s="455"/>
      <c r="B1322" s="287">
        <f t="shared" si="285"/>
        <v>2030</v>
      </c>
      <c r="C1322" s="309">
        <f t="shared" si="283"/>
        <v>47483</v>
      </c>
      <c r="D1322" s="90">
        <f t="shared" si="277"/>
        <v>1.6157213674037976</v>
      </c>
      <c r="E1322" s="90">
        <f t="shared" si="278"/>
        <v>0.82553014070522535</v>
      </c>
      <c r="F1322" s="90">
        <f t="shared" si="279"/>
        <v>0.72032702373255253</v>
      </c>
      <c r="G1322" s="90">
        <f t="shared" si="280"/>
        <v>0.70624851785904119</v>
      </c>
      <c r="H1322" s="90">
        <f t="shared" si="281"/>
        <v>0.79162542954696347</v>
      </c>
      <c r="I1322" s="90">
        <f t="shared" si="282"/>
        <v>1.0696253269039664</v>
      </c>
      <c r="J1322" s="14"/>
      <c r="K1322" s="366">
        <f t="shared" si="284"/>
        <v>0.68458684643591106</v>
      </c>
      <c r="L1322" s="14"/>
      <c r="M1322" s="109">
        <f t="shared" si="286"/>
        <v>2030</v>
      </c>
      <c r="N1322" s="229">
        <f>($D1178*10^-6)*$E$1202*$Q$1225*$N$1167+N$1168*N$1256</f>
        <v>2.447406386408391</v>
      </c>
      <c r="O1322" s="229">
        <f>($D1179*10^-6)*$E$1202*$Q$1225*$N$1167+N$1168*N$1256</f>
        <v>1.3630687846362397</v>
      </c>
      <c r="P1322" s="229">
        <f>($D1180*10^-6)*$E$1202*$Q$1225*$N$1167+N$1168*N$1256</f>
        <v>1.0366889311667615</v>
      </c>
      <c r="Q1322" s="229">
        <f>($D1181*10^-6)*$E$1202*$Q$1225*$N$1167+N$1168*N$1256</f>
        <v>0.87100523165336352</v>
      </c>
      <c r="R1322" s="229">
        <f>($D1182*10^-6)*$E$1202*$Q$1225*$N$1167+N$1168*N$1256</f>
        <v>0.78005504975708717</v>
      </c>
      <c r="S1322" s="229">
        <f>($D1183*10^-6)*$E$1202*$Q$1225*$N$1167+N$1168*N$1256</f>
        <v>0.73167247051788475</v>
      </c>
      <c r="T1322" s="229">
        <f>($D1184*10^-6)*$E$1202*$Q$1225*$N$1167+N$1168*N$1256</f>
        <v>0.7089815769472203</v>
      </c>
      <c r="U1322" s="229">
        <f>($D1185*10^-6)*$E$1202*$Q$1225*$N$1167+N$1168*N$1256</f>
        <v>0.70279700267965661</v>
      </c>
      <c r="V1322" s="229">
        <f>($D1186*10^-6)*$E$1202*$Q$1225*$N$1167+N$1168*N$1256</f>
        <v>0.70970003303842588</v>
      </c>
      <c r="W1322" s="229">
        <f>($D1187*10^-6)*$E$1202*$Q$1225*$N$1167+N$1168*N$1256</f>
        <v>0.73602545007556286</v>
      </c>
      <c r="X1322" s="229">
        <f>($D1188*10^-6)*$E$1202*$Q$1225*$N$1167+N$1168*N$1256</f>
        <v>0.84722540901836407</v>
      </c>
      <c r="Y1322" s="229">
        <f>($D1189*10^-6)*$E$1202*$Q$1225*$N$1167+N$1168*N$1256</f>
        <v>0.95842536796116529</v>
      </c>
      <c r="Z1322" s="229">
        <f>($D1190*10^-6)*$E$1202*$Q$1225*$N$1167+N$1168*N$1256</f>
        <v>1.0696253269039664</v>
      </c>
      <c r="AA1322" s="367">
        <f>($D1191*10^-6)*$E$1202*$Q$1225*$N$1167+N$1168*N$1256</f>
        <v>1.1808252858467674</v>
      </c>
    </row>
    <row r="1323" spans="1:27" ht="25.2" customHeight="1">
      <c r="A1323" s="455"/>
      <c r="B1323" s="287">
        <f t="shared" si="285"/>
        <v>2031</v>
      </c>
      <c r="C1323" s="309">
        <f t="shared" si="283"/>
        <v>47848</v>
      </c>
      <c r="D1323" s="90">
        <f t="shared" si="277"/>
        <v>1.7336066173860489</v>
      </c>
      <c r="E1323" s="90">
        <f t="shared" si="278"/>
        <v>0.88576195354637921</v>
      </c>
      <c r="F1323" s="90">
        <f t="shared" si="279"/>
        <v>0.7728830726744127</v>
      </c>
      <c r="G1323" s="90">
        <f t="shared" si="280"/>
        <v>0.75777737967708292</v>
      </c>
      <c r="H1323" s="90">
        <f t="shared" si="281"/>
        <v>0.84938350809760021</v>
      </c>
      <c r="I1323" s="90">
        <f t="shared" si="282"/>
        <v>1.1476666597682039</v>
      </c>
      <c r="J1323" s="14"/>
      <c r="K1323" s="366">
        <f t="shared" si="284"/>
        <v>0.73292844281197278</v>
      </c>
      <c r="L1323" s="14"/>
      <c r="M1323" s="109">
        <f t="shared" si="286"/>
        <v>2031</v>
      </c>
      <c r="N1323" s="229">
        <f>($D1178*10^-6)*$E$1202*$R$1225*$O$1167+O$1168*O$1256</f>
        <v>2.6259725176055699</v>
      </c>
      <c r="O1323" s="229">
        <f>($D1179*10^-6)*$E$1202*$R$1225*$O$1167+O$1168*O$1256</f>
        <v>1.4625201551890985</v>
      </c>
      <c r="P1323" s="229">
        <f>($D1180*10^-6)*$E$1202*$R$1225*$O$1167+O$1168*O$1256</f>
        <v>1.1123271793634781</v>
      </c>
      <c r="Q1323" s="229">
        <f>($D1181*10^-6)*$E$1202*$R$1225*$O$1167+O$1168*O$1256</f>
        <v>0.93455496958515394</v>
      </c>
      <c r="R1323" s="229">
        <f>($D1182*10^-6)*$E$1202*$R$1225*$O$1167+O$1168*O$1256</f>
        <v>0.83696893750760437</v>
      </c>
      <c r="S1323" s="229">
        <f>($D1183*10^-6)*$E$1202*$R$1225*$O$1167+O$1168*O$1256</f>
        <v>0.78505629883893224</v>
      </c>
      <c r="T1323" s="229">
        <f>($D1184*10^-6)*$E$1202*$R$1225*$O$1167+O$1168*O$1256</f>
        <v>0.76070984650989304</v>
      </c>
      <c r="U1323" s="229">
        <f>($D1185*10^-6)*$E$1202*$R$1225*$O$1167+O$1168*O$1256</f>
        <v>0.75407403720993205</v>
      </c>
      <c r="V1323" s="229">
        <f>($D1186*10^-6)*$E$1202*$R$1225*$O$1167+O$1168*O$1256</f>
        <v>0.76148072214423379</v>
      </c>
      <c r="W1323" s="229">
        <f>($D1187*10^-6)*$E$1202*$R$1225*$O$1167+O$1168*O$1256</f>
        <v>0.78972687776347938</v>
      </c>
      <c r="X1323" s="229">
        <f>($D1188*10^-6)*$E$1202*$R$1225*$O$1167+O$1168*O$1256</f>
        <v>0.90904013843172105</v>
      </c>
      <c r="Y1323" s="229">
        <f>($D1189*10^-6)*$E$1202*$R$1225*$O$1167+O$1168*O$1256</f>
        <v>1.0283533990999627</v>
      </c>
      <c r="Z1323" s="229">
        <f>($D1190*10^-6)*$E$1202*$R$1225*$O$1167+O$1168*O$1256</f>
        <v>1.1476666597682041</v>
      </c>
      <c r="AA1323" s="367">
        <f>($D1191*10^-6)*$E$1202*$R$1225*$O$1167+O$1168*O$1256</f>
        <v>1.2669799204364456</v>
      </c>
    </row>
    <row r="1324" spans="1:27" ht="25.2" customHeight="1">
      <c r="A1324" s="455"/>
      <c r="B1324" s="287">
        <f>B1323+1</f>
        <v>2032</v>
      </c>
      <c r="C1324" s="309">
        <f t="shared" si="283"/>
        <v>48213</v>
      </c>
      <c r="D1324" s="90">
        <f t="shared" si="277"/>
        <v>1.9277705585332863</v>
      </c>
      <c r="E1324" s="90">
        <f t="shared" si="278"/>
        <v>0.9849672923435735</v>
      </c>
      <c r="F1324" s="90">
        <f t="shared" si="279"/>
        <v>0.85944597681394685</v>
      </c>
      <c r="G1324" s="90">
        <f t="shared" si="280"/>
        <v>0.84264844620091628</v>
      </c>
      <c r="H1324" s="90">
        <f t="shared" si="281"/>
        <v>0.9445144610045314</v>
      </c>
      <c r="I1324" s="90">
        <f t="shared" si="282"/>
        <v>1.276205325662243</v>
      </c>
      <c r="J1324" s="14"/>
      <c r="K1324" s="366">
        <f t="shared" si="284"/>
        <v>0.81309020356224537</v>
      </c>
      <c r="L1324" s="14"/>
      <c r="M1324" s="109">
        <f>M1323+1</f>
        <v>2032</v>
      </c>
      <c r="N1324" s="229">
        <f>($D1178*10^-6)*$E$1202*$S$1225*$P$1167+P$1168*P$1256</f>
        <v>2.9200814395773937</v>
      </c>
      <c r="O1324" s="229">
        <f>($D1179*10^-6)*$E$1202*$S$1225*$P$1167+P$1168*P$1256</f>
        <v>1.6263224125702775</v>
      </c>
      <c r="P1324" s="229">
        <f>($D1180*10^-6)*$E$1202*$S$1225*$P$1167+P$1168*P$1256</f>
        <v>1.2369078234521875</v>
      </c>
      <c r="Q1324" s="229">
        <f>($D1181*10^-6)*$E$1202*$S$1225*$P$1167+P$1168*P$1256</f>
        <v>1.0392251261786911</v>
      </c>
      <c r="R1324" s="229">
        <f>($D1182*10^-6)*$E$1202*$S$1225*$P$1167+P$1168*P$1256</f>
        <v>0.93070945850845599</v>
      </c>
      <c r="S1324" s="229">
        <f>($D1183*10^-6)*$E$1202*$S$1225*$P$1167+P$1168*P$1256</f>
        <v>0.87298260430889263</v>
      </c>
      <c r="T1324" s="229">
        <f>($D1184*10^-6)*$E$1202*$S$1225*$P$1167+P$1168*P$1256</f>
        <v>0.84590934931900108</v>
      </c>
      <c r="U1324" s="229">
        <f>($D1185*10^-6)*$E$1202*$S$1225*$P$1167+P$1168*P$1256</f>
        <v>0.83853032937744443</v>
      </c>
      <c r="V1324" s="229">
        <f>($D1186*10^-6)*$E$1202*$S$1225*$P$1167+P$1168*P$1256</f>
        <v>0.84676656302438802</v>
      </c>
      <c r="W1324" s="229">
        <f>($D1187*10^-6)*$E$1202*$S$1225*$P$1167+P$1168*P$1256</f>
        <v>0.87817628807298909</v>
      </c>
      <c r="X1324" s="229">
        <f>($D1188*10^-6)*$E$1202*$S$1225*$P$1167+P$1168*P$1256</f>
        <v>1.0108526339360737</v>
      </c>
      <c r="Y1324" s="229">
        <f>($D1189*10^-6)*$E$1202*$S$1225*$P$1167+P$1168*P$1256</f>
        <v>1.1435289797991586</v>
      </c>
      <c r="Z1324" s="229">
        <f>($D1190*10^-6)*$E$1202*$S$1225*$P$1167+P$1168*P$1256</f>
        <v>1.276205325662243</v>
      </c>
      <c r="AA1324" s="367">
        <f>($D1191*10^-6)*$E$1202*$S$1225*$P$1167+P$1168*P$1256</f>
        <v>1.4088816715253276</v>
      </c>
    </row>
    <row r="1325" spans="1:27" ht="25.2" customHeight="1">
      <c r="A1325" s="455"/>
      <c r="B1325" s="287">
        <f t="shared" ref="B1325:B1332" si="287">B1324+1</f>
        <v>2033</v>
      </c>
      <c r="C1325" s="309">
        <f t="shared" si="283"/>
        <v>48579</v>
      </c>
      <c r="D1325" s="90">
        <f t="shared" si="277"/>
        <v>2.1219344996805236</v>
      </c>
      <c r="E1325" s="90">
        <f t="shared" si="278"/>
        <v>1.084172631140768</v>
      </c>
      <c r="F1325" s="90">
        <f t="shared" si="279"/>
        <v>0.94600888095348101</v>
      </c>
      <c r="G1325" s="90">
        <f t="shared" si="280"/>
        <v>0.92751951272474953</v>
      </c>
      <c r="H1325" s="90">
        <f t="shared" si="281"/>
        <v>1.0396454139114626</v>
      </c>
      <c r="I1325" s="90">
        <f t="shared" si="282"/>
        <v>1.404743991556282</v>
      </c>
      <c r="J1325" s="14"/>
      <c r="K1325" s="366">
        <f t="shared" si="284"/>
        <v>0.89271043807213679</v>
      </c>
      <c r="L1325" s="14"/>
      <c r="M1325" s="109">
        <f t="shared" ref="M1325:M1332" si="288">M1324+1</f>
        <v>2033</v>
      </c>
      <c r="N1325" s="229">
        <f>($D1178*10^-6)*$E$1202*$T$1225*$Q$1167+Q$1168*Q$1256</f>
        <v>3.2141903615492176</v>
      </c>
      <c r="O1325" s="229">
        <f>($D1179*10^-6)*$E$1202*$T$1225*$Q$1167+Q$1168*Q$1256</f>
        <v>1.7901246699514566</v>
      </c>
      <c r="P1325" s="229">
        <f>($D1180*10^-6)*$E$1202*$T$1225*$Q$1167+Q$1168*Q$1256</f>
        <v>1.3614884675408971</v>
      </c>
      <c r="Q1325" s="229">
        <f>($D1181*10^-6)*$E$1202*$T$1225*$Q$1167+Q$1168*Q$1256</f>
        <v>1.1438952827722284</v>
      </c>
      <c r="R1325" s="229">
        <f>($D1182*10^-6)*$E$1202*$T$1225*$Q$1167+Q$1168*Q$1256</f>
        <v>1.0244499795093076</v>
      </c>
      <c r="S1325" s="229">
        <f>($D1183*10^-6)*$E$1202*$T$1225*$Q$1167+Q$1168*Q$1256</f>
        <v>0.96090890977885302</v>
      </c>
      <c r="T1325" s="229">
        <f>($D1184*10^-6)*$E$1202*$T$1225*$Q$1167+Q$1168*Q$1256</f>
        <v>0.93110885212810912</v>
      </c>
      <c r="U1325" s="229">
        <f>($D1185*10^-6)*$E$1202*$T$1225*$Q$1167+Q$1168*Q$1256</f>
        <v>0.92298662154495681</v>
      </c>
      <c r="V1325" s="229">
        <f>($D1186*10^-6)*$E$1202*$T$1225*$Q$1167+Q$1168*Q$1256</f>
        <v>0.93205240390454214</v>
      </c>
      <c r="W1325" s="229">
        <f>($D1187*10^-6)*$E$1202*$T$1225*$Q$1167+Q$1168*Q$1256</f>
        <v>0.96662569838249879</v>
      </c>
      <c r="X1325" s="229">
        <f>($D1188*10^-6)*$E$1202*$T$1225*$Q$1167+Q$1168*Q$1256</f>
        <v>1.1126651294404266</v>
      </c>
      <c r="Y1325" s="229">
        <f>($D1189*10^-6)*$E$1202*$T$1225*$Q$1167+Q$1168*Q$1256</f>
        <v>1.2587045604983544</v>
      </c>
      <c r="Z1325" s="229">
        <f>($D1190*10^-6)*$E$1202*$T$1225*$Q$1167+Q$1168*Q$1256</f>
        <v>1.4047439915562818</v>
      </c>
      <c r="AA1325" s="367">
        <f>($D1191*10^-6)*$E$1202*$T$1225*$Q$1167+Q$1168*Q$1256</f>
        <v>1.5507834226142094</v>
      </c>
    </row>
    <row r="1326" spans="1:27" ht="25.2" customHeight="1">
      <c r="A1326" s="455"/>
      <c r="B1326" s="287">
        <f t="shared" si="287"/>
        <v>2034</v>
      </c>
      <c r="C1326" s="309">
        <f t="shared" si="283"/>
        <v>48944</v>
      </c>
      <c r="D1326" s="90">
        <f t="shared" si="277"/>
        <v>2.3160984408277612</v>
      </c>
      <c r="E1326" s="90">
        <f t="shared" si="278"/>
        <v>1.1833779699379627</v>
      </c>
      <c r="F1326" s="90">
        <f t="shared" si="279"/>
        <v>1.0325717850930154</v>
      </c>
      <c r="G1326" s="90">
        <f t="shared" si="280"/>
        <v>1.0123905792485828</v>
      </c>
      <c r="H1326" s="90">
        <f t="shared" si="281"/>
        <v>1.1347763668183939</v>
      </c>
      <c r="I1326" s="90">
        <f t="shared" si="282"/>
        <v>1.5332826574503209</v>
      </c>
      <c r="J1326" s="14"/>
      <c r="K1326" s="366">
        <f t="shared" si="284"/>
        <v>0.9717470064171625</v>
      </c>
      <c r="L1326" s="14"/>
      <c r="M1326" s="109">
        <f t="shared" si="288"/>
        <v>2034</v>
      </c>
      <c r="N1326" s="229">
        <f>($D1178*10^-6)*$E$1202*$U$1225*$R$1167+R$1168*R$1256</f>
        <v>3.5082992835210418</v>
      </c>
      <c r="O1326" s="229">
        <f>($D1179*10^-6)*$E$1202*$U$1225*$R$1167+R$1168*R$1256</f>
        <v>1.9539269273326356</v>
      </c>
      <c r="P1326" s="229">
        <f>($D1180*10^-6)*$E$1202*$U$1225*$R$1167+R$1168*R$1256</f>
        <v>1.4860691116296068</v>
      </c>
      <c r="Q1326" s="229">
        <f>($D1181*10^-6)*$E$1202*$U$1225*$R$1167+R$1168*R$1256</f>
        <v>1.2485654393657659</v>
      </c>
      <c r="R1326" s="229">
        <f>($D1182*10^-6)*$E$1202*$U$1225*$R$1167+R$1168*R$1256</f>
        <v>1.1181905005101596</v>
      </c>
      <c r="S1326" s="229">
        <f>($D1183*10^-6)*$E$1202*$U$1225*$R$1167+R$1168*R$1256</f>
        <v>1.0488352152488134</v>
      </c>
      <c r="T1326" s="229">
        <f>($D1184*10^-6)*$E$1202*$U$1225*$R$1167+R$1168*R$1256</f>
        <v>1.0163083549372172</v>
      </c>
      <c r="U1326" s="229">
        <f>($D1185*10^-6)*$E$1202*$U$1225*$R$1167+R$1168*R$1256</f>
        <v>1.0074429137124692</v>
      </c>
      <c r="V1326" s="229">
        <f>($D1186*10^-6)*$E$1202*$U$1225*$R$1167+R$1168*R$1256</f>
        <v>1.0173382447846964</v>
      </c>
      <c r="W1326" s="229">
        <f>($D1187*10^-6)*$E$1202*$U$1225*$R$1167+R$1168*R$1256</f>
        <v>1.0550751086920085</v>
      </c>
      <c r="X1326" s="229">
        <f>($D1188*10^-6)*$E$1202*$U$1225*$R$1167+R$1168*R$1256</f>
        <v>1.2144776249447795</v>
      </c>
      <c r="Y1326" s="229">
        <f>($D1189*10^-6)*$E$1202*$U$1225*$R$1167+R$1168*R$1256</f>
        <v>1.3738801411975503</v>
      </c>
      <c r="Z1326" s="229">
        <f>($D1190*10^-6)*$E$1202*$U$1225*$R$1167+R$1168*R$1256</f>
        <v>1.5332826574503209</v>
      </c>
      <c r="AA1326" s="367">
        <f>($D1191*10^-6)*$E$1202*$U$1225*$R$1167+R$1168*R$1256</f>
        <v>1.6926851737030915</v>
      </c>
    </row>
    <row r="1327" spans="1:27" ht="25.2" customHeight="1">
      <c r="A1327" s="455"/>
      <c r="B1327" s="287">
        <f t="shared" si="287"/>
        <v>2035</v>
      </c>
      <c r="C1327" s="309">
        <f t="shared" si="283"/>
        <v>49309</v>
      </c>
      <c r="D1327" s="90">
        <f t="shared" si="277"/>
        <v>2.5102623819749987</v>
      </c>
      <c r="E1327" s="90">
        <f t="shared" si="278"/>
        <v>1.282583308735157</v>
      </c>
      <c r="F1327" s="90">
        <f t="shared" si="279"/>
        <v>1.1191346892325496</v>
      </c>
      <c r="G1327" s="90">
        <f t="shared" si="280"/>
        <v>1.097261645772416</v>
      </c>
      <c r="H1327" s="90">
        <f t="shared" si="281"/>
        <v>1.2299073197253252</v>
      </c>
      <c r="I1327" s="90">
        <f t="shared" si="282"/>
        <v>1.6618213233443597</v>
      </c>
      <c r="J1327" s="14"/>
      <c r="K1327" s="366">
        <f t="shared" si="284"/>
        <v>1.0501577686728374</v>
      </c>
      <c r="L1327" s="14"/>
      <c r="M1327" s="109">
        <f t="shared" si="288"/>
        <v>2035</v>
      </c>
      <c r="N1327" s="229">
        <f>($D1178*10^-6)*$E$1202*$V$1225*$S$1167+S$1168*S$1256</f>
        <v>3.8024082054928652</v>
      </c>
      <c r="O1327" s="229">
        <f>($D1179*10^-6)*$E$1202*$V$1225*$S$1167+S$1168*S$1256</f>
        <v>2.1177291847138147</v>
      </c>
      <c r="P1327" s="229">
        <f>($D1180*10^-6)*$E$1202*$V$1225*$S$1167+S$1168*S$1256</f>
        <v>1.6106497557183161</v>
      </c>
      <c r="Q1327" s="229">
        <f>($D1181*10^-6)*$E$1202*$V$1225*$S$1167+S$1168*S$1256</f>
        <v>1.353235595959303</v>
      </c>
      <c r="R1327" s="229">
        <f>($D1182*10^-6)*$E$1202*$V$1225*$S$1167+S$1168*S$1256</f>
        <v>1.2119310215110111</v>
      </c>
      <c r="S1327" s="229">
        <f>($D1183*10^-6)*$E$1202*$V$1225*$S$1167+S$1168*S$1256</f>
        <v>1.1367615207187738</v>
      </c>
      <c r="T1327" s="229">
        <f>($D1184*10^-6)*$E$1202*$V$1225*$S$1167+S$1168*S$1256</f>
        <v>1.1015078577463251</v>
      </c>
      <c r="U1327" s="229">
        <f>($D1185*10^-6)*$E$1202*$V$1225*$S$1167+S$1168*S$1256</f>
        <v>1.0918992058799815</v>
      </c>
      <c r="V1327" s="229">
        <f>($D1186*10^-6)*$E$1202*$V$1225*$S$1167+S$1168*S$1256</f>
        <v>1.1026240856648506</v>
      </c>
      <c r="W1327" s="229">
        <f>($D1187*10^-6)*$E$1202*$V$1225*$S$1167+S$1168*S$1256</f>
        <v>1.1435245190015182</v>
      </c>
      <c r="X1327" s="229">
        <f>($D1188*10^-6)*$E$1202*$V$1225*$S$1167+S$1168*S$1256</f>
        <v>1.316290120449132</v>
      </c>
      <c r="Y1327" s="229">
        <f>($D1189*10^-6)*$E$1202*$V$1225*$S$1167+S$1168*S$1256</f>
        <v>1.489055721896746</v>
      </c>
      <c r="Z1327" s="229">
        <f>($D1190*10^-6)*$E$1202*$V$1225*$S$1167+S$1168*S$1256</f>
        <v>1.6618213233443595</v>
      </c>
      <c r="AA1327" s="367">
        <f>($D1191*10^-6)*$E$1202*$V$1225*$S$1167+S$1168*S$1256</f>
        <v>1.8345869247919733</v>
      </c>
    </row>
    <row r="1328" spans="1:27" ht="25.2" customHeight="1">
      <c r="A1328" s="455"/>
      <c r="B1328" s="287">
        <f t="shared" si="287"/>
        <v>2036</v>
      </c>
      <c r="C1328" s="309">
        <f t="shared" si="283"/>
        <v>49674</v>
      </c>
      <c r="D1328" s="90">
        <f t="shared" si="277"/>
        <v>2.7044263231222363</v>
      </c>
      <c r="E1328" s="90">
        <f t="shared" si="278"/>
        <v>1.3817886475323515</v>
      </c>
      <c r="F1328" s="90">
        <f t="shared" si="279"/>
        <v>1.2056975933720837</v>
      </c>
      <c r="G1328" s="90">
        <f t="shared" si="280"/>
        <v>1.1821327122962493</v>
      </c>
      <c r="H1328" s="90">
        <f t="shared" si="281"/>
        <v>1.3250382726322565</v>
      </c>
      <c r="I1328" s="90">
        <f t="shared" si="282"/>
        <v>1.7903599892383986</v>
      </c>
      <c r="J1328" s="14"/>
      <c r="K1328" s="366">
        <f t="shared" si="284"/>
        <v>1.1284349894089316</v>
      </c>
      <c r="L1328" s="14"/>
      <c r="M1328" s="109">
        <f t="shared" si="288"/>
        <v>2036</v>
      </c>
      <c r="N1328" s="229">
        <f>($D1178*10^-6)*$E$1202*$W$1225*$T$1167+T$1168*T$1256</f>
        <v>4.096517127464689</v>
      </c>
      <c r="O1328" s="229">
        <f>($D1179*10^-6)*$E$1202*$W$1225*$T$1167+T$1168*T$1256</f>
        <v>2.2815314420949937</v>
      </c>
      <c r="P1328" s="229">
        <f>($D1180*10^-6)*$E$1202*$W$1225*$T$1167+T$1168*T$1256</f>
        <v>1.7352303998070258</v>
      </c>
      <c r="Q1328" s="229">
        <f>($D1181*10^-6)*$E$1202*$W$1225*$T$1167+T$1168*T$1256</f>
        <v>1.4579057525528403</v>
      </c>
      <c r="R1328" s="229">
        <f>($D1182*10^-6)*$E$1202*$W$1225*$T$1167+T$1168*T$1256</f>
        <v>1.3056715425118628</v>
      </c>
      <c r="S1328" s="229">
        <f>($D1183*10^-6)*$E$1202*$W$1225*$T$1167+T$1168*T$1256</f>
        <v>1.2246878261887342</v>
      </c>
      <c r="T1328" s="229">
        <f>($D1184*10^-6)*$E$1202*$W$1225*$T$1167+T$1168*T$1256</f>
        <v>1.1867073605554332</v>
      </c>
      <c r="U1328" s="229">
        <f>($D1185*10^-6)*$E$1202*$W$1225*$T$1167+T$1168*T$1256</f>
        <v>1.176355498047494</v>
      </c>
      <c r="V1328" s="229">
        <f>($D1186*10^-6)*$E$1202*$W$1225*$T$1167+T$1168*T$1256</f>
        <v>1.1879099265450048</v>
      </c>
      <c r="W1328" s="229">
        <f>($D1187*10^-6)*$E$1202*$W$1225*$T$1167+T$1168*T$1256</f>
        <v>1.2319739293110279</v>
      </c>
      <c r="X1328" s="229">
        <f>($D1188*10^-6)*$E$1202*$W$1225*$T$1167+T$1168*T$1256</f>
        <v>1.4181026159534849</v>
      </c>
      <c r="Y1328" s="229">
        <f>($D1189*10^-6)*$E$1202*$W$1225*$T$1167+T$1168*T$1256</f>
        <v>1.6042313025959418</v>
      </c>
      <c r="Z1328" s="229">
        <f>($D1190*10^-6)*$E$1202*$W$1225*$T$1167+T$1168*T$1256</f>
        <v>1.7903599892383986</v>
      </c>
      <c r="AA1328" s="367">
        <f>($D1191*10^-6)*$E$1202*$W$1225*$T$1167+T$1168*T$1256</f>
        <v>1.9764886758808553</v>
      </c>
    </row>
    <row r="1329" spans="1:27" ht="25.2" customHeight="1">
      <c r="A1329" s="455"/>
      <c r="B1329" s="287">
        <f t="shared" si="287"/>
        <v>2037</v>
      </c>
      <c r="C1329" s="309">
        <f t="shared" si="283"/>
        <v>50040</v>
      </c>
      <c r="D1329" s="90">
        <f t="shared" si="277"/>
        <v>2.8916558377999295</v>
      </c>
      <c r="E1329" s="90">
        <f t="shared" si="278"/>
        <v>1.4774509385153605</v>
      </c>
      <c r="F1329" s="90">
        <f t="shared" si="279"/>
        <v>1.2891689652209202</v>
      </c>
      <c r="G1329" s="90">
        <f t="shared" si="280"/>
        <v>1.2639726693013742</v>
      </c>
      <c r="H1329" s="90">
        <f t="shared" si="281"/>
        <v>1.4167716915067974</v>
      </c>
      <c r="I1329" s="90">
        <f t="shared" si="282"/>
        <v>1.9143079884933645</v>
      </c>
      <c r="J1329" s="14"/>
      <c r="K1329" s="366">
        <f t="shared" si="284"/>
        <v>1.203287437225794</v>
      </c>
      <c r="L1329" s="14"/>
      <c r="M1329" s="109">
        <f t="shared" si="288"/>
        <v>2037</v>
      </c>
      <c r="N1329" s="229">
        <f>($D1178*10^-6)*$E$1202*$X$1225*$U$1167+U$1168*U$1256</f>
        <v>4.3801221593660911</v>
      </c>
      <c r="O1329" s="229">
        <f>($D1179*10^-6)*$E$1202*$X$1225*$U$1167+U$1168*U$1256</f>
        <v>2.4394836188554163</v>
      </c>
      <c r="P1329" s="229">
        <f>($D1180*10^-6)*$E$1202*$X$1225*$U$1167+U$1168*U$1256</f>
        <v>1.8553617351782814</v>
      </c>
      <c r="Q1329" s="229">
        <f>($D1181*10^-6)*$E$1202*$X$1225*$U$1167+U$1168*U$1256</f>
        <v>1.5588376892680369</v>
      </c>
      <c r="R1329" s="229">
        <f>($D1182*10^-6)*$E$1202*$X$1225*$U$1167+U$1168*U$1256</f>
        <v>1.396064187762684</v>
      </c>
      <c r="S1329" s="229">
        <f>($D1183*10^-6)*$E$1202*$X$1225*$U$1167+U$1168*U$1256</f>
        <v>1.3094739064633389</v>
      </c>
      <c r="T1329" s="229">
        <f>($D1184*10^-6)*$E$1202*$X$1225*$U$1167+U$1168*U$1256</f>
        <v>1.2688640239785016</v>
      </c>
      <c r="U1329" s="229">
        <f>($D1185*10^-6)*$E$1202*$X$1225*$U$1167+U$1168*U$1256</f>
        <v>1.2577954940661666</v>
      </c>
      <c r="V1329" s="229">
        <f>($D1186*10^-6)*$E$1202*$X$1225*$U$1167+U$1168*U$1256</f>
        <v>1.270149844536582</v>
      </c>
      <c r="W1329" s="229">
        <f>($D1187*10^-6)*$E$1202*$X$1225*$U$1167+U$1168*U$1256</f>
        <v>1.3172644321094837</v>
      </c>
      <c r="X1329" s="229">
        <f>($D1188*10^-6)*$E$1202*$X$1225*$U$1167+U$1168*U$1256</f>
        <v>1.5162789509041108</v>
      </c>
      <c r="Y1329" s="229">
        <f>($D1189*10^-6)*$E$1202*$X$1225*$U$1167+U$1168*U$1256</f>
        <v>1.7152934696987379</v>
      </c>
      <c r="Z1329" s="229">
        <f>($D1190*10^-6)*$E$1202*$X$1225*$U$1167+U$1168*U$1256</f>
        <v>1.9143079884933647</v>
      </c>
      <c r="AA1329" s="367">
        <f>($D1191*10^-6)*$E$1202*$X$1225*$U$1167+U$1168*U$1256</f>
        <v>2.1133225072879913</v>
      </c>
    </row>
    <row r="1330" spans="1:27" ht="25.2" customHeight="1">
      <c r="A1330" s="455"/>
      <c r="B1330" s="287">
        <f t="shared" si="287"/>
        <v>2038</v>
      </c>
      <c r="C1330" s="309">
        <f t="shared" si="283"/>
        <v>50405</v>
      </c>
      <c r="D1330" s="90">
        <f t="shared" si="277"/>
        <v>3.0788853524776223</v>
      </c>
      <c r="E1330" s="90">
        <f t="shared" si="278"/>
        <v>1.5731132294983694</v>
      </c>
      <c r="F1330" s="90">
        <f t="shared" si="279"/>
        <v>1.3726403370697566</v>
      </c>
      <c r="G1330" s="90">
        <f t="shared" si="280"/>
        <v>1.3458126263064993</v>
      </c>
      <c r="H1330" s="90">
        <f t="shared" si="281"/>
        <v>1.5085051103813378</v>
      </c>
      <c r="I1330" s="90">
        <f t="shared" si="282"/>
        <v>2.0382559877483306</v>
      </c>
      <c r="J1330" s="14"/>
      <c r="K1330" s="366">
        <f t="shared" si="284"/>
        <v>1.2775937117068252</v>
      </c>
      <c r="L1330" s="14"/>
      <c r="M1330" s="109">
        <f t="shared" si="288"/>
        <v>2038</v>
      </c>
      <c r="N1330" s="229">
        <f>($D1178*10^-6)*$E$1202*$Y$1225*$V$1167+V$1168*V$1256</f>
        <v>4.6637271912674922</v>
      </c>
      <c r="O1330" s="229">
        <f>($D1179*10^-6)*$E$1202*$Y$1225*$V$1167+V$1168*V$1256</f>
        <v>2.5974357956158389</v>
      </c>
      <c r="P1330" s="229">
        <f>($D1180*10^-6)*$E$1202*$Y$1225*$V$1167+V$1168*V$1256</f>
        <v>1.975493070549537</v>
      </c>
      <c r="Q1330" s="229">
        <f>($D1181*10^-6)*$E$1202*$Y$1225*$V$1167+V$1168*V$1256</f>
        <v>1.6597696259832335</v>
      </c>
      <c r="R1330" s="229">
        <f>($D1182*10^-6)*$E$1202*$Y$1225*$V$1167+V$1168*V$1256</f>
        <v>1.4864568330135053</v>
      </c>
      <c r="S1330" s="229">
        <f>($D1183*10^-6)*$E$1202*$Y$1225*$V$1167+V$1168*V$1256</f>
        <v>1.3942599867379435</v>
      </c>
      <c r="T1330" s="229">
        <f>($D1184*10^-6)*$E$1202*$Y$1225*$V$1167+V$1168*V$1256</f>
        <v>1.35102068740157</v>
      </c>
      <c r="U1330" s="229">
        <f>($D1185*10^-6)*$E$1202*$Y$1225*$V$1167+V$1168*V$1256</f>
        <v>1.3392354900848393</v>
      </c>
      <c r="V1330" s="229">
        <f>($D1186*10^-6)*$E$1202*$Y$1225*$V$1167+V$1168*V$1256</f>
        <v>1.3523897625281593</v>
      </c>
      <c r="W1330" s="229">
        <f>($D1187*10^-6)*$E$1202*$Y$1225*$V$1167+V$1168*V$1256</f>
        <v>1.4025549349079394</v>
      </c>
      <c r="X1330" s="229">
        <f>($D1188*10^-6)*$E$1202*$Y$1225*$V$1167+V$1168*V$1256</f>
        <v>1.6144552858547365</v>
      </c>
      <c r="Y1330" s="229">
        <f>($D1189*10^-6)*$E$1202*$Y$1225*$V$1167+V$1168*V$1256</f>
        <v>1.8263556368015339</v>
      </c>
      <c r="Z1330" s="229">
        <f>($D1190*10^-6)*$E$1202*$Y$1225*$V$1167+V$1168*V$1256</f>
        <v>2.0382559877483306</v>
      </c>
      <c r="AA1330" s="367">
        <f>($D1191*10^-6)*$E$1202*$Y$1225*$V$1167+V$1168*V$1256</f>
        <v>2.2501563386951275</v>
      </c>
    </row>
    <row r="1331" spans="1:27" ht="25.2" customHeight="1">
      <c r="A1331" s="455"/>
      <c r="B1331" s="287">
        <f t="shared" si="287"/>
        <v>2039</v>
      </c>
      <c r="C1331" s="309">
        <f t="shared" si="283"/>
        <v>50770</v>
      </c>
      <c r="D1331" s="90">
        <f t="shared" si="277"/>
        <v>3.266114867155316</v>
      </c>
      <c r="E1331" s="90">
        <f t="shared" si="278"/>
        <v>1.6687755204813783</v>
      </c>
      <c r="F1331" s="90">
        <f t="shared" si="279"/>
        <v>1.4561117089185935</v>
      </c>
      <c r="G1331" s="90">
        <f t="shared" si="280"/>
        <v>1.427652583311624</v>
      </c>
      <c r="H1331" s="90">
        <f t="shared" si="281"/>
        <v>1.6002385292558787</v>
      </c>
      <c r="I1331" s="90">
        <f t="shared" si="282"/>
        <v>2.1622039870032967</v>
      </c>
      <c r="J1331" s="14"/>
      <c r="K1331" s="366">
        <f t="shared" si="284"/>
        <v>1.3513314241241758</v>
      </c>
      <c r="L1331" s="14"/>
      <c r="M1331" s="109">
        <f t="shared" si="288"/>
        <v>2039</v>
      </c>
      <c r="N1331" s="229">
        <f>($D1178*10^-6)*$E$1202*$Z$1225*$W$1167+W$1168*W$1256</f>
        <v>4.9473322231688934</v>
      </c>
      <c r="O1331" s="229">
        <f>($D1179*10^-6)*$E$1202*$Z$1225*$W$1167+W$1168*W$1256</f>
        <v>2.7553879723762615</v>
      </c>
      <c r="P1331" s="229">
        <f>($D1180*10^-6)*$E$1202*$Z$1225*$W$1167+W$1168*W$1256</f>
        <v>2.0956244059207925</v>
      </c>
      <c r="Q1331" s="229">
        <f>($D1181*10^-6)*$E$1202*$Z$1225*$W$1167+W$1168*W$1256</f>
        <v>1.7607015626984301</v>
      </c>
      <c r="R1331" s="229">
        <f>($D1182*10^-6)*$E$1202*$Z$1225*$W$1167+W$1168*W$1256</f>
        <v>1.5768494782643265</v>
      </c>
      <c r="S1331" s="229">
        <f>($D1183*10^-6)*$E$1202*$Z$1225*$W$1167+W$1168*W$1256</f>
        <v>1.4790460670125483</v>
      </c>
      <c r="T1331" s="229">
        <f>($D1184*10^-6)*$E$1202*$Z$1225*$W$1167+W$1168*W$1256</f>
        <v>1.4331773508246386</v>
      </c>
      <c r="U1331" s="229">
        <f>($D1185*10^-6)*$E$1202*$Z$1225*$W$1167+W$1168*W$1256</f>
        <v>1.4206754861035118</v>
      </c>
      <c r="V1331" s="229">
        <f>($D1186*10^-6)*$E$1202*$Z$1225*$W$1167+W$1168*W$1256</f>
        <v>1.4346296805197365</v>
      </c>
      <c r="W1331" s="229">
        <f>($D1187*10^-6)*$E$1202*$Z$1225*$W$1167+W$1168*W$1256</f>
        <v>1.4878454377063952</v>
      </c>
      <c r="X1331" s="229">
        <f>($D1188*10^-6)*$E$1202*$Z$1225*$W$1167+W$1168*W$1256</f>
        <v>1.7126316208053625</v>
      </c>
      <c r="Y1331" s="229">
        <f>($D1189*10^-6)*$E$1202*$Z$1225*$W$1167+W$1168*W$1256</f>
        <v>1.9374178039043297</v>
      </c>
      <c r="Z1331" s="229">
        <f>($D1190*10^-6)*$E$1202*$Z$1225*$W$1167+W$1168*W$1256</f>
        <v>2.1622039870032967</v>
      </c>
      <c r="AA1331" s="367">
        <f>($D1191*10^-6)*$E$1202*$Z$1225*$W$1167+W$1168*W$1256</f>
        <v>2.3869901701022638</v>
      </c>
    </row>
    <row r="1332" spans="1:27" ht="25.2" customHeight="1">
      <c r="A1332" s="455"/>
      <c r="B1332" s="287">
        <f t="shared" si="287"/>
        <v>2040</v>
      </c>
      <c r="C1332" s="309">
        <f t="shared" si="283"/>
        <v>51135</v>
      </c>
      <c r="D1332" s="90">
        <f t="shared" si="277"/>
        <v>3.4533443818330092</v>
      </c>
      <c r="E1332" s="90">
        <f t="shared" si="278"/>
        <v>1.7644378114643873</v>
      </c>
      <c r="F1332" s="90">
        <f t="shared" si="279"/>
        <v>1.53958308076743</v>
      </c>
      <c r="G1332" s="90">
        <f t="shared" si="280"/>
        <v>1.509492540316749</v>
      </c>
      <c r="H1332" s="90">
        <f t="shared" si="281"/>
        <v>1.6919719481304196</v>
      </c>
      <c r="I1332" s="90">
        <f t="shared" si="282"/>
        <v>2.2861519862582629</v>
      </c>
      <c r="J1332" s="14"/>
      <c r="K1332" s="366">
        <f t="shared" si="284"/>
        <v>1.4244781857499942</v>
      </c>
      <c r="L1332" s="14"/>
      <c r="M1332" s="109">
        <f t="shared" si="288"/>
        <v>2040</v>
      </c>
      <c r="N1332" s="229">
        <f>($D1178*10^-6)*$E$1202*$AA$1225*$X$1167+X$1168*X$1256</f>
        <v>5.2309372550702955</v>
      </c>
      <c r="O1332" s="229">
        <f>($D1179*10^-6)*$E$1202*$AA$1225*$X$1167+X$1168*X$1256</f>
        <v>2.9133401491366842</v>
      </c>
      <c r="P1332" s="229">
        <f>($D1180*10^-6)*$E$1202*$AA$1225*$X$1167+X$1168*X$1256</f>
        <v>2.2157557412920483</v>
      </c>
      <c r="Q1332" s="229">
        <f>($D1181*10^-6)*$E$1202*$AA$1225*$X$1167+X$1168*X$1256</f>
        <v>1.8616334994136268</v>
      </c>
      <c r="R1332" s="229">
        <f>($D1182*10^-6)*$E$1202*$AA$1225*$X$1167+X$1168*X$1256</f>
        <v>1.6672421235151478</v>
      </c>
      <c r="S1332" s="229">
        <f>($D1183*10^-6)*$E$1202*$AA$1225*$X$1167+X$1168*X$1256</f>
        <v>1.5638321472871528</v>
      </c>
      <c r="T1332" s="229">
        <f>($D1184*10^-6)*$E$1202*$AA$1225*$X$1167+X$1168*X$1256</f>
        <v>1.515334014247707</v>
      </c>
      <c r="U1332" s="229">
        <f>($D1185*10^-6)*$E$1202*$AA$1225*$X$1167+X$1168*X$1256</f>
        <v>1.5021154821221845</v>
      </c>
      <c r="V1332" s="229">
        <f>($D1186*10^-6)*$E$1202*$AA$1225*$X$1167+X$1168*X$1256</f>
        <v>1.5168695985113136</v>
      </c>
      <c r="W1332" s="229">
        <f>($D1187*10^-6)*$E$1202*$AA$1225*$X$1167+X$1168*X$1256</f>
        <v>1.5731359405048511</v>
      </c>
      <c r="X1332" s="229">
        <f>($D1188*10^-6)*$E$1202*$AA$1225*$X$1167+X$1168*X$1256</f>
        <v>1.8108079557559884</v>
      </c>
      <c r="Y1332" s="229">
        <f>($D1189*10^-6)*$E$1202*$AA$1225*$X$1167+X$1168*X$1256</f>
        <v>2.0484799710071258</v>
      </c>
      <c r="Z1332" s="229">
        <f>($D1190*10^-6)*$E$1202*$AA$1225*$X$1167+X$1168*X$1256</f>
        <v>2.2861519862582629</v>
      </c>
      <c r="AA1332" s="367">
        <f>($D1191*10^-6)*$E$1202*$AA$1225*$X$1167+X$1168*X$1256</f>
        <v>2.5238240015093996</v>
      </c>
    </row>
    <row r="1333" spans="1:27" ht="25.2" customHeight="1">
      <c r="A1333" s="455"/>
      <c r="B1333" s="287">
        <f>B1332+1</f>
        <v>2041</v>
      </c>
      <c r="C1333" s="309">
        <f t="shared" si="283"/>
        <v>51501</v>
      </c>
      <c r="D1333" s="90">
        <f t="shared" si="277"/>
        <v>3.640573896510702</v>
      </c>
      <c r="E1333" s="90">
        <f t="shared" si="278"/>
        <v>1.8601001024473962</v>
      </c>
      <c r="F1333" s="90">
        <f t="shared" si="279"/>
        <v>1.6230544526162665</v>
      </c>
      <c r="G1333" s="90">
        <f t="shared" si="280"/>
        <v>1.5913324973218741</v>
      </c>
      <c r="H1333" s="90">
        <f t="shared" si="281"/>
        <v>1.7837053670049605</v>
      </c>
      <c r="I1333" s="90">
        <f t="shared" si="282"/>
        <v>2.410099985513229</v>
      </c>
      <c r="J1333" s="14"/>
      <c r="K1333" s="366">
        <f t="shared" si="284"/>
        <v>1.4982571057984833</v>
      </c>
      <c r="L1333" s="14"/>
      <c r="M1333" s="109">
        <f>M1332+1</f>
        <v>2041</v>
      </c>
      <c r="N1333" s="229">
        <f>($D1178*10^-6)*$E$1202*$AB$1225*$Y$1167+Y$1168*Y$1256</f>
        <v>5.5145422869716967</v>
      </c>
      <c r="O1333" s="229">
        <f>($D1179*10^-6)*$E$1202*$AB$1225*$Y$1167+Y$1168*Y$1256</f>
        <v>3.0712923258971068</v>
      </c>
      <c r="P1333" s="229">
        <f>($D1180*10^-6)*$E$1202*$AB$1225*$Y$1167+Y$1168*Y$1256</f>
        <v>2.3358870766633038</v>
      </c>
      <c r="Q1333" s="229">
        <f>($D1181*10^-6)*$E$1202*$AB$1225*$Y$1167+Y$1168*Y$1256</f>
        <v>1.9625654361288234</v>
      </c>
      <c r="R1333" s="229">
        <f>($D1182*10^-6)*$E$1202*$AB$1225*$Y$1167+Y$1168*Y$1256</f>
        <v>1.757634768765969</v>
      </c>
      <c r="S1333" s="229">
        <f>($D1183*10^-6)*$E$1202*$AB$1225*$Y$1167+Y$1168*Y$1256</f>
        <v>1.6486182275617576</v>
      </c>
      <c r="T1333" s="229">
        <f>($D1184*10^-6)*$E$1202*$AB$1225*$Y$1167+Y$1168*Y$1256</f>
        <v>1.5974906776707753</v>
      </c>
      <c r="U1333" s="229">
        <f>($D1185*10^-6)*$E$1202*$AB$1225*$Y$1167+Y$1168*Y$1256</f>
        <v>1.5835554781408572</v>
      </c>
      <c r="V1333" s="229">
        <f>($D1186*10^-6)*$E$1202*$AB$1225*$Y$1167+Y$1168*Y$1256</f>
        <v>1.599109516502891</v>
      </c>
      <c r="W1333" s="229">
        <f>($D1187*10^-6)*$E$1202*$AB$1225*$Y$1167+Y$1168*Y$1256</f>
        <v>1.6584264433033067</v>
      </c>
      <c r="X1333" s="229">
        <f>($D1188*10^-6)*$E$1202*$AB$1225*$Y$1167+Y$1168*Y$1256</f>
        <v>1.9089842907066141</v>
      </c>
      <c r="Y1333" s="229">
        <f>($D1189*10^-6)*$E$1202*$AB$1225*$Y$1167+Y$1168*Y$1256</f>
        <v>2.1595421381099218</v>
      </c>
      <c r="Z1333" s="229">
        <f>($D1190*10^-6)*$E$1202*$AB$1225*$Y$1167+Y$1168*Y$1256</f>
        <v>2.4100999855132286</v>
      </c>
      <c r="AA1333" s="367">
        <f>($D1191*10^-6)*$E$1202*$AB$1225*$Y$1167+Y$1168*Y$1256</f>
        <v>2.6606578329165358</v>
      </c>
    </row>
    <row r="1334" spans="1:27" ht="25.2" customHeight="1">
      <c r="A1334" s="455"/>
      <c r="B1334" s="287">
        <f t="shared" ref="B1334:B1342" si="289">B1333+1</f>
        <v>2042</v>
      </c>
      <c r="C1334" s="309">
        <f t="shared" si="283"/>
        <v>51866</v>
      </c>
      <c r="D1334" s="90">
        <f t="shared" si="277"/>
        <v>3.8278034111883961</v>
      </c>
      <c r="E1334" s="90">
        <f t="shared" si="278"/>
        <v>1.9557623934304051</v>
      </c>
      <c r="F1334" s="90">
        <f t="shared" si="279"/>
        <v>1.7065258244651029</v>
      </c>
      <c r="G1334" s="90">
        <f t="shared" si="280"/>
        <v>1.673172454326999</v>
      </c>
      <c r="H1334" s="90">
        <f t="shared" si="281"/>
        <v>1.8754387858795014</v>
      </c>
      <c r="I1334" s="90">
        <f t="shared" si="282"/>
        <v>2.5340479847681947</v>
      </c>
      <c r="J1334" s="14"/>
      <c r="K1334" s="366">
        <f t="shared" si="284"/>
        <v>1.5716809809937315</v>
      </c>
      <c r="L1334" s="14"/>
      <c r="M1334" s="109">
        <f t="shared" ref="M1334:M1342" si="290">M1333+1</f>
        <v>2042</v>
      </c>
      <c r="N1334" s="229">
        <f>($D1178*10^-6)*$E$1202*$AC$1225*$Z$1167+Z$1168*Z$1256</f>
        <v>5.7981473188730979</v>
      </c>
      <c r="O1334" s="229">
        <f>($D1179*10^-6)*$E$1202*$AC$1225*$Z$1167+Z$1168*Z$1256</f>
        <v>3.2292445026575294</v>
      </c>
      <c r="P1334" s="229">
        <f>($D1180*10^-6)*$E$1202*$AC$1225*$Z$1167+Z$1168*Z$1256</f>
        <v>2.4560184120345592</v>
      </c>
      <c r="Q1334" s="229">
        <f>($D1181*10^-6)*$E$1202*$AC$1225*$Z$1167+Z$1168*Z$1256</f>
        <v>2.06349737284402</v>
      </c>
      <c r="R1334" s="229">
        <f>($D1182*10^-6)*$E$1202*$AC$1225*$Z$1167+Z$1168*Z$1256</f>
        <v>1.8480274140167903</v>
      </c>
      <c r="S1334" s="229">
        <f>($D1183*10^-6)*$E$1202*$AC$1225*$Z$1167+Z$1168*Z$1256</f>
        <v>1.7334043078363621</v>
      </c>
      <c r="T1334" s="229">
        <f>($D1184*10^-6)*$E$1202*$AC$1225*$Z$1167+Z$1168*Z$1256</f>
        <v>1.6796473410938437</v>
      </c>
      <c r="U1334" s="229">
        <f>($D1185*10^-6)*$E$1202*$AC$1225*$Z$1167+Z$1168*Z$1256</f>
        <v>1.6649954741595299</v>
      </c>
      <c r="V1334" s="229">
        <f>($D1186*10^-6)*$E$1202*$AC$1225*$Z$1167+Z$1168*Z$1256</f>
        <v>1.6813494344944682</v>
      </c>
      <c r="W1334" s="229">
        <f>($D1187*10^-6)*$E$1202*$AC$1225*$Z$1167+Z$1168*Z$1256</f>
        <v>1.7437169461017625</v>
      </c>
      <c r="X1334" s="229">
        <f>($D1188*10^-6)*$E$1202*$AC$1225*$Z$1167+Z$1168*Z$1256</f>
        <v>2.0071606256572401</v>
      </c>
      <c r="Y1334" s="229">
        <f>($D1189*10^-6)*$E$1202*$AC$1225*$Z$1167+Z$1168*Z$1256</f>
        <v>2.2706043052127174</v>
      </c>
      <c r="Z1334" s="229">
        <f>($D1190*10^-6)*$E$1202*$AC$1225*$Z$1167+Z$1168*Z$1256</f>
        <v>2.5340479847681947</v>
      </c>
      <c r="AA1334" s="367">
        <f>($D1191*10^-6)*$E$1202*$AC$1225*$Z$1167+Z$1168*Z$1256</f>
        <v>2.797491664323672</v>
      </c>
    </row>
    <row r="1335" spans="1:27" ht="25.2" customHeight="1">
      <c r="A1335" s="455"/>
      <c r="B1335" s="287">
        <f t="shared" si="289"/>
        <v>2043</v>
      </c>
      <c r="C1335" s="309">
        <f t="shared" si="283"/>
        <v>52231</v>
      </c>
      <c r="D1335" s="90">
        <f t="shared" si="277"/>
        <v>4.0150329258660884</v>
      </c>
      <c r="E1335" s="90">
        <f t="shared" si="278"/>
        <v>2.0514246844134143</v>
      </c>
      <c r="F1335" s="90">
        <f t="shared" si="279"/>
        <v>1.7899971963139398</v>
      </c>
      <c r="G1335" s="90">
        <f t="shared" si="280"/>
        <v>1.7550124113321242</v>
      </c>
      <c r="H1335" s="90">
        <f t="shared" si="281"/>
        <v>1.9671722047540423</v>
      </c>
      <c r="I1335" s="90">
        <f t="shared" si="282"/>
        <v>2.6579959840231613</v>
      </c>
      <c r="J1335" s="14"/>
      <c r="K1335" s="366">
        <f t="shared" si="284"/>
        <v>1.6447498113357415</v>
      </c>
      <c r="L1335" s="14"/>
      <c r="M1335" s="109">
        <f t="shared" si="290"/>
        <v>2043</v>
      </c>
      <c r="N1335" s="229">
        <f>($D1178*10^-6)*$E$1202*$AD$1225*$AA$1167+AA$1168*AA$1256</f>
        <v>6.0817523507744999</v>
      </c>
      <c r="O1335" s="229">
        <f>($D1179*10^-6)*$E$1202*$AD$1225*$AA$1167+AA$1168*AA$1256</f>
        <v>3.3871966794179524</v>
      </c>
      <c r="P1335" s="229">
        <f>($D1180*10^-6)*$E$1202*$AD$1225*$AA$1167+AA$1168*AA$1256</f>
        <v>2.5761497474058155</v>
      </c>
      <c r="Q1335" s="229">
        <f>($D1181*10^-6)*$E$1202*$AD$1225*$AA$1167+AA$1168*AA$1256</f>
        <v>2.1644293095592166</v>
      </c>
      <c r="R1335" s="229">
        <f>($D1182*10^-6)*$E$1202*$AD$1225*$AA$1167+AA$1168*AA$1256</f>
        <v>1.9384200592676117</v>
      </c>
      <c r="S1335" s="229">
        <f>($D1183*10^-6)*$E$1202*$AD$1225*$AA$1167+AA$1168*AA$1256</f>
        <v>1.8181903881109671</v>
      </c>
      <c r="T1335" s="229">
        <f>($D1184*10^-6)*$E$1202*$AD$1225*$AA$1167+AA$1168*AA$1256</f>
        <v>1.7618040045169123</v>
      </c>
      <c r="U1335" s="229">
        <f>($D1185*10^-6)*$E$1202*$AD$1225*$AA$1167+AA$1168*AA$1256</f>
        <v>1.7464354701782026</v>
      </c>
      <c r="V1335" s="229">
        <f>($D1186*10^-6)*$E$1202*$AD$1225*$AA$1167+AA$1168*AA$1256</f>
        <v>1.7635893524860455</v>
      </c>
      <c r="W1335" s="229">
        <f>($D1187*10^-6)*$E$1202*$AD$1225*$AA$1167+AA$1168*AA$1256</f>
        <v>1.8290074489002184</v>
      </c>
      <c r="X1335" s="229">
        <f>($D1188*10^-6)*$E$1202*$AD$1225*$AA$1167+AA$1168*AA$1256</f>
        <v>2.105336960607866</v>
      </c>
      <c r="Y1335" s="229">
        <f>($D1189*10^-6)*$E$1202*$AD$1225*$AA$1167+AA$1168*AA$1256</f>
        <v>2.3816664723155139</v>
      </c>
      <c r="Z1335" s="229">
        <f>($D1190*10^-6)*$E$1202*$AD$1225*$AA$1167+AA$1168*AA$1256</f>
        <v>2.6579959840231608</v>
      </c>
      <c r="AA1335" s="367">
        <f>($D1191*10^-6)*$E$1202*$AD$1225*$AA$1167+AA$1168*AA$1256</f>
        <v>2.9343254957308083</v>
      </c>
    </row>
    <row r="1336" spans="1:27" ht="25.2" customHeight="1">
      <c r="A1336" s="455"/>
      <c r="B1336" s="287">
        <f t="shared" si="289"/>
        <v>2044</v>
      </c>
      <c r="C1336" s="309">
        <f t="shared" si="283"/>
        <v>52596</v>
      </c>
      <c r="D1336" s="90">
        <f t="shared" si="277"/>
        <v>4.202262440543783</v>
      </c>
      <c r="E1336" s="90">
        <f t="shared" si="278"/>
        <v>2.147086975396423</v>
      </c>
      <c r="F1336" s="90">
        <f t="shared" si="279"/>
        <v>1.8734685681627763</v>
      </c>
      <c r="G1336" s="90">
        <f t="shared" si="280"/>
        <v>1.8368523683372491</v>
      </c>
      <c r="H1336" s="90">
        <f t="shared" si="281"/>
        <v>2.0589056236285832</v>
      </c>
      <c r="I1336" s="90">
        <f t="shared" si="282"/>
        <v>2.7819439832781274</v>
      </c>
      <c r="J1336" s="14"/>
      <c r="K1336" s="366">
        <f t="shared" si="284"/>
        <v>1.7174635968245109</v>
      </c>
      <c r="L1336" s="14"/>
      <c r="M1336" s="109">
        <f t="shared" si="290"/>
        <v>2044</v>
      </c>
      <c r="N1336" s="229">
        <f>($D1178*10^-6)*$E$1202*$AE$1225*$AB$1167+AB$1168*AB$1256</f>
        <v>6.365357382675902</v>
      </c>
      <c r="O1336" s="229">
        <f>($D1179*10^-6)*$E$1202*$AE$1225*$AB$1167+AB$1168*AB$1256</f>
        <v>3.5451488561783746</v>
      </c>
      <c r="P1336" s="229">
        <f>($D1180*10^-6)*$E$1202*$AE$1225*$AB$1167+AB$1168*AB$1256</f>
        <v>2.6962810827770709</v>
      </c>
      <c r="Q1336" s="229">
        <f>($D1181*10^-6)*$E$1202*$AE$1225*$AB$1167+AB$1168*AB$1256</f>
        <v>2.2653612462744133</v>
      </c>
      <c r="R1336" s="229">
        <f>($D1182*10^-6)*$E$1202*$AE$1225*$AB$1167+AB$1168*AB$1256</f>
        <v>2.0288127045184328</v>
      </c>
      <c r="S1336" s="229">
        <f>($D1183*10^-6)*$E$1202*$AE$1225*$AB$1167+AB$1168*AB$1256</f>
        <v>1.9029764683855717</v>
      </c>
      <c r="T1336" s="229">
        <f>($D1184*10^-6)*$E$1202*$AE$1225*$AB$1167+AB$1168*AB$1256</f>
        <v>1.8439606679399809</v>
      </c>
      <c r="U1336" s="229">
        <f>($D1185*10^-6)*$E$1202*$AE$1225*$AB$1167+AB$1168*AB$1256</f>
        <v>1.8278754661968752</v>
      </c>
      <c r="V1336" s="229">
        <f>($D1186*10^-6)*$E$1202*$AE$1225*$AB$1167+AB$1168*AB$1256</f>
        <v>1.8458292704776229</v>
      </c>
      <c r="W1336" s="229">
        <f>($D1187*10^-6)*$E$1202*$AE$1225*$AB$1167+AB$1168*AB$1256</f>
        <v>1.9142979516986742</v>
      </c>
      <c r="X1336" s="229">
        <f>($D1188*10^-6)*$E$1202*$AE$1225*$AB$1167+AB$1168*AB$1256</f>
        <v>2.203513295558492</v>
      </c>
      <c r="Y1336" s="229">
        <f>($D1189*10^-6)*$E$1202*$AE$1225*$AB$1167+AB$1168*AB$1256</f>
        <v>2.4927286394183099</v>
      </c>
      <c r="Z1336" s="229">
        <f>($D1190*10^-6)*$E$1202*$AE$1225*$AB$1167+AB$1168*AB$1256</f>
        <v>2.781943983278127</v>
      </c>
      <c r="AA1336" s="367">
        <f>($D1191*10^-6)*$E$1202*$AE$1225*$AB$1167+AB$1168*AB$1256</f>
        <v>3.0711593271379445</v>
      </c>
    </row>
    <row r="1337" spans="1:27" ht="25.2" customHeight="1">
      <c r="A1337" s="455"/>
      <c r="B1337" s="287">
        <f t="shared" si="289"/>
        <v>2045</v>
      </c>
      <c r="C1337" s="309">
        <f t="shared" si="283"/>
        <v>52962</v>
      </c>
      <c r="D1337" s="90">
        <f t="shared" si="277"/>
        <v>4.3894919552214757</v>
      </c>
      <c r="E1337" s="90">
        <f t="shared" si="278"/>
        <v>2.2427492663794322</v>
      </c>
      <c r="F1337" s="90">
        <f t="shared" si="279"/>
        <v>1.9569399400116128</v>
      </c>
      <c r="G1337" s="90">
        <f t="shared" si="280"/>
        <v>1.918692325342374</v>
      </c>
      <c r="H1337" s="90">
        <f t="shared" si="281"/>
        <v>2.1506390425031237</v>
      </c>
      <c r="I1337" s="90">
        <f t="shared" si="282"/>
        <v>2.9058919825330931</v>
      </c>
      <c r="J1337" s="14"/>
      <c r="K1337" s="366">
        <f t="shared" si="284"/>
        <v>1.7898223374600415</v>
      </c>
      <c r="L1337" s="14"/>
      <c r="M1337" s="109">
        <f t="shared" si="290"/>
        <v>2045</v>
      </c>
      <c r="N1337" s="229">
        <f>($D1178*10^-6)*$E$1202*$AF$1225*$AC$1167+AC$1168*AC$1256</f>
        <v>6.6489624145773032</v>
      </c>
      <c r="O1337" s="229">
        <f>($D1179*10^-6)*$E$1202*$AF$1225*$AC$1167+AC$1168*AC$1256</f>
        <v>3.7031010329387972</v>
      </c>
      <c r="P1337" s="229">
        <f>($D1180*10^-6)*$E$1202*$AF$1225*$AC$1167+AC$1168*AC$1256</f>
        <v>2.8164124181483263</v>
      </c>
      <c r="Q1337" s="229">
        <f>($D1181*10^-6)*$E$1202*$AF$1225*$AC$1167+AC$1168*AC$1256</f>
        <v>2.3662931829896099</v>
      </c>
      <c r="R1337" s="229">
        <f>($D1182*10^-6)*$E$1202*$AF$1225*$AC$1167+AC$1168*AC$1256</f>
        <v>2.119205349769254</v>
      </c>
      <c r="S1337" s="229">
        <f>($D1183*10^-6)*$E$1202*$AF$1225*$AC$1167+AC$1168*AC$1256</f>
        <v>1.9877625486601764</v>
      </c>
      <c r="T1337" s="229">
        <f>($D1184*10^-6)*$E$1202*$AF$1225*$AC$1167+AC$1168*AC$1256</f>
        <v>1.9261173313630493</v>
      </c>
      <c r="U1337" s="229">
        <f>($D1185*10^-6)*$E$1202*$AF$1225*$AC$1167+AC$1168*AC$1256</f>
        <v>1.9093154622155479</v>
      </c>
      <c r="V1337" s="229">
        <f>($D1186*10^-6)*$E$1202*$AF$1225*$AC$1167+AC$1168*AC$1256</f>
        <v>1.9280691884692001</v>
      </c>
      <c r="W1337" s="229">
        <f>($D1187*10^-6)*$E$1202*$AF$1225*$AC$1167+AC$1168*AC$1256</f>
        <v>1.9995884544971299</v>
      </c>
      <c r="X1337" s="229">
        <f>($D1188*10^-6)*$E$1202*$AF$1225*$AC$1167+AC$1168*AC$1256</f>
        <v>2.3016896305091179</v>
      </c>
      <c r="Y1337" s="229">
        <f>($D1189*10^-6)*$E$1202*$AF$1225*$AC$1167+AC$1168*AC$1256</f>
        <v>2.6037908065211055</v>
      </c>
      <c r="Z1337" s="229">
        <f>($D1190*10^-6)*$E$1202*$AF$1225*$AC$1167+AC$1168*AC$1256</f>
        <v>2.9058919825330931</v>
      </c>
      <c r="AA1337" s="367">
        <f>($D1191*10^-6)*$E$1202*$AF$1225*$AC$1167+AC$1168*AC$1256</f>
        <v>3.2079931585450803</v>
      </c>
    </row>
    <row r="1338" spans="1:27" ht="25.2" customHeight="1">
      <c r="A1338" s="455"/>
      <c r="B1338" s="287">
        <f t="shared" si="289"/>
        <v>2046</v>
      </c>
      <c r="C1338" s="309">
        <f t="shared" si="283"/>
        <v>53327</v>
      </c>
      <c r="D1338" s="90">
        <f t="shared" si="277"/>
        <v>4.5767214698991694</v>
      </c>
      <c r="E1338" s="90">
        <f t="shared" si="278"/>
        <v>2.3384115573624409</v>
      </c>
      <c r="F1338" s="90">
        <f t="shared" si="279"/>
        <v>2.0404113118604492</v>
      </c>
      <c r="G1338" s="90">
        <f t="shared" si="280"/>
        <v>2.0005322823474989</v>
      </c>
      <c r="H1338" s="90">
        <f t="shared" si="281"/>
        <v>2.2423724613776645</v>
      </c>
      <c r="I1338" s="90">
        <f t="shared" si="282"/>
        <v>3.0298399817880592</v>
      </c>
      <c r="J1338" s="14"/>
      <c r="K1338" s="366">
        <f t="shared" si="284"/>
        <v>1.8618260332423311</v>
      </c>
      <c r="L1338" s="14"/>
      <c r="M1338" s="109">
        <f t="shared" si="290"/>
        <v>2046</v>
      </c>
      <c r="N1338" s="229">
        <f>($D1178*10^-6)*$E$1202*$AG$1225*$AD$1167+AD$1168*AD$1256</f>
        <v>6.9325674464787044</v>
      </c>
      <c r="O1338" s="229">
        <f>($D1179*10^-6)*$E$1202*$AG$1225*$AD$1167+AD$1168*AD$1256</f>
        <v>3.8610532096992198</v>
      </c>
      <c r="P1338" s="229">
        <f>($D1180*10^-6)*$E$1202*$AG$1225*$AD$1167+AD$1168*AD$1256</f>
        <v>2.9365437535195822</v>
      </c>
      <c r="Q1338" s="229">
        <f>($D1181*10^-6)*$E$1202*$AG$1225*$AD$1167+AD$1168*AD$1256</f>
        <v>2.4672251197048065</v>
      </c>
      <c r="R1338" s="229">
        <f>($D1182*10^-6)*$E$1202*$AG$1225*$AD$1167+AD$1168*AD$1256</f>
        <v>2.2095979950200753</v>
      </c>
      <c r="S1338" s="229">
        <f>($D1183*10^-6)*$E$1202*$AG$1225*$AD$1167+AD$1168*AD$1256</f>
        <v>2.072548628934781</v>
      </c>
      <c r="T1338" s="229">
        <f>($D1184*10^-6)*$E$1202*$AG$1225*$AD$1167+AD$1168*AD$1256</f>
        <v>2.0082739947861179</v>
      </c>
      <c r="U1338" s="229">
        <f>($D1185*10^-6)*$E$1202*$AG$1225*$AD$1167+AD$1168*AD$1256</f>
        <v>1.9907554582342206</v>
      </c>
      <c r="V1338" s="229">
        <f>($D1186*10^-6)*$E$1202*$AG$1225*$AD$1167+AD$1168*AD$1256</f>
        <v>2.0103091064607774</v>
      </c>
      <c r="W1338" s="229">
        <f>($D1187*10^-6)*$E$1202*$AG$1225*$AD$1167+AD$1168*AD$1256</f>
        <v>2.0848789572955857</v>
      </c>
      <c r="X1338" s="229">
        <f>($D1188*10^-6)*$E$1202*$AG$1225*$AD$1167+AD$1168*AD$1256</f>
        <v>2.3998659654597438</v>
      </c>
      <c r="Y1338" s="229">
        <f>($D1189*10^-6)*$E$1202*$AG$1225*$AD$1167+AD$1168*AD$1256</f>
        <v>2.7148529736239015</v>
      </c>
      <c r="Z1338" s="229">
        <f>($D1190*10^-6)*$E$1202*$AG$1225*$AD$1167+AD$1168*AD$1256</f>
        <v>3.0298399817880592</v>
      </c>
      <c r="AA1338" s="367">
        <f>($D1191*10^-6)*$E$1202*$AG$1225*$AD$1167+AD$1168*AD$1256</f>
        <v>3.3448269899522165</v>
      </c>
    </row>
    <row r="1339" spans="1:27" ht="25.2" customHeight="1">
      <c r="A1339" s="455"/>
      <c r="B1339" s="287">
        <f t="shared" si="289"/>
        <v>2047</v>
      </c>
      <c r="C1339" s="309">
        <f t="shared" si="283"/>
        <v>53692</v>
      </c>
      <c r="D1339" s="90">
        <f t="shared" si="277"/>
        <v>4.7708854110464065</v>
      </c>
      <c r="E1339" s="90">
        <f t="shared" si="278"/>
        <v>2.4376168961596356</v>
      </c>
      <c r="F1339" s="90">
        <f t="shared" si="279"/>
        <v>2.1269742159999838</v>
      </c>
      <c r="G1339" s="90">
        <f t="shared" si="280"/>
        <v>2.0854033488713322</v>
      </c>
      <c r="H1339" s="90">
        <f t="shared" si="281"/>
        <v>2.3375034142845958</v>
      </c>
      <c r="I1339" s="90">
        <f t="shared" si="282"/>
        <v>3.1583786476820976</v>
      </c>
      <c r="J1339" s="14"/>
      <c r="K1339" s="366">
        <f t="shared" si="284"/>
        <v>1.9362890578019079</v>
      </c>
      <c r="L1339" s="14"/>
      <c r="M1339" s="109">
        <f t="shared" si="290"/>
        <v>2047</v>
      </c>
      <c r="N1339" s="229">
        <f>($D1178*10^-6)*$E$1202*$AH$1225*$AE$1167+AE$1168*AE$1256</f>
        <v>7.2266763684505291</v>
      </c>
      <c r="O1339" s="229">
        <f>($D1179*10^-6)*$E$1202*$AH$1225*$AE$1167+AE$1168*AE$1256</f>
        <v>4.0248554670803989</v>
      </c>
      <c r="P1339" s="229">
        <f>($D1180*10^-6)*$E$1202*$AH$1225*$AE$1167+AE$1168*AE$1256</f>
        <v>3.0611243976082916</v>
      </c>
      <c r="Q1339" s="229">
        <f>($D1181*10^-6)*$E$1202*$AH$1225*$AE$1167+AE$1168*AE$1256</f>
        <v>2.5718952762983438</v>
      </c>
      <c r="R1339" s="229">
        <f>($D1182*10^-6)*$E$1202*$AH$1225*$AE$1167+AE$1168*AE$1256</f>
        <v>2.3033385160209274</v>
      </c>
      <c r="S1339" s="229">
        <f>($D1183*10^-6)*$E$1202*$AH$1225*$AE$1167+AE$1168*AE$1256</f>
        <v>2.1604749344047414</v>
      </c>
      <c r="T1339" s="229">
        <f>($D1184*10^-6)*$E$1202*$AH$1225*$AE$1167+AE$1168*AE$1256</f>
        <v>2.0934734975952258</v>
      </c>
      <c r="U1339" s="229">
        <f>($D1185*10^-6)*$E$1202*$AH$1225*$AE$1167+AE$1168*AE$1256</f>
        <v>2.0752117504017331</v>
      </c>
      <c r="V1339" s="229">
        <f>($D1186*10^-6)*$E$1202*$AH$1225*$AE$1167+AE$1168*AE$1256</f>
        <v>2.0955949473409317</v>
      </c>
      <c r="W1339" s="229">
        <f>($D1187*10^-6)*$E$1202*$AH$1225*$AE$1167+AE$1168*AE$1256</f>
        <v>2.1733283676050954</v>
      </c>
      <c r="X1339" s="229">
        <f>($D1188*10^-6)*$E$1202*$AH$1225*$AE$1167+AE$1168*AE$1256</f>
        <v>2.5016784609640963</v>
      </c>
      <c r="Y1339" s="229">
        <f>($D1189*10^-6)*$E$1202*$AH$1225*$AE$1167+AE$1168*AE$1256</f>
        <v>2.8300285543230976</v>
      </c>
      <c r="Z1339" s="229">
        <f>($D1190*10^-6)*$E$1202*$AH$1225*$AE$1167+AE$1168*AE$1256</f>
        <v>3.1583786476820981</v>
      </c>
      <c r="AA1339" s="367">
        <f>($D1191*10^-6)*$E$1202*$AH$1225*$AE$1167+AE$1168*AE$1256</f>
        <v>3.4867287410410985</v>
      </c>
    </row>
    <row r="1340" spans="1:27" ht="25.2" customHeight="1">
      <c r="A1340" s="455"/>
      <c r="B1340" s="287">
        <f t="shared" si="289"/>
        <v>2048</v>
      </c>
      <c r="C1340" s="309">
        <f t="shared" si="283"/>
        <v>54057</v>
      </c>
      <c r="D1340" s="90">
        <f t="shared" si="277"/>
        <v>4.9650493521936445</v>
      </c>
      <c r="E1340" s="90">
        <f t="shared" si="278"/>
        <v>2.5368222349568299</v>
      </c>
      <c r="F1340" s="90">
        <f t="shared" si="279"/>
        <v>2.213537120139518</v>
      </c>
      <c r="G1340" s="90">
        <f t="shared" si="280"/>
        <v>2.1702744153951654</v>
      </c>
      <c r="H1340" s="90">
        <f t="shared" si="281"/>
        <v>2.4326343671915271</v>
      </c>
      <c r="I1340" s="90">
        <f t="shared" si="282"/>
        <v>3.2869173135761369</v>
      </c>
      <c r="J1340" s="14"/>
      <c r="K1340" s="366">
        <f t="shared" si="284"/>
        <v>2.0103838876988651</v>
      </c>
      <c r="L1340" s="14"/>
      <c r="M1340" s="109">
        <f t="shared" si="290"/>
        <v>2048</v>
      </c>
      <c r="N1340" s="229">
        <f>($D1178*10^-6)*$E$1202*$AI$1225*$AF$1167+AF$1168*AF$1256</f>
        <v>7.5207852904223529</v>
      </c>
      <c r="O1340" s="229">
        <f>($D1179*10^-6)*$E$1202*$AI$1225*$AF$1167+AF$1168*AF$1256</f>
        <v>4.1886577244615788</v>
      </c>
      <c r="P1340" s="229">
        <f>($D1180*10^-6)*$E$1202*$AI$1225*$AF$1167+AF$1168*AF$1256</f>
        <v>3.1857050416970014</v>
      </c>
      <c r="Q1340" s="229">
        <f>($D1181*10^-6)*$E$1202*$AI$1225*$AF$1167+AF$1168*AF$1256</f>
        <v>2.6765654328918811</v>
      </c>
      <c r="R1340" s="229">
        <f>($D1182*10^-6)*$E$1202*$AI$1225*$AF$1167+AF$1168*AF$1256</f>
        <v>2.3970790370217792</v>
      </c>
      <c r="S1340" s="229">
        <f>($D1183*10^-6)*$E$1202*$AI$1225*$AF$1167+AF$1168*AF$1256</f>
        <v>2.2484012398747022</v>
      </c>
      <c r="T1340" s="229">
        <f>($D1184*10^-6)*$E$1202*$AI$1225*$AF$1167+AF$1168*AF$1256</f>
        <v>2.1786730004043338</v>
      </c>
      <c r="U1340" s="229">
        <f>($D1185*10^-6)*$E$1202*$AI$1225*$AF$1167+AF$1168*AF$1256</f>
        <v>2.1596680425692454</v>
      </c>
      <c r="V1340" s="229">
        <f>($D1186*10^-6)*$E$1202*$AI$1225*$AF$1167+AF$1168*AF$1256</f>
        <v>2.1808807882210859</v>
      </c>
      <c r="W1340" s="229">
        <f>($D1187*10^-6)*$E$1202*$AI$1225*$AF$1167+AF$1168*AF$1256</f>
        <v>2.2617777779146051</v>
      </c>
      <c r="X1340" s="229">
        <f>($D1188*10^-6)*$E$1202*$AI$1225*$AF$1167+AF$1168*AF$1256</f>
        <v>2.6034909564684492</v>
      </c>
      <c r="Y1340" s="229">
        <f>($D1189*10^-6)*$E$1202*$AI$1225*$AF$1167+AF$1168*AF$1256</f>
        <v>2.9452041350222933</v>
      </c>
      <c r="Z1340" s="229">
        <f>($D1190*10^-6)*$E$1202*$AI$1225*$AF$1167+AF$1168*AF$1256</f>
        <v>3.2869173135761369</v>
      </c>
      <c r="AA1340" s="367">
        <f>($D1191*10^-6)*$E$1202*$AI$1225*$AF$1167+AF$1168*AF$1256</f>
        <v>3.6286304921299806</v>
      </c>
    </row>
    <row r="1341" spans="1:27" ht="25.2" customHeight="1">
      <c r="A1341" s="455"/>
      <c r="B1341" s="287">
        <f t="shared" si="289"/>
        <v>2049</v>
      </c>
      <c r="C1341" s="309">
        <f t="shared" si="283"/>
        <v>54423</v>
      </c>
      <c r="D1341" s="90">
        <f t="shared" si="277"/>
        <v>5.1592132933408807</v>
      </c>
      <c r="E1341" s="90">
        <f t="shared" si="278"/>
        <v>2.6360275737540242</v>
      </c>
      <c r="F1341" s="90">
        <f t="shared" si="279"/>
        <v>2.3001000242790521</v>
      </c>
      <c r="G1341" s="90">
        <f t="shared" si="280"/>
        <v>2.2551454819189987</v>
      </c>
      <c r="H1341" s="90">
        <f t="shared" si="281"/>
        <v>2.5277653200984584</v>
      </c>
      <c r="I1341" s="90">
        <f t="shared" si="282"/>
        <v>3.4154559794701753</v>
      </c>
      <c r="J1341" s="14"/>
      <c r="K1341" s="366">
        <f t="shared" si="284"/>
        <v>2.0841105229332029</v>
      </c>
      <c r="L1341" s="14"/>
      <c r="M1341" s="109">
        <f t="shared" si="290"/>
        <v>2049</v>
      </c>
      <c r="N1341" s="229">
        <f>($D1178*10^-6)*$E$1202*$AJ$1225*$AG$1167+AG$1168*AG$1256</f>
        <v>7.8148942123941758</v>
      </c>
      <c r="O1341" s="229">
        <f>($D1179*10^-6)*$E$1202*$AJ$1225*$AG$1167+AG$1168*AG$1256</f>
        <v>4.352459981842757</v>
      </c>
      <c r="P1341" s="229">
        <f>($D1180*10^-6)*$E$1202*$AJ$1225*$AG$1167+AG$1168*AG$1256</f>
        <v>3.3102856857857104</v>
      </c>
      <c r="Q1341" s="229">
        <f>($D1181*10^-6)*$E$1202*$AJ$1225*$AG$1167+AG$1168*AG$1256</f>
        <v>2.7812355894854179</v>
      </c>
      <c r="R1341" s="229">
        <f>($D1182*10^-6)*$E$1202*$AJ$1225*$AG$1167+AG$1168*AG$1256</f>
        <v>2.4908195580226304</v>
      </c>
      <c r="S1341" s="229">
        <f>($D1183*10^-6)*$E$1202*$AJ$1225*$AG$1167+AG$1168*AG$1256</f>
        <v>2.3363275453446621</v>
      </c>
      <c r="T1341" s="229">
        <f>($D1184*10^-6)*$E$1202*$AJ$1225*$AG$1167+AG$1168*AG$1256</f>
        <v>2.2638725032134417</v>
      </c>
      <c r="U1341" s="229">
        <f>($D1185*10^-6)*$E$1202*$AJ$1225*$AG$1167+AG$1168*AG$1256</f>
        <v>2.2441243347367577</v>
      </c>
      <c r="V1341" s="229">
        <f>($D1186*10^-6)*$E$1202*$AJ$1225*$AG$1167+AG$1168*AG$1256</f>
        <v>2.2661666291012397</v>
      </c>
      <c r="W1341" s="229">
        <f>($D1187*10^-6)*$E$1202*$AJ$1225*$AG$1167+AG$1168*AG$1256</f>
        <v>2.3502271882241148</v>
      </c>
      <c r="X1341" s="229">
        <f>($D1188*10^-6)*$E$1202*$AJ$1225*$AG$1167+AG$1168*AG$1256</f>
        <v>2.7053034519728016</v>
      </c>
      <c r="Y1341" s="229">
        <f>($D1189*10^-6)*$E$1202*$AJ$1225*$AG$1167+AG$1168*AG$1256</f>
        <v>3.0603797157214889</v>
      </c>
      <c r="Z1341" s="229">
        <f>($D1190*10^-6)*$E$1202*$AJ$1225*$AG$1167+AG$1168*AG$1256</f>
        <v>3.4154559794701753</v>
      </c>
      <c r="AA1341" s="367">
        <f>($D1191*10^-6)*$E$1202*$AJ$1225*$AG$1167+AG$1168*AG$1256</f>
        <v>3.7705322432188622</v>
      </c>
    </row>
    <row r="1342" spans="1:27" ht="25.2" customHeight="1">
      <c r="A1342" s="455"/>
      <c r="B1342" s="287">
        <f t="shared" si="289"/>
        <v>2050</v>
      </c>
      <c r="C1342" s="309">
        <f t="shared" si="283"/>
        <v>54788</v>
      </c>
      <c r="D1342" s="90">
        <f t="shared" si="277"/>
        <v>5.3533772344881188</v>
      </c>
      <c r="E1342" s="90">
        <f t="shared" si="278"/>
        <v>2.7352329125512189</v>
      </c>
      <c r="F1342" s="90">
        <f t="shared" si="279"/>
        <v>2.3866629284185858</v>
      </c>
      <c r="G1342" s="90">
        <f t="shared" si="280"/>
        <v>2.3400165484428319</v>
      </c>
      <c r="H1342" s="90">
        <f t="shared" si="281"/>
        <v>2.6228962730053897</v>
      </c>
      <c r="I1342" s="90">
        <f t="shared" si="282"/>
        <v>3.5439946453642146</v>
      </c>
      <c r="J1342" s="14"/>
      <c r="K1342" s="366">
        <f t="shared" si="284"/>
        <v>2.1574689635049236</v>
      </c>
      <c r="L1342" s="14"/>
      <c r="M1342" s="109">
        <f t="shared" si="290"/>
        <v>2050</v>
      </c>
      <c r="N1342" s="229">
        <f>($D1178*10^-6)*$E$1202*$AK$1225*$AH$1167+AH$1168*AH$1256</f>
        <v>8.1090031343660005</v>
      </c>
      <c r="O1342" s="229">
        <f>($D1179*10^-6)*$E$1202*$AK$1225*$AH$1167+AH$1168*AH$1256</f>
        <v>4.516262239223936</v>
      </c>
      <c r="P1342" s="229">
        <f>($D1180*10^-6)*$E$1202*$AK$1225*$AH$1167+AH$1168*AH$1256</f>
        <v>3.4348663298744202</v>
      </c>
      <c r="Q1342" s="229">
        <f>($D1181*10^-6)*$E$1202*$AK$1225*$AH$1167+AH$1168*AH$1256</f>
        <v>2.8859057460789557</v>
      </c>
      <c r="R1342" s="229">
        <f>($D1182*10^-6)*$E$1202*$AK$1225*$AH$1167+AH$1168*AH$1256</f>
        <v>2.5845600790234822</v>
      </c>
      <c r="S1342" s="229">
        <f>($D1183*10^-6)*$E$1202*$AK$1225*$AH$1167+AH$1168*AH$1256</f>
        <v>2.4242538508146225</v>
      </c>
      <c r="T1342" s="229">
        <f>($D1184*10^-6)*$E$1202*$AK$1225*$AH$1167+AH$1168*AH$1256</f>
        <v>2.3490720060225496</v>
      </c>
      <c r="U1342" s="229">
        <f>($D1185*10^-6)*$E$1202*$AK$1225*$AH$1167+AH$1168*AH$1256</f>
        <v>2.3285806269042699</v>
      </c>
      <c r="V1342" s="229">
        <f>($D1186*10^-6)*$E$1202*$AK$1225*$AH$1167+AH$1168*AH$1256</f>
        <v>2.3514524699813939</v>
      </c>
      <c r="W1342" s="229">
        <f>($D1187*10^-6)*$E$1202*$AK$1225*$AH$1167+AH$1168*AH$1256</f>
        <v>2.4386765985336245</v>
      </c>
      <c r="X1342" s="229">
        <f>($D1188*10^-6)*$E$1202*$AK$1225*$AH$1167+AH$1168*AH$1256</f>
        <v>2.8071159474771545</v>
      </c>
      <c r="Y1342" s="229">
        <f>($D1189*10^-6)*$E$1202*$AK$1225*$AH$1167+AH$1168*AH$1256</f>
        <v>3.175555296420685</v>
      </c>
      <c r="Z1342" s="229">
        <f>($D1190*10^-6)*$E$1202*$AK$1225*$AH$1167+AH$1168*AH$1256</f>
        <v>3.5439946453642146</v>
      </c>
      <c r="AA1342" s="367">
        <f>($D1191*10^-6)*$E$1202*$AK$1225*$AH$1167+AH$1168*AH$1256</f>
        <v>3.9124339943077442</v>
      </c>
    </row>
    <row r="1343" spans="1:27" ht="25.2" customHeight="1">
      <c r="A1343" s="455"/>
      <c r="B1343" s="287">
        <f>B1342+1</f>
        <v>2051</v>
      </c>
      <c r="C1343" s="309">
        <f t="shared" si="283"/>
        <v>55153</v>
      </c>
      <c r="D1343" s="90">
        <f t="shared" si="277"/>
        <v>5.5475411756353559</v>
      </c>
      <c r="E1343" s="90">
        <f t="shared" si="278"/>
        <v>2.8344382513484137</v>
      </c>
      <c r="F1343" s="90">
        <f t="shared" si="279"/>
        <v>2.4732258325581205</v>
      </c>
      <c r="G1343" s="90">
        <f t="shared" si="280"/>
        <v>2.4248876149666652</v>
      </c>
      <c r="H1343" s="90">
        <f t="shared" si="281"/>
        <v>2.718027225912321</v>
      </c>
      <c r="I1343" s="90">
        <f t="shared" si="282"/>
        <v>3.6725333112582539</v>
      </c>
      <c r="J1343" s="14"/>
      <c r="K1343" s="366">
        <f t="shared" si="284"/>
        <v>2.2357191331657242</v>
      </c>
      <c r="L1343" s="14"/>
      <c r="M1343" s="109">
        <f>M1342+1</f>
        <v>2051</v>
      </c>
      <c r="N1343" s="229">
        <f>($D1178*10^-6)*$E$1202*$AL$1225*$AI$1167+AI$1168*AI$1256</f>
        <v>8.4031120563378234</v>
      </c>
      <c r="O1343" s="229">
        <f>($D1179*10^-6)*$E$1202*$AL$1225*$AI$1167+AI$1168*AI$1256</f>
        <v>4.680064496605115</v>
      </c>
      <c r="P1343" s="229">
        <f>($D1180*10^-6)*$E$1202*$AL$1225*$AI$1167+AI$1168*AI$1256</f>
        <v>3.55944697396313</v>
      </c>
      <c r="Q1343" s="229">
        <f>($D1181*10^-6)*$E$1202*$AL$1225*$AI$1167+AI$1168*AI$1256</f>
        <v>2.990575902672493</v>
      </c>
      <c r="R1343" s="229">
        <f>($D1182*10^-6)*$E$1202*$AL$1225*$AI$1167+AI$1168*AI$1256</f>
        <v>2.6783006000243339</v>
      </c>
      <c r="S1343" s="229">
        <f>($D1183*10^-6)*$E$1202*$AL$1225*$AI$1167+AI$1168*AI$1256</f>
        <v>2.5121801562845829</v>
      </c>
      <c r="T1343" s="229">
        <f>($D1184*10^-6)*$E$1202*$AL$1225*$AI$1167+AI$1168*AI$1256</f>
        <v>2.434271508831658</v>
      </c>
      <c r="U1343" s="229">
        <f>($D1185*10^-6)*$E$1202*$AL$1225*$AI$1167+AI$1168*AI$1256</f>
        <v>2.4130369190717826</v>
      </c>
      <c r="V1343" s="229">
        <f>($D1186*10^-6)*$E$1202*$AL$1225*$AI$1167+AI$1168*AI$1256</f>
        <v>2.4367383108615481</v>
      </c>
      <c r="W1343" s="229">
        <f>($D1187*10^-6)*$E$1202*$AL$1225*$AI$1167+AI$1168*AI$1256</f>
        <v>2.5271260088431342</v>
      </c>
      <c r="X1343" s="229">
        <f>($D1188*10^-6)*$E$1202*$AL$1225*$AI$1167+AI$1168*AI$1256</f>
        <v>2.9089284429815074</v>
      </c>
      <c r="Y1343" s="229">
        <f>($D1189*10^-6)*$E$1202*$AL$1225*$AI$1167+AI$1168*AI$1256</f>
        <v>3.2907308771198807</v>
      </c>
      <c r="Z1343" s="229">
        <f>($D1190*10^-6)*$E$1202*$AL$1225*$AI$1167+AI$1168*AI$1256</f>
        <v>3.6725333112582534</v>
      </c>
      <c r="AA1343" s="367">
        <f>($D1191*10^-6)*$E$1202*$AL$1225*$AI$1167+AI$1168*AI$1256</f>
        <v>4.0543357453966262</v>
      </c>
    </row>
    <row r="1344" spans="1:27" ht="25.2" customHeight="1">
      <c r="A1344" s="455"/>
      <c r="B1344" s="287">
        <f t="shared" ref="B1344:B1346" si="291">B1343+1</f>
        <v>2052</v>
      </c>
      <c r="C1344" s="309">
        <f t="shared" si="283"/>
        <v>55518</v>
      </c>
      <c r="D1344" s="90">
        <f t="shared" si="277"/>
        <v>5.5475411756353559</v>
      </c>
      <c r="E1344" s="90">
        <f t="shared" si="278"/>
        <v>2.8344382513484137</v>
      </c>
      <c r="F1344" s="90">
        <f t="shared" si="279"/>
        <v>2.4732258325581205</v>
      </c>
      <c r="G1344" s="90">
        <f t="shared" si="280"/>
        <v>2.4248876149666652</v>
      </c>
      <c r="H1344" s="90">
        <f t="shared" si="281"/>
        <v>2.718027225912321</v>
      </c>
      <c r="I1344" s="90">
        <f t="shared" si="282"/>
        <v>3.6725333112582539</v>
      </c>
      <c r="J1344" s="14"/>
      <c r="K1344" s="366">
        <f t="shared" si="284"/>
        <v>2.2357191331657242</v>
      </c>
      <c r="L1344" s="14"/>
      <c r="M1344" s="109">
        <f t="shared" ref="M1344:M1346" si="292">M1343+1</f>
        <v>2052</v>
      </c>
      <c r="N1344" s="229">
        <f>($D1178*10^-6)*$E$1202*$AM$1225*$AJ$1167+AJ$1168*AJ$1256</f>
        <v>8.4031120563378234</v>
      </c>
      <c r="O1344" s="229">
        <f>($D1179*10^-6)*$E$1202*$AM$1225*$AJ$1167+AJ$1168*AJ$1256</f>
        <v>4.680064496605115</v>
      </c>
      <c r="P1344" s="229">
        <f>($D1180*10^-6)*$E$1202*$AM$1225*$AJ$1167+AJ$1168*AJ$1256</f>
        <v>3.55944697396313</v>
      </c>
      <c r="Q1344" s="229">
        <f>($D1181*10^-6)*$E$1202*$AM$1225*$AJ$1167+AJ$1168*AJ$1256</f>
        <v>2.990575902672493</v>
      </c>
      <c r="R1344" s="229">
        <f>($D1182*10^-6)*$E$1202*$AM$1225*$AJ$1167+AJ$1168*AJ$1256</f>
        <v>2.6783006000243339</v>
      </c>
      <c r="S1344" s="229">
        <f>($D1183*10^-6)*$E$1202*$AM$1225*$AJ$1167+AJ$1168*AJ$1256</f>
        <v>2.5121801562845829</v>
      </c>
      <c r="T1344" s="229">
        <f>($D1184*10^-6)*$E$1202*$AM$1225*$AJ$1167+AJ$1168*AJ$1256</f>
        <v>2.434271508831658</v>
      </c>
      <c r="U1344" s="229">
        <f>($D1185*10^-6)*$E$1202*$AM$1225*$AJ$1167+AJ$1168*AJ$1256</f>
        <v>2.4130369190717826</v>
      </c>
      <c r="V1344" s="229">
        <f>($D1186*10^-6)*$E$1202*$AM$1225*$AJ$1167+AJ$1168*AJ$1256</f>
        <v>2.4367383108615481</v>
      </c>
      <c r="W1344" s="229">
        <f>($D1187*10^-6)*$E$1202*$AM$1225*$AJ$1167+AJ$1168*AJ$1256</f>
        <v>2.5271260088431342</v>
      </c>
      <c r="X1344" s="229">
        <f>($D1188*10^-6)*$E$1202*$AM$1225*$AJ$1167+AJ$1168*AJ$1256</f>
        <v>2.9089284429815074</v>
      </c>
      <c r="Y1344" s="229">
        <f>($D1189*10^-6)*$E$1202*$AM$1225*$AJ$1167+AJ$1168*AJ$1256</f>
        <v>3.2907308771198807</v>
      </c>
      <c r="Z1344" s="229">
        <f>($D1190*10^-6)*$E$1202*$AM$1225*$AJ$1167+AJ$1168*AJ$1256</f>
        <v>3.6725333112582534</v>
      </c>
      <c r="AA1344" s="367">
        <f>($D1191*10^-6)*$E$1202*$AM$1225*$AJ$1167+AJ$1168*AJ$1256</f>
        <v>4.0543357453966262</v>
      </c>
    </row>
    <row r="1345" spans="1:34" ht="25.2" customHeight="1">
      <c r="A1345" s="455"/>
      <c r="B1345" s="287">
        <f t="shared" si="291"/>
        <v>2053</v>
      </c>
      <c r="C1345" s="309">
        <f t="shared" si="283"/>
        <v>55884</v>
      </c>
      <c r="D1345" s="90">
        <f t="shared" si="277"/>
        <v>5.5475411756353559</v>
      </c>
      <c r="E1345" s="90">
        <f t="shared" si="278"/>
        <v>2.8344382513484137</v>
      </c>
      <c r="F1345" s="90">
        <f t="shared" si="279"/>
        <v>2.4732258325581205</v>
      </c>
      <c r="G1345" s="90">
        <f t="shared" si="280"/>
        <v>2.4248876149666652</v>
      </c>
      <c r="H1345" s="90">
        <f t="shared" si="281"/>
        <v>2.718027225912321</v>
      </c>
      <c r="I1345" s="90">
        <f t="shared" si="282"/>
        <v>3.6725333112582539</v>
      </c>
      <c r="J1345" s="14"/>
      <c r="K1345" s="366">
        <f>AVERAGE(N1345:AA1345,N1298:AA1298)</f>
        <v>2.2357191331657242</v>
      </c>
      <c r="L1345" s="14"/>
      <c r="M1345" s="109">
        <f t="shared" si="292"/>
        <v>2053</v>
      </c>
      <c r="N1345" s="229">
        <f>($D1178*10^-6)*$E$1202*$AN$1225*$AK$1167+AK$1168*AK$1256</f>
        <v>8.4031120563378234</v>
      </c>
      <c r="O1345" s="229">
        <f>($D1179*10^-6)*$E$1202*$AN$1225*$AK$1167+AK$1168*AK$1256</f>
        <v>4.680064496605115</v>
      </c>
      <c r="P1345" s="229">
        <f>($D1180*10^-6)*$E$1202*$AN$1225*$AK$1167+AK$1168*AK$1256</f>
        <v>3.55944697396313</v>
      </c>
      <c r="Q1345" s="229">
        <f>($D1181*10^-6)*$E$1202*$AN$1225*$AK$1167+AK$1168*AK$1256</f>
        <v>2.990575902672493</v>
      </c>
      <c r="R1345" s="229">
        <f>($D1182*10^-6)*$E$1202*$AN$1225*$AK$1167+AK$1168*AK$1256</f>
        <v>2.6783006000243339</v>
      </c>
      <c r="S1345" s="229">
        <f>($D1183*10^-6)*$E$1202*$AN$1225*$AK$1167+AK$1168*AK$1256</f>
        <v>2.5121801562845829</v>
      </c>
      <c r="T1345" s="229">
        <f>($D1184*10^-6)*$E$1202*$AN$1225*$AK$1167+AK$1168*AK$1256</f>
        <v>2.434271508831658</v>
      </c>
      <c r="U1345" s="229">
        <f>($D1185*10^-6)*$E$1202*$AN$1225*$AK$1167+AK$1168*AK$1256</f>
        <v>2.4130369190717826</v>
      </c>
      <c r="V1345" s="229">
        <f>($D1186*10^-6)*$E$1202*$AN$1225*$AK$1167+AK$1168*AK$1256</f>
        <v>2.4367383108615481</v>
      </c>
      <c r="W1345" s="229">
        <f>($D1187*10^-6)*$E$1202*$AN$1225*$AK$1167+AK$1168*AK$1256</f>
        <v>2.5271260088431342</v>
      </c>
      <c r="X1345" s="229">
        <f>($D1188*10^-6)*$E$1202*$AN$1225*$AK$1167+AK$1168*AK$1256</f>
        <v>2.9089284429815074</v>
      </c>
      <c r="Y1345" s="229">
        <f>($D1189*10^-6)*$E$1202*$AN$1225*$AK$1167+AK$1168*AK$1256</f>
        <v>3.2907308771198807</v>
      </c>
      <c r="Z1345" s="229">
        <f>($D1190*10^-6)*$E$1202*$AN$1225*$AK$1167+AK$1168*AK$1256</f>
        <v>3.6725333112582534</v>
      </c>
      <c r="AA1345" s="367">
        <f>($D1191*10^-6)*$E$1202*$AN$1225*$AK$1167+AK$1168*AK$1256</f>
        <v>4.0543357453966262</v>
      </c>
    </row>
    <row r="1346" spans="1:34" ht="25.2" customHeight="1">
      <c r="A1346" s="455"/>
      <c r="B1346" s="287">
        <f t="shared" si="291"/>
        <v>2054</v>
      </c>
      <c r="C1346" s="309">
        <f t="shared" si="283"/>
        <v>56249</v>
      </c>
      <c r="D1346" s="90">
        <f t="shared" si="277"/>
        <v>5.5475411756353559</v>
      </c>
      <c r="E1346" s="90">
        <f t="shared" si="278"/>
        <v>2.8344382513484137</v>
      </c>
      <c r="F1346" s="90">
        <f t="shared" si="279"/>
        <v>2.4732258325581205</v>
      </c>
      <c r="G1346" s="90">
        <f t="shared" si="280"/>
        <v>2.4248876149666652</v>
      </c>
      <c r="H1346" s="90">
        <f t="shared" si="281"/>
        <v>2.718027225912321</v>
      </c>
      <c r="I1346" s="90">
        <f t="shared" si="282"/>
        <v>3.6725333112582539</v>
      </c>
      <c r="J1346" s="14"/>
      <c r="K1346" s="366">
        <f t="shared" si="284"/>
        <v>2.2357191331657242</v>
      </c>
      <c r="L1346" s="14"/>
      <c r="M1346" s="109">
        <f t="shared" si="292"/>
        <v>2054</v>
      </c>
      <c r="N1346" s="229">
        <f>($D1178*10^-6)*$E$1202*$AO$1225*$AL$1167+AL$1168*AL$1256</f>
        <v>8.4031120563378234</v>
      </c>
      <c r="O1346" s="229">
        <f>($D1179*10^-6)*$E$1202*$AO$1225*$AL$1167+AL$1168*AL$1256</f>
        <v>4.680064496605115</v>
      </c>
      <c r="P1346" s="229">
        <f>($D1180*10^-6)*$E$1202*$AO$1225*$AL$1167+AL$1168*AL$1256</f>
        <v>3.55944697396313</v>
      </c>
      <c r="Q1346" s="229">
        <f>($D1181*10^-6)*$E$1202*$AO$1225*$AL$1167+AL$1168*AL$1256</f>
        <v>2.990575902672493</v>
      </c>
      <c r="R1346" s="229">
        <f>($D1182*10^-6)*$E$1202*$AO$1225*$AL$1167+AL$1168*AL$1256</f>
        <v>2.6783006000243339</v>
      </c>
      <c r="S1346" s="229">
        <f>($D1183*10^-6)*$E$1202*$AO$1225*$AL$1167+AL$1168*AL$1256</f>
        <v>2.5121801562845829</v>
      </c>
      <c r="T1346" s="229">
        <f>($D1184*10^-6)*$E$1202*$AO$1225*$AL$1167+AL$1168*AL$1256</f>
        <v>2.434271508831658</v>
      </c>
      <c r="U1346" s="229">
        <f>($D1185*10^-6)*$E$1202*$AO$1225*$AL$1167+AL$1168*AL$1256</f>
        <v>2.4130369190717826</v>
      </c>
      <c r="V1346" s="229">
        <f>($D1186*10^-6)*$E$1202*$AO$1225*$AL$1167+AL$1168*AL$1256</f>
        <v>2.4367383108615481</v>
      </c>
      <c r="W1346" s="229">
        <f>($D1187*10^-6)*$E$1202*$AO$1225*$AL$1167+AL$1168*AL$1256</f>
        <v>2.5271260088431342</v>
      </c>
      <c r="X1346" s="229">
        <f>($D1188*10^-6)*$E$1202*$AO$1225*$AL$1167+AL$1168*AL$1256</f>
        <v>2.9089284429815074</v>
      </c>
      <c r="Y1346" s="229">
        <f>($D1189*10^-6)*$E$1202*$AO$1225*$AL$1167+AL$1168*AL$1256</f>
        <v>3.2907308771198807</v>
      </c>
      <c r="Z1346" s="229">
        <f>($D1190*10^-6)*$E$1202*$AO$1225*$AL$1167+AL$1168*AL$1256</f>
        <v>3.6725333112582534</v>
      </c>
      <c r="AA1346" s="367">
        <f>($D1191*10^-6)*$E$1202*$AO$1225*$AL$1167+AL$1168*AL$1256</f>
        <v>4.0543357453966262</v>
      </c>
    </row>
    <row r="1347" spans="1:34" ht="25.2" customHeight="1">
      <c r="A1347" s="455"/>
      <c r="B1347" s="287">
        <f>B1346+1</f>
        <v>2055</v>
      </c>
      <c r="C1347" s="309">
        <f t="shared" si="283"/>
        <v>56614</v>
      </c>
      <c r="D1347" s="90">
        <f t="shared" si="277"/>
        <v>5.5475411756353559</v>
      </c>
      <c r="E1347" s="90">
        <f t="shared" si="278"/>
        <v>2.8344382513484137</v>
      </c>
      <c r="F1347" s="90">
        <f t="shared" si="279"/>
        <v>2.4732258325581205</v>
      </c>
      <c r="G1347" s="90">
        <f t="shared" si="280"/>
        <v>2.4248876149666652</v>
      </c>
      <c r="H1347" s="90">
        <f t="shared" si="281"/>
        <v>2.718027225912321</v>
      </c>
      <c r="I1347" s="90">
        <f t="shared" si="282"/>
        <v>3.6725333112582539</v>
      </c>
      <c r="J1347" s="14"/>
      <c r="K1347" s="366">
        <f t="shared" si="284"/>
        <v>2.2357191331657242</v>
      </c>
      <c r="L1347" s="14"/>
      <c r="M1347" s="109">
        <f>M1346+1</f>
        <v>2055</v>
      </c>
      <c r="N1347" s="229">
        <f>($D1178*10^-6)*$E$1202*$AP$1225*$AM$1167+AM$1168*AM$1256</f>
        <v>8.4031120563378234</v>
      </c>
      <c r="O1347" s="229">
        <f>($D1179*10^-6)*$E$1202*$AP$1225*$AM$1167+AM$1168*AM$1256</f>
        <v>4.680064496605115</v>
      </c>
      <c r="P1347" s="229">
        <f>($D1180*10^-6)*$E$1202*$AP$1225*$AM$1167+AM$1168*AM$1256</f>
        <v>3.55944697396313</v>
      </c>
      <c r="Q1347" s="229">
        <f>($D1181*10^-6)*$E$1202*$AP$1225*$AM$1167+AM$1168*AM$1256</f>
        <v>2.990575902672493</v>
      </c>
      <c r="R1347" s="229">
        <f>($D1182*10^-6)*$E$1202*$AP$1225*$AM$1167+AM$1168*AM$1256</f>
        <v>2.6783006000243339</v>
      </c>
      <c r="S1347" s="229">
        <f>($D1183*10^-6)*$E$1202*$AP$1225*$AM$1167+AM$1168*AM$1256</f>
        <v>2.5121801562845829</v>
      </c>
      <c r="T1347" s="229">
        <f>($D1184*10^-6)*$E$1202*$AP$1225*$AM$1167+AM$1168*AM$1256</f>
        <v>2.434271508831658</v>
      </c>
      <c r="U1347" s="229">
        <f>($D1185*10^-6)*$E$1202*$AP$1225*$AM$1167+AM$1168*AM$1256</f>
        <v>2.4130369190717826</v>
      </c>
      <c r="V1347" s="229">
        <f>($D1186*10^-6)*$E$1202*$AP$1225*$AM$1167+AM$1168*AM$1256</f>
        <v>2.4367383108615481</v>
      </c>
      <c r="W1347" s="229">
        <f>($D1187*10^-6)*$E$1202*$AP$1225*$AM$1167+AM$1168*AM$1256</f>
        <v>2.5271260088431342</v>
      </c>
      <c r="X1347" s="229">
        <f>($D1188*10^-6)*$E$1202*$AP$1225*$AM$1167+AM$1168*AM$1256</f>
        <v>2.9089284429815074</v>
      </c>
      <c r="Y1347" s="229">
        <f>($D1189*10^-6)*$E$1202*$AP$1225*$AM$1167+AM$1168*AM$1256</f>
        <v>3.2907308771198807</v>
      </c>
      <c r="Z1347" s="229">
        <f>($D1190*10^-6)*$E$1202*$AP$1225*$AM$1167+AM$1168*AM$1256</f>
        <v>3.6725333112582534</v>
      </c>
      <c r="AA1347" s="367">
        <f>($D1191*10^-6)*$E$1202*$AP$1225*$AM$1167+AM$1168*AM$1256</f>
        <v>4.0543357453966262</v>
      </c>
    </row>
    <row r="1348" spans="1:34" ht="25.2" customHeight="1">
      <c r="A1348" s="455"/>
      <c r="B1348" s="287">
        <f t="shared" ref="B1348:B1351" si="293">B1347+1</f>
        <v>2056</v>
      </c>
      <c r="C1348" s="309">
        <f t="shared" si="283"/>
        <v>56979</v>
      </c>
      <c r="D1348" s="90">
        <f t="shared" si="277"/>
        <v>5.5475411756353559</v>
      </c>
      <c r="E1348" s="90">
        <f t="shared" si="278"/>
        <v>2.8344382513484137</v>
      </c>
      <c r="F1348" s="90">
        <f t="shared" si="279"/>
        <v>2.4732258325581205</v>
      </c>
      <c r="G1348" s="90">
        <f t="shared" si="280"/>
        <v>2.4248876149666652</v>
      </c>
      <c r="H1348" s="90">
        <f t="shared" si="281"/>
        <v>2.718027225912321</v>
      </c>
      <c r="I1348" s="90">
        <f t="shared" si="282"/>
        <v>3.6725333112582539</v>
      </c>
      <c r="J1348" s="14"/>
      <c r="K1348" s="366">
        <f t="shared" si="284"/>
        <v>2.2357191331657242</v>
      </c>
      <c r="L1348" s="14"/>
      <c r="M1348" s="109">
        <f t="shared" ref="M1348:M1351" si="294">M1347+1</f>
        <v>2056</v>
      </c>
      <c r="N1348" s="229">
        <f>($D1178*10^-6)*$E$1202*$AQ$1225*$AN$1167+AN$1168*AN$1256</f>
        <v>8.4031120563378234</v>
      </c>
      <c r="O1348" s="229">
        <f>($D1179*10^-6)*$E$1202*$AQ$1225*$AN$1167+AN$1168*AN$1256</f>
        <v>4.680064496605115</v>
      </c>
      <c r="P1348" s="229">
        <f>($D1180*10^-6)*$E$1202*$AQ$1225*$AN$1167+AN$1168*AN$1256</f>
        <v>3.55944697396313</v>
      </c>
      <c r="Q1348" s="229">
        <f>($D1181*10^-6)*$E$1202*$AQ$1225*$AN$1167+AN$1168*AN$1256</f>
        <v>2.990575902672493</v>
      </c>
      <c r="R1348" s="229">
        <f>($D1182*10^-6)*$E$1202*$AQ$1225*$AN$1167+AN$1168*AN$1256</f>
        <v>2.6783006000243339</v>
      </c>
      <c r="S1348" s="229">
        <f>($D1183*10^-6)*$E$1202*$AQ$1225*$AN$1167+AN$1168*AN$1256</f>
        <v>2.5121801562845829</v>
      </c>
      <c r="T1348" s="229">
        <f>($D1184*10^-6)*$E$1202*$AQ$1225*$AN$1167+AN$1168*AN$1256</f>
        <v>2.434271508831658</v>
      </c>
      <c r="U1348" s="229">
        <f>($D1185*10^-6)*$E$1202*$AQ$1225*$AN$1167+AN$1168*AN$1256</f>
        <v>2.4130369190717826</v>
      </c>
      <c r="V1348" s="229">
        <f>($D1186*10^-6)*$E$1202*$AQ$1225*$AN$1167+AN$1168*AN$1256</f>
        <v>2.4367383108615481</v>
      </c>
      <c r="W1348" s="229">
        <f>($D1187*10^-6)*$E$1202*$AQ$1225*$AN$1167+AN$1168*AN$1256</f>
        <v>2.5271260088431342</v>
      </c>
      <c r="X1348" s="229">
        <f>($D1188*10^-6)*$E$1202*$AQ$1225*$AN$1167+AN$1168*AN$1256</f>
        <v>2.9089284429815074</v>
      </c>
      <c r="Y1348" s="229">
        <f>($D1189*10^-6)*$E$1202*$AQ$1225*$AN$1167+AN$1168*AN$1256</f>
        <v>3.2907308771198807</v>
      </c>
      <c r="Z1348" s="229">
        <f>($D1190*10^-6)*$E$1202*$AQ$1225*$AN$1167+AN$1168*AN$1256</f>
        <v>3.6725333112582534</v>
      </c>
      <c r="AA1348" s="367">
        <f>($D1191*10^-6)*$E$1202*$AQ$1225*$AN$1167+AN$1168*AN$1256</f>
        <v>4.0543357453966262</v>
      </c>
    </row>
    <row r="1349" spans="1:34" ht="25.2" customHeight="1">
      <c r="A1349" s="455"/>
      <c r="B1349" s="287">
        <f t="shared" si="293"/>
        <v>2057</v>
      </c>
      <c r="C1349" s="309">
        <f t="shared" si="283"/>
        <v>57345</v>
      </c>
      <c r="D1349" s="90">
        <f t="shared" si="277"/>
        <v>5.5475411756353559</v>
      </c>
      <c r="E1349" s="90">
        <f t="shared" si="278"/>
        <v>2.8344382513484137</v>
      </c>
      <c r="F1349" s="90">
        <f t="shared" si="279"/>
        <v>2.4732258325581205</v>
      </c>
      <c r="G1349" s="90">
        <f t="shared" si="280"/>
        <v>2.4248876149666652</v>
      </c>
      <c r="H1349" s="90">
        <f t="shared" si="281"/>
        <v>2.718027225912321</v>
      </c>
      <c r="I1349" s="90">
        <f t="shared" si="282"/>
        <v>3.6725333112582539</v>
      </c>
      <c r="J1349" s="14"/>
      <c r="K1349" s="366">
        <f t="shared" si="284"/>
        <v>2.2357191331657242</v>
      </c>
      <c r="L1349" s="14"/>
      <c r="M1349" s="109">
        <f t="shared" si="294"/>
        <v>2057</v>
      </c>
      <c r="N1349" s="229">
        <f>($D1178*10^-6)*$E$1202*$AR$1225*$AO$1167+AO$1168*AO$1256</f>
        <v>8.4031120563378234</v>
      </c>
      <c r="O1349" s="229">
        <f>($D1179*10^-6)*$E$1202*$AR$1225*$AO$1167+AO$1168*AO$1256</f>
        <v>4.680064496605115</v>
      </c>
      <c r="P1349" s="229">
        <f>($D1180*10^-6)*$E$1202*$AR$1225*$AO$1167+AO$1168*AO$1256</f>
        <v>3.55944697396313</v>
      </c>
      <c r="Q1349" s="229">
        <f>($D1181*10^-6)*$E$1202*$AR$1225*$AO$1167+AO$1168*AO$1256</f>
        <v>2.990575902672493</v>
      </c>
      <c r="R1349" s="229">
        <f>($D1182*10^-6)*$E$1202*$AR$1225*$AO$1167+AO$1168*AO$1256</f>
        <v>2.6783006000243339</v>
      </c>
      <c r="S1349" s="229">
        <f>($D1183*10^-6)*$E$1202*$AR$1225*$AO$1167+AO$1168*AO$1256</f>
        <v>2.5121801562845829</v>
      </c>
      <c r="T1349" s="229">
        <f>($D1184*10^-6)*$E$1202*$AR$1225*$AO$1167+AO$1168*AO$1256</f>
        <v>2.434271508831658</v>
      </c>
      <c r="U1349" s="229">
        <f>($D1185*10^-6)*$E$1202*$AR$1225*$AO$1167+AO$1168*AO$1256</f>
        <v>2.4130369190717826</v>
      </c>
      <c r="V1349" s="229">
        <f>($D1186*10^-6)*$E$1202*$AR$1225*$AO$1167+AO$1168*AO$1256</f>
        <v>2.4367383108615481</v>
      </c>
      <c r="W1349" s="229">
        <f>($D1187*10^-6)*$E$1202*$AR$1225*$AO$1167+AO$1168*AO$1256</f>
        <v>2.5271260088431342</v>
      </c>
      <c r="X1349" s="229">
        <f>($D1188*10^-6)*$E$1202*$AR$1225*$AO$1167+AO$1168*AO$1256</f>
        <v>2.9089284429815074</v>
      </c>
      <c r="Y1349" s="229">
        <f>($D1189*10^-6)*$E$1202*$AR$1225*$AO$1167+AO$1168*AO$1256</f>
        <v>3.2907308771198807</v>
      </c>
      <c r="Z1349" s="229">
        <f>($D1190*10^-6)*$E$1202*$AR$1225*$AO$1167+AO$1168*AO$1256</f>
        <v>3.6725333112582534</v>
      </c>
      <c r="AA1349" s="367">
        <f>($D1191*10^-6)*$E$1202*$AR$1225*$AO$1167+AO$1168*AO$1256</f>
        <v>4.0543357453966262</v>
      </c>
    </row>
    <row r="1350" spans="1:34" ht="25.2" customHeight="1">
      <c r="A1350" s="455"/>
      <c r="B1350" s="287">
        <f t="shared" si="293"/>
        <v>2058</v>
      </c>
      <c r="C1350" s="309">
        <f t="shared" si="283"/>
        <v>57710</v>
      </c>
      <c r="D1350" s="90">
        <f t="shared" si="277"/>
        <v>5.5475411756353559</v>
      </c>
      <c r="E1350" s="90">
        <f t="shared" si="278"/>
        <v>2.8344382513484137</v>
      </c>
      <c r="F1350" s="90">
        <f t="shared" si="279"/>
        <v>2.4732258325581205</v>
      </c>
      <c r="G1350" s="90">
        <f t="shared" si="280"/>
        <v>2.4248876149666652</v>
      </c>
      <c r="H1350" s="90">
        <f t="shared" si="281"/>
        <v>2.718027225912321</v>
      </c>
      <c r="I1350" s="90">
        <f t="shared" si="282"/>
        <v>3.6725333112582539</v>
      </c>
      <c r="J1350" s="14"/>
      <c r="K1350" s="366">
        <f t="shared" si="284"/>
        <v>2.2357191331657242</v>
      </c>
      <c r="L1350" s="14"/>
      <c r="M1350" s="109">
        <f t="shared" si="294"/>
        <v>2058</v>
      </c>
      <c r="N1350" s="229">
        <f>($D1178*10^-6)*$E$1202*$AS$1225*$AP$1167+AP$1168*AP$1256</f>
        <v>8.4031120563378234</v>
      </c>
      <c r="O1350" s="229">
        <f>($D1179*10^-6)*$E$1202*$AS$1225*$AP$1167+AP$1168*AP$1256</f>
        <v>4.680064496605115</v>
      </c>
      <c r="P1350" s="229">
        <f>($D1180*10^-6)*$E$1202*$AS$1225*$AP$1167+AP$1168*AP$1256</f>
        <v>3.55944697396313</v>
      </c>
      <c r="Q1350" s="229">
        <f>($D1181*10^-6)*$E$1202*$AS$1225*$AP$1167+AP$1168*AP$1256</f>
        <v>2.990575902672493</v>
      </c>
      <c r="R1350" s="229">
        <f>($D1182*10^-6)*$E$1202*$AS$1225*$AP$1167+AP$1168*AP$1256</f>
        <v>2.6783006000243339</v>
      </c>
      <c r="S1350" s="229">
        <f>($D1183*10^-6)*$E$1202*$AS$1225*$AP$1167+AP$1168*AP$1256</f>
        <v>2.5121801562845829</v>
      </c>
      <c r="T1350" s="229">
        <f>($D1184*10^-6)*$E$1202*$AS$1225*$AP$1167+AP$1168*AP$1256</f>
        <v>2.434271508831658</v>
      </c>
      <c r="U1350" s="229">
        <f>($D1185*10^-6)*$E$1202*$AS$1225*$AP$1167+AP$1168*AP$1256</f>
        <v>2.4130369190717826</v>
      </c>
      <c r="V1350" s="229">
        <f>($D1186*10^-6)*$E$1202*$AS$1225*$AP$1167+AP$1168*AP$1256</f>
        <v>2.4367383108615481</v>
      </c>
      <c r="W1350" s="229">
        <f>($D1187*10^-6)*$E$1202*$AS$1225*$AP$1167+AP$1168*AP$1256</f>
        <v>2.5271260088431342</v>
      </c>
      <c r="X1350" s="229">
        <f>($D1188*10^-6)*$E$1202*$AS$1225*$AP$1167+AP$1168*AP$1256</f>
        <v>2.9089284429815074</v>
      </c>
      <c r="Y1350" s="229">
        <f>($D1189*10^-6)*$E$1202*$AS$1225*$AP$1167+AP$1168*AP$1256</f>
        <v>3.2907308771198807</v>
      </c>
      <c r="Z1350" s="229">
        <f>($D1190*10^-6)*$E$1202*$AS$1225*$AP$1167+AP$1168*AP$1256</f>
        <v>3.6725333112582534</v>
      </c>
      <c r="AA1350" s="367">
        <f>($D1191*10^-6)*$E$1202*$AS$1225*$AP$1167+AP$1168*AP$1256</f>
        <v>4.0543357453966262</v>
      </c>
    </row>
    <row r="1351" spans="1:34" ht="25.2" customHeight="1">
      <c r="A1351" s="455"/>
      <c r="B1351" s="287">
        <f t="shared" si="293"/>
        <v>2059</v>
      </c>
      <c r="C1351" s="309">
        <f t="shared" si="283"/>
        <v>58075</v>
      </c>
      <c r="D1351" s="90">
        <f t="shared" si="277"/>
        <v>5.5475411756353559</v>
      </c>
      <c r="E1351" s="90">
        <f t="shared" si="278"/>
        <v>2.8344382513484137</v>
      </c>
      <c r="F1351" s="90">
        <f t="shared" si="279"/>
        <v>2.4732258325581205</v>
      </c>
      <c r="G1351" s="90">
        <f t="shared" si="280"/>
        <v>2.4248876149666652</v>
      </c>
      <c r="H1351" s="90">
        <f t="shared" si="281"/>
        <v>2.718027225912321</v>
      </c>
      <c r="I1351" s="90">
        <f t="shared" si="282"/>
        <v>3.6725333112582539</v>
      </c>
      <c r="J1351" s="14"/>
      <c r="K1351" s="366">
        <f t="shared" si="284"/>
        <v>2.2357191331657242</v>
      </c>
      <c r="L1351" s="14"/>
      <c r="M1351" s="109">
        <f t="shared" si="294"/>
        <v>2059</v>
      </c>
      <c r="N1351" s="229">
        <f>($D1178*10^-6)*$E$1202*$AT$1225*$AQ$1167+AQ$1168*AQ$1256</f>
        <v>8.4031120563378234</v>
      </c>
      <c r="O1351" s="229">
        <f>($D1179*10^-6)*$E$1202*$AT$1225*$AQ$1167+AQ$1168*AQ$1256</f>
        <v>4.680064496605115</v>
      </c>
      <c r="P1351" s="229">
        <f>($D1180*10^-6)*$E$1202*$AT$1225*$AQ$1167+AQ$1168*AQ$1256</f>
        <v>3.55944697396313</v>
      </c>
      <c r="Q1351" s="229">
        <f>($D1181*10^-6)*$E$1202*$AT$1225*$AQ$1167+AQ$1168*AQ$1256</f>
        <v>2.990575902672493</v>
      </c>
      <c r="R1351" s="229">
        <f>($D1182*10^-6)*$E$1202*$AT$1225*$AQ$1167+AQ$1168*AQ$1256</f>
        <v>2.6783006000243339</v>
      </c>
      <c r="S1351" s="229">
        <f>($D1183*10^-6)*$E$1202*$AT$1225*$AQ$1167+AQ$1168*AQ$1256</f>
        <v>2.5121801562845829</v>
      </c>
      <c r="T1351" s="229">
        <f>($D1184*10^-6)*$E$1202*$AT$1225*$AQ$1167+AQ$1168*AQ$1256</f>
        <v>2.434271508831658</v>
      </c>
      <c r="U1351" s="229">
        <f>($D1185*10^-6)*$E$1202*$AT$1225*$AQ$1167+AQ$1168*AQ$1256</f>
        <v>2.4130369190717826</v>
      </c>
      <c r="V1351" s="229">
        <f>($D1186*10^-6)*$E$1202*$AT$1225*$AQ$1167+AQ$1168*AQ$1256</f>
        <v>2.4367383108615481</v>
      </c>
      <c r="W1351" s="229">
        <f>($D1187*10^-6)*$E$1202*$AT$1225*$AQ$1167+AQ$1168*AQ$1256</f>
        <v>2.5271260088431342</v>
      </c>
      <c r="X1351" s="229">
        <f>($D1188*10^-6)*$E$1202*$AT$1225*$AQ$1167+AQ$1168*AQ$1256</f>
        <v>2.9089284429815074</v>
      </c>
      <c r="Y1351" s="229">
        <f>($D1189*10^-6)*$E$1202*$AT$1225*$AQ$1167+AQ$1168*AQ$1256</f>
        <v>3.2907308771198807</v>
      </c>
      <c r="Z1351" s="229">
        <f>($D1190*10^-6)*$E$1202*$AT$1225*$AQ$1167+AQ$1168*AQ$1256</f>
        <v>3.6725333112582534</v>
      </c>
      <c r="AA1351" s="367">
        <f>($D1191*10^-6)*$E$1202*$AT$1225*$AQ$1167+AQ$1168*AQ$1256</f>
        <v>4.0543357453966262</v>
      </c>
    </row>
    <row r="1352" spans="1:34" ht="25.2" customHeight="1">
      <c r="A1352" s="455"/>
      <c r="B1352" s="287">
        <f>B1351+1</f>
        <v>2060</v>
      </c>
      <c r="C1352" s="309">
        <f t="shared" si="283"/>
        <v>58440</v>
      </c>
      <c r="D1352" s="90">
        <f t="shared" si="277"/>
        <v>5.5475411756353559</v>
      </c>
      <c r="E1352" s="90">
        <f t="shared" si="278"/>
        <v>2.8344382513484137</v>
      </c>
      <c r="F1352" s="90">
        <f t="shared" si="279"/>
        <v>2.4732258325581205</v>
      </c>
      <c r="G1352" s="90">
        <f t="shared" si="280"/>
        <v>2.4248876149666652</v>
      </c>
      <c r="H1352" s="90">
        <f t="shared" si="281"/>
        <v>2.718027225912321</v>
      </c>
      <c r="I1352" s="90">
        <f t="shared" si="282"/>
        <v>3.6725333112582539</v>
      </c>
      <c r="J1352" s="14"/>
      <c r="K1352" s="366">
        <f t="shared" si="284"/>
        <v>2.2357191331657242</v>
      </c>
      <c r="L1352" s="14"/>
      <c r="M1352" s="109">
        <f>M1351+1</f>
        <v>2060</v>
      </c>
      <c r="N1352" s="229">
        <f>($D1178*10^-6)*$E$1202*$AU$1225*$AR$1167+AR$1168*AR$1256</f>
        <v>8.4031120563378234</v>
      </c>
      <c r="O1352" s="229">
        <f>($D1179*10^-6)*$E$1202*$AU$1225*$AR$1167+AR$1168*AR$1256</f>
        <v>4.680064496605115</v>
      </c>
      <c r="P1352" s="229">
        <f>($D1180*10^-6)*$E$1202*$AU$1225*$AR$1167+AR$1168*AR$1256</f>
        <v>3.55944697396313</v>
      </c>
      <c r="Q1352" s="229">
        <f>($D1181*10^-6)*$E$1202*$AU$1225*$AR$1167+AR$1168*AR$1256</f>
        <v>2.990575902672493</v>
      </c>
      <c r="R1352" s="229">
        <f>($D1182*10^-6)*$E$1202*$AU$1225*$AR$1167+AR$1168*AR$1256</f>
        <v>2.6783006000243339</v>
      </c>
      <c r="S1352" s="229">
        <f>($D1183*10^-6)*$E$1202*$AU$1225*$AR$1167+AR$1168*AR$1256</f>
        <v>2.5121801562845829</v>
      </c>
      <c r="T1352" s="229">
        <f>($D1184*10^-6)*$E$1202*$AU$1225*$AR$1167+AR$1168*AR$1256</f>
        <v>2.434271508831658</v>
      </c>
      <c r="U1352" s="229">
        <f>($D1185*10^-6)*$E$1202*$AU$1225*$AR$1167+AR$1168*AR$1256</f>
        <v>2.4130369190717826</v>
      </c>
      <c r="V1352" s="229">
        <f>($D1186*10^-6)*$E$1202*$AU$1225*$AR$1167+AR$1168*AR$1256</f>
        <v>2.4367383108615481</v>
      </c>
      <c r="W1352" s="229">
        <f>($D1187*10^-6)*$E$1202*$AU$1225*$AR$1167+AR$1168*AR$1256</f>
        <v>2.5271260088431342</v>
      </c>
      <c r="X1352" s="229">
        <f>($D1188*10^-6)*$E$1202*$AU$1225*$AR$1167+AR$1168*AR$1256</f>
        <v>2.9089284429815074</v>
      </c>
      <c r="Y1352" s="229">
        <f>($D1189*10^-6)*$E$1202*$AU$1225*$AR$1167+AR$1168*AR$1256</f>
        <v>3.2907308771198807</v>
      </c>
      <c r="Z1352" s="229">
        <f>($D1190*10^-6)*$E$1202*$AU$1225*$AR$1167+AR$1168*AR$1256</f>
        <v>3.6725333112582534</v>
      </c>
      <c r="AA1352" s="367">
        <f>($D1191*10^-6)*$E$1202*$AU$1225*$AR$1167+AR$1168*AR$1256</f>
        <v>4.0543357453966262</v>
      </c>
    </row>
    <row r="1353" spans="1:34" ht="25.2" customHeight="1">
      <c r="A1353" s="455"/>
      <c r="B1353" s="287">
        <f t="shared" ref="B1353" si="295">B1352+1</f>
        <v>2061</v>
      </c>
      <c r="C1353" s="309">
        <f t="shared" si="283"/>
        <v>58806</v>
      </c>
      <c r="D1353" s="90">
        <f t="shared" si="277"/>
        <v>5.5475411756353559</v>
      </c>
      <c r="E1353" s="90">
        <f t="shared" si="278"/>
        <v>2.8344382513484137</v>
      </c>
      <c r="F1353" s="90">
        <f t="shared" si="279"/>
        <v>2.4732258325581205</v>
      </c>
      <c r="G1353" s="90">
        <f t="shared" si="280"/>
        <v>2.4248876149666652</v>
      </c>
      <c r="H1353" s="90">
        <f t="shared" si="281"/>
        <v>2.718027225912321</v>
      </c>
      <c r="I1353" s="90">
        <f t="shared" si="282"/>
        <v>3.6725333112582539</v>
      </c>
      <c r="J1353" s="14"/>
      <c r="K1353" s="366">
        <f t="shared" si="284"/>
        <v>2.2357191331657242</v>
      </c>
      <c r="L1353" s="14"/>
      <c r="M1353" s="109">
        <f t="shared" ref="M1353" si="296">M1352+1</f>
        <v>2061</v>
      </c>
      <c r="N1353" s="229">
        <f>($D1178*10^-6)*$E$1202*$AV$1225*$AS$1167+AS$1168*AS$1256</f>
        <v>8.4031120563378234</v>
      </c>
      <c r="O1353" s="229">
        <f>($D1179*10^-6)*$E$1202*$AV$1225*$AS$1167+AS$1168*AS$1256</f>
        <v>4.680064496605115</v>
      </c>
      <c r="P1353" s="229">
        <f>($D1180*10^-6)*$E$1202*$AV$1225*$AS$1167+AS$1168*AS$1256</f>
        <v>3.55944697396313</v>
      </c>
      <c r="Q1353" s="229">
        <f>($D1181*10^-6)*$E$1202*$AV$1225*$AS$1167+AS$1168*AS$1256</f>
        <v>2.990575902672493</v>
      </c>
      <c r="R1353" s="229">
        <f>($D1182*10^-6)*$E$1202*$AV$1225*$AS$1167+AS$1168*AS$1256</f>
        <v>2.6783006000243339</v>
      </c>
      <c r="S1353" s="229">
        <f>($D1183*10^-6)*$E$1202*$AV$1225*$AS$1167+AS$1168*AS$1256</f>
        <v>2.5121801562845829</v>
      </c>
      <c r="T1353" s="229">
        <f>($D1184*10^-6)*$E$1202*$AV$1225*$AS$1167+AS$1168*AS$1256</f>
        <v>2.434271508831658</v>
      </c>
      <c r="U1353" s="229">
        <f>($D1185*10^-6)*$E$1202*$AV$1225*$AS$1167+AS$1168*AS$1256</f>
        <v>2.4130369190717826</v>
      </c>
      <c r="V1353" s="229">
        <f>($D1186*10^-6)*$E$1202*$AV$1225*$AS$1167+AS$1168*AS$1256</f>
        <v>2.4367383108615481</v>
      </c>
      <c r="W1353" s="229">
        <f>($D1187*10^-6)*$E$1202*$AV$1225*$AS$1167+AS$1168*AS$1256</f>
        <v>2.5271260088431342</v>
      </c>
      <c r="X1353" s="229">
        <f>($D1188*10^-6)*$E$1202*$AV$1225*$AS$1167+AS$1168*AS$1256</f>
        <v>2.9089284429815074</v>
      </c>
      <c r="Y1353" s="229">
        <f>($D1189*10^-6)*$E$1202*$AV$1225*$AS$1167+AS$1168*AS$1256</f>
        <v>3.2907308771198807</v>
      </c>
      <c r="Z1353" s="229">
        <f>($D1190*10^-6)*$E$1202*$AV$1225*$AS$1167+AS$1168*AS$1256</f>
        <v>3.6725333112582534</v>
      </c>
      <c r="AA1353" s="367">
        <f>($D1191*10^-6)*$E$1202*$AV$1225*$AS$1167+AS$1168*AS$1256</f>
        <v>4.0543357453966262</v>
      </c>
    </row>
    <row r="1354" spans="1:34" ht="25.2" customHeight="1">
      <c r="A1354" s="455"/>
      <c r="B1354" s="156"/>
      <c r="C1354" s="64"/>
      <c r="D1354" s="64"/>
      <c r="E1354" s="64"/>
      <c r="F1354" s="64"/>
      <c r="G1354" s="64"/>
      <c r="H1354" s="64"/>
      <c r="I1354" s="64"/>
      <c r="J1354" s="14"/>
      <c r="K1354" s="14"/>
      <c r="L1354" s="14"/>
      <c r="M1354" s="14"/>
      <c r="N1354" s="14"/>
      <c r="O1354" s="14"/>
      <c r="P1354" s="64"/>
      <c r="Q1354" s="64"/>
      <c r="R1354" s="64"/>
      <c r="S1354" s="64"/>
      <c r="T1354" s="64"/>
      <c r="U1354" s="64"/>
      <c r="V1354" s="64"/>
      <c r="W1354" s="64"/>
      <c r="X1354" s="64"/>
      <c r="Y1354" s="64"/>
      <c r="Z1354" s="64"/>
      <c r="AA1354" s="64"/>
      <c r="AB1354" s="64"/>
      <c r="AC1354" s="64"/>
      <c r="AD1354" s="64"/>
      <c r="AE1354" s="64"/>
      <c r="AF1354" s="64"/>
      <c r="AG1354" s="64"/>
      <c r="AH1354" s="64"/>
    </row>
    <row r="1355" spans="1:34" ht="25.2" customHeight="1">
      <c r="A1355" s="455"/>
      <c r="B1355" s="156" t="s">
        <v>364</v>
      </c>
      <c r="C1355" s="64"/>
      <c r="D1355" s="64"/>
      <c r="E1355" s="64"/>
      <c r="F1355" s="64"/>
      <c r="G1355" s="64"/>
      <c r="H1355" s="64"/>
      <c r="I1355" s="64"/>
      <c r="J1355" s="14"/>
      <c r="K1355" s="14"/>
      <c r="L1355" s="14"/>
      <c r="M1355" s="14"/>
      <c r="N1355" s="14"/>
      <c r="O1355" s="14"/>
      <c r="P1355" s="64"/>
      <c r="Q1355" s="64"/>
      <c r="R1355" s="64"/>
      <c r="S1355" s="64"/>
      <c r="T1355" s="64"/>
      <c r="U1355" s="64"/>
      <c r="V1355" s="64"/>
      <c r="W1355" s="64"/>
      <c r="X1355" s="64"/>
      <c r="Y1355" s="64"/>
      <c r="Z1355" s="64"/>
      <c r="AA1355" s="64"/>
      <c r="AB1355" s="64"/>
      <c r="AC1355" s="64"/>
      <c r="AD1355" s="64"/>
      <c r="AE1355" s="64"/>
      <c r="AF1355" s="64"/>
      <c r="AG1355" s="64"/>
      <c r="AH1355" s="64"/>
    </row>
    <row r="1356" spans="1:34" ht="25.2" customHeight="1">
      <c r="A1356" s="455"/>
      <c r="B1356" s="420" t="s">
        <v>495</v>
      </c>
      <c r="C1356" s="420"/>
      <c r="D1356" s="420"/>
      <c r="E1356" s="420"/>
      <c r="F1356" s="420"/>
      <c r="G1356" s="420"/>
      <c r="H1356" s="420"/>
      <c r="I1356" s="420"/>
      <c r="J1356" s="288"/>
      <c r="K1356" s="288"/>
      <c r="L1356" s="288"/>
      <c r="M1356" s="64"/>
      <c r="N1356" s="423" t="s">
        <v>492</v>
      </c>
      <c r="O1356" s="423"/>
      <c r="P1356" s="423"/>
      <c r="Q1356" s="423"/>
      <c r="R1356" s="423"/>
      <c r="S1356" s="423"/>
      <c r="T1356" s="423"/>
      <c r="U1356" s="423"/>
      <c r="V1356" s="423"/>
      <c r="W1356" s="423"/>
      <c r="X1356" s="423"/>
      <c r="Y1356" s="423"/>
      <c r="Z1356" s="423"/>
      <c r="AA1356" s="422"/>
      <c r="AB1356" s="64"/>
      <c r="AC1356" s="1"/>
      <c r="AD1356" s="498" t="s">
        <v>455</v>
      </c>
      <c r="AE1356" s="498"/>
      <c r="AF1356" s="498"/>
      <c r="AG1356" s="498"/>
      <c r="AH1356" s="498"/>
    </row>
    <row r="1357" spans="1:34" ht="25.2" customHeight="1">
      <c r="A1357" s="455"/>
      <c r="B1357" s="420" t="s">
        <v>451</v>
      </c>
      <c r="C1357" s="421" t="s">
        <v>199</v>
      </c>
      <c r="D1357" s="420" t="s">
        <v>8</v>
      </c>
      <c r="E1357" s="420"/>
      <c r="F1357" s="420"/>
      <c r="G1357" s="420"/>
      <c r="H1357" s="420"/>
      <c r="I1357" s="420"/>
      <c r="M1357" s="422" t="s">
        <v>451</v>
      </c>
      <c r="N1357" s="423" t="s">
        <v>8</v>
      </c>
      <c r="O1357" s="423"/>
      <c r="P1357" s="423"/>
      <c r="Q1357" s="423"/>
      <c r="R1357" s="423"/>
      <c r="S1357" s="423"/>
      <c r="T1357" s="423"/>
      <c r="U1357" s="423"/>
      <c r="V1357" s="423"/>
      <c r="W1357" s="423"/>
      <c r="X1357" s="423"/>
      <c r="Y1357" s="423"/>
      <c r="Z1357" s="423"/>
      <c r="AA1357" s="422"/>
      <c r="AB1357" s="64"/>
      <c r="AD1357" s="368"/>
      <c r="AE1357" s="501" t="s">
        <v>457</v>
      </c>
      <c r="AF1357" s="501" t="s">
        <v>458</v>
      </c>
      <c r="AG1357" s="500" t="s">
        <v>496</v>
      </c>
      <c r="AH1357" s="500" t="s">
        <v>497</v>
      </c>
    </row>
    <row r="1358" spans="1:34" ht="25.2" customHeight="1">
      <c r="A1358" s="455"/>
      <c r="B1358" s="420"/>
      <c r="C1358" s="421">
        <v>43830</v>
      </c>
      <c r="D1358" s="286" t="s">
        <v>9</v>
      </c>
      <c r="E1358" s="286" t="s">
        <v>10</v>
      </c>
      <c r="F1358" s="286" t="s">
        <v>1</v>
      </c>
      <c r="G1358" s="286" t="s">
        <v>2</v>
      </c>
      <c r="H1358" s="286" t="s">
        <v>3</v>
      </c>
      <c r="I1358" s="286" t="s">
        <v>452</v>
      </c>
      <c r="M1358" s="423"/>
      <c r="N1358" s="279" t="s">
        <v>25</v>
      </c>
      <c r="O1358" s="279" t="s">
        <v>26</v>
      </c>
      <c r="P1358" s="279" t="s">
        <v>27</v>
      </c>
      <c r="Q1358" s="279" t="s">
        <v>28</v>
      </c>
      <c r="R1358" s="279" t="s">
        <v>29</v>
      </c>
      <c r="S1358" s="279" t="s">
        <v>30</v>
      </c>
      <c r="T1358" s="279" t="s">
        <v>31</v>
      </c>
      <c r="U1358" s="279" t="s">
        <v>32</v>
      </c>
      <c r="V1358" s="279" t="s">
        <v>33</v>
      </c>
      <c r="W1358" s="279" t="s">
        <v>34</v>
      </c>
      <c r="X1358" s="279" t="s">
        <v>35</v>
      </c>
      <c r="Y1358" s="279" t="s">
        <v>36</v>
      </c>
      <c r="Z1358" s="279" t="s">
        <v>37</v>
      </c>
      <c r="AA1358" s="331" t="s">
        <v>38</v>
      </c>
      <c r="AB1358" s="64"/>
      <c r="AD1358" s="369">
        <v>2019</v>
      </c>
      <c r="AE1358" s="501"/>
      <c r="AF1358" s="501"/>
      <c r="AG1358" s="501"/>
      <c r="AH1358" s="500"/>
    </row>
    <row r="1359" spans="1:34" ht="25.2" customHeight="1">
      <c r="A1359" s="455"/>
      <c r="B1359" s="287">
        <v>2020</v>
      </c>
      <c r="C1359" s="309">
        <v>43830</v>
      </c>
      <c r="D1359" s="90">
        <f t="shared" ref="D1359:D1400" si="297">AVERAGE(N1359:P1359)</f>
        <v>0.1883552952947658</v>
      </c>
      <c r="E1359" s="90">
        <f t="shared" ref="E1359:E1400" si="298">AVERAGE(Q1359:R1359)</f>
        <v>9.6896651562163011E-2</v>
      </c>
      <c r="F1359" s="90">
        <f t="shared" ref="F1359:F1400" si="299">AVERAGE(S1359:T1359)</f>
        <v>7.6736770758326772E-2</v>
      </c>
      <c r="G1359" s="90">
        <f t="shared" ref="G1359:G1400" si="300">AVERAGE(U1359:V1359)</f>
        <v>7.1278569607109987E-2</v>
      </c>
      <c r="H1359" s="90">
        <f t="shared" ref="H1359:H1400" si="301">AVERAGE(W1359:X1359)</f>
        <v>7.6100127636299253E-2</v>
      </c>
      <c r="I1359" s="90">
        <f t="shared" ref="I1359:I1400" si="302">AVERAGE(Y1359:AA1359)</f>
        <v>9.2141740484345799E-2</v>
      </c>
      <c r="M1359" s="109">
        <v>2020</v>
      </c>
      <c r="N1359" s="229">
        <f>($AE1359*($G$1178*10^-6)*$D$1202*$AH1359)+$AF1359*$AG1359</f>
        <v>0.2668553000050129</v>
      </c>
      <c r="O1359" s="229">
        <f>($AE1359*($G$1179*10^-6)*$D$1202*$AH1359)+$AF1359*$AG1359</f>
        <v>0.16918833673609873</v>
      </c>
      <c r="P1359" s="229">
        <f>($AE1359*($G$1180*10^-6)*$D$1202*$AH1359)+$AF1359*$AG1359</f>
        <v>0.12902224914318583</v>
      </c>
      <c r="Q1359" s="229">
        <f>($AE1359*($G$1181*10^-6)*$D$1202*$AH1359)+$AF1359*$AG1359</f>
        <v>0.10487549240151242</v>
      </c>
      <c r="R1359" s="229">
        <f>($AE1359*($G$1182*10^-6)*$D$1202*$AH1359)+$AF1359*$AG1359</f>
        <v>8.8917810722813601E-2</v>
      </c>
      <c r="S1359" s="229">
        <f>($AE1359*($G$1183*10^-6)*$D$1202*$AH1359)+$AF1359*$AG1359</f>
        <v>7.9572501341591828E-2</v>
      </c>
      <c r="T1359" s="229">
        <f>($AE1359*($G$1184*10^-6)*$D$1202*$AH1359)+$AF1359*$AG1359</f>
        <v>7.3901040175061716E-2</v>
      </c>
      <c r="U1359" s="229">
        <f>($AE1359*($G$1185*10^-6)*$D$1202*$AH1359)+$AF1359*$AG1359</f>
        <v>7.1266117976708787E-2</v>
      </c>
      <c r="V1359" s="229">
        <f>($AE1359*($G$1186*10^-6)*$D$1202*$AH1359)+$AF1359*$AG1359</f>
        <v>7.1291021237511173E-2</v>
      </c>
      <c r="W1359" s="229">
        <f>($AE1359*($G$1187*10^-6)*$D$1202*$AH1359)+$AF1359*$AG1359</f>
        <v>7.3739997791914771E-2</v>
      </c>
      <c r="X1359" s="229">
        <f>($AE1359*($G$1188*10^-6)*$D$1202*$AH1359)+$AF1359*$AG1359</f>
        <v>7.8460257480683748E-2</v>
      </c>
      <c r="Y1359" s="229">
        <f>($AE1359*($G$1189*10^-6)*$D$1202*$AH1359)+$AF1359*$AG1359</f>
        <v>8.4071622626230955E-2</v>
      </c>
      <c r="Z1359" s="229">
        <f>($AE1359*($G$1190*10^-6)*$D$1202*$AH1359)+$AF1359*$AG1359</f>
        <v>9.1557891037951519E-2</v>
      </c>
      <c r="AA1359" s="229">
        <f>($AE1359*($G$1191*10^-6)*$D$1202*$AH1359)+$AF1359*$AG1359</f>
        <v>0.1007957077888549</v>
      </c>
      <c r="AB1359" s="64"/>
      <c r="AD1359" s="369">
        <v>2020</v>
      </c>
      <c r="AE1359" s="370">
        <f>D1162</f>
        <v>0.99290909090909096</v>
      </c>
      <c r="AF1359" s="370">
        <f>D1165</f>
        <v>7.0909090909090913E-3</v>
      </c>
      <c r="AG1359" s="371">
        <f>D1257</f>
        <v>6.8064260276357771E-2</v>
      </c>
      <c r="AH1359" s="372">
        <f>G1225</f>
        <v>370.05358934015999</v>
      </c>
    </row>
    <row r="1360" spans="1:34" ht="25.2" customHeight="1">
      <c r="A1360" s="455"/>
      <c r="B1360" s="287">
        <f>B1359+1</f>
        <v>2021</v>
      </c>
      <c r="C1360" s="309">
        <f t="shared" ref="C1360:C1400" si="303">DATE(YEAR(C1359+1),12,31)</f>
        <v>44196</v>
      </c>
      <c r="D1360" s="90">
        <f t="shared" si="297"/>
        <v>0.19386255094728325</v>
      </c>
      <c r="E1360" s="90">
        <f t="shared" si="298"/>
        <v>9.9969677046351138E-2</v>
      </c>
      <c r="F1360" s="90">
        <f t="shared" si="299"/>
        <v>7.9273228149660868E-2</v>
      </c>
      <c r="G1360" s="90">
        <f t="shared" si="300"/>
        <v>7.3669753491590551E-2</v>
      </c>
      <c r="H1360" s="90">
        <f t="shared" si="301"/>
        <v>7.861964036465946E-2</v>
      </c>
      <c r="I1360" s="90">
        <f t="shared" si="302"/>
        <v>9.5088210975796603E-2</v>
      </c>
      <c r="J1360" s="14"/>
      <c r="K1360" s="14"/>
      <c r="L1360" s="14"/>
      <c r="M1360" s="109">
        <f>M1359+1</f>
        <v>2021</v>
      </c>
      <c r="N1360" s="229">
        <f t="shared" ref="N1360:N1400" si="304">($AE1360*($G$1178*10^-6)*$D$1202*$AH1360)+$AF1360*$AG1360</f>
        <v>0.27445188337857496</v>
      </c>
      <c r="O1360" s="229">
        <f t="shared" ref="O1360:O1400" si="305">($AE1360*($G$1179*10^-6)*$D$1202*$AH1360)+$AF1360*$AG1360</f>
        <v>0.17418545155496207</v>
      </c>
      <c r="P1360" s="229">
        <f t="shared" ref="P1360:P1400" si="306">($AE1360*($G$1180*10^-6)*$D$1202*$AH1360)+$AF1360*$AG1360</f>
        <v>0.13295031790831274</v>
      </c>
      <c r="Q1360" s="229">
        <f t="shared" ref="Q1360:Q1400" si="307">($AE1360*($G$1181*10^-6)*$D$1202*$AH1360)+$AF1360*$AG1360</f>
        <v>0.10816087982642894</v>
      </c>
      <c r="R1360" s="229">
        <f t="shared" ref="R1360:R1400" si="308">($AE1360*($G$1182*10^-6)*$D$1202*$AH1360)+$AF1360*$AG1360</f>
        <v>9.1778474266273335E-2</v>
      </c>
      <c r="S1360" s="229">
        <f t="shared" ref="S1360:S1400" si="309">($AE1360*($G$1183*10^-6)*$D$1202*$AH1360)+$AF1360*$AG1360</f>
        <v>8.2184433512053637E-2</v>
      </c>
      <c r="T1360" s="229">
        <f t="shared" ref="T1360:T1400" si="310">($AE1360*($G$1184*10^-6)*$D$1202*$AH1360)+$AF1360*$AG1360</f>
        <v>7.6362022787268086E-2</v>
      </c>
      <c r="U1360" s="229">
        <f t="shared" ref="U1360:U1400" si="311">($AE1360*($G$1185*10^-6)*$D$1202*$AH1360)+$AF1360*$AG1360</f>
        <v>7.3656970453100087E-2</v>
      </c>
      <c r="V1360" s="229">
        <f t="shared" ref="V1360:V1400" si="312">($AE1360*($G$1186*10^-6)*$D$1202*$AH1360)+$AF1360*$AG1360</f>
        <v>7.3682536530081028E-2</v>
      </c>
      <c r="W1360" s="229">
        <f t="shared" ref="W1360:W1400" si="313">($AE1360*($G$1187*10^-6)*$D$1202*$AH1360)+$AF1360*$AG1360</f>
        <v>7.6196694158322642E-2</v>
      </c>
      <c r="X1360" s="229">
        <f t="shared" ref="X1360:X1400" si="314">($AE1360*($G$1188*10^-6)*$D$1202*$AH1360)+$AF1360*$AG1360</f>
        <v>8.1042586570996264E-2</v>
      </c>
      <c r="Y1360" s="229">
        <f t="shared" ref="Y1360:Y1400" si="315">($AE1360*($G$1189*10^-6)*$D$1202*$AH1360)+$AF1360*$AG1360</f>
        <v>8.6803301780849454E-2</v>
      </c>
      <c r="Z1360" s="229">
        <f t="shared" ref="Z1360:Z1400" si="316">($AE1360*($G$1190*10^-6)*$D$1202*$AH1360)+$AF1360*$AG1360</f>
        <v>9.4488822003796297E-2</v>
      </c>
      <c r="AA1360" s="229">
        <f t="shared" ref="AA1360:AA1400" si="317">($AE1360*($G$1191*10^-6)*$D$1202*$AH1360)+$AF1360*$AG1360</f>
        <v>0.10397250914274404</v>
      </c>
      <c r="AB1360" s="64"/>
      <c r="AD1360" s="369">
        <f>AD1359+1</f>
        <v>2021</v>
      </c>
      <c r="AE1360" s="370">
        <f>E1162</f>
        <v>0.98581818181818193</v>
      </c>
      <c r="AF1360" s="370">
        <f>E1165</f>
        <v>1.4181818181818183E-2</v>
      </c>
      <c r="AG1360" s="371">
        <f>E1257</f>
        <v>6.9775429426890731E-2</v>
      </c>
      <c r="AH1360" s="372">
        <f>H1225</f>
        <v>382.6354113777254</v>
      </c>
    </row>
    <row r="1361" spans="1:34" ht="25.2" customHeight="1">
      <c r="A1361" s="455"/>
      <c r="B1361" s="287">
        <f t="shared" ref="B1361:B1370" si="318">B1360+1</f>
        <v>2022</v>
      </c>
      <c r="C1361" s="309">
        <f t="shared" si="303"/>
        <v>44561</v>
      </c>
      <c r="D1361" s="90">
        <f t="shared" si="297"/>
        <v>0.24589256361525089</v>
      </c>
      <c r="E1361" s="90">
        <f t="shared" si="298"/>
        <v>0.12710199473324668</v>
      </c>
      <c r="F1361" s="90">
        <f t="shared" si="299"/>
        <v>0.10091744167686445</v>
      </c>
      <c r="G1361" s="90">
        <f t="shared" si="300"/>
        <v>9.3828086386170143E-2</v>
      </c>
      <c r="H1361" s="90">
        <f t="shared" si="301"/>
        <v>0.10009054117239628</v>
      </c>
      <c r="I1361" s="90">
        <f t="shared" si="302"/>
        <v>0.12092610398235533</v>
      </c>
      <c r="J1361" s="14"/>
      <c r="K1361" s="14"/>
      <c r="L1361" s="14"/>
      <c r="M1361" s="109">
        <f t="shared" ref="M1361:M1370" si="319">M1360+1</f>
        <v>2022</v>
      </c>
      <c r="N1361" s="229">
        <f t="shared" si="304"/>
        <v>0.34785187370554577</v>
      </c>
      <c r="O1361" s="229">
        <f t="shared" si="305"/>
        <v>0.22099766229155873</v>
      </c>
      <c r="P1361" s="229">
        <f t="shared" si="306"/>
        <v>0.16882815484864813</v>
      </c>
      <c r="Q1361" s="229">
        <f t="shared" si="307"/>
        <v>0.13746526936365117</v>
      </c>
      <c r="R1361" s="229">
        <f t="shared" si="308"/>
        <v>0.11673872010284223</v>
      </c>
      <c r="S1361" s="229">
        <f t="shared" si="309"/>
        <v>0.10460061513575614</v>
      </c>
      <c r="T1361" s="229">
        <f t="shared" si="310"/>
        <v>9.723426821797275E-2</v>
      </c>
      <c r="U1361" s="229">
        <f t="shared" si="311"/>
        <v>9.3811913652806736E-2</v>
      </c>
      <c r="V1361" s="229">
        <f t="shared" si="312"/>
        <v>9.3844259119533549E-2</v>
      </c>
      <c r="W1361" s="229">
        <f t="shared" si="313"/>
        <v>9.7025099182358465E-2</v>
      </c>
      <c r="X1361" s="229">
        <f t="shared" si="314"/>
        <v>0.1031559831624341</v>
      </c>
      <c r="Y1361" s="229">
        <f t="shared" si="315"/>
        <v>0.11044427468568335</v>
      </c>
      <c r="Z1361" s="229">
        <f t="shared" si="316"/>
        <v>0.12016777426032933</v>
      </c>
      <c r="AA1361" s="229">
        <f t="shared" si="317"/>
        <v>0.1321662630010533</v>
      </c>
      <c r="AB1361" s="64"/>
      <c r="AD1361" s="369">
        <f t="shared" ref="AD1361:AD1400" si="320">AD1360+1</f>
        <v>2022</v>
      </c>
      <c r="AE1361" s="370">
        <f>F1162</f>
        <v>0.97872727272727278</v>
      </c>
      <c r="AF1361" s="370">
        <f>F1165</f>
        <v>2.1272727272727273E-2</v>
      </c>
      <c r="AG1361" s="371">
        <f>F1257</f>
        <v>8.8149000779140479E-2</v>
      </c>
      <c r="AH1361" s="372">
        <f>I1225</f>
        <v>487.60665354656209</v>
      </c>
    </row>
    <row r="1362" spans="1:34" ht="25.2" customHeight="1">
      <c r="A1362" s="455"/>
      <c r="B1362" s="287">
        <f t="shared" si="318"/>
        <v>2023</v>
      </c>
      <c r="C1362" s="309">
        <f t="shared" si="303"/>
        <v>44926</v>
      </c>
      <c r="D1362" s="90">
        <f t="shared" si="297"/>
        <v>0.32903541453018564</v>
      </c>
      <c r="E1362" s="90">
        <f t="shared" si="298"/>
        <v>0.17047923479951421</v>
      </c>
      <c r="F1362" s="90">
        <f t="shared" si="299"/>
        <v>0.13552929946669337</v>
      </c>
      <c r="G1362" s="90">
        <f t="shared" si="300"/>
        <v>0.12606675456750654</v>
      </c>
      <c r="H1362" s="90">
        <f t="shared" si="301"/>
        <v>0.13442559076119781</v>
      </c>
      <c r="I1362" s="90">
        <f t="shared" si="302"/>
        <v>0.16223594029296129</v>
      </c>
      <c r="J1362" s="14"/>
      <c r="K1362" s="14"/>
      <c r="L1362" s="14"/>
      <c r="M1362" s="109">
        <f t="shared" si="319"/>
        <v>2023</v>
      </c>
      <c r="N1362" s="229">
        <f t="shared" si="304"/>
        <v>0.46512600529038461</v>
      </c>
      <c r="O1362" s="229">
        <f t="shared" si="305"/>
        <v>0.2958068469275042</v>
      </c>
      <c r="P1362" s="229">
        <f t="shared" si="306"/>
        <v>0.22617339137266812</v>
      </c>
      <c r="Q1362" s="229">
        <f t="shared" si="307"/>
        <v>0.18431165643333</v>
      </c>
      <c r="R1362" s="229">
        <f t="shared" si="308"/>
        <v>0.15664681316569842</v>
      </c>
      <c r="S1362" s="229">
        <f t="shared" si="309"/>
        <v>0.14044542974894964</v>
      </c>
      <c r="T1362" s="229">
        <f t="shared" si="310"/>
        <v>0.13061316918443711</v>
      </c>
      <c r="U1362" s="229">
        <f t="shared" si="311"/>
        <v>0.12604516794794543</v>
      </c>
      <c r="V1362" s="229">
        <f t="shared" si="312"/>
        <v>0.12608834118706766</v>
      </c>
      <c r="W1362" s="229">
        <f t="shared" si="313"/>
        <v>0.13033397999023522</v>
      </c>
      <c r="X1362" s="229">
        <f t="shared" si="314"/>
        <v>0.13851720153216043</v>
      </c>
      <c r="Y1362" s="229">
        <f t="shared" si="315"/>
        <v>0.14824527735135876</v>
      </c>
      <c r="Z1362" s="229">
        <f t="shared" si="316"/>
        <v>0.16122375670943037</v>
      </c>
      <c r="AA1362" s="229">
        <f t="shared" si="317"/>
        <v>0.17723878681809477</v>
      </c>
      <c r="AB1362" s="64"/>
      <c r="AD1362" s="369">
        <f t="shared" si="320"/>
        <v>2023</v>
      </c>
      <c r="AE1362" s="370">
        <f>G1162</f>
        <v>0.97163636363636363</v>
      </c>
      <c r="AF1362" s="370">
        <f>G1165</f>
        <v>2.8363636363636365E-2</v>
      </c>
      <c r="AG1362" s="371">
        <f>G1257</f>
        <v>0.11748270613316862</v>
      </c>
      <c r="AH1362" s="372">
        <f>J1225</f>
        <v>655.58463225699438</v>
      </c>
    </row>
    <row r="1363" spans="1:34" ht="25.2" customHeight="1">
      <c r="A1363" s="455"/>
      <c r="B1363" s="287">
        <f t="shared" si="318"/>
        <v>2024</v>
      </c>
      <c r="C1363" s="309">
        <f t="shared" si="303"/>
        <v>45291</v>
      </c>
      <c r="D1363" s="90">
        <f t="shared" si="297"/>
        <v>0.41918247618854831</v>
      </c>
      <c r="E1363" s="90">
        <f t="shared" si="298"/>
        <v>0.21769236002024694</v>
      </c>
      <c r="F1363" s="90">
        <f t="shared" si="299"/>
        <v>0.17327866045806925</v>
      </c>
      <c r="G1363" s="90">
        <f t="shared" si="300"/>
        <v>0.1612538420358321</v>
      </c>
      <c r="H1363" s="90">
        <f t="shared" si="301"/>
        <v>0.17187608885433853</v>
      </c>
      <c r="I1363" s="90">
        <f t="shared" si="302"/>
        <v>0.20721694133548677</v>
      </c>
      <c r="J1363" s="14"/>
      <c r="K1363" s="14"/>
      <c r="L1363" s="14"/>
      <c r="M1363" s="109">
        <f t="shared" si="319"/>
        <v>2024</v>
      </c>
      <c r="N1363" s="229">
        <f t="shared" si="304"/>
        <v>0.59212375787345817</v>
      </c>
      <c r="O1363" s="229">
        <f t="shared" si="305"/>
        <v>0.37695625733196841</v>
      </c>
      <c r="P1363" s="229">
        <f t="shared" si="306"/>
        <v>0.28846741336021819</v>
      </c>
      <c r="Q1363" s="229">
        <f t="shared" si="307"/>
        <v>0.23527033299248126</v>
      </c>
      <c r="R1363" s="229">
        <f t="shared" si="308"/>
        <v>0.20011438704801265</v>
      </c>
      <c r="S1363" s="229">
        <f t="shared" si="309"/>
        <v>0.17952598341547718</v>
      </c>
      <c r="T1363" s="229">
        <f t="shared" si="310"/>
        <v>0.16703133750066132</v>
      </c>
      <c r="U1363" s="229">
        <f t="shared" si="311"/>
        <v>0.16122641017861633</v>
      </c>
      <c r="V1363" s="229">
        <f t="shared" si="312"/>
        <v>0.16128127389304789</v>
      </c>
      <c r="W1363" s="229">
        <f t="shared" si="313"/>
        <v>0.16667654929077744</v>
      </c>
      <c r="X1363" s="229">
        <f t="shared" si="314"/>
        <v>0.17707562841789962</v>
      </c>
      <c r="Y1363" s="229">
        <f t="shared" si="315"/>
        <v>0.1894378783802399</v>
      </c>
      <c r="Z1363" s="229">
        <f t="shared" si="316"/>
        <v>0.20593067808055895</v>
      </c>
      <c r="AA1363" s="229">
        <f t="shared" si="317"/>
        <v>0.22628226754566147</v>
      </c>
      <c r="AB1363" s="64"/>
      <c r="AD1363" s="369">
        <f t="shared" si="320"/>
        <v>2024</v>
      </c>
      <c r="AE1363" s="370">
        <f>H1162</f>
        <v>0.96454545454545459</v>
      </c>
      <c r="AF1363" s="370">
        <f>H1165</f>
        <v>3.5454545454545454E-2</v>
      </c>
      <c r="AG1363" s="371">
        <f>H1257</f>
        <v>0.14906970574179604</v>
      </c>
      <c r="AH1363" s="372">
        <f>K1225</f>
        <v>839.22883968238784</v>
      </c>
    </row>
    <row r="1364" spans="1:34" ht="25.2" customHeight="1">
      <c r="A1364" s="455"/>
      <c r="B1364" s="287">
        <f t="shared" si="318"/>
        <v>2025</v>
      </c>
      <c r="C1364" s="309">
        <f t="shared" si="303"/>
        <v>45657</v>
      </c>
      <c r="D1364" s="90">
        <f t="shared" si="297"/>
        <v>0.47127318834244397</v>
      </c>
      <c r="E1364" s="90">
        <f t="shared" si="298"/>
        <v>0.24530899086511576</v>
      </c>
      <c r="F1364" s="90">
        <f t="shared" si="299"/>
        <v>0.19550056269296751</v>
      </c>
      <c r="G1364" s="90">
        <f t="shared" si="300"/>
        <v>0.18201514466719299</v>
      </c>
      <c r="H1364" s="90">
        <f t="shared" si="301"/>
        <v>0.19392762714223918</v>
      </c>
      <c r="I1364" s="90">
        <f t="shared" si="302"/>
        <v>0.23356117106454719</v>
      </c>
      <c r="J1364" s="14"/>
      <c r="K1364" s="14"/>
      <c r="L1364" s="14"/>
      <c r="M1364" s="109">
        <f t="shared" si="319"/>
        <v>2025</v>
      </c>
      <c r="N1364" s="229">
        <f t="shared" si="304"/>
        <v>0.66522085520462193</v>
      </c>
      <c r="O1364" s="229">
        <f t="shared" si="305"/>
        <v>0.42391794413553152</v>
      </c>
      <c r="P1364" s="229">
        <f t="shared" si="306"/>
        <v>0.32468076568717869</v>
      </c>
      <c r="Q1364" s="229">
        <f t="shared" si="307"/>
        <v>0.26502207968298785</v>
      </c>
      <c r="R1364" s="229">
        <f t="shared" si="308"/>
        <v>0.2255959020472437</v>
      </c>
      <c r="S1364" s="229">
        <f t="shared" si="309"/>
        <v>0.20250671934867773</v>
      </c>
      <c r="T1364" s="229">
        <f t="shared" si="310"/>
        <v>0.18849440603725728</v>
      </c>
      <c r="U1364" s="229">
        <f t="shared" si="311"/>
        <v>0.18198438078795687</v>
      </c>
      <c r="V1364" s="229">
        <f t="shared" si="312"/>
        <v>0.18204590854642913</v>
      </c>
      <c r="W1364" s="229">
        <f t="shared" si="313"/>
        <v>0.18809652332893692</v>
      </c>
      <c r="X1364" s="229">
        <f t="shared" si="314"/>
        <v>0.19975873095554145</v>
      </c>
      <c r="Y1364" s="229">
        <f t="shared" si="315"/>
        <v>0.21362256678469471</v>
      </c>
      <c r="Z1364" s="229">
        <f t="shared" si="316"/>
        <v>0.23211867130489858</v>
      </c>
      <c r="AA1364" s="229">
        <f t="shared" si="317"/>
        <v>0.25494227510404815</v>
      </c>
      <c r="AB1364" s="64"/>
      <c r="AD1364" s="369">
        <f t="shared" si="320"/>
        <v>2025</v>
      </c>
      <c r="AE1364" s="370">
        <f>I1162</f>
        <v>0.95745454545454556</v>
      </c>
      <c r="AF1364" s="370">
        <f>I1165</f>
        <v>4.2545454545454546E-2</v>
      </c>
      <c r="AG1364" s="371">
        <f>I1257</f>
        <v>0.16692041030528765</v>
      </c>
      <c r="AH1364" s="372">
        <f>L1225</f>
        <v>948.13639903048397</v>
      </c>
    </row>
    <row r="1365" spans="1:34" ht="25.2" customHeight="1">
      <c r="A1365" s="455"/>
      <c r="B1365" s="287">
        <f t="shared" si="318"/>
        <v>2026</v>
      </c>
      <c r="C1365" s="309">
        <f t="shared" si="303"/>
        <v>46022</v>
      </c>
      <c r="D1365" s="90">
        <f t="shared" si="297"/>
        <v>0.52270261858594624</v>
      </c>
      <c r="E1365" s="90">
        <f t="shared" si="298"/>
        <v>0.27264879043889739</v>
      </c>
      <c r="F1365" s="90">
        <f t="shared" si="299"/>
        <v>0.21753037664822328</v>
      </c>
      <c r="G1365" s="90">
        <f t="shared" si="300"/>
        <v>0.20260730281991707</v>
      </c>
      <c r="H1365" s="90">
        <f t="shared" si="301"/>
        <v>0.21578975330930841</v>
      </c>
      <c r="I1365" s="90">
        <f t="shared" si="302"/>
        <v>0.25964855701117212</v>
      </c>
      <c r="J1365" s="14"/>
      <c r="K1365" s="14"/>
      <c r="L1365" s="14"/>
      <c r="M1365" s="109">
        <f t="shared" si="319"/>
        <v>2026</v>
      </c>
      <c r="N1365" s="229">
        <f t="shared" si="304"/>
        <v>0.737326692224612</v>
      </c>
      <c r="O1365" s="229">
        <f t="shared" si="305"/>
        <v>0.47029891822556097</v>
      </c>
      <c r="P1365" s="229">
        <f t="shared" si="306"/>
        <v>0.36048224530766582</v>
      </c>
      <c r="Q1365" s="229">
        <f t="shared" si="307"/>
        <v>0.29446345567588156</v>
      </c>
      <c r="R1365" s="229">
        <f t="shared" si="308"/>
        <v>0.25083412520191323</v>
      </c>
      <c r="S1365" s="229">
        <f t="shared" si="309"/>
        <v>0.22528344687756366</v>
      </c>
      <c r="T1365" s="229">
        <f t="shared" si="310"/>
        <v>0.2097773064188829</v>
      </c>
      <c r="U1365" s="229">
        <f t="shared" si="311"/>
        <v>0.20257325925966493</v>
      </c>
      <c r="V1365" s="229">
        <f t="shared" si="312"/>
        <v>0.2026413463801692</v>
      </c>
      <c r="W1365" s="229">
        <f t="shared" si="313"/>
        <v>0.20933700616123252</v>
      </c>
      <c r="X1365" s="229">
        <f t="shared" si="314"/>
        <v>0.22224250045738431</v>
      </c>
      <c r="Y1365" s="229">
        <f t="shared" si="315"/>
        <v>0.23758433452041022</v>
      </c>
      <c r="Z1365" s="229">
        <f t="shared" si="316"/>
        <v>0.25805227498495636</v>
      </c>
      <c r="AA1365" s="229">
        <f t="shared" si="317"/>
        <v>0.28330906152814977</v>
      </c>
      <c r="AB1365" s="64"/>
      <c r="AD1365" s="369">
        <f t="shared" si="320"/>
        <v>2026</v>
      </c>
      <c r="AE1365" s="370">
        <f>J1162</f>
        <v>0.95036363636363641</v>
      </c>
      <c r="AF1365" s="370">
        <f>J1165</f>
        <v>4.9636363636363638E-2</v>
      </c>
      <c r="AG1365" s="371">
        <f>J1257</f>
        <v>0.18225872393767262</v>
      </c>
      <c r="AH1365" s="372">
        <f>M1225</f>
        <v>1057.0439583785801</v>
      </c>
    </row>
    <row r="1366" spans="1:34" ht="25.2" customHeight="1">
      <c r="A1366" s="455"/>
      <c r="B1366" s="287">
        <f t="shared" si="318"/>
        <v>2027</v>
      </c>
      <c r="C1366" s="309">
        <f t="shared" si="303"/>
        <v>46387</v>
      </c>
      <c r="D1366" s="90">
        <f t="shared" si="297"/>
        <v>0.57351501457188669</v>
      </c>
      <c r="E1366" s="90">
        <f t="shared" si="298"/>
        <v>0.29975600639442379</v>
      </c>
      <c r="F1366" s="90">
        <f t="shared" si="299"/>
        <v>0.23941234997666841</v>
      </c>
      <c r="G1366" s="90">
        <f t="shared" si="300"/>
        <v>0.22307456414683613</v>
      </c>
      <c r="H1366" s="90">
        <f t="shared" si="301"/>
        <v>0.23750671500837808</v>
      </c>
      <c r="I1366" s="90">
        <f t="shared" si="302"/>
        <v>0.28552334682819352</v>
      </c>
      <c r="J1366" s="14"/>
      <c r="K1366" s="14"/>
      <c r="L1366" s="14"/>
      <c r="M1366" s="109">
        <f t="shared" si="319"/>
        <v>2027</v>
      </c>
      <c r="N1366" s="229">
        <f t="shared" si="304"/>
        <v>0.80848551658626</v>
      </c>
      <c r="O1366" s="229">
        <f t="shared" si="305"/>
        <v>0.51614342725488871</v>
      </c>
      <c r="P1366" s="229">
        <f t="shared" si="306"/>
        <v>0.39591609987451143</v>
      </c>
      <c r="Q1366" s="229">
        <f t="shared" si="307"/>
        <v>0.3236387086239943</v>
      </c>
      <c r="R1366" s="229">
        <f t="shared" si="308"/>
        <v>0.27587330416485323</v>
      </c>
      <c r="S1366" s="229">
        <f t="shared" si="309"/>
        <v>0.24790041365496684</v>
      </c>
      <c r="T1366" s="229">
        <f t="shared" si="310"/>
        <v>0.23092428629836997</v>
      </c>
      <c r="U1366" s="229">
        <f t="shared" si="311"/>
        <v>0.22303729324657232</v>
      </c>
      <c r="V1366" s="229">
        <f t="shared" si="312"/>
        <v>0.22311183504709997</v>
      </c>
      <c r="W1366" s="229">
        <f t="shared" si="313"/>
        <v>0.23044224544049613</v>
      </c>
      <c r="X1366" s="229">
        <f t="shared" si="314"/>
        <v>0.24457118457626004</v>
      </c>
      <c r="Y1366" s="229">
        <f t="shared" si="315"/>
        <v>0.26136742924021827</v>
      </c>
      <c r="Z1366" s="229">
        <f t="shared" si="316"/>
        <v>0.28377573677356421</v>
      </c>
      <c r="AA1366" s="229">
        <f t="shared" si="317"/>
        <v>0.3114268744707982</v>
      </c>
      <c r="AB1366" s="64"/>
      <c r="AD1366" s="369">
        <f t="shared" si="320"/>
        <v>2027</v>
      </c>
      <c r="AE1366" s="370">
        <f>K1162</f>
        <v>0.94327272727272726</v>
      </c>
      <c r="AF1366" s="370">
        <f>K1165</f>
        <v>5.672727272727273E-2</v>
      </c>
      <c r="AG1366" s="371">
        <f>K1257</f>
        <v>0.19680679993867778</v>
      </c>
      <c r="AH1366" s="372">
        <f>N1225</f>
        <v>1165.9515177266762</v>
      </c>
    </row>
    <row r="1367" spans="1:34" ht="25.2" customHeight="1">
      <c r="A1367" s="455"/>
      <c r="B1367" s="287">
        <f t="shared" si="318"/>
        <v>2028</v>
      </c>
      <c r="C1367" s="309">
        <f t="shared" si="303"/>
        <v>46752</v>
      </c>
      <c r="D1367" s="90">
        <f t="shared" si="297"/>
        <v>0.62369356579065272</v>
      </c>
      <c r="E1367" s="90">
        <f t="shared" si="298"/>
        <v>0.3266138282220819</v>
      </c>
      <c r="F1367" s="90">
        <f t="shared" si="299"/>
        <v>0.26112967216868999</v>
      </c>
      <c r="G1367" s="90">
        <f t="shared" si="300"/>
        <v>0.2434001181383374</v>
      </c>
      <c r="H1367" s="90">
        <f t="shared" si="301"/>
        <v>0.25906170172983528</v>
      </c>
      <c r="I1367" s="90">
        <f t="shared" si="302"/>
        <v>0.31116873000599848</v>
      </c>
      <c r="J1367" s="14"/>
      <c r="K1367" s="14"/>
      <c r="L1367" s="14"/>
      <c r="M1367" s="109">
        <f t="shared" si="319"/>
        <v>2028</v>
      </c>
      <c r="N1367" s="229">
        <f t="shared" si="304"/>
        <v>0.87868051777995348</v>
      </c>
      <c r="O1367" s="229">
        <f t="shared" si="305"/>
        <v>0.5614346607139018</v>
      </c>
      <c r="P1367" s="229">
        <f t="shared" si="306"/>
        <v>0.43096551887810264</v>
      </c>
      <c r="Q1367" s="229">
        <f t="shared" si="307"/>
        <v>0.35253102801771308</v>
      </c>
      <c r="R1367" s="229">
        <f t="shared" si="308"/>
        <v>0.30069662842645073</v>
      </c>
      <c r="S1367" s="229">
        <f t="shared" si="309"/>
        <v>0.27034080917127434</v>
      </c>
      <c r="T1367" s="229">
        <f t="shared" si="310"/>
        <v>0.25191853516610568</v>
      </c>
      <c r="U1367" s="229">
        <f t="shared" si="311"/>
        <v>0.24335967223906624</v>
      </c>
      <c r="V1367" s="229">
        <f t="shared" si="312"/>
        <v>0.24344056403760858</v>
      </c>
      <c r="W1367" s="229">
        <f t="shared" si="313"/>
        <v>0.25139543065711484</v>
      </c>
      <c r="X1367" s="229">
        <f t="shared" si="314"/>
        <v>0.26672797280255572</v>
      </c>
      <c r="Y1367" s="229">
        <f t="shared" si="315"/>
        <v>0.28495504043450592</v>
      </c>
      <c r="Z1367" s="229">
        <f t="shared" si="316"/>
        <v>0.30927224616110921</v>
      </c>
      <c r="AA1367" s="229">
        <f t="shared" si="317"/>
        <v>0.33927890342238048</v>
      </c>
      <c r="AB1367" s="64"/>
      <c r="AD1367" s="369">
        <f t="shared" si="320"/>
        <v>2028</v>
      </c>
      <c r="AE1367" s="370">
        <f>L1162</f>
        <v>0.93618181818181823</v>
      </c>
      <c r="AF1367" s="370">
        <f>L1165</f>
        <v>6.3818181818181816E-2</v>
      </c>
      <c r="AG1367" s="371">
        <f>L1257</f>
        <v>0.2105646383083031</v>
      </c>
      <c r="AH1367" s="372">
        <f>O1225</f>
        <v>1274.8590770747724</v>
      </c>
    </row>
    <row r="1368" spans="1:34" ht="25.2" customHeight="1">
      <c r="A1368" s="455"/>
      <c r="B1368" s="287">
        <f t="shared" si="318"/>
        <v>2029</v>
      </c>
      <c r="C1368" s="309">
        <f t="shared" si="303"/>
        <v>47118</v>
      </c>
      <c r="D1368" s="90">
        <f t="shared" si="297"/>
        <v>0.67322146173263098</v>
      </c>
      <c r="E1368" s="90">
        <f t="shared" si="298"/>
        <v>0.35320544541225873</v>
      </c>
      <c r="F1368" s="90">
        <f t="shared" si="299"/>
        <v>0.28266553271467509</v>
      </c>
      <c r="G1368" s="90">
        <f t="shared" si="300"/>
        <v>0.2635671542848077</v>
      </c>
      <c r="H1368" s="90">
        <f t="shared" si="301"/>
        <v>0.28043790296406701</v>
      </c>
      <c r="I1368" s="90">
        <f t="shared" si="302"/>
        <v>0.336567896034974</v>
      </c>
      <c r="J1368" s="14"/>
      <c r="K1368" s="14"/>
      <c r="L1368" s="14"/>
      <c r="M1368" s="109">
        <f t="shared" si="319"/>
        <v>2029</v>
      </c>
      <c r="N1368" s="229">
        <f t="shared" si="304"/>
        <v>0.94789488529607902</v>
      </c>
      <c r="O1368" s="229">
        <f t="shared" si="305"/>
        <v>0.6061558080929873</v>
      </c>
      <c r="P1368" s="229">
        <f t="shared" si="306"/>
        <v>0.46561369180882645</v>
      </c>
      <c r="Q1368" s="229">
        <f t="shared" si="307"/>
        <v>0.38112360334742484</v>
      </c>
      <c r="R1368" s="229">
        <f t="shared" si="308"/>
        <v>0.32528728747709268</v>
      </c>
      <c r="S1368" s="229">
        <f t="shared" si="309"/>
        <v>0.29258782291687313</v>
      </c>
      <c r="T1368" s="229">
        <f t="shared" si="310"/>
        <v>0.272743242512477</v>
      </c>
      <c r="U1368" s="229">
        <f t="shared" si="311"/>
        <v>0.26352358572753354</v>
      </c>
      <c r="V1368" s="229">
        <f t="shared" si="312"/>
        <v>0.26361072284208192</v>
      </c>
      <c r="W1368" s="229">
        <f t="shared" si="313"/>
        <v>0.27217975130147565</v>
      </c>
      <c r="X1368" s="229">
        <f t="shared" si="314"/>
        <v>0.28869605462665843</v>
      </c>
      <c r="Y1368" s="229">
        <f t="shared" si="315"/>
        <v>0.30833035759366018</v>
      </c>
      <c r="Z1368" s="229">
        <f t="shared" si="316"/>
        <v>0.33452499263797836</v>
      </c>
      <c r="AA1368" s="229">
        <f t="shared" si="317"/>
        <v>0.36684833787328353</v>
      </c>
      <c r="AB1368" s="64"/>
      <c r="AD1368" s="369">
        <f t="shared" si="320"/>
        <v>2029</v>
      </c>
      <c r="AE1368" s="370">
        <f>M1162</f>
        <v>0.92909090909090919</v>
      </c>
      <c r="AF1368" s="370">
        <f>M1165</f>
        <v>7.0909090909090908E-2</v>
      </c>
      <c r="AG1368" s="371">
        <f>M1257</f>
        <v>0.22353223904654865</v>
      </c>
      <c r="AH1368" s="372">
        <f>P1225</f>
        <v>1383.7666364228685</v>
      </c>
    </row>
    <row r="1369" spans="1:34" ht="25.2" customHeight="1">
      <c r="A1369" s="455"/>
      <c r="B1369" s="287">
        <f t="shared" si="318"/>
        <v>2030</v>
      </c>
      <c r="C1369" s="309">
        <f t="shared" si="303"/>
        <v>47483</v>
      </c>
      <c r="D1369" s="90">
        <f t="shared" si="297"/>
        <v>0.72208189188820837</v>
      </c>
      <c r="E1369" s="90">
        <f t="shared" si="298"/>
        <v>0.37951404745534123</v>
      </c>
      <c r="F1369" s="90">
        <f t="shared" si="299"/>
        <v>0.30400312110501049</v>
      </c>
      <c r="G1369" s="90">
        <f t="shared" si="300"/>
        <v>0.283558862076634</v>
      </c>
      <c r="H1369" s="90">
        <f t="shared" si="301"/>
        <v>0.30161850820146019</v>
      </c>
      <c r="I1369" s="90">
        <f t="shared" si="302"/>
        <v>0.36170403440550691</v>
      </c>
      <c r="J1369" s="14"/>
      <c r="K1369" s="14"/>
      <c r="L1369" s="14"/>
      <c r="M1369" s="109">
        <f t="shared" si="319"/>
        <v>2030</v>
      </c>
      <c r="N1369" s="229">
        <f t="shared" si="304"/>
        <v>1.0161118086250236</v>
      </c>
      <c r="O1369" s="229">
        <f t="shared" si="305"/>
        <v>0.65029005888253189</v>
      </c>
      <c r="P1369" s="229">
        <f t="shared" si="306"/>
        <v>0.49984380815706964</v>
      </c>
      <c r="Q1369" s="229">
        <f t="shared" si="307"/>
        <v>0.40939962410351649</v>
      </c>
      <c r="R1369" s="229">
        <f t="shared" si="308"/>
        <v>0.34962847080716597</v>
      </c>
      <c r="S1369" s="229">
        <f t="shared" si="309"/>
        <v>0.31462464438215021</v>
      </c>
      <c r="T1369" s="229">
        <f t="shared" si="310"/>
        <v>0.29338159782787077</v>
      </c>
      <c r="U1369" s="229">
        <f t="shared" si="311"/>
        <v>0.28351222320236114</v>
      </c>
      <c r="V1369" s="229">
        <f t="shared" si="312"/>
        <v>0.28360550095090686</v>
      </c>
      <c r="W1369" s="229">
        <f t="shared" si="313"/>
        <v>0.29277839686396545</v>
      </c>
      <c r="X1369" s="229">
        <f t="shared" si="314"/>
        <v>0.31045861953895493</v>
      </c>
      <c r="Y1369" s="229">
        <f t="shared" si="315"/>
        <v>0.33147657020806787</v>
      </c>
      <c r="Z1369" s="229">
        <f t="shared" si="316"/>
        <v>0.35951716569455849</v>
      </c>
      <c r="AA1369" s="229">
        <f t="shared" si="317"/>
        <v>0.39411836731389438</v>
      </c>
      <c r="AB1369" s="64"/>
      <c r="AD1369" s="369">
        <f t="shared" si="320"/>
        <v>2030</v>
      </c>
      <c r="AE1369" s="370">
        <f>N1162</f>
        <v>0.92199999999999993</v>
      </c>
      <c r="AF1369" s="370">
        <f>N1165</f>
        <v>7.8E-2</v>
      </c>
      <c r="AG1369" s="371">
        <f>N1257</f>
        <v>0.23570960215341427</v>
      </c>
      <c r="AH1369" s="372">
        <f>Q1225</f>
        <v>1492.6741957709646</v>
      </c>
    </row>
    <row r="1370" spans="1:34" ht="25.2" customHeight="1">
      <c r="A1370" s="455"/>
      <c r="B1370" s="287">
        <f t="shared" si="318"/>
        <v>2031</v>
      </c>
      <c r="C1370" s="309">
        <f t="shared" si="303"/>
        <v>47848</v>
      </c>
      <c r="D1370" s="90">
        <f t="shared" si="297"/>
        <v>0.76655558998881246</v>
      </c>
      <c r="E1370" s="90">
        <f t="shared" si="298"/>
        <v>0.40403654046148851</v>
      </c>
      <c r="F1370" s="90">
        <f t="shared" si="299"/>
        <v>0.32412784589393928</v>
      </c>
      <c r="G1370" s="90">
        <f t="shared" si="300"/>
        <v>0.30249291000692596</v>
      </c>
      <c r="H1370" s="90">
        <f t="shared" si="301"/>
        <v>0.32160435276014326</v>
      </c>
      <c r="I1370" s="90">
        <f t="shared" si="302"/>
        <v>0.38518926945278048</v>
      </c>
      <c r="J1370" s="14"/>
      <c r="K1370" s="14"/>
      <c r="L1370" s="14"/>
      <c r="M1370" s="109">
        <f t="shared" si="319"/>
        <v>2031</v>
      </c>
      <c r="N1370" s="229">
        <f t="shared" si="304"/>
        <v>1.07770985528331</v>
      </c>
      <c r="O1370" s="229">
        <f t="shared" si="305"/>
        <v>0.69058258934676764</v>
      </c>
      <c r="P1370" s="229">
        <f t="shared" si="306"/>
        <v>0.53137432533636009</v>
      </c>
      <c r="Q1370" s="229">
        <f t="shared" si="307"/>
        <v>0.43566265779018493</v>
      </c>
      <c r="R1370" s="229">
        <f t="shared" si="308"/>
        <v>0.37241042313279205</v>
      </c>
      <c r="S1370" s="229">
        <f t="shared" si="309"/>
        <v>0.3353679683559167</v>
      </c>
      <c r="T1370" s="229">
        <f t="shared" si="310"/>
        <v>0.31288772343196192</v>
      </c>
      <c r="U1370" s="229">
        <f t="shared" si="311"/>
        <v>0.30244355487728614</v>
      </c>
      <c r="V1370" s="229">
        <f t="shared" si="312"/>
        <v>0.30254226513656579</v>
      </c>
      <c r="W1370" s="229">
        <f t="shared" si="313"/>
        <v>0.31224939194912549</v>
      </c>
      <c r="X1370" s="229">
        <f t="shared" si="314"/>
        <v>0.33095931357116104</v>
      </c>
      <c r="Y1370" s="229">
        <f t="shared" si="315"/>
        <v>0.35320135299022332</v>
      </c>
      <c r="Z1370" s="229">
        <f t="shared" si="316"/>
        <v>0.38287503716443899</v>
      </c>
      <c r="AA1370" s="229">
        <f t="shared" si="317"/>
        <v>0.41949141820367908</v>
      </c>
      <c r="AB1370" s="64"/>
      <c r="AD1370" s="369">
        <f t="shared" si="320"/>
        <v>2031</v>
      </c>
      <c r="AE1370" s="370">
        <f>O1162</f>
        <v>0.90934999999999988</v>
      </c>
      <c r="AF1370" s="370">
        <f>O1165</f>
        <v>9.0649999999999994E-2</v>
      </c>
      <c r="AG1370" s="371">
        <f>O1257</f>
        <v>0.24131990979234119</v>
      </c>
      <c r="AH1370" s="372">
        <f>R1225</f>
        <v>1601.5817551190607</v>
      </c>
    </row>
    <row r="1371" spans="1:34" ht="25.2" customHeight="1">
      <c r="A1371" s="455"/>
      <c r="B1371" s="287">
        <f>B1370+1</f>
        <v>2032</v>
      </c>
      <c r="C1371" s="309">
        <f t="shared" si="303"/>
        <v>48213</v>
      </c>
      <c r="D1371" s="90">
        <f t="shared" si="297"/>
        <v>0.84295386917368331</v>
      </c>
      <c r="E1371" s="90">
        <f t="shared" si="298"/>
        <v>0.44544051912936539</v>
      </c>
      <c r="F1371" s="90">
        <f t="shared" si="299"/>
        <v>0.35781816406517875</v>
      </c>
      <c r="G1371" s="90">
        <f t="shared" si="300"/>
        <v>0.33409478772494455</v>
      </c>
      <c r="H1371" s="90">
        <f t="shared" si="301"/>
        <v>0.35505107579564632</v>
      </c>
      <c r="I1371" s="90">
        <f t="shared" si="302"/>
        <v>0.42477390354700278</v>
      </c>
      <c r="J1371" s="14"/>
      <c r="K1371" s="14"/>
      <c r="L1371" s="14"/>
      <c r="M1371" s="109">
        <f>M1370+1</f>
        <v>2032</v>
      </c>
      <c r="N1371" s="229">
        <f t="shared" si="304"/>
        <v>1.1841441446614585</v>
      </c>
      <c r="O1371" s="229">
        <f t="shared" si="305"/>
        <v>0.75964712422465086</v>
      </c>
      <c r="P1371" s="229">
        <f t="shared" si="306"/>
        <v>0.58507033863494051</v>
      </c>
      <c r="Q1371" s="229">
        <f t="shared" si="307"/>
        <v>0.48011953493451193</v>
      </c>
      <c r="R1371" s="229">
        <f t="shared" si="308"/>
        <v>0.41076150332421885</v>
      </c>
      <c r="S1371" s="229">
        <f t="shared" si="309"/>
        <v>0.37014330598694756</v>
      </c>
      <c r="T1371" s="229">
        <f t="shared" si="310"/>
        <v>0.34549302214340993</v>
      </c>
      <c r="U1371" s="229">
        <f t="shared" si="311"/>
        <v>0.33404066829880519</v>
      </c>
      <c r="V1371" s="229">
        <f t="shared" si="312"/>
        <v>0.33414890715108392</v>
      </c>
      <c r="W1371" s="229">
        <f t="shared" si="313"/>
        <v>0.34479307192972614</v>
      </c>
      <c r="X1371" s="229">
        <f t="shared" si="314"/>
        <v>0.3653090796615665</v>
      </c>
      <c r="Y1371" s="229">
        <f t="shared" si="315"/>
        <v>0.38969816380160649</v>
      </c>
      <c r="Z1371" s="229">
        <f t="shared" si="316"/>
        <v>0.4222362762666742</v>
      </c>
      <c r="AA1371" s="229">
        <f t="shared" si="317"/>
        <v>0.46238727057272777</v>
      </c>
      <c r="AB1371" s="64"/>
      <c r="AD1371" s="369">
        <f t="shared" si="320"/>
        <v>2032</v>
      </c>
      <c r="AE1371" s="370">
        <f>P1162</f>
        <v>0.89669999999999983</v>
      </c>
      <c r="AF1371" s="370">
        <f>P1165</f>
        <v>0.10329999999999999</v>
      </c>
      <c r="AG1371" s="371">
        <f>P1257</f>
        <v>0.25546256350413599</v>
      </c>
      <c r="AH1371" s="372">
        <f>S1225</f>
        <v>1780.9589116923955</v>
      </c>
    </row>
    <row r="1372" spans="1:34" ht="25.2" customHeight="1">
      <c r="A1372" s="455"/>
      <c r="B1372" s="287">
        <f t="shared" ref="B1372:B1379" si="321">B1371+1</f>
        <v>2033</v>
      </c>
      <c r="C1372" s="309">
        <f t="shared" si="303"/>
        <v>48579</v>
      </c>
      <c r="D1372" s="90">
        <f t="shared" si="297"/>
        <v>0.91708852431882126</v>
      </c>
      <c r="E1372" s="90">
        <f t="shared" si="298"/>
        <v>0.48571050918802661</v>
      </c>
      <c r="F1372" s="90">
        <f t="shared" si="299"/>
        <v>0.39062349486646852</v>
      </c>
      <c r="G1372" s="90">
        <f t="shared" si="300"/>
        <v>0.36487909408921121</v>
      </c>
      <c r="H1372" s="90">
        <f t="shared" si="301"/>
        <v>0.38762067484729301</v>
      </c>
      <c r="I1372" s="90">
        <f t="shared" si="302"/>
        <v>0.46328327848395884</v>
      </c>
      <c r="J1372" s="14"/>
      <c r="K1372" s="14"/>
      <c r="L1372" s="14"/>
      <c r="M1372" s="109">
        <f t="shared" ref="M1372:M1379" si="322">M1371+1</f>
        <v>2033</v>
      </c>
      <c r="N1372" s="229">
        <f t="shared" si="304"/>
        <v>1.2873452309311564</v>
      </c>
      <c r="O1372" s="229">
        <f t="shared" si="305"/>
        <v>0.82668477239674243</v>
      </c>
      <c r="P1372" s="229">
        <f t="shared" si="306"/>
        <v>0.63723556962856476</v>
      </c>
      <c r="Q1372" s="229">
        <f t="shared" si="307"/>
        <v>0.52334387421349238</v>
      </c>
      <c r="R1372" s="229">
        <f t="shared" si="308"/>
        <v>0.44807714416256078</v>
      </c>
      <c r="S1372" s="229">
        <f t="shared" si="309"/>
        <v>0.40399863121805324</v>
      </c>
      <c r="T1372" s="229">
        <f t="shared" si="310"/>
        <v>0.37724835851488375</v>
      </c>
      <c r="U1372" s="229">
        <f t="shared" si="311"/>
        <v>0.3648203641607059</v>
      </c>
      <c r="V1372" s="229">
        <f t="shared" si="312"/>
        <v>0.36493782401771652</v>
      </c>
      <c r="W1372" s="229">
        <f t="shared" si="313"/>
        <v>0.37648877865716174</v>
      </c>
      <c r="X1372" s="229">
        <f t="shared" si="314"/>
        <v>0.39875257103742429</v>
      </c>
      <c r="Y1372" s="229">
        <f t="shared" si="315"/>
        <v>0.42521939210397569</v>
      </c>
      <c r="Z1372" s="229">
        <f t="shared" si="316"/>
        <v>0.46052946752589202</v>
      </c>
      <c r="AA1372" s="229">
        <f t="shared" si="317"/>
        <v>0.50410097582200886</v>
      </c>
      <c r="AB1372" s="64"/>
      <c r="AD1372" s="369">
        <f t="shared" si="320"/>
        <v>2033</v>
      </c>
      <c r="AE1372" s="370">
        <f>Q1162</f>
        <v>0.88404999999999978</v>
      </c>
      <c r="AF1372" s="370">
        <f>Q1165</f>
        <v>0.11594999999999998</v>
      </c>
      <c r="AG1372" s="371">
        <f>Q1257</f>
        <v>0.26700964215709255</v>
      </c>
      <c r="AH1372" s="372">
        <f>T1225</f>
        <v>1960.3360682657303</v>
      </c>
    </row>
    <row r="1373" spans="1:34" ht="25.2" customHeight="1">
      <c r="A1373" s="455"/>
      <c r="B1373" s="287">
        <f t="shared" si="321"/>
        <v>2034</v>
      </c>
      <c r="C1373" s="309">
        <f t="shared" si="303"/>
        <v>48944</v>
      </c>
      <c r="D1373" s="90">
        <f t="shared" si="297"/>
        <v>0.98886105335074348</v>
      </c>
      <c r="E1373" s="90">
        <f t="shared" si="298"/>
        <v>0.52474800856398907</v>
      </c>
      <c r="F1373" s="90">
        <f t="shared" si="299"/>
        <v>0.42244533622432573</v>
      </c>
      <c r="G1373" s="90">
        <f t="shared" si="300"/>
        <v>0.39474732702624316</v>
      </c>
      <c r="H1373" s="90">
        <f t="shared" si="301"/>
        <v>0.4192146478416004</v>
      </c>
      <c r="I1373" s="90">
        <f t="shared" si="302"/>
        <v>0.50061889219016587</v>
      </c>
      <c r="J1373" s="14"/>
      <c r="K1373" s="14"/>
      <c r="L1373" s="14"/>
      <c r="M1373" s="109">
        <f t="shared" si="322"/>
        <v>2034</v>
      </c>
      <c r="N1373" s="229">
        <f t="shared" si="304"/>
        <v>1.387214612018921</v>
      </c>
      <c r="O1373" s="229">
        <f t="shared" si="305"/>
        <v>0.89159703178955962</v>
      </c>
      <c r="P1373" s="229">
        <f t="shared" si="306"/>
        <v>0.68777151624375021</v>
      </c>
      <c r="Q1373" s="229">
        <f t="shared" si="307"/>
        <v>0.56523717355364322</v>
      </c>
      <c r="R1373" s="229">
        <f t="shared" si="308"/>
        <v>0.48425884357433491</v>
      </c>
      <c r="S1373" s="229">
        <f t="shared" si="309"/>
        <v>0.43683544197575086</v>
      </c>
      <c r="T1373" s="229">
        <f t="shared" si="310"/>
        <v>0.4080552304729006</v>
      </c>
      <c r="U1373" s="229">
        <f t="shared" si="311"/>
        <v>0.39468414038950539</v>
      </c>
      <c r="V1373" s="229">
        <f t="shared" si="312"/>
        <v>0.39481051366298087</v>
      </c>
      <c r="W1373" s="229">
        <f t="shared" si="313"/>
        <v>0.4072380100579493</v>
      </c>
      <c r="X1373" s="229">
        <f t="shared" si="314"/>
        <v>0.4311912856252515</v>
      </c>
      <c r="Y1373" s="229">
        <f t="shared" si="315"/>
        <v>0.4596665358238482</v>
      </c>
      <c r="Z1373" s="229">
        <f t="shared" si="316"/>
        <v>0.49765610886860961</v>
      </c>
      <c r="AA1373" s="229">
        <f t="shared" si="317"/>
        <v>0.54453403187803973</v>
      </c>
      <c r="AB1373" s="64"/>
      <c r="AD1373" s="369">
        <f t="shared" si="320"/>
        <v>2034</v>
      </c>
      <c r="AE1373" s="370">
        <f>R1162</f>
        <v>0.87139999999999973</v>
      </c>
      <c r="AF1373" s="370">
        <f>R1165</f>
        <v>0.12859999999999999</v>
      </c>
      <c r="AG1373" s="371">
        <f>R1257</f>
        <v>0.27596114575121072</v>
      </c>
      <c r="AH1373" s="372">
        <f>U1225</f>
        <v>2139.7132248390653</v>
      </c>
    </row>
    <row r="1374" spans="1:34" ht="25.2" customHeight="1">
      <c r="A1374" s="455"/>
      <c r="B1374" s="287">
        <f t="shared" si="321"/>
        <v>2035</v>
      </c>
      <c r="C1374" s="309">
        <f t="shared" si="303"/>
        <v>49309</v>
      </c>
      <c r="D1374" s="90">
        <f t="shared" si="297"/>
        <v>1.0581729541959672</v>
      </c>
      <c r="E1374" s="90">
        <f t="shared" si="298"/>
        <v>0.56245451518376999</v>
      </c>
      <c r="F1374" s="90">
        <f t="shared" si="299"/>
        <v>0.45318518606526736</v>
      </c>
      <c r="G1374" s="90">
        <f t="shared" si="300"/>
        <v>0.42360098446255728</v>
      </c>
      <c r="H1374" s="90">
        <f t="shared" si="301"/>
        <v>0.44973449270508559</v>
      </c>
      <c r="I1374" s="90">
        <f t="shared" si="302"/>
        <v>0.53668224259214059</v>
      </c>
      <c r="J1374" s="14"/>
      <c r="K1374" s="14"/>
      <c r="L1374" s="14"/>
      <c r="M1374" s="109">
        <f t="shared" si="322"/>
        <v>2035</v>
      </c>
      <c r="N1374" s="229">
        <f t="shared" si="304"/>
        <v>1.4836537858512691</v>
      </c>
      <c r="O1374" s="229">
        <f t="shared" si="305"/>
        <v>0.95428540032961906</v>
      </c>
      <c r="P1374" s="229">
        <f t="shared" si="306"/>
        <v>0.73657967640701361</v>
      </c>
      <c r="Q1374" s="229">
        <f t="shared" si="307"/>
        <v>0.60570093088148169</v>
      </c>
      <c r="R1374" s="229">
        <f t="shared" si="308"/>
        <v>0.51920809948605828</v>
      </c>
      <c r="S1374" s="229">
        <f t="shared" si="309"/>
        <v>0.46855523618655731</v>
      </c>
      <c r="T1374" s="229">
        <f t="shared" si="310"/>
        <v>0.43781513594397747</v>
      </c>
      <c r="U1374" s="229">
        <f t="shared" si="311"/>
        <v>0.42353349491172071</v>
      </c>
      <c r="V1374" s="229">
        <f t="shared" si="312"/>
        <v>0.42366847401339386</v>
      </c>
      <c r="W1374" s="229">
        <f t="shared" si="313"/>
        <v>0.43694226405860587</v>
      </c>
      <c r="X1374" s="229">
        <f t="shared" si="314"/>
        <v>0.46252672135156525</v>
      </c>
      <c r="Y1374" s="229">
        <f t="shared" si="315"/>
        <v>0.49294109288774091</v>
      </c>
      <c r="Z1374" s="229">
        <f t="shared" si="316"/>
        <v>0.53351769822134398</v>
      </c>
      <c r="AA1374" s="229">
        <f t="shared" si="317"/>
        <v>0.58358793666733699</v>
      </c>
      <c r="AB1374" s="64"/>
      <c r="AD1374" s="369">
        <f t="shared" si="320"/>
        <v>2035</v>
      </c>
      <c r="AE1374" s="370">
        <f>S1162</f>
        <v>0.85874999999999968</v>
      </c>
      <c r="AF1374" s="370">
        <f>S1165</f>
        <v>0.14124999999999999</v>
      </c>
      <c r="AG1374" s="371">
        <f>S1257</f>
        <v>0.28231707428649067</v>
      </c>
      <c r="AH1374" s="372">
        <f>V1225</f>
        <v>2319.0903814123999</v>
      </c>
    </row>
    <row r="1375" spans="1:34" ht="25.2" customHeight="1">
      <c r="A1375" s="455"/>
      <c r="B1375" s="287">
        <f t="shared" si="321"/>
        <v>2036</v>
      </c>
      <c r="C1375" s="309">
        <f t="shared" si="303"/>
        <v>49674</v>
      </c>
      <c r="D1375" s="90">
        <f t="shared" si="297"/>
        <v>1.1261748952863297</v>
      </c>
      <c r="E1375" s="90">
        <f t="shared" si="298"/>
        <v>0.59998069747920668</v>
      </c>
      <c r="F1375" s="90">
        <f t="shared" si="299"/>
        <v>0.48399371282113079</v>
      </c>
      <c r="G1375" s="90">
        <f t="shared" si="300"/>
        <v>0.4525907348299909</v>
      </c>
      <c r="H1375" s="90">
        <f t="shared" si="301"/>
        <v>0.48033087786958573</v>
      </c>
      <c r="I1375" s="90">
        <f t="shared" si="302"/>
        <v>0.57262399812172082</v>
      </c>
      <c r="J1375" s="14"/>
      <c r="K1375" s="14"/>
      <c r="L1375" s="14"/>
      <c r="M1375" s="109">
        <f t="shared" si="322"/>
        <v>2036</v>
      </c>
      <c r="N1375" s="229">
        <f t="shared" si="304"/>
        <v>1.5778134208600383</v>
      </c>
      <c r="O1375" s="229">
        <f t="shared" si="305"/>
        <v>1.0159005464487583</v>
      </c>
      <c r="P1375" s="229">
        <f t="shared" si="306"/>
        <v>0.78481071855019258</v>
      </c>
      <c r="Q1375" s="229">
        <f t="shared" si="307"/>
        <v>0.64588581462884509</v>
      </c>
      <c r="R1375" s="229">
        <f t="shared" si="308"/>
        <v>0.55407558032956827</v>
      </c>
      <c r="S1375" s="229">
        <f t="shared" si="309"/>
        <v>0.50030868228231007</v>
      </c>
      <c r="T1375" s="229">
        <f t="shared" si="310"/>
        <v>0.46767874335995158</v>
      </c>
      <c r="U1375" s="229">
        <f t="shared" si="311"/>
        <v>0.452519096159189</v>
      </c>
      <c r="V1375" s="229">
        <f t="shared" si="312"/>
        <v>0.45266237350079275</v>
      </c>
      <c r="W1375" s="229">
        <f t="shared" si="313"/>
        <v>0.46675220909096871</v>
      </c>
      <c r="X1375" s="229">
        <f t="shared" si="314"/>
        <v>0.49390954664820275</v>
      </c>
      <c r="Y1375" s="229">
        <f t="shared" si="315"/>
        <v>0.52619373172749129</v>
      </c>
      <c r="Z1375" s="229">
        <f t="shared" si="316"/>
        <v>0.56926490401593255</v>
      </c>
      <c r="AA1375" s="229">
        <f t="shared" si="317"/>
        <v>0.6224133586217383</v>
      </c>
      <c r="AB1375" s="64"/>
      <c r="AD1375" s="369">
        <f t="shared" si="320"/>
        <v>2036</v>
      </c>
      <c r="AE1375" s="370">
        <f>T1162</f>
        <v>0.84609999999999963</v>
      </c>
      <c r="AF1375" s="370">
        <f>T1165</f>
        <v>0.15389999999999998</v>
      </c>
      <c r="AG1375" s="371">
        <f>T1257</f>
        <v>0.29419419517891726</v>
      </c>
      <c r="AH1375" s="372">
        <f>W1225</f>
        <v>2498.4675379857349</v>
      </c>
    </row>
    <row r="1376" spans="1:34" ht="25.2" customHeight="1">
      <c r="A1376" s="455"/>
      <c r="B1376" s="287">
        <f t="shared" si="321"/>
        <v>2037</v>
      </c>
      <c r="C1376" s="309">
        <f t="shared" si="303"/>
        <v>50040</v>
      </c>
      <c r="D1376" s="90">
        <f t="shared" si="297"/>
        <v>1.1890671896397156</v>
      </c>
      <c r="E1376" s="90">
        <f t="shared" si="298"/>
        <v>0.63485591229873761</v>
      </c>
      <c r="F1376" s="90">
        <f t="shared" si="299"/>
        <v>0.51269322941441797</v>
      </c>
      <c r="G1376" s="90">
        <f t="shared" si="300"/>
        <v>0.4796182076500014</v>
      </c>
      <c r="H1376" s="90">
        <f t="shared" si="301"/>
        <v>0.50883536772448523</v>
      </c>
      <c r="I1376" s="90">
        <f t="shared" si="302"/>
        <v>0.60604261227009915</v>
      </c>
      <c r="J1376" s="14"/>
      <c r="K1376" s="14"/>
      <c r="L1376" s="14"/>
      <c r="M1376" s="109">
        <f t="shared" si="322"/>
        <v>2037</v>
      </c>
      <c r="N1376" s="229">
        <f t="shared" si="304"/>
        <v>1.6647530964735833</v>
      </c>
      <c r="O1376" s="229">
        <f t="shared" si="305"/>
        <v>1.0729213104530795</v>
      </c>
      <c r="P1376" s="229">
        <f t="shared" si="306"/>
        <v>0.829527161992484</v>
      </c>
      <c r="Q1376" s="229">
        <f t="shared" si="307"/>
        <v>0.68320523602372818</v>
      </c>
      <c r="R1376" s="229">
        <f t="shared" si="308"/>
        <v>0.58650658857374705</v>
      </c>
      <c r="S1376" s="229">
        <f t="shared" si="309"/>
        <v>0.52987688537744604</v>
      </c>
      <c r="T1376" s="229">
        <f t="shared" si="310"/>
        <v>0.4955095734513898</v>
      </c>
      <c r="U1376" s="229">
        <f t="shared" si="311"/>
        <v>0.47954275459594348</v>
      </c>
      <c r="V1376" s="229">
        <f t="shared" si="312"/>
        <v>0.47969366070405933</v>
      </c>
      <c r="W1376" s="229">
        <f t="shared" si="313"/>
        <v>0.49453370609509217</v>
      </c>
      <c r="X1376" s="229">
        <f t="shared" si="314"/>
        <v>0.52313702935387818</v>
      </c>
      <c r="Y1376" s="229">
        <f t="shared" si="315"/>
        <v>0.5571401778592584</v>
      </c>
      <c r="Z1376" s="229">
        <f t="shared" si="316"/>
        <v>0.60250466403190939</v>
      </c>
      <c r="AA1376" s="229">
        <f t="shared" si="317"/>
        <v>0.65848299491912976</v>
      </c>
      <c r="AB1376" s="64"/>
      <c r="AD1376" s="369">
        <f t="shared" si="320"/>
        <v>2037</v>
      </c>
      <c r="AE1376" s="370">
        <f>U1162</f>
        <v>0.83344999999999958</v>
      </c>
      <c r="AF1376" s="370">
        <f>U1165</f>
        <v>0.16654999999999998</v>
      </c>
      <c r="AG1376" s="371">
        <f>U1257</f>
        <v>0.30391241880482045</v>
      </c>
      <c r="AH1376" s="372">
        <f>X1225</f>
        <v>2671.4383675385934</v>
      </c>
    </row>
    <row r="1377" spans="1:34" ht="25.2" customHeight="1">
      <c r="A1377" s="455"/>
      <c r="B1377" s="287">
        <f t="shared" si="321"/>
        <v>2038</v>
      </c>
      <c r="C1377" s="309">
        <f t="shared" si="303"/>
        <v>50405</v>
      </c>
      <c r="D1377" s="90">
        <f t="shared" si="297"/>
        <v>1.2497206333124995</v>
      </c>
      <c r="E1377" s="90">
        <f t="shared" si="298"/>
        <v>0.6685815677456648</v>
      </c>
      <c r="F1377" s="90">
        <f t="shared" si="299"/>
        <v>0.54048329497296499</v>
      </c>
      <c r="G1377" s="90">
        <f t="shared" si="300"/>
        <v>0.50580123773660535</v>
      </c>
      <c r="H1377" s="90">
        <f t="shared" si="301"/>
        <v>0.53643798909552021</v>
      </c>
      <c r="I1377" s="90">
        <f t="shared" si="302"/>
        <v>0.63836829901739645</v>
      </c>
      <c r="J1377" s="14"/>
      <c r="K1377" s="14"/>
      <c r="L1377" s="14"/>
      <c r="M1377" s="109">
        <f t="shared" si="322"/>
        <v>2038</v>
      </c>
      <c r="N1377" s="229">
        <f t="shared" si="304"/>
        <v>1.7485189701616914</v>
      </c>
      <c r="O1377" s="229">
        <f t="shared" si="305"/>
        <v>1.1279315062059561</v>
      </c>
      <c r="P1377" s="229">
        <f t="shared" si="306"/>
        <v>0.87271142356985054</v>
      </c>
      <c r="Q1377" s="229">
        <f t="shared" si="307"/>
        <v>0.71928006840616709</v>
      </c>
      <c r="R1377" s="229">
        <f t="shared" si="308"/>
        <v>0.6178830670851625</v>
      </c>
      <c r="S1377" s="229">
        <f t="shared" si="309"/>
        <v>0.55850186330179419</v>
      </c>
      <c r="T1377" s="229">
        <f t="shared" si="310"/>
        <v>0.52246472664413568</v>
      </c>
      <c r="U1377" s="229">
        <f t="shared" si="311"/>
        <v>0.5057221186007772</v>
      </c>
      <c r="V1377" s="229">
        <f t="shared" si="312"/>
        <v>0.50588035687243349</v>
      </c>
      <c r="W1377" s="229">
        <f t="shared" si="313"/>
        <v>0.52144144424851757</v>
      </c>
      <c r="X1377" s="229">
        <f t="shared" si="314"/>
        <v>0.55143453394252273</v>
      </c>
      <c r="Y1377" s="229">
        <f t="shared" si="315"/>
        <v>0.58708981335790211</v>
      </c>
      <c r="Z1377" s="229">
        <f t="shared" si="316"/>
        <v>0.63465845041411639</v>
      </c>
      <c r="AA1377" s="229">
        <f t="shared" si="317"/>
        <v>0.69335663328017083</v>
      </c>
      <c r="AB1377" s="64"/>
      <c r="AD1377" s="369">
        <f t="shared" si="320"/>
        <v>2038</v>
      </c>
      <c r="AE1377" s="370">
        <f>V1162</f>
        <v>0.82079999999999953</v>
      </c>
      <c r="AF1377" s="370">
        <f>V1165</f>
        <v>0.17919999999999997</v>
      </c>
      <c r="AG1377" s="371">
        <f>V1257</f>
        <v>0.31225162658488143</v>
      </c>
      <c r="AH1377" s="372">
        <f>Y1225</f>
        <v>2844.4091970914519</v>
      </c>
    </row>
    <row r="1378" spans="1:34" ht="25.2" customHeight="1">
      <c r="A1378" s="455"/>
      <c r="B1378" s="287">
        <f t="shared" si="321"/>
        <v>2039</v>
      </c>
      <c r="C1378" s="309">
        <f t="shared" si="303"/>
        <v>50770</v>
      </c>
      <c r="D1378" s="90">
        <f t="shared" si="297"/>
        <v>1.3080828926533308</v>
      </c>
      <c r="E1378" s="90">
        <f t="shared" si="298"/>
        <v>0.70110533016863852</v>
      </c>
      <c r="F1378" s="90">
        <f t="shared" si="299"/>
        <v>0.56731157584542202</v>
      </c>
      <c r="G1378" s="90">
        <f t="shared" si="300"/>
        <v>0.53108749143845302</v>
      </c>
      <c r="H1378" s="90">
        <f t="shared" si="301"/>
        <v>0.56308640833134094</v>
      </c>
      <c r="I1378" s="90">
        <f t="shared" si="302"/>
        <v>0.66954872471226301</v>
      </c>
      <c r="J1378" s="14"/>
      <c r="K1378" s="14"/>
      <c r="L1378" s="14"/>
      <c r="M1378" s="109">
        <f t="shared" si="322"/>
        <v>2039</v>
      </c>
      <c r="N1378" s="229">
        <f t="shared" si="304"/>
        <v>1.8290587082730121</v>
      </c>
      <c r="O1378" s="229">
        <f t="shared" si="305"/>
        <v>1.1808788000560375</v>
      </c>
      <c r="P1378" s="229">
        <f t="shared" si="306"/>
        <v>0.9143111696309425</v>
      </c>
      <c r="Q1378" s="229">
        <f t="shared" si="307"/>
        <v>0.75405797812481201</v>
      </c>
      <c r="R1378" s="229">
        <f t="shared" si="308"/>
        <v>0.64815268221246503</v>
      </c>
      <c r="S1378" s="229">
        <f t="shared" si="309"/>
        <v>0.58613128240400458</v>
      </c>
      <c r="T1378" s="229">
        <f t="shared" si="310"/>
        <v>0.54849186928683946</v>
      </c>
      <c r="U1378" s="229">
        <f t="shared" si="311"/>
        <v>0.5310048545223407</v>
      </c>
      <c r="V1378" s="229">
        <f t="shared" si="312"/>
        <v>0.53117012835456534</v>
      </c>
      <c r="W1378" s="229">
        <f t="shared" si="313"/>
        <v>0.54742308989989552</v>
      </c>
      <c r="X1378" s="229">
        <f t="shared" si="314"/>
        <v>0.57874972676278635</v>
      </c>
      <c r="Y1378" s="229">
        <f t="shared" si="315"/>
        <v>0.61599030457207271</v>
      </c>
      <c r="Z1378" s="229">
        <f t="shared" si="316"/>
        <v>0.66567392951120441</v>
      </c>
      <c r="AA1378" s="229">
        <f t="shared" si="317"/>
        <v>0.72698194005351224</v>
      </c>
      <c r="AB1378" s="64"/>
      <c r="AD1378" s="369">
        <f t="shared" si="320"/>
        <v>2039</v>
      </c>
      <c r="AE1378" s="370">
        <f>W1162</f>
        <v>0.80814999999999948</v>
      </c>
      <c r="AF1378" s="370">
        <f>W1165</f>
        <v>0.19184999999999997</v>
      </c>
      <c r="AG1378" s="371">
        <f>W1257</f>
        <v>0.31921181851910013</v>
      </c>
      <c r="AH1378" s="372">
        <f>Z1225</f>
        <v>3017.3800266443104</v>
      </c>
    </row>
    <row r="1379" spans="1:34" ht="25.2" customHeight="1">
      <c r="A1379" s="455"/>
      <c r="B1379" s="287">
        <f t="shared" si="321"/>
        <v>2040</v>
      </c>
      <c r="C1379" s="309">
        <f t="shared" si="303"/>
        <v>51135</v>
      </c>
      <c r="D1379" s="90">
        <f t="shared" si="297"/>
        <v>1.3641016340108603</v>
      </c>
      <c r="E1379" s="90">
        <f t="shared" si="298"/>
        <v>0.73237486591630885</v>
      </c>
      <c r="F1379" s="90">
        <f t="shared" si="299"/>
        <v>0.59312573838043947</v>
      </c>
      <c r="G1379" s="90">
        <f t="shared" si="300"/>
        <v>0.55542463510419471</v>
      </c>
      <c r="H1379" s="90">
        <f t="shared" si="301"/>
        <v>0.58872829178059782</v>
      </c>
      <c r="I1379" s="90">
        <f t="shared" si="302"/>
        <v>0.69953155570334902</v>
      </c>
      <c r="J1379" s="14"/>
      <c r="K1379" s="14"/>
      <c r="L1379" s="14"/>
      <c r="M1379" s="109">
        <f t="shared" si="322"/>
        <v>2040</v>
      </c>
      <c r="N1379" s="229">
        <f t="shared" si="304"/>
        <v>1.9063199771561961</v>
      </c>
      <c r="O1379" s="229">
        <f t="shared" si="305"/>
        <v>1.2317108583519747</v>
      </c>
      <c r="P1379" s="229">
        <f t="shared" si="306"/>
        <v>0.95427406652441016</v>
      </c>
      <c r="Q1379" s="229">
        <f t="shared" si="307"/>
        <v>0.78748663152831322</v>
      </c>
      <c r="R1379" s="229">
        <f t="shared" si="308"/>
        <v>0.67726310030430448</v>
      </c>
      <c r="S1379" s="229">
        <f t="shared" si="309"/>
        <v>0.61271280903272729</v>
      </c>
      <c r="T1379" s="229">
        <f t="shared" si="310"/>
        <v>0.57353866772815165</v>
      </c>
      <c r="U1379" s="229">
        <f t="shared" si="311"/>
        <v>0.55533862870928408</v>
      </c>
      <c r="V1379" s="229">
        <f t="shared" si="312"/>
        <v>0.55551064149910523</v>
      </c>
      <c r="W1379" s="229">
        <f t="shared" si="313"/>
        <v>0.57242630939787609</v>
      </c>
      <c r="X1379" s="229">
        <f t="shared" si="314"/>
        <v>0.60503027416331956</v>
      </c>
      <c r="Y1379" s="229">
        <f t="shared" si="315"/>
        <v>0.64378931785042037</v>
      </c>
      <c r="Z1379" s="229">
        <f t="shared" si="316"/>
        <v>0.69549876767182295</v>
      </c>
      <c r="AA1379" s="229">
        <f t="shared" si="317"/>
        <v>0.75930658158780373</v>
      </c>
      <c r="AB1379" s="64"/>
      <c r="AD1379" s="369">
        <f t="shared" si="320"/>
        <v>2040</v>
      </c>
      <c r="AE1379" s="370">
        <f>X1162</f>
        <v>0.79549999999999943</v>
      </c>
      <c r="AF1379" s="370">
        <f>X1165</f>
        <v>0.20449999999999996</v>
      </c>
      <c r="AG1379" s="371">
        <f>X1257</f>
        <v>0.32479299460747646</v>
      </c>
      <c r="AH1379" s="372">
        <f>AA1225</f>
        <v>3190.3508561971689</v>
      </c>
    </row>
    <row r="1380" spans="1:34" ht="25.2" customHeight="1">
      <c r="A1380" s="455"/>
      <c r="B1380" s="287">
        <f>B1379+1</f>
        <v>2041</v>
      </c>
      <c r="C1380" s="309">
        <f t="shared" si="303"/>
        <v>51501</v>
      </c>
      <c r="D1380" s="90">
        <f t="shared" si="297"/>
        <v>1.4206358751732837</v>
      </c>
      <c r="E1380" s="90">
        <f t="shared" si="298"/>
        <v>0.76524919277687153</v>
      </c>
      <c r="F1380" s="90">
        <f t="shared" si="299"/>
        <v>0.62078480036621309</v>
      </c>
      <c r="G1380" s="90">
        <f t="shared" si="300"/>
        <v>0.58167168652202594</v>
      </c>
      <c r="H1380" s="90">
        <f t="shared" si="301"/>
        <v>0.61622265723148639</v>
      </c>
      <c r="I1380" s="90">
        <f t="shared" si="302"/>
        <v>0.73117580977884999</v>
      </c>
      <c r="J1380" s="14"/>
      <c r="K1380" s="14"/>
      <c r="L1380" s="14"/>
      <c r="M1380" s="109">
        <f>M1379+1</f>
        <v>2041</v>
      </c>
      <c r="N1380" s="229">
        <f t="shared" si="304"/>
        <v>1.9831617945994389</v>
      </c>
      <c r="O1380" s="229">
        <f t="shared" si="305"/>
        <v>1.2832866988819633</v>
      </c>
      <c r="P1380" s="229">
        <f t="shared" si="306"/>
        <v>0.99545913203844916</v>
      </c>
      <c r="Q1380" s="229">
        <f t="shared" si="307"/>
        <v>0.82242504640486624</v>
      </c>
      <c r="R1380" s="229">
        <f t="shared" si="308"/>
        <v>0.70807333914887682</v>
      </c>
      <c r="S1380" s="229">
        <f t="shared" si="309"/>
        <v>0.6411054609761585</v>
      </c>
      <c r="T1380" s="229">
        <f t="shared" si="310"/>
        <v>0.60046413975626767</v>
      </c>
      <c r="U1380" s="229">
        <f t="shared" si="311"/>
        <v>0.58158245894980298</v>
      </c>
      <c r="V1380" s="229">
        <f t="shared" si="312"/>
        <v>0.5817609140942489</v>
      </c>
      <c r="W1380" s="229">
        <f t="shared" si="313"/>
        <v>0.59931012053065502</v>
      </c>
      <c r="X1380" s="229">
        <f t="shared" si="314"/>
        <v>0.63313519393231787</v>
      </c>
      <c r="Y1380" s="229">
        <f t="shared" si="315"/>
        <v>0.67334587098114074</v>
      </c>
      <c r="Z1380" s="229">
        <f t="shared" si="316"/>
        <v>0.72699198268416809</v>
      </c>
      <c r="AA1380" s="229">
        <f t="shared" si="317"/>
        <v>0.79318957567124126</v>
      </c>
      <c r="AB1380" s="64"/>
      <c r="AD1380" s="369">
        <f t="shared" si="320"/>
        <v>2041</v>
      </c>
      <c r="AE1380" s="370">
        <f>Y1162</f>
        <v>0.78284999999999938</v>
      </c>
      <c r="AF1380" s="370">
        <f>Y1165</f>
        <v>0.21714999999999995</v>
      </c>
      <c r="AG1380" s="371">
        <f>Y1257</f>
        <v>0.34240225335125529</v>
      </c>
      <c r="AH1380" s="372">
        <f>AB1225</f>
        <v>3363.3216857500274</v>
      </c>
    </row>
    <row r="1381" spans="1:34" ht="25.2" customHeight="1">
      <c r="A1381" s="455"/>
      <c r="B1381" s="287">
        <f t="shared" ref="B1381:B1389" si="323">B1380+1</f>
        <v>2042</v>
      </c>
      <c r="C1381" s="309">
        <f t="shared" si="303"/>
        <v>51866</v>
      </c>
      <c r="D1381" s="90">
        <f t="shared" si="297"/>
        <v>1.4753780284831619</v>
      </c>
      <c r="E1381" s="90">
        <f t="shared" si="298"/>
        <v>0.79742072309288747</v>
      </c>
      <c r="F1381" s="90">
        <f t="shared" si="299"/>
        <v>0.64798117414530365</v>
      </c>
      <c r="G1381" s="90">
        <f t="shared" si="300"/>
        <v>0.60752105803450784</v>
      </c>
      <c r="H1381" s="90">
        <f t="shared" si="301"/>
        <v>0.64326191702656765</v>
      </c>
      <c r="I1381" s="90">
        <f t="shared" si="302"/>
        <v>0.76217389928132706</v>
      </c>
      <c r="J1381" s="14"/>
      <c r="K1381" s="14"/>
      <c r="L1381" s="14"/>
      <c r="M1381" s="109">
        <f t="shared" ref="M1381:M1389" si="324">M1380+1</f>
        <v>2042</v>
      </c>
      <c r="N1381" s="229">
        <f t="shared" si="304"/>
        <v>2.0572765729453018</v>
      </c>
      <c r="O1381" s="229">
        <f t="shared" si="305"/>
        <v>1.3332987339885638</v>
      </c>
      <c r="P1381" s="229">
        <f t="shared" si="306"/>
        <v>1.0355587785156206</v>
      </c>
      <c r="Q1381" s="229">
        <f t="shared" si="307"/>
        <v>0.8565656350970321</v>
      </c>
      <c r="R1381" s="229">
        <f t="shared" si="308"/>
        <v>0.73827581108874285</v>
      </c>
      <c r="S1381" s="229">
        <f t="shared" si="309"/>
        <v>0.66900165057685879</v>
      </c>
      <c r="T1381" s="229">
        <f t="shared" si="310"/>
        <v>0.62696069771374863</v>
      </c>
      <c r="U1381" s="229">
        <f t="shared" si="311"/>
        <v>0.60742875758645842</v>
      </c>
      <c r="V1381" s="229">
        <f t="shared" si="312"/>
        <v>0.60761335848255715</v>
      </c>
      <c r="W1381" s="229">
        <f t="shared" si="313"/>
        <v>0.625766935640793</v>
      </c>
      <c r="X1381" s="229">
        <f t="shared" si="314"/>
        <v>0.66075689841234231</v>
      </c>
      <c r="Y1381" s="229">
        <f t="shared" si="315"/>
        <v>0.70235237630679481</v>
      </c>
      <c r="Z1381" s="229">
        <f t="shared" si="316"/>
        <v>0.75784598689080074</v>
      </c>
      <c r="AA1381" s="229">
        <f t="shared" si="317"/>
        <v>0.82632333464638574</v>
      </c>
      <c r="AB1381" s="64"/>
      <c r="AD1381" s="369">
        <f>AD1380+1</f>
        <v>2042</v>
      </c>
      <c r="AE1381" s="370">
        <f>Z1162</f>
        <v>0.77019999999999933</v>
      </c>
      <c r="AF1381" s="370">
        <f>Z1165</f>
        <v>0.22979999999999995</v>
      </c>
      <c r="AG1381" s="371">
        <f>Z1257</f>
        <v>0.36001151209503413</v>
      </c>
      <c r="AH1381" s="372">
        <f>AC1225</f>
        <v>3536.2925153028859</v>
      </c>
    </row>
    <row r="1382" spans="1:34" ht="25.2" customHeight="1">
      <c r="A1382" s="455"/>
      <c r="B1382" s="287">
        <f t="shared" si="323"/>
        <v>2043</v>
      </c>
      <c r="C1382" s="309">
        <f t="shared" si="303"/>
        <v>52231</v>
      </c>
      <c r="D1382" s="90">
        <f t="shared" si="297"/>
        <v>1.5283280939404953</v>
      </c>
      <c r="E1382" s="90">
        <f t="shared" si="298"/>
        <v>0.82888945686435678</v>
      </c>
      <c r="F1382" s="90">
        <f t="shared" si="299"/>
        <v>0.67471485971771128</v>
      </c>
      <c r="G1382" s="90">
        <f t="shared" si="300"/>
        <v>0.63297274964164019</v>
      </c>
      <c r="H1382" s="90">
        <f t="shared" si="301"/>
        <v>0.66984607116584161</v>
      </c>
      <c r="I1382" s="90">
        <f t="shared" si="302"/>
        <v>0.79252582421078011</v>
      </c>
      <c r="J1382" s="14"/>
      <c r="K1382" s="14"/>
      <c r="L1382" s="14"/>
      <c r="M1382" s="109">
        <f t="shared" si="324"/>
        <v>2043</v>
      </c>
      <c r="N1382" s="229">
        <f t="shared" si="304"/>
        <v>2.1286643121937838</v>
      </c>
      <c r="O1382" s="229">
        <f t="shared" si="305"/>
        <v>1.3817469636717772</v>
      </c>
      <c r="P1382" s="229">
        <f t="shared" si="306"/>
        <v>1.0745730059559244</v>
      </c>
      <c r="Q1382" s="229">
        <f t="shared" si="307"/>
        <v>0.88990839760481066</v>
      </c>
      <c r="R1382" s="229">
        <f t="shared" si="308"/>
        <v>0.76787051612390289</v>
      </c>
      <c r="S1382" s="229">
        <f t="shared" si="309"/>
        <v>0.69640137783482825</v>
      </c>
      <c r="T1382" s="229">
        <f t="shared" si="310"/>
        <v>0.65302834160059442</v>
      </c>
      <c r="U1382" s="229">
        <f t="shared" si="311"/>
        <v>0.63287752461925029</v>
      </c>
      <c r="V1382" s="229">
        <f t="shared" si="312"/>
        <v>0.63306797466402998</v>
      </c>
      <c r="W1382" s="229">
        <f t="shared" si="313"/>
        <v>0.65179675472829046</v>
      </c>
      <c r="X1382" s="229">
        <f t="shared" si="314"/>
        <v>0.68789538760339286</v>
      </c>
      <c r="Y1382" s="229">
        <f t="shared" si="315"/>
        <v>0.73080883382738249</v>
      </c>
      <c r="Z1382" s="229">
        <f t="shared" si="316"/>
        <v>0.78806078029172089</v>
      </c>
      <c r="AA1382" s="229">
        <f t="shared" si="317"/>
        <v>0.85870785851323717</v>
      </c>
      <c r="AB1382" s="64"/>
      <c r="AD1382" s="369">
        <f t="shared" si="320"/>
        <v>2043</v>
      </c>
      <c r="AE1382" s="370">
        <f>AA1162</f>
        <v>0.75754999999999928</v>
      </c>
      <c r="AF1382" s="370">
        <f>AA1165</f>
        <v>0.24244999999999994</v>
      </c>
      <c r="AG1382" s="371">
        <f>AA1257</f>
        <v>0.37762077083881301</v>
      </c>
      <c r="AH1382" s="372">
        <f>AD1225</f>
        <v>3709.2633448557449</v>
      </c>
    </row>
    <row r="1383" spans="1:34" ht="25.2" customHeight="1">
      <c r="A1383" s="455"/>
      <c r="B1383" s="287">
        <f t="shared" si="323"/>
        <v>2044</v>
      </c>
      <c r="C1383" s="309">
        <f t="shared" si="303"/>
        <v>52596</v>
      </c>
      <c r="D1383" s="90">
        <f t="shared" si="297"/>
        <v>1.579486071545283</v>
      </c>
      <c r="E1383" s="90">
        <f t="shared" si="298"/>
        <v>0.85965539409127945</v>
      </c>
      <c r="F1383" s="90">
        <f t="shared" si="299"/>
        <v>0.70098585708343597</v>
      </c>
      <c r="G1383" s="90">
        <f t="shared" si="300"/>
        <v>0.65802676134342319</v>
      </c>
      <c r="H1383" s="90">
        <f t="shared" si="301"/>
        <v>0.69597511964930836</v>
      </c>
      <c r="I1383" s="90">
        <f t="shared" si="302"/>
        <v>0.82223158456720957</v>
      </c>
      <c r="J1383" s="14"/>
      <c r="K1383" s="14"/>
      <c r="L1383" s="14"/>
      <c r="M1383" s="109">
        <f t="shared" si="324"/>
        <v>2044</v>
      </c>
      <c r="N1383" s="229">
        <f t="shared" si="304"/>
        <v>2.1973250123448862</v>
      </c>
      <c r="O1383" s="229">
        <f t="shared" si="305"/>
        <v>1.4286313879316024</v>
      </c>
      <c r="P1383" s="229">
        <f t="shared" si="306"/>
        <v>1.1125018143593604</v>
      </c>
      <c r="Q1383" s="229">
        <f t="shared" si="307"/>
        <v>0.92245333392820228</v>
      </c>
      <c r="R1383" s="229">
        <f t="shared" si="308"/>
        <v>0.79685745425435661</v>
      </c>
      <c r="S1383" s="229">
        <f t="shared" si="309"/>
        <v>0.72330464275006701</v>
      </c>
      <c r="T1383" s="229">
        <f t="shared" si="310"/>
        <v>0.67866707141680505</v>
      </c>
      <c r="U1383" s="229">
        <f t="shared" si="311"/>
        <v>0.6579287600481788</v>
      </c>
      <c r="V1383" s="229">
        <f t="shared" si="312"/>
        <v>0.6581247626386677</v>
      </c>
      <c r="W1383" s="229">
        <f t="shared" si="313"/>
        <v>0.67739957779314708</v>
      </c>
      <c r="X1383" s="229">
        <f t="shared" si="314"/>
        <v>0.71455066150546964</v>
      </c>
      <c r="Y1383" s="229">
        <f t="shared" si="315"/>
        <v>0.75871524354290409</v>
      </c>
      <c r="Z1383" s="229">
        <f t="shared" si="316"/>
        <v>0.81763636288692865</v>
      </c>
      <c r="AA1383" s="229">
        <f t="shared" si="317"/>
        <v>0.89034314727179564</v>
      </c>
      <c r="AB1383" s="64"/>
      <c r="AD1383" s="369">
        <f t="shared" si="320"/>
        <v>2044</v>
      </c>
      <c r="AE1383" s="370">
        <f>AB1162</f>
        <v>0.74489999999999923</v>
      </c>
      <c r="AF1383" s="370">
        <f>AB1165</f>
        <v>0.25509999999999994</v>
      </c>
      <c r="AG1383" s="371">
        <f>AB1257</f>
        <v>0.39523002958259185</v>
      </c>
      <c r="AH1383" s="372">
        <f>AE1225</f>
        <v>3882.2341744086034</v>
      </c>
    </row>
    <row r="1384" spans="1:34" ht="25.2" customHeight="1">
      <c r="A1384" s="455"/>
      <c r="B1384" s="287">
        <f t="shared" si="323"/>
        <v>2045</v>
      </c>
      <c r="C1384" s="309">
        <f t="shared" si="303"/>
        <v>52962</v>
      </c>
      <c r="D1384" s="90">
        <f t="shared" si="297"/>
        <v>1.6288519612975254</v>
      </c>
      <c r="E1384" s="90">
        <f t="shared" si="298"/>
        <v>0.88971853477365537</v>
      </c>
      <c r="F1384" s="90">
        <f t="shared" si="299"/>
        <v>0.72679416624247772</v>
      </c>
      <c r="G1384" s="90">
        <f t="shared" si="300"/>
        <v>0.68268309313985687</v>
      </c>
      <c r="H1384" s="90">
        <f t="shared" si="301"/>
        <v>0.72164906247696781</v>
      </c>
      <c r="I1384" s="90">
        <f t="shared" si="302"/>
        <v>0.85129118035061468</v>
      </c>
      <c r="J1384" s="14"/>
      <c r="K1384" s="14"/>
      <c r="L1384" s="14"/>
      <c r="M1384" s="109">
        <f t="shared" si="324"/>
        <v>2045</v>
      </c>
      <c r="N1384" s="229">
        <f t="shared" si="304"/>
        <v>2.2632586733986084</v>
      </c>
      <c r="O1384" s="229">
        <f t="shared" si="305"/>
        <v>1.4739520067680396</v>
      </c>
      <c r="P1384" s="229">
        <f t="shared" si="306"/>
        <v>1.1493452037259286</v>
      </c>
      <c r="Q1384" s="229">
        <f t="shared" si="307"/>
        <v>0.95420044406720661</v>
      </c>
      <c r="R1384" s="229">
        <f t="shared" si="308"/>
        <v>0.82523662548010412</v>
      </c>
      <c r="S1384" s="229">
        <f t="shared" si="309"/>
        <v>0.74971144532257483</v>
      </c>
      <c r="T1384" s="229">
        <f t="shared" si="310"/>
        <v>0.70387688716238062</v>
      </c>
      <c r="U1384" s="229">
        <f t="shared" si="311"/>
        <v>0.68258246387324384</v>
      </c>
      <c r="V1384" s="229">
        <f t="shared" si="312"/>
        <v>0.68278372240647001</v>
      </c>
      <c r="W1384" s="229">
        <f t="shared" si="313"/>
        <v>0.70257540483536307</v>
      </c>
      <c r="X1384" s="229">
        <f t="shared" si="314"/>
        <v>0.74072272011857254</v>
      </c>
      <c r="Y1384" s="229">
        <f t="shared" si="315"/>
        <v>0.78607160545335919</v>
      </c>
      <c r="Z1384" s="229">
        <f t="shared" si="316"/>
        <v>0.84657273467642369</v>
      </c>
      <c r="AA1384" s="229">
        <f t="shared" si="317"/>
        <v>0.92122920092206095</v>
      </c>
      <c r="AB1384" s="64"/>
      <c r="AD1384" s="369">
        <f t="shared" si="320"/>
        <v>2045</v>
      </c>
      <c r="AE1384" s="370">
        <f>AC1162</f>
        <v>0.73224999999999918</v>
      </c>
      <c r="AF1384" s="370">
        <f>AC1165</f>
        <v>0.26774999999999993</v>
      </c>
      <c r="AG1384" s="371">
        <f>AC1257</f>
        <v>0.41283928832637068</v>
      </c>
      <c r="AH1384" s="372">
        <f>AF1225</f>
        <v>4055.2050039614619</v>
      </c>
    </row>
    <row r="1385" spans="1:34" ht="25.2" customHeight="1">
      <c r="A1385" s="455"/>
      <c r="B1385" s="287">
        <f t="shared" si="323"/>
        <v>2046</v>
      </c>
      <c r="C1385" s="309">
        <f t="shared" si="303"/>
        <v>53327</v>
      </c>
      <c r="D1385" s="90">
        <f t="shared" si="297"/>
        <v>1.6764257631972228</v>
      </c>
      <c r="E1385" s="90">
        <f t="shared" si="298"/>
        <v>0.91907887891148465</v>
      </c>
      <c r="F1385" s="90">
        <f t="shared" si="299"/>
        <v>0.75213978719483654</v>
      </c>
      <c r="G1385" s="90">
        <f t="shared" si="300"/>
        <v>0.7069417450309412</v>
      </c>
      <c r="H1385" s="90">
        <f t="shared" si="301"/>
        <v>0.74686789964881983</v>
      </c>
      <c r="I1385" s="90">
        <f t="shared" si="302"/>
        <v>0.87970461156099589</v>
      </c>
      <c r="J1385" s="14"/>
      <c r="K1385" s="14"/>
      <c r="L1385" s="14"/>
      <c r="M1385" s="109">
        <f t="shared" si="324"/>
        <v>2046</v>
      </c>
      <c r="N1385" s="229">
        <f t="shared" si="304"/>
        <v>2.3264652953549501</v>
      </c>
      <c r="O1385" s="229">
        <f t="shared" si="305"/>
        <v>1.5177088201810893</v>
      </c>
      <c r="P1385" s="229">
        <f t="shared" si="306"/>
        <v>1.1851031740556293</v>
      </c>
      <c r="Q1385" s="229">
        <f t="shared" si="307"/>
        <v>0.98514972802182399</v>
      </c>
      <c r="R1385" s="229">
        <f t="shared" si="308"/>
        <v>0.85300802980114532</v>
      </c>
      <c r="S1385" s="229">
        <f t="shared" si="309"/>
        <v>0.77562178555235195</v>
      </c>
      <c r="T1385" s="229">
        <f t="shared" si="310"/>
        <v>0.72865778883732102</v>
      </c>
      <c r="U1385" s="229">
        <f t="shared" si="311"/>
        <v>0.70683863609444542</v>
      </c>
      <c r="V1385" s="229">
        <f t="shared" si="312"/>
        <v>0.7070448539674371</v>
      </c>
      <c r="W1385" s="229">
        <f t="shared" si="313"/>
        <v>0.72732423585493833</v>
      </c>
      <c r="X1385" s="229">
        <f t="shared" si="314"/>
        <v>0.76641156344270145</v>
      </c>
      <c r="Y1385" s="229">
        <f t="shared" si="315"/>
        <v>0.81287791955874811</v>
      </c>
      <c r="Z1385" s="229">
        <f t="shared" si="316"/>
        <v>0.87486989566020634</v>
      </c>
      <c r="AA1385" s="229">
        <f t="shared" si="317"/>
        <v>0.95136601946403321</v>
      </c>
      <c r="AB1385" s="64"/>
      <c r="AD1385" s="369">
        <f t="shared" si="320"/>
        <v>2046</v>
      </c>
      <c r="AE1385" s="370">
        <f>AD1162</f>
        <v>0.71959999999999913</v>
      </c>
      <c r="AF1385" s="370">
        <f>AD1165</f>
        <v>0.28039999999999993</v>
      </c>
      <c r="AG1385" s="371">
        <f>AD1257</f>
        <v>0.43044854707014951</v>
      </c>
      <c r="AH1385" s="372">
        <f>AG1225</f>
        <v>4228.1758335143204</v>
      </c>
    </row>
    <row r="1386" spans="1:34" ht="25.2" customHeight="1">
      <c r="A1386" s="455"/>
      <c r="B1386" s="287">
        <f t="shared" si="323"/>
        <v>2047</v>
      </c>
      <c r="C1386" s="309">
        <f t="shared" si="303"/>
        <v>53692</v>
      </c>
      <c r="D1386" s="90">
        <f t="shared" si="297"/>
        <v>1.7247143294674381</v>
      </c>
      <c r="E1386" s="90">
        <f t="shared" si="298"/>
        <v>0.94911595550986894</v>
      </c>
      <c r="F1386" s="90">
        <f t="shared" si="299"/>
        <v>0.77815375737856263</v>
      </c>
      <c r="G1386" s="90">
        <f t="shared" si="300"/>
        <v>0.73186647643009184</v>
      </c>
      <c r="H1386" s="90">
        <f t="shared" si="301"/>
        <v>0.7727548213121207</v>
      </c>
      <c r="I1386" s="90">
        <f t="shared" si="302"/>
        <v>0.90879279796283408</v>
      </c>
      <c r="J1386" s="14"/>
      <c r="K1386" s="14"/>
      <c r="L1386" s="14"/>
      <c r="M1386" s="109">
        <f t="shared" si="324"/>
        <v>2047</v>
      </c>
      <c r="N1386" s="229">
        <f t="shared" si="304"/>
        <v>2.3904193249070906</v>
      </c>
      <c r="O1386" s="229">
        <f t="shared" si="305"/>
        <v>1.5621724276295152</v>
      </c>
      <c r="P1386" s="229">
        <f t="shared" si="306"/>
        <v>1.221551235865709</v>
      </c>
      <c r="Q1386" s="229">
        <f t="shared" si="307"/>
        <v>1.0167790623361475</v>
      </c>
      <c r="R1386" s="229">
        <f t="shared" si="308"/>
        <v>0.88145284868359042</v>
      </c>
      <c r="S1386" s="229">
        <f t="shared" si="309"/>
        <v>0.80220165421587497</v>
      </c>
      <c r="T1386" s="229">
        <f t="shared" si="310"/>
        <v>0.75410586054125028</v>
      </c>
      <c r="U1386" s="229">
        <f t="shared" si="311"/>
        <v>0.7317608826458617</v>
      </c>
      <c r="V1386" s="229">
        <f t="shared" si="312"/>
        <v>0.73197207021432198</v>
      </c>
      <c r="W1386" s="229">
        <f t="shared" si="313"/>
        <v>0.75274016993608228</v>
      </c>
      <c r="X1386" s="229">
        <f t="shared" si="314"/>
        <v>0.79276947268815912</v>
      </c>
      <c r="Y1386" s="229">
        <f t="shared" si="315"/>
        <v>0.84035563300005911</v>
      </c>
      <c r="Z1386" s="229">
        <f t="shared" si="316"/>
        <v>0.90384156904910373</v>
      </c>
      <c r="AA1386" s="229">
        <f t="shared" si="317"/>
        <v>0.98218119183933938</v>
      </c>
      <c r="AB1386" s="64"/>
      <c r="AD1386" s="369">
        <f t="shared" si="320"/>
        <v>2047</v>
      </c>
      <c r="AE1386" s="370">
        <f>AE1162</f>
        <v>0.70694999999999908</v>
      </c>
      <c r="AF1386" s="370">
        <f>AE1165</f>
        <v>0.29304999999999992</v>
      </c>
      <c r="AG1386" s="371">
        <f>AE1257</f>
        <v>0.44871000058221649</v>
      </c>
      <c r="AH1386" s="372">
        <f>AH1225</f>
        <v>4407.5529900876554</v>
      </c>
    </row>
    <row r="1387" spans="1:34" ht="25.2" customHeight="1">
      <c r="A1387" s="455"/>
      <c r="B1387" s="287">
        <f t="shared" si="323"/>
        <v>2048</v>
      </c>
      <c r="C1387" s="309">
        <f t="shared" si="303"/>
        <v>54057</v>
      </c>
      <c r="D1387" s="90">
        <f t="shared" si="297"/>
        <v>1.7711444342609404</v>
      </c>
      <c r="E1387" s="90">
        <f t="shared" si="298"/>
        <v>0.97842420606205649</v>
      </c>
      <c r="F1387" s="90">
        <f t="shared" si="299"/>
        <v>0.80368790275535817</v>
      </c>
      <c r="G1387" s="90">
        <f t="shared" si="300"/>
        <v>0.75637879903850991</v>
      </c>
      <c r="H1387" s="90">
        <f t="shared" si="301"/>
        <v>0.79816978155458429</v>
      </c>
      <c r="I1387" s="90">
        <f t="shared" si="302"/>
        <v>0.93721088777042516</v>
      </c>
      <c r="J1387" s="14"/>
      <c r="K1387" s="14"/>
      <c r="L1387" s="14"/>
      <c r="M1387" s="109">
        <f t="shared" si="324"/>
        <v>2048</v>
      </c>
      <c r="N1387" s="229">
        <f t="shared" si="304"/>
        <v>2.4515453139138002</v>
      </c>
      <c r="O1387" s="229">
        <f t="shared" si="305"/>
        <v>1.6050143109351684</v>
      </c>
      <c r="P1387" s="229">
        <f t="shared" si="306"/>
        <v>1.2568736779338519</v>
      </c>
      <c r="Q1387" s="229">
        <f t="shared" si="307"/>
        <v>1.0475810213481433</v>
      </c>
      <c r="R1387" s="229">
        <f t="shared" si="308"/>
        <v>0.90926739077596963</v>
      </c>
      <c r="S1387" s="229">
        <f t="shared" si="309"/>
        <v>0.82826667304249169</v>
      </c>
      <c r="T1387" s="229">
        <f t="shared" si="310"/>
        <v>0.77910913246822466</v>
      </c>
      <c r="U1387" s="229">
        <f t="shared" si="311"/>
        <v>0.75627087420067896</v>
      </c>
      <c r="V1387" s="229">
        <f t="shared" si="312"/>
        <v>0.75648672387634086</v>
      </c>
      <c r="W1387" s="229">
        <f t="shared" si="313"/>
        <v>0.77771329332708028</v>
      </c>
      <c r="X1387" s="229">
        <f t="shared" si="314"/>
        <v>0.8186262697820883</v>
      </c>
      <c r="Y1387" s="229">
        <f t="shared" si="315"/>
        <v>0.86726292649537551</v>
      </c>
      <c r="Z1387" s="229">
        <f t="shared" si="316"/>
        <v>0.93215035715800298</v>
      </c>
      <c r="AA1387" s="229">
        <f t="shared" si="317"/>
        <v>1.0122193796578973</v>
      </c>
      <c r="AB1387" s="64"/>
      <c r="AD1387" s="369">
        <f t="shared" si="320"/>
        <v>2048</v>
      </c>
      <c r="AE1387" s="370">
        <f>AF1162</f>
        <v>0.69429999999999903</v>
      </c>
      <c r="AF1387" s="370">
        <f>AF1165</f>
        <v>0.30569999999999992</v>
      </c>
      <c r="AG1387" s="371">
        <f>AF1257</f>
        <v>0.46697145409428348</v>
      </c>
      <c r="AH1387" s="372">
        <f>AI1225</f>
        <v>4586.9301466609904</v>
      </c>
    </row>
    <row r="1388" spans="1:34" ht="25.2" customHeight="1">
      <c r="A1388" s="455"/>
      <c r="B1388" s="287">
        <f t="shared" si="323"/>
        <v>2049</v>
      </c>
      <c r="C1388" s="309">
        <f t="shared" si="303"/>
        <v>54423</v>
      </c>
      <c r="D1388" s="90">
        <f t="shared" si="297"/>
        <v>1.8157160775777281</v>
      </c>
      <c r="E1388" s="90">
        <f t="shared" si="298"/>
        <v>1.0070036305680474</v>
      </c>
      <c r="F1388" s="90">
        <f t="shared" si="299"/>
        <v>0.82874222332522318</v>
      </c>
      <c r="G1388" s="90">
        <f t="shared" si="300"/>
        <v>0.78047871285619519</v>
      </c>
      <c r="H1388" s="90">
        <f t="shared" si="301"/>
        <v>0.82311278037621072</v>
      </c>
      <c r="I1388" s="90">
        <f t="shared" si="302"/>
        <v>0.96495888098376925</v>
      </c>
      <c r="J1388" s="14"/>
      <c r="K1388" s="14"/>
      <c r="L1388" s="14"/>
      <c r="M1388" s="109">
        <f t="shared" si="324"/>
        <v>2049</v>
      </c>
      <c r="N1388" s="229">
        <f t="shared" si="304"/>
        <v>2.5098432623750777</v>
      </c>
      <c r="O1388" s="229">
        <f t="shared" si="305"/>
        <v>1.6462344700980489</v>
      </c>
      <c r="P1388" s="229">
        <f t="shared" si="306"/>
        <v>1.2910705002600575</v>
      </c>
      <c r="Q1388" s="229">
        <f t="shared" si="307"/>
        <v>1.0775556050578117</v>
      </c>
      <c r="R1388" s="229">
        <f t="shared" si="308"/>
        <v>0.93645165607828318</v>
      </c>
      <c r="S1388" s="229">
        <f t="shared" si="309"/>
        <v>0.85381684203220254</v>
      </c>
      <c r="T1388" s="229">
        <f t="shared" si="310"/>
        <v>0.80366760461824382</v>
      </c>
      <c r="U1388" s="229">
        <f t="shared" si="311"/>
        <v>0.78036861075889696</v>
      </c>
      <c r="V1388" s="229">
        <f t="shared" si="312"/>
        <v>0.78058881495349342</v>
      </c>
      <c r="W1388" s="229">
        <f t="shared" si="313"/>
        <v>0.80224360602793232</v>
      </c>
      <c r="X1388" s="229">
        <f t="shared" si="314"/>
        <v>0.84398195472448911</v>
      </c>
      <c r="Y1388" s="229">
        <f t="shared" si="315"/>
        <v>0.89359980004469719</v>
      </c>
      <c r="Z1388" s="229">
        <f t="shared" si="316"/>
        <v>0.95979625998690388</v>
      </c>
      <c r="AA1388" s="229">
        <f t="shared" si="317"/>
        <v>1.0414805829197067</v>
      </c>
      <c r="AB1388" s="64"/>
      <c r="AD1388" s="369">
        <f t="shared" si="320"/>
        <v>2049</v>
      </c>
      <c r="AE1388" s="370">
        <f>AG1162</f>
        <v>0.68164999999999898</v>
      </c>
      <c r="AF1388" s="370">
        <f>AG1165</f>
        <v>0.31834999999999991</v>
      </c>
      <c r="AG1388" s="371">
        <f>AG1257</f>
        <v>0.48523290760635035</v>
      </c>
      <c r="AH1388" s="372">
        <f>AJ1225</f>
        <v>4766.3073032343245</v>
      </c>
    </row>
    <row r="1389" spans="1:34" ht="25.2" customHeight="1">
      <c r="A1389" s="455"/>
      <c r="B1389" s="287">
        <f t="shared" si="323"/>
        <v>2050</v>
      </c>
      <c r="C1389" s="309">
        <f t="shared" si="303"/>
        <v>54788</v>
      </c>
      <c r="D1389" s="90">
        <f t="shared" si="297"/>
        <v>1.8584292594178058</v>
      </c>
      <c r="E1389" s="90">
        <f t="shared" si="298"/>
        <v>1.0348542290278435</v>
      </c>
      <c r="F1389" s="90">
        <f t="shared" si="299"/>
        <v>0.85331671908815898</v>
      </c>
      <c r="G1389" s="90">
        <f t="shared" si="300"/>
        <v>0.80416621788314879</v>
      </c>
      <c r="H1389" s="90">
        <f t="shared" si="301"/>
        <v>0.84758381777700098</v>
      </c>
      <c r="I1389" s="90">
        <f t="shared" si="302"/>
        <v>0.99203677760286768</v>
      </c>
      <c r="J1389" s="14"/>
      <c r="K1389" s="14"/>
      <c r="L1389" s="14"/>
      <c r="M1389" s="109">
        <f t="shared" si="324"/>
        <v>2050</v>
      </c>
      <c r="N1389" s="229">
        <f t="shared" si="304"/>
        <v>2.5653131702909286</v>
      </c>
      <c r="O1389" s="229">
        <f t="shared" si="305"/>
        <v>1.68583290511816</v>
      </c>
      <c r="P1389" s="229">
        <f t="shared" si="306"/>
        <v>1.3241417028443287</v>
      </c>
      <c r="Q1389" s="229">
        <f t="shared" si="307"/>
        <v>1.1067028134651544</v>
      </c>
      <c r="R1389" s="229">
        <f t="shared" si="308"/>
        <v>0.96300564459053239</v>
      </c>
      <c r="S1389" s="229">
        <f t="shared" si="309"/>
        <v>0.87885216118500853</v>
      </c>
      <c r="T1389" s="229">
        <f t="shared" si="310"/>
        <v>0.82778127699130943</v>
      </c>
      <c r="U1389" s="229">
        <f t="shared" si="311"/>
        <v>0.80405409232051694</v>
      </c>
      <c r="V1389" s="229">
        <f t="shared" si="312"/>
        <v>0.80427834344578064</v>
      </c>
      <c r="W1389" s="229">
        <f t="shared" si="313"/>
        <v>0.82633110803863963</v>
      </c>
      <c r="X1389" s="229">
        <f t="shared" si="314"/>
        <v>0.86883652751536244</v>
      </c>
      <c r="Y1389" s="229">
        <f t="shared" si="315"/>
        <v>0.91936625364802549</v>
      </c>
      <c r="Z1389" s="229">
        <f t="shared" si="316"/>
        <v>0.98677927753580819</v>
      </c>
      <c r="AA1389" s="229">
        <f t="shared" si="317"/>
        <v>1.0699648016247696</v>
      </c>
      <c r="AB1389" s="64"/>
      <c r="AD1389" s="369">
        <f t="shared" si="320"/>
        <v>2050</v>
      </c>
      <c r="AE1389" s="370">
        <f>AH1162</f>
        <v>0.66900000000000004</v>
      </c>
      <c r="AF1389" s="370">
        <f>AH1165</f>
        <v>0.33100000000000002</v>
      </c>
      <c r="AG1389" s="371">
        <f>AH1257</f>
        <v>0.50349436111841728</v>
      </c>
      <c r="AH1389" s="372">
        <f>AK1225</f>
        <v>4945.6844598076596</v>
      </c>
    </row>
    <row r="1390" spans="1:34" ht="25.2" customHeight="1">
      <c r="A1390" s="455"/>
      <c r="B1390" s="287">
        <f>B1389+1</f>
        <v>2051</v>
      </c>
      <c r="C1390" s="309">
        <f t="shared" si="303"/>
        <v>55153</v>
      </c>
      <c r="D1390" s="90">
        <f t="shared" si="297"/>
        <v>1.9258334294485036</v>
      </c>
      <c r="E1390" s="90">
        <f t="shared" si="298"/>
        <v>1.0723878021013922</v>
      </c>
      <c r="F1390" s="90">
        <f t="shared" si="299"/>
        <v>0.88426603014316996</v>
      </c>
      <c r="G1390" s="90">
        <f t="shared" si="300"/>
        <v>0.83333286827269304</v>
      </c>
      <c r="H1390" s="90">
        <f t="shared" si="301"/>
        <v>0.8783251997689131</v>
      </c>
      <c r="I1390" s="90">
        <f t="shared" si="302"/>
        <v>1.0280173861169615</v>
      </c>
      <c r="J1390" s="14"/>
      <c r="K1390" s="14"/>
      <c r="L1390" s="14"/>
      <c r="M1390" s="109">
        <f>M1389+1</f>
        <v>2051</v>
      </c>
      <c r="N1390" s="229">
        <f t="shared" si="304"/>
        <v>2.6583556168817912</v>
      </c>
      <c r="O1390" s="229">
        <f t="shared" si="305"/>
        <v>1.7469771037493886</v>
      </c>
      <c r="P1390" s="229">
        <f t="shared" si="306"/>
        <v>1.3721675677143303</v>
      </c>
      <c r="Q1390" s="229">
        <f t="shared" si="307"/>
        <v>1.1468422937462741</v>
      </c>
      <c r="R1390" s="229">
        <f t="shared" si="308"/>
        <v>0.99793331045651035</v>
      </c>
      <c r="S1390" s="229">
        <f t="shared" si="309"/>
        <v>0.91072762817099329</v>
      </c>
      <c r="T1390" s="229">
        <f t="shared" si="310"/>
        <v>0.85780443211534663</v>
      </c>
      <c r="U1390" s="229">
        <f t="shared" si="311"/>
        <v>0.83321667597981031</v>
      </c>
      <c r="V1390" s="229">
        <f t="shared" si="312"/>
        <v>0.83344906056557588</v>
      </c>
      <c r="W1390" s="229">
        <f t="shared" si="313"/>
        <v>0.85630166636128469</v>
      </c>
      <c r="X1390" s="229">
        <f t="shared" si="314"/>
        <v>0.90034873317654152</v>
      </c>
      <c r="Y1390" s="229">
        <f t="shared" si="315"/>
        <v>0.95271114367671039</v>
      </c>
      <c r="Z1390" s="229">
        <f t="shared" si="316"/>
        <v>1.0225691995189723</v>
      </c>
      <c r="AA1390" s="229">
        <f t="shared" si="317"/>
        <v>1.1087718151552015</v>
      </c>
      <c r="AB1390" s="64"/>
      <c r="AD1390" s="369">
        <f t="shared" si="320"/>
        <v>2051</v>
      </c>
      <c r="AE1390" s="370">
        <f>AI1162</f>
        <v>0.66900000000000004</v>
      </c>
      <c r="AF1390" s="370">
        <f>AI1165</f>
        <v>0.33100000000000002</v>
      </c>
      <c r="AG1390" s="371">
        <f>AI1257</f>
        <v>0.52175581463048426</v>
      </c>
      <c r="AH1390" s="372">
        <f>AL1225</f>
        <v>5125.0616163809946</v>
      </c>
    </row>
    <row r="1391" spans="1:34" ht="25.2" customHeight="1">
      <c r="A1391" s="455"/>
      <c r="B1391" s="287">
        <f t="shared" ref="B1391:B1393" si="325">B1390+1</f>
        <v>2052</v>
      </c>
      <c r="C1391" s="309">
        <f t="shared" si="303"/>
        <v>55518</v>
      </c>
      <c r="D1391" s="90">
        <f t="shared" si="297"/>
        <v>1.9258334294485036</v>
      </c>
      <c r="E1391" s="90">
        <f t="shared" si="298"/>
        <v>1.0723878021013922</v>
      </c>
      <c r="F1391" s="90">
        <f t="shared" si="299"/>
        <v>0.88426603014316996</v>
      </c>
      <c r="G1391" s="90">
        <f t="shared" si="300"/>
        <v>0.83333286827269304</v>
      </c>
      <c r="H1391" s="90">
        <f t="shared" si="301"/>
        <v>0.8783251997689131</v>
      </c>
      <c r="I1391" s="90">
        <f t="shared" si="302"/>
        <v>1.0280173861169615</v>
      </c>
      <c r="J1391" s="14"/>
      <c r="K1391" s="14"/>
      <c r="L1391" s="14"/>
      <c r="M1391" s="109">
        <f t="shared" ref="M1391:M1393" si="326">M1390+1</f>
        <v>2052</v>
      </c>
      <c r="N1391" s="229">
        <f t="shared" si="304"/>
        <v>2.6583556168817912</v>
      </c>
      <c r="O1391" s="229">
        <f t="shared" si="305"/>
        <v>1.7469771037493886</v>
      </c>
      <c r="P1391" s="229">
        <f t="shared" si="306"/>
        <v>1.3721675677143303</v>
      </c>
      <c r="Q1391" s="229">
        <f t="shared" si="307"/>
        <v>1.1468422937462741</v>
      </c>
      <c r="R1391" s="229">
        <f t="shared" si="308"/>
        <v>0.99793331045651035</v>
      </c>
      <c r="S1391" s="229">
        <f t="shared" si="309"/>
        <v>0.91072762817099329</v>
      </c>
      <c r="T1391" s="229">
        <f t="shared" si="310"/>
        <v>0.85780443211534663</v>
      </c>
      <c r="U1391" s="229">
        <f t="shared" si="311"/>
        <v>0.83321667597981031</v>
      </c>
      <c r="V1391" s="229">
        <f t="shared" si="312"/>
        <v>0.83344906056557588</v>
      </c>
      <c r="W1391" s="229">
        <f t="shared" si="313"/>
        <v>0.85630166636128469</v>
      </c>
      <c r="X1391" s="229">
        <f t="shared" si="314"/>
        <v>0.90034873317654152</v>
      </c>
      <c r="Y1391" s="229">
        <f t="shared" si="315"/>
        <v>0.95271114367671039</v>
      </c>
      <c r="Z1391" s="229">
        <f t="shared" si="316"/>
        <v>1.0225691995189723</v>
      </c>
      <c r="AA1391" s="229">
        <f t="shared" si="317"/>
        <v>1.1087718151552015</v>
      </c>
      <c r="AB1391" s="64"/>
      <c r="AD1391" s="369">
        <f t="shared" si="320"/>
        <v>2052</v>
      </c>
      <c r="AE1391" s="370">
        <f>AJ1162</f>
        <v>0.66900000000000004</v>
      </c>
      <c r="AF1391" s="370">
        <f>AJ1165</f>
        <v>0.33100000000000002</v>
      </c>
      <c r="AG1391" s="371">
        <f>AJ1257</f>
        <v>0.52175581463048426</v>
      </c>
      <c r="AH1391" s="372">
        <f>AM1225</f>
        <v>5125.0616163809946</v>
      </c>
    </row>
    <row r="1392" spans="1:34" ht="25.2" customHeight="1">
      <c r="A1392" s="455"/>
      <c r="B1392" s="287">
        <f t="shared" si="325"/>
        <v>2053</v>
      </c>
      <c r="C1392" s="309">
        <f t="shared" si="303"/>
        <v>55884</v>
      </c>
      <c r="D1392" s="90">
        <f t="shared" si="297"/>
        <v>1.9258334294485036</v>
      </c>
      <c r="E1392" s="90">
        <f t="shared" si="298"/>
        <v>1.0723878021013922</v>
      </c>
      <c r="F1392" s="90">
        <f t="shared" si="299"/>
        <v>0.88426603014316996</v>
      </c>
      <c r="G1392" s="90">
        <f t="shared" si="300"/>
        <v>0.83333286827269304</v>
      </c>
      <c r="H1392" s="90">
        <f t="shared" si="301"/>
        <v>0.8783251997689131</v>
      </c>
      <c r="I1392" s="90">
        <f t="shared" si="302"/>
        <v>1.0280173861169615</v>
      </c>
      <c r="J1392" s="14"/>
      <c r="K1392" s="14"/>
      <c r="L1392" s="14"/>
      <c r="M1392" s="109">
        <f t="shared" si="326"/>
        <v>2053</v>
      </c>
      <c r="N1392" s="229">
        <f t="shared" si="304"/>
        <v>2.6583556168817912</v>
      </c>
      <c r="O1392" s="229">
        <f t="shared" si="305"/>
        <v>1.7469771037493886</v>
      </c>
      <c r="P1392" s="229">
        <f t="shared" si="306"/>
        <v>1.3721675677143303</v>
      </c>
      <c r="Q1392" s="229">
        <f t="shared" si="307"/>
        <v>1.1468422937462741</v>
      </c>
      <c r="R1392" s="229">
        <f t="shared" si="308"/>
        <v>0.99793331045651035</v>
      </c>
      <c r="S1392" s="229">
        <f t="shared" si="309"/>
        <v>0.91072762817099329</v>
      </c>
      <c r="T1392" s="229">
        <f t="shared" si="310"/>
        <v>0.85780443211534663</v>
      </c>
      <c r="U1392" s="229">
        <f t="shared" si="311"/>
        <v>0.83321667597981031</v>
      </c>
      <c r="V1392" s="229">
        <f t="shared" si="312"/>
        <v>0.83344906056557588</v>
      </c>
      <c r="W1392" s="229">
        <f t="shared" si="313"/>
        <v>0.85630166636128469</v>
      </c>
      <c r="X1392" s="229">
        <f t="shared" si="314"/>
        <v>0.90034873317654152</v>
      </c>
      <c r="Y1392" s="229">
        <f t="shared" si="315"/>
        <v>0.95271114367671039</v>
      </c>
      <c r="Z1392" s="229">
        <f t="shared" si="316"/>
        <v>1.0225691995189723</v>
      </c>
      <c r="AA1392" s="229">
        <f t="shared" si="317"/>
        <v>1.1087718151552015</v>
      </c>
      <c r="AB1392" s="64"/>
      <c r="AD1392" s="369">
        <f t="shared" si="320"/>
        <v>2053</v>
      </c>
      <c r="AE1392" s="370">
        <f>AK1162</f>
        <v>0.66900000000000004</v>
      </c>
      <c r="AF1392" s="370">
        <f>AK1165</f>
        <v>0.33100000000000002</v>
      </c>
      <c r="AG1392" s="371">
        <f>AK1257</f>
        <v>0.52175581463048426</v>
      </c>
      <c r="AH1392" s="372">
        <f>AN1225</f>
        <v>5125.0616163809946</v>
      </c>
    </row>
    <row r="1393" spans="1:34" ht="25.2" customHeight="1">
      <c r="A1393" s="455"/>
      <c r="B1393" s="287">
        <f t="shared" si="325"/>
        <v>2054</v>
      </c>
      <c r="C1393" s="309">
        <f t="shared" si="303"/>
        <v>56249</v>
      </c>
      <c r="D1393" s="90">
        <f t="shared" si="297"/>
        <v>1.9258334294485036</v>
      </c>
      <c r="E1393" s="90">
        <f t="shared" si="298"/>
        <v>1.0723878021013922</v>
      </c>
      <c r="F1393" s="90">
        <f t="shared" si="299"/>
        <v>0.88426603014316996</v>
      </c>
      <c r="G1393" s="90">
        <f t="shared" si="300"/>
        <v>0.83333286827269304</v>
      </c>
      <c r="H1393" s="90">
        <f t="shared" si="301"/>
        <v>0.8783251997689131</v>
      </c>
      <c r="I1393" s="90">
        <f t="shared" si="302"/>
        <v>1.0280173861169615</v>
      </c>
      <c r="J1393" s="14"/>
      <c r="K1393" s="14"/>
      <c r="L1393" s="14"/>
      <c r="M1393" s="109">
        <f t="shared" si="326"/>
        <v>2054</v>
      </c>
      <c r="N1393" s="229">
        <f t="shared" si="304"/>
        <v>2.6583556168817912</v>
      </c>
      <c r="O1393" s="229">
        <f t="shared" si="305"/>
        <v>1.7469771037493886</v>
      </c>
      <c r="P1393" s="229">
        <f t="shared" si="306"/>
        <v>1.3721675677143303</v>
      </c>
      <c r="Q1393" s="229">
        <f t="shared" si="307"/>
        <v>1.1468422937462741</v>
      </c>
      <c r="R1393" s="229">
        <f t="shared" si="308"/>
        <v>0.99793331045651035</v>
      </c>
      <c r="S1393" s="229">
        <f t="shared" si="309"/>
        <v>0.91072762817099329</v>
      </c>
      <c r="T1393" s="229">
        <f t="shared" si="310"/>
        <v>0.85780443211534663</v>
      </c>
      <c r="U1393" s="229">
        <f t="shared" si="311"/>
        <v>0.83321667597981031</v>
      </c>
      <c r="V1393" s="229">
        <f t="shared" si="312"/>
        <v>0.83344906056557588</v>
      </c>
      <c r="W1393" s="229">
        <f t="shared" si="313"/>
        <v>0.85630166636128469</v>
      </c>
      <c r="X1393" s="229">
        <f t="shared" si="314"/>
        <v>0.90034873317654152</v>
      </c>
      <c r="Y1393" s="229">
        <f t="shared" si="315"/>
        <v>0.95271114367671039</v>
      </c>
      <c r="Z1393" s="229">
        <f t="shared" si="316"/>
        <v>1.0225691995189723</v>
      </c>
      <c r="AA1393" s="229">
        <f t="shared" si="317"/>
        <v>1.1087718151552015</v>
      </c>
      <c r="AB1393" s="64"/>
      <c r="AD1393" s="369">
        <f t="shared" si="320"/>
        <v>2054</v>
      </c>
      <c r="AE1393" s="370">
        <f>AL1162</f>
        <v>0.66900000000000004</v>
      </c>
      <c r="AF1393" s="370">
        <f>AL1165</f>
        <v>0.33100000000000002</v>
      </c>
      <c r="AG1393" s="371">
        <f>AL1257</f>
        <v>0.52175581463048426</v>
      </c>
      <c r="AH1393" s="372">
        <f>AO1225</f>
        <v>5125.0616163809946</v>
      </c>
    </row>
    <row r="1394" spans="1:34" ht="25.2" customHeight="1">
      <c r="A1394" s="455"/>
      <c r="B1394" s="287">
        <f>B1393+1</f>
        <v>2055</v>
      </c>
      <c r="C1394" s="309">
        <f t="shared" si="303"/>
        <v>56614</v>
      </c>
      <c r="D1394" s="90">
        <f t="shared" si="297"/>
        <v>1.9258334294485036</v>
      </c>
      <c r="E1394" s="90">
        <f t="shared" si="298"/>
        <v>1.0723878021013922</v>
      </c>
      <c r="F1394" s="90">
        <f t="shared" si="299"/>
        <v>0.88426603014316996</v>
      </c>
      <c r="G1394" s="90">
        <f t="shared" si="300"/>
        <v>0.83333286827269304</v>
      </c>
      <c r="H1394" s="90">
        <f t="shared" si="301"/>
        <v>0.8783251997689131</v>
      </c>
      <c r="I1394" s="90">
        <f t="shared" si="302"/>
        <v>1.0280173861169615</v>
      </c>
      <c r="J1394" s="14"/>
      <c r="K1394" s="14"/>
      <c r="L1394" s="14"/>
      <c r="M1394" s="109">
        <f>M1393+1</f>
        <v>2055</v>
      </c>
      <c r="N1394" s="229">
        <f t="shared" si="304"/>
        <v>2.6583556168817912</v>
      </c>
      <c r="O1394" s="229">
        <f t="shared" si="305"/>
        <v>1.7469771037493886</v>
      </c>
      <c r="P1394" s="229">
        <f t="shared" si="306"/>
        <v>1.3721675677143303</v>
      </c>
      <c r="Q1394" s="229">
        <f t="shared" si="307"/>
        <v>1.1468422937462741</v>
      </c>
      <c r="R1394" s="229">
        <f t="shared" si="308"/>
        <v>0.99793331045651035</v>
      </c>
      <c r="S1394" s="229">
        <f t="shared" si="309"/>
        <v>0.91072762817099329</v>
      </c>
      <c r="T1394" s="229">
        <f t="shared" si="310"/>
        <v>0.85780443211534663</v>
      </c>
      <c r="U1394" s="229">
        <f t="shared" si="311"/>
        <v>0.83321667597981031</v>
      </c>
      <c r="V1394" s="229">
        <f t="shared" si="312"/>
        <v>0.83344906056557588</v>
      </c>
      <c r="W1394" s="229">
        <f t="shared" si="313"/>
        <v>0.85630166636128469</v>
      </c>
      <c r="X1394" s="229">
        <f t="shared" si="314"/>
        <v>0.90034873317654152</v>
      </c>
      <c r="Y1394" s="229">
        <f t="shared" si="315"/>
        <v>0.95271114367671039</v>
      </c>
      <c r="Z1394" s="229">
        <f t="shared" si="316"/>
        <v>1.0225691995189723</v>
      </c>
      <c r="AA1394" s="229">
        <f t="shared" si="317"/>
        <v>1.1087718151552015</v>
      </c>
      <c r="AB1394" s="64"/>
      <c r="AD1394" s="369">
        <f t="shared" si="320"/>
        <v>2055</v>
      </c>
      <c r="AE1394" s="370">
        <f>AM1162</f>
        <v>0.66900000000000004</v>
      </c>
      <c r="AF1394" s="370">
        <f>AM1165</f>
        <v>0.33100000000000002</v>
      </c>
      <c r="AG1394" s="371">
        <f>AM1257</f>
        <v>0.52175581463048426</v>
      </c>
      <c r="AH1394" s="372">
        <f>AP1225</f>
        <v>5125.0616163809946</v>
      </c>
    </row>
    <row r="1395" spans="1:34" ht="25.2" customHeight="1">
      <c r="A1395" s="455"/>
      <c r="B1395" s="287">
        <f t="shared" ref="B1395:B1398" si="327">B1394+1</f>
        <v>2056</v>
      </c>
      <c r="C1395" s="309">
        <f t="shared" si="303"/>
        <v>56979</v>
      </c>
      <c r="D1395" s="90">
        <f t="shared" si="297"/>
        <v>1.9258334294485036</v>
      </c>
      <c r="E1395" s="90">
        <f t="shared" si="298"/>
        <v>1.0723878021013922</v>
      </c>
      <c r="F1395" s="90">
        <f t="shared" si="299"/>
        <v>0.88426603014316996</v>
      </c>
      <c r="G1395" s="90">
        <f t="shared" si="300"/>
        <v>0.83333286827269304</v>
      </c>
      <c r="H1395" s="90">
        <f t="shared" si="301"/>
        <v>0.8783251997689131</v>
      </c>
      <c r="I1395" s="90">
        <f t="shared" si="302"/>
        <v>1.0280173861169615</v>
      </c>
      <c r="J1395" s="14"/>
      <c r="K1395" s="14"/>
      <c r="L1395" s="14"/>
      <c r="M1395" s="109">
        <f t="shared" ref="M1395:M1398" si="328">M1394+1</f>
        <v>2056</v>
      </c>
      <c r="N1395" s="229">
        <f t="shared" si="304"/>
        <v>2.6583556168817912</v>
      </c>
      <c r="O1395" s="229">
        <f t="shared" si="305"/>
        <v>1.7469771037493886</v>
      </c>
      <c r="P1395" s="229">
        <f t="shared" si="306"/>
        <v>1.3721675677143303</v>
      </c>
      <c r="Q1395" s="229">
        <f t="shared" si="307"/>
        <v>1.1468422937462741</v>
      </c>
      <c r="R1395" s="229">
        <f t="shared" si="308"/>
        <v>0.99793331045651035</v>
      </c>
      <c r="S1395" s="229">
        <f t="shared" si="309"/>
        <v>0.91072762817099329</v>
      </c>
      <c r="T1395" s="229">
        <f t="shared" si="310"/>
        <v>0.85780443211534663</v>
      </c>
      <c r="U1395" s="229">
        <f t="shared" si="311"/>
        <v>0.83321667597981031</v>
      </c>
      <c r="V1395" s="229">
        <f t="shared" si="312"/>
        <v>0.83344906056557588</v>
      </c>
      <c r="W1395" s="229">
        <f t="shared" si="313"/>
        <v>0.85630166636128469</v>
      </c>
      <c r="X1395" s="229">
        <f t="shared" si="314"/>
        <v>0.90034873317654152</v>
      </c>
      <c r="Y1395" s="229">
        <f t="shared" si="315"/>
        <v>0.95271114367671039</v>
      </c>
      <c r="Z1395" s="229">
        <f t="shared" si="316"/>
        <v>1.0225691995189723</v>
      </c>
      <c r="AA1395" s="229">
        <f t="shared" si="317"/>
        <v>1.1087718151552015</v>
      </c>
      <c r="AB1395" s="64"/>
      <c r="AD1395" s="369">
        <f t="shared" si="320"/>
        <v>2056</v>
      </c>
      <c r="AE1395" s="370">
        <f>AN1162</f>
        <v>0.66900000000000004</v>
      </c>
      <c r="AF1395" s="370">
        <f>AN1165</f>
        <v>0.33100000000000002</v>
      </c>
      <c r="AG1395" s="371">
        <f>AN1257</f>
        <v>0.52175581463048426</v>
      </c>
      <c r="AH1395" s="372">
        <f>AQ1225</f>
        <v>5125.0616163809946</v>
      </c>
    </row>
    <row r="1396" spans="1:34" ht="25.2" customHeight="1">
      <c r="A1396" s="455"/>
      <c r="B1396" s="287">
        <f t="shared" si="327"/>
        <v>2057</v>
      </c>
      <c r="C1396" s="309">
        <f t="shared" si="303"/>
        <v>57345</v>
      </c>
      <c r="D1396" s="90">
        <f t="shared" si="297"/>
        <v>1.9258334294485036</v>
      </c>
      <c r="E1396" s="90">
        <f t="shared" si="298"/>
        <v>1.0723878021013922</v>
      </c>
      <c r="F1396" s="90">
        <f t="shared" si="299"/>
        <v>0.88426603014316996</v>
      </c>
      <c r="G1396" s="90">
        <f t="shared" si="300"/>
        <v>0.83333286827269304</v>
      </c>
      <c r="H1396" s="90">
        <f t="shared" si="301"/>
        <v>0.8783251997689131</v>
      </c>
      <c r="I1396" s="90">
        <f t="shared" si="302"/>
        <v>1.0280173861169615</v>
      </c>
      <c r="J1396" s="14"/>
      <c r="K1396" s="14"/>
      <c r="L1396" s="14"/>
      <c r="M1396" s="109">
        <f t="shared" si="328"/>
        <v>2057</v>
      </c>
      <c r="N1396" s="229">
        <f t="shared" si="304"/>
        <v>2.6583556168817912</v>
      </c>
      <c r="O1396" s="229">
        <f t="shared" si="305"/>
        <v>1.7469771037493886</v>
      </c>
      <c r="P1396" s="229">
        <f t="shared" si="306"/>
        <v>1.3721675677143303</v>
      </c>
      <c r="Q1396" s="229">
        <f t="shared" si="307"/>
        <v>1.1468422937462741</v>
      </c>
      <c r="R1396" s="229">
        <f t="shared" si="308"/>
        <v>0.99793331045651035</v>
      </c>
      <c r="S1396" s="229">
        <f t="shared" si="309"/>
        <v>0.91072762817099329</v>
      </c>
      <c r="T1396" s="229">
        <f t="shared" si="310"/>
        <v>0.85780443211534663</v>
      </c>
      <c r="U1396" s="229">
        <f t="shared" si="311"/>
        <v>0.83321667597981031</v>
      </c>
      <c r="V1396" s="229">
        <f t="shared" si="312"/>
        <v>0.83344906056557588</v>
      </c>
      <c r="W1396" s="229">
        <f t="shared" si="313"/>
        <v>0.85630166636128469</v>
      </c>
      <c r="X1396" s="229">
        <f t="shared" si="314"/>
        <v>0.90034873317654152</v>
      </c>
      <c r="Y1396" s="229">
        <f t="shared" si="315"/>
        <v>0.95271114367671039</v>
      </c>
      <c r="Z1396" s="229">
        <f t="shared" si="316"/>
        <v>1.0225691995189723</v>
      </c>
      <c r="AA1396" s="229">
        <f t="shared" si="317"/>
        <v>1.1087718151552015</v>
      </c>
      <c r="AB1396" s="64"/>
      <c r="AD1396" s="369">
        <f t="shared" si="320"/>
        <v>2057</v>
      </c>
      <c r="AE1396" s="370">
        <f>AO1162</f>
        <v>0.66900000000000004</v>
      </c>
      <c r="AF1396" s="370">
        <f>AO1165</f>
        <v>0.33100000000000002</v>
      </c>
      <c r="AG1396" s="371">
        <f>AO1257</f>
        <v>0.52175581463048426</v>
      </c>
      <c r="AH1396" s="372">
        <f>AR1225</f>
        <v>5125.0616163809946</v>
      </c>
    </row>
    <row r="1397" spans="1:34" ht="25.2" customHeight="1">
      <c r="A1397" s="455"/>
      <c r="B1397" s="287">
        <f t="shared" si="327"/>
        <v>2058</v>
      </c>
      <c r="C1397" s="309">
        <f t="shared" si="303"/>
        <v>57710</v>
      </c>
      <c r="D1397" s="90">
        <f t="shared" si="297"/>
        <v>1.9258334294485036</v>
      </c>
      <c r="E1397" s="90">
        <f t="shared" si="298"/>
        <v>1.0723878021013922</v>
      </c>
      <c r="F1397" s="90">
        <f t="shared" si="299"/>
        <v>0.88426603014316996</v>
      </c>
      <c r="G1397" s="90">
        <f t="shared" si="300"/>
        <v>0.83333286827269304</v>
      </c>
      <c r="H1397" s="90">
        <f t="shared" si="301"/>
        <v>0.8783251997689131</v>
      </c>
      <c r="I1397" s="90">
        <f t="shared" si="302"/>
        <v>1.0280173861169615</v>
      </c>
      <c r="J1397" s="14"/>
      <c r="K1397" s="14"/>
      <c r="L1397" s="14"/>
      <c r="M1397" s="109">
        <f t="shared" si="328"/>
        <v>2058</v>
      </c>
      <c r="N1397" s="229">
        <f t="shared" si="304"/>
        <v>2.6583556168817912</v>
      </c>
      <c r="O1397" s="229">
        <f t="shared" si="305"/>
        <v>1.7469771037493886</v>
      </c>
      <c r="P1397" s="229">
        <f t="shared" si="306"/>
        <v>1.3721675677143303</v>
      </c>
      <c r="Q1397" s="229">
        <f t="shared" si="307"/>
        <v>1.1468422937462741</v>
      </c>
      <c r="R1397" s="229">
        <f t="shared" si="308"/>
        <v>0.99793331045651035</v>
      </c>
      <c r="S1397" s="229">
        <f t="shared" si="309"/>
        <v>0.91072762817099329</v>
      </c>
      <c r="T1397" s="229">
        <f t="shared" si="310"/>
        <v>0.85780443211534663</v>
      </c>
      <c r="U1397" s="229">
        <f t="shared" si="311"/>
        <v>0.83321667597981031</v>
      </c>
      <c r="V1397" s="229">
        <f t="shared" si="312"/>
        <v>0.83344906056557588</v>
      </c>
      <c r="W1397" s="229">
        <f t="shared" si="313"/>
        <v>0.85630166636128469</v>
      </c>
      <c r="X1397" s="229">
        <f t="shared" si="314"/>
        <v>0.90034873317654152</v>
      </c>
      <c r="Y1397" s="229">
        <f t="shared" si="315"/>
        <v>0.95271114367671039</v>
      </c>
      <c r="Z1397" s="229">
        <f t="shared" si="316"/>
        <v>1.0225691995189723</v>
      </c>
      <c r="AA1397" s="229">
        <f t="shared" si="317"/>
        <v>1.1087718151552015</v>
      </c>
      <c r="AB1397" s="64"/>
      <c r="AD1397" s="369">
        <f t="shared" si="320"/>
        <v>2058</v>
      </c>
      <c r="AE1397" s="370">
        <f>AP1162</f>
        <v>0.66900000000000004</v>
      </c>
      <c r="AF1397" s="370">
        <f>AP1165</f>
        <v>0.33100000000000002</v>
      </c>
      <c r="AG1397" s="371">
        <f>AP1257</f>
        <v>0.52175581463048426</v>
      </c>
      <c r="AH1397" s="372">
        <f>AS1225</f>
        <v>5125.0616163809946</v>
      </c>
    </row>
    <row r="1398" spans="1:34" ht="25.2" customHeight="1">
      <c r="A1398" s="455"/>
      <c r="B1398" s="287">
        <f t="shared" si="327"/>
        <v>2059</v>
      </c>
      <c r="C1398" s="309">
        <f t="shared" si="303"/>
        <v>58075</v>
      </c>
      <c r="D1398" s="90">
        <f t="shared" si="297"/>
        <v>1.9258334294485036</v>
      </c>
      <c r="E1398" s="90">
        <f t="shared" si="298"/>
        <v>1.0723878021013922</v>
      </c>
      <c r="F1398" s="90">
        <f t="shared" si="299"/>
        <v>0.88426603014316996</v>
      </c>
      <c r="G1398" s="90">
        <f t="shared" si="300"/>
        <v>0.83333286827269304</v>
      </c>
      <c r="H1398" s="90">
        <f t="shared" si="301"/>
        <v>0.8783251997689131</v>
      </c>
      <c r="I1398" s="90">
        <f t="shared" si="302"/>
        <v>1.0280173861169615</v>
      </c>
      <c r="J1398" s="14"/>
      <c r="K1398" s="14"/>
      <c r="L1398" s="14"/>
      <c r="M1398" s="109">
        <f t="shared" si="328"/>
        <v>2059</v>
      </c>
      <c r="N1398" s="229">
        <f t="shared" si="304"/>
        <v>2.6583556168817912</v>
      </c>
      <c r="O1398" s="229">
        <f t="shared" si="305"/>
        <v>1.7469771037493886</v>
      </c>
      <c r="P1398" s="229">
        <f t="shared" si="306"/>
        <v>1.3721675677143303</v>
      </c>
      <c r="Q1398" s="229">
        <f t="shared" si="307"/>
        <v>1.1468422937462741</v>
      </c>
      <c r="R1398" s="229">
        <f t="shared" si="308"/>
        <v>0.99793331045651035</v>
      </c>
      <c r="S1398" s="229">
        <f t="shared" si="309"/>
        <v>0.91072762817099329</v>
      </c>
      <c r="T1398" s="229">
        <f t="shared" si="310"/>
        <v>0.85780443211534663</v>
      </c>
      <c r="U1398" s="229">
        <f t="shared" si="311"/>
        <v>0.83321667597981031</v>
      </c>
      <c r="V1398" s="229">
        <f t="shared" si="312"/>
        <v>0.83344906056557588</v>
      </c>
      <c r="W1398" s="229">
        <f t="shared" si="313"/>
        <v>0.85630166636128469</v>
      </c>
      <c r="X1398" s="229">
        <f t="shared" si="314"/>
        <v>0.90034873317654152</v>
      </c>
      <c r="Y1398" s="229">
        <f t="shared" si="315"/>
        <v>0.95271114367671039</v>
      </c>
      <c r="Z1398" s="229">
        <f t="shared" si="316"/>
        <v>1.0225691995189723</v>
      </c>
      <c r="AA1398" s="229">
        <f t="shared" si="317"/>
        <v>1.1087718151552015</v>
      </c>
      <c r="AB1398" s="64"/>
      <c r="AD1398" s="369">
        <f t="shared" si="320"/>
        <v>2059</v>
      </c>
      <c r="AE1398" s="370">
        <f>AQ1162</f>
        <v>0.66900000000000004</v>
      </c>
      <c r="AF1398" s="370">
        <f>AQ1165</f>
        <v>0.33100000000000002</v>
      </c>
      <c r="AG1398" s="371">
        <f>AQ1257</f>
        <v>0.52175581463048426</v>
      </c>
      <c r="AH1398" s="372">
        <f>AT1225</f>
        <v>5125.0616163809946</v>
      </c>
    </row>
    <row r="1399" spans="1:34" ht="25.2" customHeight="1">
      <c r="A1399" s="455"/>
      <c r="B1399" s="287">
        <f>B1398+1</f>
        <v>2060</v>
      </c>
      <c r="C1399" s="309">
        <f t="shared" si="303"/>
        <v>58440</v>
      </c>
      <c r="D1399" s="90">
        <f t="shared" si="297"/>
        <v>1.9258334294485036</v>
      </c>
      <c r="E1399" s="90">
        <f t="shared" si="298"/>
        <v>1.0723878021013922</v>
      </c>
      <c r="F1399" s="90">
        <f t="shared" si="299"/>
        <v>0.88426603014316996</v>
      </c>
      <c r="G1399" s="90">
        <f t="shared" si="300"/>
        <v>0.83333286827269304</v>
      </c>
      <c r="H1399" s="90">
        <f t="shared" si="301"/>
        <v>0.8783251997689131</v>
      </c>
      <c r="I1399" s="90">
        <f t="shared" si="302"/>
        <v>1.0280173861169615</v>
      </c>
      <c r="J1399" s="14"/>
      <c r="K1399" s="14"/>
      <c r="L1399" s="14"/>
      <c r="M1399" s="109">
        <f>M1398+1</f>
        <v>2060</v>
      </c>
      <c r="N1399" s="229">
        <f t="shared" si="304"/>
        <v>2.6583556168817912</v>
      </c>
      <c r="O1399" s="229">
        <f t="shared" si="305"/>
        <v>1.7469771037493886</v>
      </c>
      <c r="P1399" s="229">
        <f t="shared" si="306"/>
        <v>1.3721675677143303</v>
      </c>
      <c r="Q1399" s="229">
        <f t="shared" si="307"/>
        <v>1.1468422937462741</v>
      </c>
      <c r="R1399" s="229">
        <f t="shared" si="308"/>
        <v>0.99793331045651035</v>
      </c>
      <c r="S1399" s="229">
        <f t="shared" si="309"/>
        <v>0.91072762817099329</v>
      </c>
      <c r="T1399" s="229">
        <f t="shared" si="310"/>
        <v>0.85780443211534663</v>
      </c>
      <c r="U1399" s="229">
        <f t="shared" si="311"/>
        <v>0.83321667597981031</v>
      </c>
      <c r="V1399" s="229">
        <f t="shared" si="312"/>
        <v>0.83344906056557588</v>
      </c>
      <c r="W1399" s="229">
        <f t="shared" si="313"/>
        <v>0.85630166636128469</v>
      </c>
      <c r="X1399" s="229">
        <f t="shared" si="314"/>
        <v>0.90034873317654152</v>
      </c>
      <c r="Y1399" s="229">
        <f t="shared" si="315"/>
        <v>0.95271114367671039</v>
      </c>
      <c r="Z1399" s="229">
        <f t="shared" si="316"/>
        <v>1.0225691995189723</v>
      </c>
      <c r="AA1399" s="229">
        <f t="shared" si="317"/>
        <v>1.1087718151552015</v>
      </c>
      <c r="AB1399" s="64"/>
      <c r="AD1399" s="369">
        <f t="shared" si="320"/>
        <v>2060</v>
      </c>
      <c r="AE1399" s="370">
        <f>AR1162</f>
        <v>0.66900000000000004</v>
      </c>
      <c r="AF1399" s="370">
        <f>AR1165</f>
        <v>0.33100000000000002</v>
      </c>
      <c r="AG1399" s="371">
        <f>AR1257</f>
        <v>0.52175581463048426</v>
      </c>
      <c r="AH1399" s="372">
        <f>AU1225</f>
        <v>5125.0616163809946</v>
      </c>
    </row>
    <row r="1400" spans="1:34" ht="25.2" customHeight="1">
      <c r="A1400" s="455"/>
      <c r="B1400" s="287">
        <f t="shared" ref="B1400" si="329">B1399+1</f>
        <v>2061</v>
      </c>
      <c r="C1400" s="309">
        <f t="shared" si="303"/>
        <v>58806</v>
      </c>
      <c r="D1400" s="90">
        <f t="shared" si="297"/>
        <v>1.9258334294485036</v>
      </c>
      <c r="E1400" s="90">
        <f t="shared" si="298"/>
        <v>1.0723878021013922</v>
      </c>
      <c r="F1400" s="90">
        <f t="shared" si="299"/>
        <v>0.88426603014316996</v>
      </c>
      <c r="G1400" s="90">
        <f t="shared" si="300"/>
        <v>0.83333286827269304</v>
      </c>
      <c r="H1400" s="90">
        <f t="shared" si="301"/>
        <v>0.8783251997689131</v>
      </c>
      <c r="I1400" s="90">
        <f t="shared" si="302"/>
        <v>1.0280173861169615</v>
      </c>
      <c r="J1400" s="14"/>
      <c r="K1400" s="14"/>
      <c r="L1400" s="14"/>
      <c r="M1400" s="109">
        <f t="shared" ref="M1400" si="330">M1399+1</f>
        <v>2061</v>
      </c>
      <c r="N1400" s="229">
        <f t="shared" si="304"/>
        <v>2.6583556168817912</v>
      </c>
      <c r="O1400" s="229">
        <f t="shared" si="305"/>
        <v>1.7469771037493886</v>
      </c>
      <c r="P1400" s="229">
        <f t="shared" si="306"/>
        <v>1.3721675677143303</v>
      </c>
      <c r="Q1400" s="229">
        <f t="shared" si="307"/>
        <v>1.1468422937462741</v>
      </c>
      <c r="R1400" s="229">
        <f t="shared" si="308"/>
        <v>0.99793331045651035</v>
      </c>
      <c r="S1400" s="229">
        <f t="shared" si="309"/>
        <v>0.91072762817099329</v>
      </c>
      <c r="T1400" s="229">
        <f t="shared" si="310"/>
        <v>0.85780443211534663</v>
      </c>
      <c r="U1400" s="229">
        <f t="shared" si="311"/>
        <v>0.83321667597981031</v>
      </c>
      <c r="V1400" s="229">
        <f t="shared" si="312"/>
        <v>0.83344906056557588</v>
      </c>
      <c r="W1400" s="229">
        <f t="shared" si="313"/>
        <v>0.85630166636128469</v>
      </c>
      <c r="X1400" s="229">
        <f t="shared" si="314"/>
        <v>0.90034873317654152</v>
      </c>
      <c r="Y1400" s="229">
        <f t="shared" si="315"/>
        <v>0.95271114367671039</v>
      </c>
      <c r="Z1400" s="229">
        <f t="shared" si="316"/>
        <v>1.0225691995189723</v>
      </c>
      <c r="AA1400" s="229">
        <f t="shared" si="317"/>
        <v>1.1087718151552015</v>
      </c>
      <c r="AB1400" s="64"/>
      <c r="AD1400" s="369">
        <f t="shared" si="320"/>
        <v>2061</v>
      </c>
      <c r="AE1400" s="370">
        <f>AS1162</f>
        <v>0.66900000000000004</v>
      </c>
      <c r="AF1400" s="370">
        <f>AS1165</f>
        <v>0.33100000000000002</v>
      </c>
      <c r="AG1400" s="371">
        <f>AS1257</f>
        <v>0.52175581463048426</v>
      </c>
      <c r="AH1400" s="372">
        <f>AV1225</f>
        <v>5125.0616163809946</v>
      </c>
    </row>
    <row r="1401" spans="1:34" ht="25.2" customHeight="1">
      <c r="A1401" s="455"/>
      <c r="B1401" s="156"/>
      <c r="C1401" s="64"/>
      <c r="D1401" s="64"/>
      <c r="E1401" s="64"/>
      <c r="F1401" s="64"/>
      <c r="G1401" s="64"/>
      <c r="H1401" s="64"/>
      <c r="I1401" s="64"/>
      <c r="J1401" s="14"/>
      <c r="K1401" s="14"/>
      <c r="L1401" s="14"/>
      <c r="M1401" s="14"/>
      <c r="N1401" s="14"/>
      <c r="O1401" s="14"/>
      <c r="P1401" s="64"/>
      <c r="Q1401" s="64"/>
      <c r="R1401" s="64"/>
      <c r="S1401" s="64"/>
      <c r="T1401" s="64"/>
      <c r="U1401" s="64"/>
      <c r="V1401" s="64"/>
      <c r="W1401" s="64"/>
      <c r="X1401" s="64"/>
      <c r="Y1401" s="64"/>
      <c r="Z1401" s="64"/>
      <c r="AA1401" s="64"/>
      <c r="AB1401" s="64"/>
      <c r="AC1401" s="64"/>
      <c r="AD1401" s="64"/>
      <c r="AE1401" s="64"/>
      <c r="AF1401" s="64"/>
      <c r="AG1401" s="64"/>
      <c r="AH1401" s="64"/>
    </row>
    <row r="1402" spans="1:34" ht="25.2" customHeight="1">
      <c r="A1402" s="455"/>
      <c r="B1402" s="156" t="s">
        <v>365</v>
      </c>
      <c r="C1402" s="64"/>
      <c r="D1402" s="64"/>
      <c r="E1402" s="64"/>
      <c r="F1402" s="64"/>
      <c r="G1402" s="64"/>
      <c r="H1402" s="64"/>
      <c r="I1402" s="64"/>
      <c r="J1402" s="14"/>
      <c r="K1402" s="14"/>
      <c r="L1402" s="14"/>
      <c r="M1402" s="14"/>
      <c r="N1402" s="14"/>
      <c r="O1402" s="14"/>
      <c r="P1402" s="64"/>
      <c r="Q1402" s="64"/>
      <c r="R1402" s="64"/>
      <c r="S1402" s="64"/>
      <c r="T1402" s="64"/>
      <c r="U1402" s="64"/>
      <c r="V1402" s="64"/>
      <c r="W1402" s="64"/>
      <c r="X1402" s="64"/>
      <c r="Y1402" s="64"/>
      <c r="Z1402" s="64"/>
      <c r="AA1402" s="64"/>
    </row>
    <row r="1403" spans="1:34" ht="25.2" customHeight="1">
      <c r="A1403" s="455"/>
      <c r="B1403" s="420" t="s">
        <v>493</v>
      </c>
      <c r="C1403" s="420"/>
      <c r="D1403" s="420"/>
      <c r="E1403" s="420"/>
      <c r="F1403" s="420"/>
      <c r="G1403" s="420"/>
      <c r="H1403" s="420"/>
      <c r="I1403" s="420"/>
      <c r="J1403" s="288"/>
      <c r="K1403" s="499" t="s">
        <v>320</v>
      </c>
      <c r="L1403" s="288"/>
      <c r="M1403" s="64"/>
      <c r="N1403" s="423" t="s">
        <v>494</v>
      </c>
      <c r="O1403" s="423"/>
      <c r="P1403" s="423"/>
      <c r="Q1403" s="423"/>
      <c r="R1403" s="423"/>
      <c r="S1403" s="423"/>
      <c r="T1403" s="423"/>
      <c r="U1403" s="423"/>
      <c r="V1403" s="423"/>
      <c r="W1403" s="423"/>
      <c r="X1403" s="423"/>
      <c r="Y1403" s="423"/>
      <c r="Z1403" s="423"/>
      <c r="AA1403" s="423"/>
    </row>
    <row r="1404" spans="1:34" ht="25.2" customHeight="1">
      <c r="A1404" s="455"/>
      <c r="B1404" s="420" t="s">
        <v>451</v>
      </c>
      <c r="C1404" s="421" t="s">
        <v>199</v>
      </c>
      <c r="D1404" s="420" t="s">
        <v>8</v>
      </c>
      <c r="E1404" s="420"/>
      <c r="F1404" s="420"/>
      <c r="G1404" s="420"/>
      <c r="H1404" s="420"/>
      <c r="I1404" s="420"/>
      <c r="K1404" s="499"/>
      <c r="M1404" s="422" t="s">
        <v>451</v>
      </c>
      <c r="N1404" s="423" t="s">
        <v>8</v>
      </c>
      <c r="O1404" s="423"/>
      <c r="P1404" s="423"/>
      <c r="Q1404" s="423"/>
      <c r="R1404" s="423"/>
      <c r="S1404" s="423"/>
      <c r="T1404" s="423"/>
      <c r="U1404" s="423"/>
      <c r="V1404" s="423"/>
      <c r="W1404" s="423"/>
      <c r="X1404" s="423"/>
      <c r="Y1404" s="423"/>
      <c r="Z1404" s="423"/>
      <c r="AA1404" s="423"/>
    </row>
    <row r="1405" spans="1:34" ht="25.2" customHeight="1">
      <c r="A1405" s="455"/>
      <c r="B1405" s="420"/>
      <c r="C1405" s="421">
        <v>43830</v>
      </c>
      <c r="D1405" s="286" t="s">
        <v>9</v>
      </c>
      <c r="E1405" s="286" t="s">
        <v>10</v>
      </c>
      <c r="F1405" s="286" t="s">
        <v>1</v>
      </c>
      <c r="G1405" s="286" t="s">
        <v>2</v>
      </c>
      <c r="H1405" s="286" t="s">
        <v>3</v>
      </c>
      <c r="I1405" s="286" t="s">
        <v>452</v>
      </c>
      <c r="K1405" s="499"/>
      <c r="M1405" s="423"/>
      <c r="N1405" s="279" t="s">
        <v>25</v>
      </c>
      <c r="O1405" s="279" t="s">
        <v>26</v>
      </c>
      <c r="P1405" s="279" t="s">
        <v>27</v>
      </c>
      <c r="Q1405" s="279" t="s">
        <v>28</v>
      </c>
      <c r="R1405" s="279" t="s">
        <v>29</v>
      </c>
      <c r="S1405" s="279" t="s">
        <v>30</v>
      </c>
      <c r="T1405" s="279" t="s">
        <v>31</v>
      </c>
      <c r="U1405" s="279" t="s">
        <v>32</v>
      </c>
      <c r="V1405" s="279" t="s">
        <v>33</v>
      </c>
      <c r="W1405" s="279" t="s">
        <v>34</v>
      </c>
      <c r="X1405" s="279" t="s">
        <v>35</v>
      </c>
      <c r="Y1405" s="279" t="s">
        <v>36</v>
      </c>
      <c r="Z1405" s="279" t="s">
        <v>37</v>
      </c>
      <c r="AA1405" s="279" t="s">
        <v>38</v>
      </c>
    </row>
    <row r="1406" spans="1:34" s="2" customFormat="1" ht="25.2" customHeight="1">
      <c r="A1406" s="455"/>
      <c r="B1406" s="287">
        <v>2020</v>
      </c>
      <c r="C1406" s="309">
        <v>43830</v>
      </c>
      <c r="D1406" s="90">
        <f t="shared" ref="D1406:D1447" si="331">AVERAGE(N1406:P1406)</f>
        <v>0.45062842896980532</v>
      </c>
      <c r="E1406" s="90">
        <f t="shared" ref="E1406:E1447" si="332">AVERAGE(Q1406:R1406)</f>
        <v>0.23024226693923941</v>
      </c>
      <c r="F1406" s="90">
        <f t="shared" ref="F1406:F1447" si="333">AVERAGE(S1406:T1406)</f>
        <v>0.20645215514981408</v>
      </c>
      <c r="G1406" s="90">
        <f t="shared" ref="G1406:G1447" si="334">AVERAGE(U1406:V1406)</f>
        <v>0.20975011531684432</v>
      </c>
      <c r="H1406" s="90">
        <f t="shared" ref="H1406:H1447" si="335">AVERAGE(W1406:X1406)</f>
        <v>0.24341722723492207</v>
      </c>
      <c r="I1406" s="90">
        <f t="shared" ref="I1406:I1447" si="336">AVERAGE(Y1406:AA1406)</f>
        <v>0.33146775481162083</v>
      </c>
      <c r="J1406" s="64"/>
      <c r="K1406" s="366">
        <f>AVERAGE(N1406:AA1406,N1359:AA1359)</f>
        <v>0.2003402652532518</v>
      </c>
      <c r="L1406" s="64"/>
      <c r="M1406" s="109">
        <v>2020</v>
      </c>
      <c r="N1406" s="229">
        <f>N1312*$L$1178</f>
        <v>0.6825873057122569</v>
      </c>
      <c r="O1406" s="229">
        <f>O1312*$L$1179</f>
        <v>0.38016303886937569</v>
      </c>
      <c r="P1406" s="229">
        <f>P1312*$L$1180</f>
        <v>0.28913494232778347</v>
      </c>
      <c r="Q1406" s="229">
        <f>Q1312*$L$1181</f>
        <v>0.24292537505716102</v>
      </c>
      <c r="R1406" s="229">
        <f>R1312*$L$1182</f>
        <v>0.21755915882131779</v>
      </c>
      <c r="S1406" s="229">
        <f>S1312*$L$1183</f>
        <v>0.20784412966534546</v>
      </c>
      <c r="T1406" s="229">
        <f>T1312*$L$1184</f>
        <v>0.20506018063428269</v>
      </c>
      <c r="U1406" s="229">
        <f>U1312*$L$1185</f>
        <v>0.20690125015906979</v>
      </c>
      <c r="V1406" s="229">
        <f>V1312*$L$1186</f>
        <v>0.21259898047461884</v>
      </c>
      <c r="W1406" s="229">
        <f>W1312*$L$1187</f>
        <v>0.22428653504133594</v>
      </c>
      <c r="X1406" s="229">
        <f>X1312*$L$1188</f>
        <v>0.26254791942850819</v>
      </c>
      <c r="Y1406" s="229">
        <f>Y1312*$L$1189</f>
        <v>0.29700783712006451</v>
      </c>
      <c r="Z1406" s="229">
        <f>Z1312*$L$1190</f>
        <v>0.33146775481162083</v>
      </c>
      <c r="AA1406" s="229">
        <f>AA1312*$L$1191</f>
        <v>0.36592767250317715</v>
      </c>
    </row>
    <row r="1407" spans="1:34" s="2" customFormat="1" ht="25.2" customHeight="1">
      <c r="A1407" s="455"/>
      <c r="B1407" s="287">
        <f>B1406+1</f>
        <v>2021</v>
      </c>
      <c r="C1407" s="309">
        <f t="shared" ref="C1407:C1447" si="337">DATE(YEAR(C1406+1),12,31)</f>
        <v>44196</v>
      </c>
      <c r="D1407" s="90">
        <f t="shared" si="331"/>
        <v>0.46594979555477872</v>
      </c>
      <c r="E1407" s="90">
        <f t="shared" si="332"/>
        <v>0.23807050401517355</v>
      </c>
      <c r="F1407" s="90">
        <f t="shared" si="333"/>
        <v>0.21347152842490774</v>
      </c>
      <c r="G1407" s="90">
        <f t="shared" si="334"/>
        <v>0.21688161923761701</v>
      </c>
      <c r="H1407" s="90">
        <f t="shared" si="335"/>
        <v>0.25169341296090941</v>
      </c>
      <c r="I1407" s="90">
        <f t="shared" si="336"/>
        <v>0.34273765847521592</v>
      </c>
      <c r="J1407" s="14"/>
      <c r="K1407" s="366">
        <f t="shared" ref="K1407:K1447" si="338">AVERAGE(N1407:AA1407,N1360:AA1360)</f>
        <v>0.20700762054432006</v>
      </c>
      <c r="L1407" s="14"/>
      <c r="M1407" s="109">
        <f>M1406+1</f>
        <v>2021</v>
      </c>
      <c r="N1407" s="229">
        <f t="shared" ref="N1407:N1447" si="339">N1313*$L$1178</f>
        <v>0.70579527410647369</v>
      </c>
      <c r="O1407" s="229">
        <f t="shared" ref="O1407:O1447" si="340">O1313*$L$1179</f>
        <v>0.39308858219093445</v>
      </c>
      <c r="P1407" s="229">
        <f t="shared" ref="P1407:P1447" si="341">P1313*$L$1180</f>
        <v>0.29896553036692808</v>
      </c>
      <c r="Q1407" s="229">
        <f t="shared" ref="Q1407:Q1447" si="342">Q1313*$L$1181</f>
        <v>0.2511848378091045</v>
      </c>
      <c r="R1407" s="229">
        <f t="shared" ref="R1407:R1447" si="343">R1313*$L$1182</f>
        <v>0.22495617022124259</v>
      </c>
      <c r="S1407" s="229">
        <f t="shared" ref="S1407:S1447" si="344">S1313*$L$1183</f>
        <v>0.21491083007396719</v>
      </c>
      <c r="T1407" s="229">
        <f t="shared" ref="T1407:T1447" si="345">T1313*$L$1184</f>
        <v>0.21203222677584832</v>
      </c>
      <c r="U1407" s="229">
        <f t="shared" ref="U1407:U1447" si="346">U1313*$L$1185</f>
        <v>0.21393589266447816</v>
      </c>
      <c r="V1407" s="229">
        <f t="shared" ref="V1407:V1447" si="347">V1313*$L$1186</f>
        <v>0.21982734581075589</v>
      </c>
      <c r="W1407" s="229">
        <f t="shared" ref="W1407:W1447" si="348">W1313*$L$1187</f>
        <v>0.23191227723274135</v>
      </c>
      <c r="X1407" s="229">
        <f t="shared" ref="X1407:X1447" si="349">X1313*$L$1188</f>
        <v>0.27147454868907744</v>
      </c>
      <c r="Y1407" s="229">
        <f t="shared" ref="Y1407:Y1447" si="350">Y1313*$L$1189</f>
        <v>0.30710610358214668</v>
      </c>
      <c r="Z1407" s="229">
        <f t="shared" ref="Z1407:Z1447" si="351">Z1313*$L$1190</f>
        <v>0.34273765847521592</v>
      </c>
      <c r="AA1407" s="229">
        <f t="shared" ref="AA1407:AA1447" si="352">AA1313*$L$1191</f>
        <v>0.37836921336828511</v>
      </c>
    </row>
    <row r="1408" spans="1:34" s="2" customFormat="1" ht="25.2" customHeight="1">
      <c r="A1408" s="455"/>
      <c r="B1408" s="287">
        <f t="shared" ref="B1408:B1417" si="353">B1407+1</f>
        <v>2022</v>
      </c>
      <c r="C1408" s="309">
        <f t="shared" si="337"/>
        <v>44561</v>
      </c>
      <c r="D1408" s="90">
        <f t="shared" si="331"/>
        <v>0.59377729759278775</v>
      </c>
      <c r="E1408" s="90">
        <f t="shared" si="332"/>
        <v>0.30338217091043618</v>
      </c>
      <c r="F1408" s="90">
        <f t="shared" si="333"/>
        <v>0.27203477385417585</v>
      </c>
      <c r="G1408" s="90">
        <f t="shared" si="334"/>
        <v>0.27638038045521673</v>
      </c>
      <c r="H1408" s="90">
        <f t="shared" si="335"/>
        <v>0.32074235463907286</v>
      </c>
      <c r="I1408" s="90">
        <f t="shared" si="336"/>
        <v>0.43676345085716045</v>
      </c>
      <c r="J1408" s="14"/>
      <c r="K1408" s="366">
        <f t="shared" si="338"/>
        <v>0.26360834770706504</v>
      </c>
      <c r="L1408" s="14"/>
      <c r="M1408" s="109">
        <f t="shared" ref="M1408:M1417" si="354">M1407+1</f>
        <v>2022</v>
      </c>
      <c r="N1408" s="229">
        <f t="shared" si="339"/>
        <v>0.89942138511665826</v>
      </c>
      <c r="O1408" s="229">
        <f t="shared" si="340"/>
        <v>0.50092752110773986</v>
      </c>
      <c r="P1408" s="229">
        <f t="shared" si="341"/>
        <v>0.38098298655396517</v>
      </c>
      <c r="Q1408" s="229">
        <f t="shared" si="342"/>
        <v>0.32009425825155963</v>
      </c>
      <c r="R1408" s="229">
        <f t="shared" si="343"/>
        <v>0.28667008356931267</v>
      </c>
      <c r="S1408" s="229">
        <f t="shared" si="344"/>
        <v>0.27386892991938411</v>
      </c>
      <c r="T1408" s="229">
        <f t="shared" si="345"/>
        <v>0.27020061778896759</v>
      </c>
      <c r="U1408" s="229">
        <f t="shared" si="346"/>
        <v>0.27262653061831937</v>
      </c>
      <c r="V1408" s="229">
        <f t="shared" si="347"/>
        <v>0.28013423029211409</v>
      </c>
      <c r="W1408" s="229">
        <f t="shared" si="348"/>
        <v>0.29553451158807853</v>
      </c>
      <c r="X1408" s="229">
        <f t="shared" si="349"/>
        <v>0.34595019769006718</v>
      </c>
      <c r="Y1408" s="229">
        <f t="shared" si="350"/>
        <v>0.39135682427361379</v>
      </c>
      <c r="Z1408" s="229">
        <f t="shared" si="351"/>
        <v>0.43676345085716045</v>
      </c>
      <c r="AA1408" s="229">
        <f t="shared" si="352"/>
        <v>0.482170077440707</v>
      </c>
    </row>
    <row r="1409" spans="1:27" s="2" customFormat="1" ht="25.2" customHeight="1">
      <c r="A1409" s="455"/>
      <c r="B1409" s="287">
        <f t="shared" si="353"/>
        <v>2023</v>
      </c>
      <c r="C1409" s="309">
        <f t="shared" si="337"/>
        <v>44926</v>
      </c>
      <c r="D1409" s="90">
        <f t="shared" si="331"/>
        <v>0.79833051590578374</v>
      </c>
      <c r="E1409" s="90">
        <f t="shared" si="332"/>
        <v>0.40789576496345831</v>
      </c>
      <c r="F1409" s="90">
        <f t="shared" si="333"/>
        <v>0.36574935120583718</v>
      </c>
      <c r="G1409" s="90">
        <f t="shared" si="334"/>
        <v>0.37159199688090261</v>
      </c>
      <c r="H1409" s="90">
        <f t="shared" si="335"/>
        <v>0.43123644250112714</v>
      </c>
      <c r="I1409" s="90">
        <f t="shared" si="336"/>
        <v>0.58722620831945826</v>
      </c>
      <c r="J1409" s="14"/>
      <c r="K1409" s="366">
        <f t="shared" si="338"/>
        <v>0.35415832526563001</v>
      </c>
      <c r="L1409" s="14"/>
      <c r="M1409" s="109">
        <f t="shared" si="354"/>
        <v>2023</v>
      </c>
      <c r="N1409" s="229">
        <f t="shared" si="339"/>
        <v>1.2092674160966406</v>
      </c>
      <c r="O1409" s="229">
        <f t="shared" si="340"/>
        <v>0.67349447002873208</v>
      </c>
      <c r="P1409" s="229">
        <f t="shared" si="341"/>
        <v>0.51222966159197869</v>
      </c>
      <c r="Q1409" s="229">
        <f t="shared" si="342"/>
        <v>0.4303650802488187</v>
      </c>
      <c r="R1409" s="229">
        <f t="shared" si="343"/>
        <v>0.38542644967809792</v>
      </c>
      <c r="S1409" s="229">
        <f t="shared" si="344"/>
        <v>0.36821536458109699</v>
      </c>
      <c r="T1409" s="229">
        <f t="shared" si="345"/>
        <v>0.36328333783057731</v>
      </c>
      <c r="U1409" s="229">
        <f t="shared" si="346"/>
        <v>0.36654496512493551</v>
      </c>
      <c r="V1409" s="229">
        <f t="shared" si="347"/>
        <v>0.37663902863686965</v>
      </c>
      <c r="W1409" s="229">
        <f t="shared" si="348"/>
        <v>0.39734462745640059</v>
      </c>
      <c r="X1409" s="229">
        <f t="shared" si="349"/>
        <v>0.46512825754585374</v>
      </c>
      <c r="Y1409" s="229">
        <f t="shared" si="350"/>
        <v>0.52617723293265595</v>
      </c>
      <c r="Z1409" s="229">
        <f t="shared" si="351"/>
        <v>0.58722620831945815</v>
      </c>
      <c r="AA1409" s="229">
        <f t="shared" si="352"/>
        <v>0.64827518370626047</v>
      </c>
    </row>
    <row r="1410" spans="1:27" s="2" customFormat="1" ht="25.2" customHeight="1">
      <c r="A1410" s="455"/>
      <c r="B1410" s="287">
        <f t="shared" si="353"/>
        <v>2024</v>
      </c>
      <c r="C1410" s="309">
        <f t="shared" si="337"/>
        <v>45291</v>
      </c>
      <c r="D1410" s="90">
        <f t="shared" si="331"/>
        <v>1.0219611009490759</v>
      </c>
      <c r="E1410" s="90">
        <f t="shared" si="332"/>
        <v>0.52215667161559054</v>
      </c>
      <c r="F1410" s="90">
        <f t="shared" si="333"/>
        <v>0.46820408613046172</v>
      </c>
      <c r="G1410" s="90">
        <f t="shared" si="334"/>
        <v>0.47568339011243543</v>
      </c>
      <c r="H1410" s="90">
        <f t="shared" si="335"/>
        <v>0.55203560526280249</v>
      </c>
      <c r="I1410" s="90">
        <f t="shared" si="336"/>
        <v>0.75172166214817382</v>
      </c>
      <c r="J1410" s="14"/>
      <c r="K1410" s="366">
        <f t="shared" si="338"/>
        <v>0.45302171253012169</v>
      </c>
      <c r="L1410" s="14"/>
      <c r="M1410" s="109">
        <f t="shared" si="354"/>
        <v>2024</v>
      </c>
      <c r="N1410" s="229">
        <f t="shared" si="339"/>
        <v>1.5480107991284835</v>
      </c>
      <c r="O1410" s="229">
        <f t="shared" si="340"/>
        <v>0.86215563148397356</v>
      </c>
      <c r="P1410" s="229">
        <f t="shared" si="341"/>
        <v>0.65571687223477038</v>
      </c>
      <c r="Q1410" s="229">
        <f t="shared" si="342"/>
        <v>0.55092015457044829</v>
      </c>
      <c r="R1410" s="229">
        <f t="shared" si="343"/>
        <v>0.49339318866073278</v>
      </c>
      <c r="S1410" s="229">
        <f t="shared" si="344"/>
        <v>0.47136088609454219</v>
      </c>
      <c r="T1410" s="229">
        <f t="shared" si="345"/>
        <v>0.4650472861663813</v>
      </c>
      <c r="U1410" s="229">
        <f t="shared" si="346"/>
        <v>0.46922256965388021</v>
      </c>
      <c r="V1410" s="229">
        <f t="shared" si="347"/>
        <v>0.48214421057099072</v>
      </c>
      <c r="W1410" s="229">
        <f t="shared" si="348"/>
        <v>0.5086499198528277</v>
      </c>
      <c r="X1410" s="229">
        <f t="shared" si="349"/>
        <v>0.59542129067277727</v>
      </c>
      <c r="Y1410" s="229">
        <f t="shared" si="350"/>
        <v>0.67357147641047554</v>
      </c>
      <c r="Z1410" s="229">
        <f t="shared" si="351"/>
        <v>0.75172166214817371</v>
      </c>
      <c r="AA1410" s="229">
        <f t="shared" si="352"/>
        <v>0.82987184788587187</v>
      </c>
    </row>
    <row r="1411" spans="1:27" s="2" customFormat="1" ht="25.2" customHeight="1">
      <c r="A1411" s="455"/>
      <c r="B1411" s="287">
        <f t="shared" si="353"/>
        <v>2025</v>
      </c>
      <c r="C1411" s="309">
        <f t="shared" si="337"/>
        <v>45657</v>
      </c>
      <c r="D1411" s="90">
        <f t="shared" si="331"/>
        <v>1.1545820071791086</v>
      </c>
      <c r="E1411" s="90">
        <f t="shared" si="332"/>
        <v>0.58991746106188858</v>
      </c>
      <c r="F1411" s="90">
        <f t="shared" si="333"/>
        <v>0.52896339501762091</v>
      </c>
      <c r="G1411" s="90">
        <f t="shared" si="334"/>
        <v>0.53741329569954543</v>
      </c>
      <c r="H1411" s="90">
        <f t="shared" si="335"/>
        <v>0.62367381357934937</v>
      </c>
      <c r="I1411" s="90">
        <f t="shared" si="336"/>
        <v>0.84927332822847112</v>
      </c>
      <c r="J1411" s="14"/>
      <c r="K1411" s="366">
        <f t="shared" si="338"/>
        <v>0.51141105949626964</v>
      </c>
      <c r="L1411" s="14"/>
      <c r="M1411" s="109">
        <f t="shared" si="354"/>
        <v>2025</v>
      </c>
      <c r="N1411" s="229">
        <f t="shared" si="339"/>
        <v>1.7488976967253096</v>
      </c>
      <c r="O1411" s="229">
        <f t="shared" si="340"/>
        <v>0.9740384233559396</v>
      </c>
      <c r="P1411" s="229">
        <f t="shared" si="341"/>
        <v>0.74080990145607639</v>
      </c>
      <c r="Q1411" s="229">
        <f t="shared" si="342"/>
        <v>0.62241360974371263</v>
      </c>
      <c r="R1411" s="229">
        <f t="shared" si="343"/>
        <v>0.55742131238006454</v>
      </c>
      <c r="S1411" s="229">
        <f t="shared" si="344"/>
        <v>0.53252985604574232</v>
      </c>
      <c r="T1411" s="229">
        <f t="shared" si="345"/>
        <v>0.52539693398949949</v>
      </c>
      <c r="U1411" s="229">
        <f t="shared" si="346"/>
        <v>0.53011404815858221</v>
      </c>
      <c r="V1411" s="229">
        <f t="shared" si="347"/>
        <v>0.54471254324050855</v>
      </c>
      <c r="W1411" s="229">
        <f t="shared" si="348"/>
        <v>0.57465792471922528</v>
      </c>
      <c r="X1411" s="229">
        <f t="shared" si="349"/>
        <v>0.67268970243947357</v>
      </c>
      <c r="Y1411" s="229">
        <f t="shared" si="350"/>
        <v>0.76098151533397251</v>
      </c>
      <c r="Z1411" s="229">
        <f t="shared" si="351"/>
        <v>0.84927332822847101</v>
      </c>
      <c r="AA1411" s="229">
        <f t="shared" si="352"/>
        <v>0.93756514112296974</v>
      </c>
    </row>
    <row r="1412" spans="1:27" s="2" customFormat="1" ht="25.2" customHeight="1">
      <c r="A1412" s="455"/>
      <c r="B1412" s="287">
        <f t="shared" si="353"/>
        <v>2026</v>
      </c>
      <c r="C1412" s="309">
        <f t="shared" si="337"/>
        <v>46022</v>
      </c>
      <c r="D1412" s="90">
        <f t="shared" si="331"/>
        <v>1.2872029134091412</v>
      </c>
      <c r="E1412" s="90">
        <f t="shared" si="332"/>
        <v>0.65767825050818651</v>
      </c>
      <c r="F1412" s="90">
        <f t="shared" si="333"/>
        <v>0.5897227039047801</v>
      </c>
      <c r="G1412" s="90">
        <f t="shared" si="334"/>
        <v>0.59914320128665532</v>
      </c>
      <c r="H1412" s="90">
        <f t="shared" si="335"/>
        <v>0.69531202189589636</v>
      </c>
      <c r="I1412" s="90">
        <f t="shared" si="336"/>
        <v>0.94682499430876843</v>
      </c>
      <c r="J1412" s="14"/>
      <c r="K1412" s="366">
        <f t="shared" si="338"/>
        <v>0.56964293041317193</v>
      </c>
      <c r="L1412" s="14"/>
      <c r="M1412" s="109">
        <f t="shared" si="354"/>
        <v>2026</v>
      </c>
      <c r="N1412" s="229">
        <f t="shared" si="339"/>
        <v>1.9497845943221357</v>
      </c>
      <c r="O1412" s="229">
        <f t="shared" si="340"/>
        <v>1.0859212152279056</v>
      </c>
      <c r="P1412" s="229">
        <f t="shared" si="341"/>
        <v>0.82590293067738252</v>
      </c>
      <c r="Q1412" s="229">
        <f t="shared" si="342"/>
        <v>0.69390706491697685</v>
      </c>
      <c r="R1412" s="229">
        <f t="shared" si="343"/>
        <v>0.62144943609939618</v>
      </c>
      <c r="S1412" s="229">
        <f t="shared" si="344"/>
        <v>0.59369882599694246</v>
      </c>
      <c r="T1412" s="229">
        <f t="shared" si="345"/>
        <v>0.58574658181261774</v>
      </c>
      <c r="U1412" s="229">
        <f t="shared" si="346"/>
        <v>0.59100552666328421</v>
      </c>
      <c r="V1412" s="229">
        <f t="shared" si="347"/>
        <v>0.60728087591002644</v>
      </c>
      <c r="W1412" s="229">
        <f t="shared" si="348"/>
        <v>0.64066592958562274</v>
      </c>
      <c r="X1412" s="229">
        <f t="shared" si="349"/>
        <v>0.74995811420616998</v>
      </c>
      <c r="Y1412" s="229">
        <f t="shared" si="350"/>
        <v>0.84839155425746926</v>
      </c>
      <c r="Z1412" s="229">
        <f t="shared" si="351"/>
        <v>0.94682499430876854</v>
      </c>
      <c r="AA1412" s="229">
        <f t="shared" si="352"/>
        <v>1.0452584343600677</v>
      </c>
    </row>
    <row r="1413" spans="1:27" s="2" customFormat="1" ht="25.2" customHeight="1">
      <c r="A1413" s="455"/>
      <c r="B1413" s="287">
        <f t="shared" si="353"/>
        <v>2027</v>
      </c>
      <c r="C1413" s="309">
        <f t="shared" si="337"/>
        <v>46387</v>
      </c>
      <c r="D1413" s="90">
        <f t="shared" si="331"/>
        <v>1.4198238196391741</v>
      </c>
      <c r="E1413" s="90">
        <f t="shared" si="332"/>
        <v>0.72543903995448455</v>
      </c>
      <c r="F1413" s="90">
        <f t="shared" si="333"/>
        <v>0.65048201279193929</v>
      </c>
      <c r="G1413" s="90">
        <f t="shared" si="334"/>
        <v>0.66087310687376521</v>
      </c>
      <c r="H1413" s="90">
        <f t="shared" si="335"/>
        <v>0.76695023021244324</v>
      </c>
      <c r="I1413" s="90">
        <f t="shared" si="336"/>
        <v>1.0443766603890658</v>
      </c>
      <c r="J1413" s="14"/>
      <c r="K1413" s="366">
        <f t="shared" si="338"/>
        <v>0.627739449107244</v>
      </c>
      <c r="L1413" s="14"/>
      <c r="M1413" s="109">
        <f t="shared" si="354"/>
        <v>2027</v>
      </c>
      <c r="N1413" s="229">
        <f t="shared" si="339"/>
        <v>2.150671491918962</v>
      </c>
      <c r="O1413" s="229">
        <f t="shared" si="340"/>
        <v>1.1978040070998717</v>
      </c>
      <c r="P1413" s="229">
        <f t="shared" si="341"/>
        <v>0.91099595989868853</v>
      </c>
      <c r="Q1413" s="229">
        <f t="shared" si="342"/>
        <v>0.76540052009024118</v>
      </c>
      <c r="R1413" s="229">
        <f t="shared" si="343"/>
        <v>0.68547755981872793</v>
      </c>
      <c r="S1413" s="229">
        <f t="shared" si="344"/>
        <v>0.65486779594814259</v>
      </c>
      <c r="T1413" s="229">
        <f t="shared" si="345"/>
        <v>0.64609622963573587</v>
      </c>
      <c r="U1413" s="229">
        <f t="shared" si="346"/>
        <v>0.65189700516798621</v>
      </c>
      <c r="V1413" s="229">
        <f t="shared" si="347"/>
        <v>0.66984920857954433</v>
      </c>
      <c r="W1413" s="229">
        <f t="shared" si="348"/>
        <v>0.70667393445202031</v>
      </c>
      <c r="X1413" s="229">
        <f t="shared" si="349"/>
        <v>0.82722652597286617</v>
      </c>
      <c r="Y1413" s="229">
        <f t="shared" si="350"/>
        <v>0.93580159318096601</v>
      </c>
      <c r="Z1413" s="229">
        <f t="shared" si="351"/>
        <v>1.0443766603890658</v>
      </c>
      <c r="AA1413" s="229">
        <f t="shared" si="352"/>
        <v>1.1529517275971655</v>
      </c>
    </row>
    <row r="1414" spans="1:27" s="2" customFormat="1" ht="25.2" customHeight="1">
      <c r="A1414" s="455"/>
      <c r="B1414" s="287">
        <f t="shared" si="353"/>
        <v>2028</v>
      </c>
      <c r="C1414" s="309">
        <f t="shared" si="337"/>
        <v>46752</v>
      </c>
      <c r="D1414" s="90">
        <f t="shared" si="331"/>
        <v>1.5524447258692067</v>
      </c>
      <c r="E1414" s="90">
        <f t="shared" si="332"/>
        <v>0.79319982940078249</v>
      </c>
      <c r="F1414" s="90">
        <f t="shared" si="333"/>
        <v>0.71124132167909826</v>
      </c>
      <c r="G1414" s="90">
        <f t="shared" si="334"/>
        <v>0.7226030124608751</v>
      </c>
      <c r="H1414" s="90">
        <f t="shared" si="335"/>
        <v>0.83858843852899012</v>
      </c>
      <c r="I1414" s="90">
        <f t="shared" si="336"/>
        <v>1.1419283264693632</v>
      </c>
      <c r="J1414" s="14"/>
      <c r="K1414" s="366">
        <f t="shared" si="338"/>
        <v>0.68569221032368</v>
      </c>
      <c r="L1414" s="14"/>
      <c r="M1414" s="109">
        <f t="shared" si="354"/>
        <v>2028</v>
      </c>
      <c r="N1414" s="229">
        <f t="shared" si="339"/>
        <v>2.3515583895157879</v>
      </c>
      <c r="O1414" s="229">
        <f t="shared" si="340"/>
        <v>1.3096867989718377</v>
      </c>
      <c r="P1414" s="229">
        <f t="shared" si="341"/>
        <v>0.99608898911999466</v>
      </c>
      <c r="Q1414" s="229">
        <f t="shared" si="342"/>
        <v>0.8368939752635054</v>
      </c>
      <c r="R1414" s="229">
        <f t="shared" si="343"/>
        <v>0.74950568353805957</v>
      </c>
      <c r="S1414" s="229">
        <f t="shared" si="344"/>
        <v>0.71603676589934262</v>
      </c>
      <c r="T1414" s="229">
        <f t="shared" si="345"/>
        <v>0.70644587745885401</v>
      </c>
      <c r="U1414" s="229">
        <f t="shared" si="346"/>
        <v>0.71278848367268821</v>
      </c>
      <c r="V1414" s="229">
        <f t="shared" si="347"/>
        <v>0.73241754124906211</v>
      </c>
      <c r="W1414" s="229">
        <f t="shared" si="348"/>
        <v>0.77268193931841767</v>
      </c>
      <c r="X1414" s="229">
        <f t="shared" si="349"/>
        <v>0.90449493773956258</v>
      </c>
      <c r="Y1414" s="229">
        <f t="shared" si="350"/>
        <v>1.0232116321044629</v>
      </c>
      <c r="Z1414" s="229">
        <f t="shared" si="351"/>
        <v>1.1419283264693632</v>
      </c>
      <c r="AA1414" s="229">
        <f t="shared" si="352"/>
        <v>1.2606450208342634</v>
      </c>
    </row>
    <row r="1415" spans="1:27" s="2" customFormat="1" ht="25.2" customHeight="1">
      <c r="A1415" s="455"/>
      <c r="B1415" s="287">
        <f t="shared" si="353"/>
        <v>2029</v>
      </c>
      <c r="C1415" s="309">
        <f t="shared" si="337"/>
        <v>47118</v>
      </c>
      <c r="D1415" s="90">
        <f t="shared" si="331"/>
        <v>1.6850656320992397</v>
      </c>
      <c r="E1415" s="90">
        <f t="shared" si="332"/>
        <v>0.86096061884708053</v>
      </c>
      <c r="F1415" s="90">
        <f t="shared" si="333"/>
        <v>0.77200063056625745</v>
      </c>
      <c r="G1415" s="90">
        <f t="shared" si="334"/>
        <v>0.78433291804798522</v>
      </c>
      <c r="H1415" s="90">
        <f t="shared" si="335"/>
        <v>0.910226646845537</v>
      </c>
      <c r="I1415" s="90">
        <f t="shared" si="336"/>
        <v>1.2394799925496605</v>
      </c>
      <c r="J1415" s="14"/>
      <c r="K1415" s="366">
        <f t="shared" si="338"/>
        <v>0.7434928088076731</v>
      </c>
      <c r="L1415" s="14"/>
      <c r="M1415" s="109">
        <f t="shared" si="354"/>
        <v>2029</v>
      </c>
      <c r="N1415" s="229">
        <f t="shared" si="339"/>
        <v>2.5524452871126142</v>
      </c>
      <c r="O1415" s="229">
        <f t="shared" si="340"/>
        <v>1.4215695908438037</v>
      </c>
      <c r="P1415" s="229">
        <f t="shared" si="341"/>
        <v>1.0811820183413006</v>
      </c>
      <c r="Q1415" s="229">
        <f t="shared" si="342"/>
        <v>0.90838743043676973</v>
      </c>
      <c r="R1415" s="229">
        <f t="shared" si="343"/>
        <v>0.81353380725739133</v>
      </c>
      <c r="S1415" s="229">
        <f t="shared" si="344"/>
        <v>0.77720573585054276</v>
      </c>
      <c r="T1415" s="229">
        <f t="shared" si="345"/>
        <v>0.76679552528197226</v>
      </c>
      <c r="U1415" s="229">
        <f t="shared" si="346"/>
        <v>0.77367996217739032</v>
      </c>
      <c r="V1415" s="229">
        <f t="shared" si="347"/>
        <v>0.79498587391858</v>
      </c>
      <c r="W1415" s="229">
        <f t="shared" si="348"/>
        <v>0.83868994418481524</v>
      </c>
      <c r="X1415" s="229">
        <f t="shared" si="349"/>
        <v>0.98176334950625876</v>
      </c>
      <c r="Y1415" s="229">
        <f t="shared" si="350"/>
        <v>1.1106216710279597</v>
      </c>
      <c r="Z1415" s="229">
        <f t="shared" si="351"/>
        <v>1.2394799925496605</v>
      </c>
      <c r="AA1415" s="229">
        <f t="shared" si="352"/>
        <v>1.3683383140713612</v>
      </c>
    </row>
    <row r="1416" spans="1:27" s="2" customFormat="1" ht="25.2" customHeight="1">
      <c r="A1416" s="455"/>
      <c r="B1416" s="287">
        <f t="shared" si="353"/>
        <v>2030</v>
      </c>
      <c r="C1416" s="309">
        <f t="shared" si="337"/>
        <v>47483</v>
      </c>
      <c r="D1416" s="90">
        <f t="shared" si="331"/>
        <v>1.8176865383292722</v>
      </c>
      <c r="E1416" s="90">
        <f t="shared" si="332"/>
        <v>0.92872140829337857</v>
      </c>
      <c r="F1416" s="90">
        <f t="shared" si="333"/>
        <v>0.83275993945341664</v>
      </c>
      <c r="G1416" s="90">
        <f t="shared" si="334"/>
        <v>0.84606282363509511</v>
      </c>
      <c r="H1416" s="90">
        <f t="shared" si="335"/>
        <v>0.98186485516208388</v>
      </c>
      <c r="I1416" s="90">
        <f t="shared" si="336"/>
        <v>1.337031658629958</v>
      </c>
      <c r="J1416" s="14"/>
      <c r="K1416" s="366">
        <f t="shared" si="338"/>
        <v>0.80113283930441703</v>
      </c>
      <c r="L1416" s="14"/>
      <c r="M1416" s="109">
        <f t="shared" si="354"/>
        <v>2030</v>
      </c>
      <c r="N1416" s="229">
        <f t="shared" si="339"/>
        <v>2.7533321847094401</v>
      </c>
      <c r="O1416" s="229">
        <f t="shared" si="340"/>
        <v>1.5334523827157698</v>
      </c>
      <c r="P1416" s="229">
        <f t="shared" si="341"/>
        <v>1.1662750475626067</v>
      </c>
      <c r="Q1416" s="229">
        <f t="shared" si="342"/>
        <v>0.97988088561003395</v>
      </c>
      <c r="R1416" s="229">
        <f t="shared" si="343"/>
        <v>0.87756193097672308</v>
      </c>
      <c r="S1416" s="229">
        <f t="shared" si="344"/>
        <v>0.83837470580174289</v>
      </c>
      <c r="T1416" s="229">
        <f t="shared" si="345"/>
        <v>0.82714517310509039</v>
      </c>
      <c r="U1416" s="229">
        <f t="shared" si="346"/>
        <v>0.83457144068209221</v>
      </c>
      <c r="V1416" s="229">
        <f t="shared" si="347"/>
        <v>0.85755420658809789</v>
      </c>
      <c r="W1416" s="229">
        <f t="shared" si="348"/>
        <v>0.9046979490512127</v>
      </c>
      <c r="X1416" s="229">
        <f t="shared" si="349"/>
        <v>1.0590317612729552</v>
      </c>
      <c r="Y1416" s="229">
        <f t="shared" si="350"/>
        <v>1.1980317099514566</v>
      </c>
      <c r="Z1416" s="229">
        <f t="shared" si="351"/>
        <v>1.337031658629958</v>
      </c>
      <c r="AA1416" s="229">
        <f t="shared" si="352"/>
        <v>1.4760316073084592</v>
      </c>
    </row>
    <row r="1417" spans="1:27" s="2" customFormat="1" ht="25.2" customHeight="1">
      <c r="A1417" s="455"/>
      <c r="B1417" s="287">
        <f t="shared" si="353"/>
        <v>2031</v>
      </c>
      <c r="C1417" s="309">
        <f t="shared" si="337"/>
        <v>47848</v>
      </c>
      <c r="D1417" s="90">
        <f t="shared" si="331"/>
        <v>1.9503074445593047</v>
      </c>
      <c r="E1417" s="90">
        <f t="shared" si="332"/>
        <v>0.99648219773967661</v>
      </c>
      <c r="F1417" s="90">
        <f t="shared" si="333"/>
        <v>0.89351924834057583</v>
      </c>
      <c r="G1417" s="90">
        <f t="shared" si="334"/>
        <v>0.907792729222205</v>
      </c>
      <c r="H1417" s="90">
        <f t="shared" si="335"/>
        <v>1.0535030634786309</v>
      </c>
      <c r="I1417" s="90">
        <f t="shared" si="336"/>
        <v>1.4345833247102551</v>
      </c>
      <c r="J1417" s="14"/>
      <c r="K1417" s="366">
        <f t="shared" si="338"/>
        <v>0.85775088078359407</v>
      </c>
      <c r="L1417" s="14"/>
      <c r="M1417" s="109">
        <f t="shared" si="354"/>
        <v>2031</v>
      </c>
      <c r="N1417" s="229">
        <f t="shared" si="339"/>
        <v>2.954219082306266</v>
      </c>
      <c r="O1417" s="229">
        <f t="shared" si="340"/>
        <v>1.6453351745877358</v>
      </c>
      <c r="P1417" s="229">
        <f t="shared" si="341"/>
        <v>1.2513680767839128</v>
      </c>
      <c r="Q1417" s="229">
        <f t="shared" si="342"/>
        <v>1.0513743407832983</v>
      </c>
      <c r="R1417" s="229">
        <f t="shared" si="343"/>
        <v>0.94159005469605495</v>
      </c>
      <c r="S1417" s="229">
        <f t="shared" si="344"/>
        <v>0.89954367575294314</v>
      </c>
      <c r="T1417" s="229">
        <f t="shared" si="345"/>
        <v>0.88749482092820864</v>
      </c>
      <c r="U1417" s="229">
        <f t="shared" si="346"/>
        <v>0.89546291918679433</v>
      </c>
      <c r="V1417" s="229">
        <f t="shared" si="347"/>
        <v>0.92012253925761578</v>
      </c>
      <c r="W1417" s="229">
        <f t="shared" si="348"/>
        <v>0.97070595391761016</v>
      </c>
      <c r="X1417" s="229">
        <f t="shared" si="349"/>
        <v>1.1363001730396514</v>
      </c>
      <c r="Y1417" s="229">
        <f t="shared" si="350"/>
        <v>1.2854417488749534</v>
      </c>
      <c r="Z1417" s="229">
        <f t="shared" si="351"/>
        <v>1.4345833247102551</v>
      </c>
      <c r="AA1417" s="229">
        <f t="shared" si="352"/>
        <v>1.5837249005455569</v>
      </c>
    </row>
    <row r="1418" spans="1:27" s="2" customFormat="1" ht="25.2" customHeight="1">
      <c r="A1418" s="455"/>
      <c r="B1418" s="287">
        <f>B1417+1</f>
        <v>2032</v>
      </c>
      <c r="C1418" s="309">
        <f t="shared" si="337"/>
        <v>48213</v>
      </c>
      <c r="D1418" s="90">
        <f t="shared" si="331"/>
        <v>2.1687418783499472</v>
      </c>
      <c r="E1418" s="90">
        <f t="shared" si="332"/>
        <v>1.1080882038865201</v>
      </c>
      <c r="F1418" s="90">
        <f t="shared" si="333"/>
        <v>0.99359340415472031</v>
      </c>
      <c r="G1418" s="90">
        <f t="shared" si="334"/>
        <v>1.009465514895092</v>
      </c>
      <c r="H1418" s="90">
        <f t="shared" si="335"/>
        <v>1.1714954065882373</v>
      </c>
      <c r="I1418" s="90">
        <f t="shared" si="336"/>
        <v>1.595256657077804</v>
      </c>
      <c r="J1418" s="14"/>
      <c r="K1418" s="366">
        <f t="shared" si="338"/>
        <v>0.95161689560445428</v>
      </c>
      <c r="L1418" s="14"/>
      <c r="M1418" s="109">
        <f>M1417+1</f>
        <v>2032</v>
      </c>
      <c r="N1418" s="229">
        <f t="shared" si="339"/>
        <v>3.2850916195245681</v>
      </c>
      <c r="O1418" s="229">
        <f t="shared" si="340"/>
        <v>1.8296127141415623</v>
      </c>
      <c r="P1418" s="229">
        <f t="shared" si="341"/>
        <v>1.3915213013837109</v>
      </c>
      <c r="Q1418" s="229">
        <f t="shared" si="342"/>
        <v>1.1691282669510275</v>
      </c>
      <c r="R1418" s="229">
        <f t="shared" si="343"/>
        <v>1.0470481408220129</v>
      </c>
      <c r="S1418" s="229">
        <f t="shared" si="344"/>
        <v>1.0002925674372727</v>
      </c>
      <c r="T1418" s="229">
        <f t="shared" si="345"/>
        <v>0.98689424087216804</v>
      </c>
      <c r="U1418" s="229">
        <f t="shared" si="346"/>
        <v>0.99575476613571523</v>
      </c>
      <c r="V1418" s="229">
        <f t="shared" si="347"/>
        <v>1.0231762636544688</v>
      </c>
      <c r="W1418" s="229">
        <f t="shared" si="348"/>
        <v>1.0794250207563825</v>
      </c>
      <c r="X1418" s="229">
        <f t="shared" si="349"/>
        <v>1.263565792420092</v>
      </c>
      <c r="Y1418" s="229">
        <f t="shared" si="350"/>
        <v>1.4294112247489483</v>
      </c>
      <c r="Z1418" s="229">
        <f t="shared" si="351"/>
        <v>1.5952566570778037</v>
      </c>
      <c r="AA1418" s="229">
        <f t="shared" si="352"/>
        <v>1.7611020894066596</v>
      </c>
    </row>
    <row r="1419" spans="1:27" s="2" customFormat="1" ht="25.2" customHeight="1">
      <c r="A1419" s="455"/>
      <c r="B1419" s="287">
        <f t="shared" ref="B1419:B1426" si="355">B1418+1</f>
        <v>2033</v>
      </c>
      <c r="C1419" s="309">
        <f t="shared" si="337"/>
        <v>48579</v>
      </c>
      <c r="D1419" s="90">
        <f t="shared" si="331"/>
        <v>2.3871763121405891</v>
      </c>
      <c r="E1419" s="90">
        <f t="shared" si="332"/>
        <v>1.2196942100333641</v>
      </c>
      <c r="F1419" s="90">
        <f t="shared" si="333"/>
        <v>1.093667559968865</v>
      </c>
      <c r="G1419" s="90">
        <f t="shared" si="334"/>
        <v>1.1111383005679789</v>
      </c>
      <c r="H1419" s="90">
        <f t="shared" si="335"/>
        <v>1.2894877496978441</v>
      </c>
      <c r="I1419" s="90">
        <f t="shared" si="336"/>
        <v>1.7559299894453524</v>
      </c>
      <c r="J1419" s="14"/>
      <c r="K1419" s="366">
        <f t="shared" si="338"/>
        <v>1.0448599107030092</v>
      </c>
      <c r="L1419" s="14"/>
      <c r="M1419" s="109">
        <f t="shared" ref="M1419:M1426" si="356">M1418+1</f>
        <v>2033</v>
      </c>
      <c r="N1419" s="229">
        <f t="shared" si="339"/>
        <v>3.6159641567428698</v>
      </c>
      <c r="O1419" s="229">
        <f t="shared" si="340"/>
        <v>2.0138902536953887</v>
      </c>
      <c r="P1419" s="229">
        <f t="shared" si="341"/>
        <v>1.5316745259835094</v>
      </c>
      <c r="Q1419" s="229">
        <f t="shared" si="342"/>
        <v>1.2868821931187568</v>
      </c>
      <c r="R1419" s="229">
        <f t="shared" si="343"/>
        <v>1.1525062269479711</v>
      </c>
      <c r="S1419" s="229">
        <f t="shared" si="344"/>
        <v>1.1010414591216025</v>
      </c>
      <c r="T1419" s="229">
        <f t="shared" si="345"/>
        <v>1.0862936608161273</v>
      </c>
      <c r="U1419" s="229">
        <f t="shared" si="346"/>
        <v>1.0960466130846362</v>
      </c>
      <c r="V1419" s="229">
        <f t="shared" si="347"/>
        <v>1.1262299880513216</v>
      </c>
      <c r="W1419" s="229">
        <f t="shared" si="348"/>
        <v>1.1881440875951548</v>
      </c>
      <c r="X1419" s="229">
        <f t="shared" si="349"/>
        <v>1.3908314118005332</v>
      </c>
      <c r="Y1419" s="229">
        <f t="shared" si="350"/>
        <v>1.573380700622943</v>
      </c>
      <c r="Z1419" s="229">
        <f t="shared" si="351"/>
        <v>1.7559299894453524</v>
      </c>
      <c r="AA1419" s="229">
        <f t="shared" si="352"/>
        <v>1.9384792782677618</v>
      </c>
    </row>
    <row r="1420" spans="1:27" s="2" customFormat="1" ht="25.2" customHeight="1">
      <c r="A1420" s="455"/>
      <c r="B1420" s="287">
        <f t="shared" si="355"/>
        <v>2034</v>
      </c>
      <c r="C1420" s="309">
        <f t="shared" si="337"/>
        <v>48944</v>
      </c>
      <c r="D1420" s="90">
        <f t="shared" si="331"/>
        <v>2.6056107459312314</v>
      </c>
      <c r="E1420" s="90">
        <f t="shared" si="332"/>
        <v>1.3313002161802081</v>
      </c>
      <c r="F1420" s="90">
        <f t="shared" si="333"/>
        <v>1.1937417157830095</v>
      </c>
      <c r="G1420" s="90">
        <f t="shared" si="334"/>
        <v>1.2128110862408659</v>
      </c>
      <c r="H1420" s="90">
        <f t="shared" si="335"/>
        <v>1.4074800928074507</v>
      </c>
      <c r="I1420" s="90">
        <f t="shared" si="336"/>
        <v>1.9166033218129011</v>
      </c>
      <c r="J1420" s="14"/>
      <c r="K1420" s="366">
        <f t="shared" si="338"/>
        <v>1.1374306750425185</v>
      </c>
      <c r="L1420" s="14"/>
      <c r="M1420" s="109">
        <f t="shared" si="356"/>
        <v>2034</v>
      </c>
      <c r="N1420" s="229">
        <f t="shared" si="339"/>
        <v>3.9468366939611719</v>
      </c>
      <c r="O1420" s="229">
        <f t="shared" si="340"/>
        <v>2.198167793249215</v>
      </c>
      <c r="P1420" s="229">
        <f t="shared" si="341"/>
        <v>1.6718277505833077</v>
      </c>
      <c r="Q1420" s="229">
        <f t="shared" si="342"/>
        <v>1.4046361192864867</v>
      </c>
      <c r="R1420" s="229">
        <f t="shared" si="343"/>
        <v>1.2579643130739295</v>
      </c>
      <c r="S1420" s="229">
        <f t="shared" si="344"/>
        <v>1.201790350805932</v>
      </c>
      <c r="T1420" s="229">
        <f t="shared" si="345"/>
        <v>1.1856930807600867</v>
      </c>
      <c r="U1420" s="229">
        <f t="shared" si="346"/>
        <v>1.1963384600335571</v>
      </c>
      <c r="V1420" s="229">
        <f t="shared" si="347"/>
        <v>1.2292837124481748</v>
      </c>
      <c r="W1420" s="229">
        <f t="shared" si="348"/>
        <v>1.2968631544339271</v>
      </c>
      <c r="X1420" s="229">
        <f t="shared" si="349"/>
        <v>1.5180970311809743</v>
      </c>
      <c r="Y1420" s="229">
        <f t="shared" si="350"/>
        <v>1.7173501764969379</v>
      </c>
      <c r="Z1420" s="229">
        <f t="shared" si="351"/>
        <v>1.9166033218129011</v>
      </c>
      <c r="AA1420" s="229">
        <f t="shared" si="352"/>
        <v>2.1158564671288644</v>
      </c>
    </row>
    <row r="1421" spans="1:27" s="2" customFormat="1" ht="25.2" customHeight="1">
      <c r="A1421" s="455"/>
      <c r="B1421" s="287">
        <f t="shared" si="355"/>
        <v>2035</v>
      </c>
      <c r="C1421" s="309">
        <f t="shared" si="337"/>
        <v>49309</v>
      </c>
      <c r="D1421" s="90">
        <f t="shared" si="331"/>
        <v>2.8240451797218733</v>
      </c>
      <c r="E1421" s="90">
        <f t="shared" si="332"/>
        <v>1.4429062223270517</v>
      </c>
      <c r="F1421" s="90">
        <f t="shared" si="333"/>
        <v>1.2938158715971539</v>
      </c>
      <c r="G1421" s="90">
        <f t="shared" si="334"/>
        <v>1.3144838719137528</v>
      </c>
      <c r="H1421" s="90">
        <f t="shared" si="335"/>
        <v>1.5254724359170573</v>
      </c>
      <c r="I1421" s="90">
        <f t="shared" si="336"/>
        <v>2.0772766541804493</v>
      </c>
      <c r="J1421" s="14"/>
      <c r="K1421" s="366">
        <f t="shared" si="338"/>
        <v>1.2292799375862384</v>
      </c>
      <c r="L1421" s="14"/>
      <c r="M1421" s="109">
        <f t="shared" si="356"/>
        <v>2035</v>
      </c>
      <c r="N1421" s="229">
        <f t="shared" si="339"/>
        <v>4.2777092311794735</v>
      </c>
      <c r="O1421" s="229">
        <f t="shared" si="340"/>
        <v>2.3824453328030417</v>
      </c>
      <c r="P1421" s="229">
        <f t="shared" si="341"/>
        <v>1.8119809751831057</v>
      </c>
      <c r="Q1421" s="229">
        <f t="shared" si="342"/>
        <v>1.5223900454542159</v>
      </c>
      <c r="R1421" s="229">
        <f t="shared" si="343"/>
        <v>1.3634223991998875</v>
      </c>
      <c r="S1421" s="229">
        <f t="shared" si="344"/>
        <v>1.3025392424902615</v>
      </c>
      <c r="T1421" s="229">
        <f t="shared" si="345"/>
        <v>1.2850925007040461</v>
      </c>
      <c r="U1421" s="229">
        <f t="shared" si="346"/>
        <v>1.2966303069824781</v>
      </c>
      <c r="V1421" s="229">
        <f t="shared" si="347"/>
        <v>1.3323374368450278</v>
      </c>
      <c r="W1421" s="229">
        <f t="shared" si="348"/>
        <v>1.4055822212726996</v>
      </c>
      <c r="X1421" s="229">
        <f t="shared" si="349"/>
        <v>1.645362650561415</v>
      </c>
      <c r="Y1421" s="229">
        <f t="shared" si="350"/>
        <v>1.8613196523709323</v>
      </c>
      <c r="Z1421" s="229">
        <f t="shared" si="351"/>
        <v>2.0772766541804493</v>
      </c>
      <c r="AA1421" s="229">
        <f t="shared" si="352"/>
        <v>2.2932336559899666</v>
      </c>
    </row>
    <row r="1422" spans="1:27" s="2" customFormat="1" ht="25.2" customHeight="1">
      <c r="A1422" s="455"/>
      <c r="B1422" s="287">
        <f t="shared" si="355"/>
        <v>2036</v>
      </c>
      <c r="C1422" s="309">
        <f t="shared" si="337"/>
        <v>49674</v>
      </c>
      <c r="D1422" s="90">
        <f t="shared" si="331"/>
        <v>3.0424796135125156</v>
      </c>
      <c r="E1422" s="90">
        <f t="shared" si="332"/>
        <v>1.5545122284738955</v>
      </c>
      <c r="F1422" s="90">
        <f t="shared" si="333"/>
        <v>1.3938900274112984</v>
      </c>
      <c r="G1422" s="90">
        <f t="shared" si="334"/>
        <v>1.41615665758664</v>
      </c>
      <c r="H1422" s="90">
        <f t="shared" si="335"/>
        <v>1.6434647790266639</v>
      </c>
      <c r="I1422" s="90">
        <f t="shared" si="336"/>
        <v>2.2379499865479988</v>
      </c>
      <c r="J1422" s="14"/>
      <c r="K1422" s="366">
        <f t="shared" si="338"/>
        <v>1.32098303255009</v>
      </c>
      <c r="L1422" s="14"/>
      <c r="M1422" s="109">
        <f t="shared" si="356"/>
        <v>2036</v>
      </c>
      <c r="N1422" s="229">
        <f t="shared" si="339"/>
        <v>4.6085817683977748</v>
      </c>
      <c r="O1422" s="229">
        <f t="shared" si="340"/>
        <v>2.566722872356868</v>
      </c>
      <c r="P1422" s="229">
        <f t="shared" si="341"/>
        <v>1.952134199782904</v>
      </c>
      <c r="Q1422" s="229">
        <f t="shared" si="342"/>
        <v>1.6401439716219453</v>
      </c>
      <c r="R1422" s="229">
        <f t="shared" si="343"/>
        <v>1.4688804853258457</v>
      </c>
      <c r="S1422" s="229">
        <f t="shared" si="344"/>
        <v>1.4032881341745911</v>
      </c>
      <c r="T1422" s="229">
        <f t="shared" si="345"/>
        <v>1.3844919206480055</v>
      </c>
      <c r="U1422" s="229">
        <f t="shared" si="346"/>
        <v>1.3969221539313992</v>
      </c>
      <c r="V1422" s="229">
        <f t="shared" si="347"/>
        <v>1.4353911612418808</v>
      </c>
      <c r="W1422" s="229">
        <f t="shared" si="348"/>
        <v>1.5143012881114719</v>
      </c>
      <c r="X1422" s="229">
        <f t="shared" si="349"/>
        <v>1.7726282699418561</v>
      </c>
      <c r="Y1422" s="229">
        <f t="shared" si="350"/>
        <v>2.0052891282449274</v>
      </c>
      <c r="Z1422" s="229">
        <f t="shared" si="351"/>
        <v>2.2379499865479984</v>
      </c>
      <c r="AA1422" s="229">
        <f t="shared" si="352"/>
        <v>2.4706108448510693</v>
      </c>
    </row>
    <row r="1423" spans="1:27" s="2" customFormat="1" ht="25.2" customHeight="1">
      <c r="A1423" s="455"/>
      <c r="B1423" s="287">
        <f t="shared" si="355"/>
        <v>2037</v>
      </c>
      <c r="C1423" s="309">
        <f t="shared" si="337"/>
        <v>50040</v>
      </c>
      <c r="D1423" s="90">
        <f t="shared" si="331"/>
        <v>3.2531128175249209</v>
      </c>
      <c r="E1423" s="90">
        <f t="shared" si="332"/>
        <v>1.6621323058297806</v>
      </c>
      <c r="F1423" s="90">
        <f t="shared" si="333"/>
        <v>1.4903901062320806</v>
      </c>
      <c r="G1423" s="90">
        <f t="shared" si="334"/>
        <v>1.5141982723426382</v>
      </c>
      <c r="H1423" s="90">
        <f t="shared" si="335"/>
        <v>1.7572431098823562</v>
      </c>
      <c r="I1423" s="90">
        <f t="shared" si="336"/>
        <v>2.3928849856167056</v>
      </c>
      <c r="J1423" s="14"/>
      <c r="K1423" s="366">
        <f t="shared" si="338"/>
        <v>1.4086877084965479</v>
      </c>
      <c r="L1423" s="14"/>
      <c r="M1423" s="109">
        <f t="shared" si="356"/>
        <v>2037</v>
      </c>
      <c r="N1423" s="229">
        <f t="shared" si="339"/>
        <v>4.9276374292868521</v>
      </c>
      <c r="O1423" s="229">
        <f t="shared" si="340"/>
        <v>2.7444190712123433</v>
      </c>
      <c r="P1423" s="229">
        <f t="shared" si="341"/>
        <v>2.0872819520755668</v>
      </c>
      <c r="Q1423" s="229">
        <f t="shared" si="342"/>
        <v>1.7536924004265415</v>
      </c>
      <c r="R1423" s="229">
        <f t="shared" si="343"/>
        <v>1.5705722112330196</v>
      </c>
      <c r="S1423" s="229">
        <f t="shared" si="344"/>
        <v>1.500438851155909</v>
      </c>
      <c r="T1423" s="229">
        <f t="shared" si="345"/>
        <v>1.4803413613082519</v>
      </c>
      <c r="U1423" s="229">
        <f t="shared" si="346"/>
        <v>1.4936321492035729</v>
      </c>
      <c r="V1423" s="229">
        <f t="shared" si="347"/>
        <v>1.5347643954817032</v>
      </c>
      <c r="W1423" s="229">
        <f t="shared" si="348"/>
        <v>1.6191375311345739</v>
      </c>
      <c r="X1423" s="229">
        <f t="shared" si="349"/>
        <v>1.8953486886301385</v>
      </c>
      <c r="Y1423" s="229">
        <f t="shared" si="350"/>
        <v>2.1441168371234225</v>
      </c>
      <c r="Z1423" s="229">
        <f t="shared" si="351"/>
        <v>2.392884985616706</v>
      </c>
      <c r="AA1423" s="229">
        <f t="shared" si="352"/>
        <v>2.6416531341099891</v>
      </c>
    </row>
    <row r="1424" spans="1:27" s="2" customFormat="1" ht="25.2" customHeight="1">
      <c r="A1424" s="455"/>
      <c r="B1424" s="287">
        <f t="shared" si="355"/>
        <v>2038</v>
      </c>
      <c r="C1424" s="309">
        <f t="shared" si="337"/>
        <v>50405</v>
      </c>
      <c r="D1424" s="90">
        <f t="shared" si="331"/>
        <v>3.4637460215373257</v>
      </c>
      <c r="E1424" s="90">
        <f t="shared" si="332"/>
        <v>1.7697523831856656</v>
      </c>
      <c r="F1424" s="90">
        <f t="shared" si="333"/>
        <v>1.5868901850528627</v>
      </c>
      <c r="G1424" s="90">
        <f t="shared" si="334"/>
        <v>1.6122398870986361</v>
      </c>
      <c r="H1424" s="90">
        <f t="shared" si="335"/>
        <v>1.8710214407380481</v>
      </c>
      <c r="I1424" s="90">
        <f t="shared" si="336"/>
        <v>2.5478199846854133</v>
      </c>
      <c r="J1424" s="14"/>
      <c r="K1424" s="366">
        <f t="shared" si="338"/>
        <v>1.4957635995324938</v>
      </c>
      <c r="L1424" s="14"/>
      <c r="M1424" s="109">
        <f t="shared" si="356"/>
        <v>2038</v>
      </c>
      <c r="N1424" s="229">
        <f t="shared" si="339"/>
        <v>5.2466930901759286</v>
      </c>
      <c r="O1424" s="229">
        <f t="shared" si="340"/>
        <v>2.9221152700678186</v>
      </c>
      <c r="P1424" s="229">
        <f t="shared" si="341"/>
        <v>2.2224297043682291</v>
      </c>
      <c r="Q1424" s="229">
        <f t="shared" si="342"/>
        <v>1.8672408292311378</v>
      </c>
      <c r="R1424" s="229">
        <f t="shared" si="343"/>
        <v>1.6722639371401935</v>
      </c>
      <c r="S1424" s="229">
        <f t="shared" si="344"/>
        <v>1.5975895681372267</v>
      </c>
      <c r="T1424" s="229">
        <f t="shared" si="345"/>
        <v>1.5761908019684985</v>
      </c>
      <c r="U1424" s="229">
        <f t="shared" si="346"/>
        <v>1.5903421444757466</v>
      </c>
      <c r="V1424" s="229">
        <f t="shared" si="347"/>
        <v>1.6341376297215258</v>
      </c>
      <c r="W1424" s="229">
        <f t="shared" si="348"/>
        <v>1.7239737741576755</v>
      </c>
      <c r="X1424" s="229">
        <f t="shared" si="349"/>
        <v>2.0180691073184205</v>
      </c>
      <c r="Y1424" s="229">
        <f t="shared" si="350"/>
        <v>2.2829445460019175</v>
      </c>
      <c r="Z1424" s="229">
        <f t="shared" si="351"/>
        <v>2.5478199846854133</v>
      </c>
      <c r="AA1424" s="229">
        <f t="shared" si="352"/>
        <v>2.8126954233689094</v>
      </c>
    </row>
    <row r="1425" spans="1:27" s="2" customFormat="1" ht="25.2" customHeight="1">
      <c r="A1425" s="455"/>
      <c r="B1425" s="287">
        <f t="shared" si="355"/>
        <v>2039</v>
      </c>
      <c r="C1425" s="309">
        <f t="shared" si="337"/>
        <v>50770</v>
      </c>
      <c r="D1425" s="90">
        <f t="shared" si="331"/>
        <v>3.6743792255497301</v>
      </c>
      <c r="E1425" s="90">
        <f t="shared" si="332"/>
        <v>1.8773724605415505</v>
      </c>
      <c r="F1425" s="90">
        <f t="shared" si="333"/>
        <v>1.6833902638736449</v>
      </c>
      <c r="G1425" s="90">
        <f t="shared" si="334"/>
        <v>1.7102815018546342</v>
      </c>
      <c r="H1425" s="90">
        <f t="shared" si="335"/>
        <v>1.9847997715937402</v>
      </c>
      <c r="I1425" s="90">
        <f t="shared" si="336"/>
        <v>2.7027549837541209</v>
      </c>
      <c r="J1425" s="14"/>
      <c r="K1425" s="366">
        <f t="shared" si="338"/>
        <v>1.5821845388322568</v>
      </c>
      <c r="L1425" s="14"/>
      <c r="M1425" s="109">
        <f t="shared" si="356"/>
        <v>2039</v>
      </c>
      <c r="N1425" s="229">
        <f t="shared" si="339"/>
        <v>5.565748751065005</v>
      </c>
      <c r="O1425" s="229">
        <f t="shared" si="340"/>
        <v>3.0998114689232943</v>
      </c>
      <c r="P1425" s="229">
        <f t="shared" si="341"/>
        <v>2.3575774566608914</v>
      </c>
      <c r="Q1425" s="229">
        <f t="shared" si="342"/>
        <v>1.9807892580357338</v>
      </c>
      <c r="R1425" s="229">
        <f t="shared" si="343"/>
        <v>1.7739556630473674</v>
      </c>
      <c r="S1425" s="229">
        <f t="shared" si="344"/>
        <v>1.6947402851185447</v>
      </c>
      <c r="T1425" s="229">
        <f t="shared" si="345"/>
        <v>1.6720402426287451</v>
      </c>
      <c r="U1425" s="229">
        <f t="shared" si="346"/>
        <v>1.6870521397479203</v>
      </c>
      <c r="V1425" s="229">
        <f t="shared" si="347"/>
        <v>1.7335108639613481</v>
      </c>
      <c r="W1425" s="229">
        <f t="shared" si="348"/>
        <v>1.8288100171807775</v>
      </c>
      <c r="X1425" s="229">
        <f t="shared" si="349"/>
        <v>2.1407895260067029</v>
      </c>
      <c r="Y1425" s="229">
        <f t="shared" si="350"/>
        <v>2.4217722548804121</v>
      </c>
      <c r="Z1425" s="229">
        <f t="shared" si="351"/>
        <v>2.7027549837541209</v>
      </c>
      <c r="AA1425" s="229">
        <f t="shared" si="352"/>
        <v>2.9837377126278297</v>
      </c>
    </row>
    <row r="1426" spans="1:27" s="2" customFormat="1" ht="25.2" customHeight="1">
      <c r="A1426" s="455"/>
      <c r="B1426" s="287">
        <f t="shared" si="355"/>
        <v>2040</v>
      </c>
      <c r="C1426" s="309">
        <f t="shared" si="337"/>
        <v>51135</v>
      </c>
      <c r="D1426" s="90">
        <f t="shared" si="331"/>
        <v>3.8850124295621353</v>
      </c>
      <c r="E1426" s="90">
        <f t="shared" si="332"/>
        <v>1.9849925378974358</v>
      </c>
      <c r="F1426" s="90">
        <f t="shared" si="333"/>
        <v>1.779890342694427</v>
      </c>
      <c r="G1426" s="90">
        <f t="shared" si="334"/>
        <v>1.8083231166106324</v>
      </c>
      <c r="H1426" s="90">
        <f t="shared" si="335"/>
        <v>2.0985781024494323</v>
      </c>
      <c r="I1426" s="90">
        <f t="shared" si="336"/>
        <v>2.8576899828228282</v>
      </c>
      <c r="J1426" s="14"/>
      <c r="K1426" s="366">
        <f t="shared" si="338"/>
        <v>1.6679243595701589</v>
      </c>
      <c r="L1426" s="14"/>
      <c r="M1426" s="109">
        <f t="shared" si="356"/>
        <v>2040</v>
      </c>
      <c r="N1426" s="229">
        <f t="shared" si="339"/>
        <v>5.8848044119540823</v>
      </c>
      <c r="O1426" s="229">
        <f t="shared" si="340"/>
        <v>3.2775076677787696</v>
      </c>
      <c r="P1426" s="229">
        <f t="shared" si="341"/>
        <v>2.4927252089535545</v>
      </c>
      <c r="Q1426" s="229">
        <f t="shared" si="342"/>
        <v>2.0943376868403303</v>
      </c>
      <c r="R1426" s="229">
        <f t="shared" si="343"/>
        <v>1.8756473889545413</v>
      </c>
      <c r="S1426" s="229">
        <f t="shared" si="344"/>
        <v>1.7918910020998624</v>
      </c>
      <c r="T1426" s="229">
        <f t="shared" si="345"/>
        <v>1.7678896832889917</v>
      </c>
      <c r="U1426" s="229">
        <f t="shared" si="346"/>
        <v>1.7837621350200941</v>
      </c>
      <c r="V1426" s="229">
        <f t="shared" si="347"/>
        <v>1.8328840982011705</v>
      </c>
      <c r="W1426" s="229">
        <f t="shared" si="348"/>
        <v>1.9336462602038795</v>
      </c>
      <c r="X1426" s="229">
        <f t="shared" si="349"/>
        <v>2.2635099446949853</v>
      </c>
      <c r="Y1426" s="229">
        <f t="shared" si="350"/>
        <v>2.5605999637589072</v>
      </c>
      <c r="Z1426" s="229">
        <f t="shared" si="351"/>
        <v>2.8576899828228286</v>
      </c>
      <c r="AA1426" s="229">
        <f t="shared" si="352"/>
        <v>3.1547800018867496</v>
      </c>
    </row>
    <row r="1427" spans="1:27" s="2" customFormat="1" ht="25.2" customHeight="1">
      <c r="A1427" s="455"/>
      <c r="B1427" s="287">
        <f>B1426+1</f>
        <v>2041</v>
      </c>
      <c r="C1427" s="309">
        <f t="shared" si="337"/>
        <v>51501</v>
      </c>
      <c r="D1427" s="90">
        <f t="shared" si="331"/>
        <v>4.0956456335745406</v>
      </c>
      <c r="E1427" s="90">
        <f t="shared" si="332"/>
        <v>2.0926126152533207</v>
      </c>
      <c r="F1427" s="90">
        <f t="shared" si="333"/>
        <v>1.8763904215152092</v>
      </c>
      <c r="G1427" s="90">
        <f t="shared" si="334"/>
        <v>1.9063647313666305</v>
      </c>
      <c r="H1427" s="90">
        <f t="shared" si="335"/>
        <v>2.2123564333051244</v>
      </c>
      <c r="I1427" s="90">
        <f t="shared" si="336"/>
        <v>3.0126249818915358</v>
      </c>
      <c r="J1427" s="14"/>
      <c r="K1427" s="366">
        <f t="shared" si="338"/>
        <v>1.7544125706402998</v>
      </c>
      <c r="L1427" s="14"/>
      <c r="M1427" s="109">
        <f>M1426+1</f>
        <v>2041</v>
      </c>
      <c r="N1427" s="229">
        <f t="shared" si="339"/>
        <v>6.2038600728431588</v>
      </c>
      <c r="O1427" s="229">
        <f t="shared" si="340"/>
        <v>3.4552038666342453</v>
      </c>
      <c r="P1427" s="229">
        <f t="shared" si="341"/>
        <v>2.6278729612462168</v>
      </c>
      <c r="Q1427" s="229">
        <f t="shared" si="342"/>
        <v>2.2078861156449263</v>
      </c>
      <c r="R1427" s="229">
        <f t="shared" si="343"/>
        <v>1.9773391148617152</v>
      </c>
      <c r="S1427" s="229">
        <f t="shared" si="344"/>
        <v>1.8890417190811803</v>
      </c>
      <c r="T1427" s="229">
        <f t="shared" si="345"/>
        <v>1.863739123949238</v>
      </c>
      <c r="U1427" s="229">
        <f t="shared" si="346"/>
        <v>1.8804721302922678</v>
      </c>
      <c r="V1427" s="229">
        <f t="shared" si="347"/>
        <v>1.9322573324409933</v>
      </c>
      <c r="W1427" s="229">
        <f t="shared" si="348"/>
        <v>2.0384825032269811</v>
      </c>
      <c r="X1427" s="229">
        <f t="shared" si="349"/>
        <v>2.3862303633832678</v>
      </c>
      <c r="Y1427" s="229">
        <f t="shared" si="350"/>
        <v>2.6994276726374022</v>
      </c>
      <c r="Z1427" s="229">
        <f t="shared" si="351"/>
        <v>3.0126249818915358</v>
      </c>
      <c r="AA1427" s="229">
        <f t="shared" si="352"/>
        <v>3.3258222911456699</v>
      </c>
    </row>
    <row r="1428" spans="1:27" s="2" customFormat="1" ht="25.2" customHeight="1">
      <c r="A1428" s="455"/>
      <c r="B1428" s="287">
        <f t="shared" ref="B1428:B1436" si="357">B1427+1</f>
        <v>2042</v>
      </c>
      <c r="C1428" s="309">
        <f t="shared" si="337"/>
        <v>51866</v>
      </c>
      <c r="D1428" s="90">
        <f t="shared" si="331"/>
        <v>4.3062788375869445</v>
      </c>
      <c r="E1428" s="90">
        <f t="shared" si="332"/>
        <v>2.2002326926092057</v>
      </c>
      <c r="F1428" s="90">
        <f t="shared" si="333"/>
        <v>1.9728905003359913</v>
      </c>
      <c r="G1428" s="90">
        <f t="shared" si="334"/>
        <v>2.0044063461226287</v>
      </c>
      <c r="H1428" s="90">
        <f t="shared" si="335"/>
        <v>2.326134764160817</v>
      </c>
      <c r="I1428" s="90">
        <f t="shared" si="336"/>
        <v>3.1675599809602435</v>
      </c>
      <c r="J1428" s="14"/>
      <c r="K1428" s="366">
        <f t="shared" si="338"/>
        <v>1.8404953782139593</v>
      </c>
      <c r="L1428" s="14"/>
      <c r="M1428" s="109">
        <f t="shared" ref="M1428:M1436" si="358">M1427+1</f>
        <v>2042</v>
      </c>
      <c r="N1428" s="229">
        <f t="shared" si="339"/>
        <v>6.5229157337322352</v>
      </c>
      <c r="O1428" s="229">
        <f t="shared" si="340"/>
        <v>3.6329000654897206</v>
      </c>
      <c r="P1428" s="229">
        <f t="shared" si="341"/>
        <v>2.7630207135388791</v>
      </c>
      <c r="Q1428" s="229">
        <f t="shared" si="342"/>
        <v>2.3214345444495224</v>
      </c>
      <c r="R1428" s="229">
        <f t="shared" si="343"/>
        <v>2.0790308407688891</v>
      </c>
      <c r="S1428" s="229">
        <f t="shared" si="344"/>
        <v>1.9861924360624981</v>
      </c>
      <c r="T1428" s="229">
        <f t="shared" si="345"/>
        <v>1.9595885646094844</v>
      </c>
      <c r="U1428" s="229">
        <f t="shared" si="346"/>
        <v>1.9771821255644417</v>
      </c>
      <c r="V1428" s="229">
        <f t="shared" si="347"/>
        <v>2.0316305666808154</v>
      </c>
      <c r="W1428" s="229">
        <f t="shared" si="348"/>
        <v>2.1433187462500833</v>
      </c>
      <c r="X1428" s="229">
        <f t="shared" si="349"/>
        <v>2.5089507820715502</v>
      </c>
      <c r="Y1428" s="229">
        <f t="shared" si="350"/>
        <v>2.8382553815158968</v>
      </c>
      <c r="Z1428" s="229">
        <f t="shared" si="351"/>
        <v>3.1675599809602435</v>
      </c>
      <c r="AA1428" s="229">
        <f t="shared" si="352"/>
        <v>3.4968645804045901</v>
      </c>
    </row>
    <row r="1429" spans="1:27" s="2" customFormat="1" ht="25.2" customHeight="1">
      <c r="A1429" s="455"/>
      <c r="B1429" s="287">
        <f t="shared" si="357"/>
        <v>2043</v>
      </c>
      <c r="C1429" s="309">
        <f t="shared" si="337"/>
        <v>52231</v>
      </c>
      <c r="D1429" s="90">
        <f t="shared" si="331"/>
        <v>4.5169120415993502</v>
      </c>
      <c r="E1429" s="90">
        <f t="shared" si="332"/>
        <v>2.3078527699650913</v>
      </c>
      <c r="F1429" s="90">
        <f t="shared" si="333"/>
        <v>2.0693905791567735</v>
      </c>
      <c r="G1429" s="90">
        <f t="shared" si="334"/>
        <v>2.1024479608786271</v>
      </c>
      <c r="H1429" s="90">
        <f t="shared" si="335"/>
        <v>2.4399130950165091</v>
      </c>
      <c r="I1429" s="90">
        <f t="shared" si="336"/>
        <v>3.3224949800289516</v>
      </c>
      <c r="J1429" s="14"/>
      <c r="K1429" s="366">
        <f t="shared" si="338"/>
        <v>1.9261727822911372</v>
      </c>
      <c r="L1429" s="14"/>
      <c r="M1429" s="109">
        <f t="shared" si="358"/>
        <v>2043</v>
      </c>
      <c r="N1429" s="229">
        <f t="shared" si="339"/>
        <v>6.8419713946213125</v>
      </c>
      <c r="O1429" s="229">
        <f t="shared" si="340"/>
        <v>3.8105962643451967</v>
      </c>
      <c r="P1429" s="229">
        <f t="shared" si="341"/>
        <v>2.8981684658315423</v>
      </c>
      <c r="Q1429" s="229">
        <f t="shared" si="342"/>
        <v>2.4349829732541188</v>
      </c>
      <c r="R1429" s="229">
        <f t="shared" si="343"/>
        <v>2.1807225666760632</v>
      </c>
      <c r="S1429" s="229">
        <f t="shared" si="344"/>
        <v>2.0833431530438165</v>
      </c>
      <c r="T1429" s="229">
        <f t="shared" si="345"/>
        <v>2.055438005269731</v>
      </c>
      <c r="U1429" s="229">
        <f t="shared" si="346"/>
        <v>2.0738921208366157</v>
      </c>
      <c r="V1429" s="229">
        <f t="shared" si="347"/>
        <v>2.131003800920638</v>
      </c>
      <c r="W1429" s="229">
        <f t="shared" si="348"/>
        <v>2.2481549892731851</v>
      </c>
      <c r="X1429" s="229">
        <f t="shared" si="349"/>
        <v>2.6316712007598326</v>
      </c>
      <c r="Y1429" s="229">
        <f t="shared" si="350"/>
        <v>2.9770830903943923</v>
      </c>
      <c r="Z1429" s="229">
        <f t="shared" si="351"/>
        <v>3.3224949800289512</v>
      </c>
      <c r="AA1429" s="229">
        <f t="shared" si="352"/>
        <v>3.6679068696635104</v>
      </c>
    </row>
    <row r="1430" spans="1:27" s="2" customFormat="1" ht="25.2" customHeight="1">
      <c r="A1430" s="455"/>
      <c r="B1430" s="287">
        <f t="shared" si="357"/>
        <v>2044</v>
      </c>
      <c r="C1430" s="309">
        <f t="shared" si="337"/>
        <v>52596</v>
      </c>
      <c r="D1430" s="90">
        <f t="shared" si="331"/>
        <v>4.727545245611755</v>
      </c>
      <c r="E1430" s="90">
        <f t="shared" si="332"/>
        <v>2.4154728473209759</v>
      </c>
      <c r="F1430" s="90">
        <f t="shared" si="333"/>
        <v>2.1658906579775561</v>
      </c>
      <c r="G1430" s="90">
        <f t="shared" si="334"/>
        <v>2.2004895756346254</v>
      </c>
      <c r="H1430" s="90">
        <f t="shared" si="335"/>
        <v>2.5536914258722012</v>
      </c>
      <c r="I1430" s="90">
        <f t="shared" si="336"/>
        <v>3.4774299790976588</v>
      </c>
      <c r="J1430" s="14"/>
      <c r="K1430" s="366">
        <f t="shared" si="338"/>
        <v>2.0114447828718331</v>
      </c>
      <c r="L1430" s="14"/>
      <c r="M1430" s="109">
        <f t="shared" si="358"/>
        <v>2044</v>
      </c>
      <c r="N1430" s="229">
        <f t="shared" si="339"/>
        <v>7.1610270555103899</v>
      </c>
      <c r="O1430" s="229">
        <f t="shared" si="340"/>
        <v>3.9882924632006715</v>
      </c>
      <c r="P1430" s="229">
        <f t="shared" si="341"/>
        <v>3.0333162181242046</v>
      </c>
      <c r="Q1430" s="229">
        <f t="shared" si="342"/>
        <v>2.5485314020587149</v>
      </c>
      <c r="R1430" s="229">
        <f t="shared" si="343"/>
        <v>2.2824142925832369</v>
      </c>
      <c r="S1430" s="229">
        <f t="shared" si="344"/>
        <v>2.180493870025134</v>
      </c>
      <c r="T1430" s="229">
        <f t="shared" si="345"/>
        <v>2.1512874459299778</v>
      </c>
      <c r="U1430" s="229">
        <f t="shared" si="346"/>
        <v>2.1706021161087894</v>
      </c>
      <c r="V1430" s="229">
        <f t="shared" si="347"/>
        <v>2.230377035160461</v>
      </c>
      <c r="W1430" s="229">
        <f t="shared" si="348"/>
        <v>2.3529912322962874</v>
      </c>
      <c r="X1430" s="229">
        <f t="shared" si="349"/>
        <v>2.7543916194481151</v>
      </c>
      <c r="Y1430" s="229">
        <f t="shared" si="350"/>
        <v>3.1159107992728874</v>
      </c>
      <c r="Z1430" s="229">
        <f t="shared" si="351"/>
        <v>3.4774299790976588</v>
      </c>
      <c r="AA1430" s="229">
        <f t="shared" si="352"/>
        <v>3.8389491589224307</v>
      </c>
    </row>
    <row r="1431" spans="1:27" s="2" customFormat="1" ht="25.2" customHeight="1">
      <c r="A1431" s="455"/>
      <c r="B1431" s="287">
        <f t="shared" si="357"/>
        <v>2045</v>
      </c>
      <c r="C1431" s="309">
        <f t="shared" si="337"/>
        <v>52962</v>
      </c>
      <c r="D1431" s="90">
        <f t="shared" si="331"/>
        <v>4.9381784496241599</v>
      </c>
      <c r="E1431" s="90">
        <f t="shared" si="332"/>
        <v>2.5230929246768605</v>
      </c>
      <c r="F1431" s="90">
        <f t="shared" si="333"/>
        <v>2.2623907367983378</v>
      </c>
      <c r="G1431" s="90">
        <f t="shared" si="334"/>
        <v>2.2985311903906229</v>
      </c>
      <c r="H1431" s="90">
        <f t="shared" si="335"/>
        <v>2.6674697567278933</v>
      </c>
      <c r="I1431" s="90">
        <f t="shared" si="336"/>
        <v>3.6323649781663661</v>
      </c>
      <c r="J1431" s="14"/>
      <c r="K1431" s="366">
        <f t="shared" si="338"/>
        <v>2.0963113799560475</v>
      </c>
      <c r="L1431" s="14"/>
      <c r="M1431" s="109">
        <f t="shared" si="358"/>
        <v>2045</v>
      </c>
      <c r="N1431" s="229">
        <f t="shared" si="339"/>
        <v>7.4800827163994663</v>
      </c>
      <c r="O1431" s="229">
        <f t="shared" si="340"/>
        <v>4.1659886620561473</v>
      </c>
      <c r="P1431" s="229">
        <f t="shared" si="341"/>
        <v>3.1684639704168669</v>
      </c>
      <c r="Q1431" s="229">
        <f t="shared" si="342"/>
        <v>2.6620798308633109</v>
      </c>
      <c r="R1431" s="229">
        <f t="shared" si="343"/>
        <v>2.3841060184904106</v>
      </c>
      <c r="S1431" s="229">
        <f t="shared" si="344"/>
        <v>2.2776445870064519</v>
      </c>
      <c r="T1431" s="229">
        <f t="shared" si="345"/>
        <v>2.2471368865902241</v>
      </c>
      <c r="U1431" s="229">
        <f t="shared" si="346"/>
        <v>2.2673121113809631</v>
      </c>
      <c r="V1431" s="229">
        <f t="shared" si="347"/>
        <v>2.3297502694002832</v>
      </c>
      <c r="W1431" s="229">
        <f t="shared" si="348"/>
        <v>2.4578274753193887</v>
      </c>
      <c r="X1431" s="229">
        <f t="shared" si="349"/>
        <v>2.8771120381363975</v>
      </c>
      <c r="Y1431" s="229">
        <f t="shared" si="350"/>
        <v>3.254738508151382</v>
      </c>
      <c r="Z1431" s="229">
        <f t="shared" si="351"/>
        <v>3.6323649781663665</v>
      </c>
      <c r="AA1431" s="229">
        <f t="shared" si="352"/>
        <v>4.0099914481813501</v>
      </c>
    </row>
    <row r="1432" spans="1:27" s="2" customFormat="1" ht="25.2" customHeight="1">
      <c r="A1432" s="455"/>
      <c r="B1432" s="287">
        <f t="shared" si="357"/>
        <v>2046</v>
      </c>
      <c r="C1432" s="309">
        <f t="shared" si="337"/>
        <v>53327</v>
      </c>
      <c r="D1432" s="90">
        <f t="shared" si="331"/>
        <v>5.1488116536365647</v>
      </c>
      <c r="E1432" s="90">
        <f t="shared" si="332"/>
        <v>2.6307130020327461</v>
      </c>
      <c r="F1432" s="90">
        <f t="shared" si="333"/>
        <v>2.3588908156191204</v>
      </c>
      <c r="G1432" s="90">
        <f t="shared" si="334"/>
        <v>2.3965728051466213</v>
      </c>
      <c r="H1432" s="90">
        <f t="shared" si="335"/>
        <v>2.7812480875835854</v>
      </c>
      <c r="I1432" s="90">
        <f t="shared" si="336"/>
        <v>3.7872999772350737</v>
      </c>
      <c r="J1432" s="14"/>
      <c r="K1432" s="366">
        <f t="shared" si="338"/>
        <v>2.180772573543782</v>
      </c>
      <c r="L1432" s="14"/>
      <c r="M1432" s="109">
        <f t="shared" si="358"/>
        <v>2046</v>
      </c>
      <c r="N1432" s="229">
        <f t="shared" si="339"/>
        <v>7.7991383772885428</v>
      </c>
      <c r="O1432" s="229">
        <f t="shared" si="340"/>
        <v>4.3436848609116225</v>
      </c>
      <c r="P1432" s="229">
        <f t="shared" si="341"/>
        <v>3.3036117227095301</v>
      </c>
      <c r="Q1432" s="229">
        <f t="shared" si="342"/>
        <v>2.7756282596679074</v>
      </c>
      <c r="R1432" s="229">
        <f t="shared" si="343"/>
        <v>2.4857977443975847</v>
      </c>
      <c r="S1432" s="229">
        <f t="shared" si="344"/>
        <v>2.3747953039877698</v>
      </c>
      <c r="T1432" s="229">
        <f t="shared" si="345"/>
        <v>2.342986327250471</v>
      </c>
      <c r="U1432" s="229">
        <f t="shared" si="346"/>
        <v>2.3640221066531368</v>
      </c>
      <c r="V1432" s="229">
        <f t="shared" si="347"/>
        <v>2.4291235036401058</v>
      </c>
      <c r="W1432" s="229">
        <f t="shared" si="348"/>
        <v>2.562663718342491</v>
      </c>
      <c r="X1432" s="229">
        <f t="shared" si="349"/>
        <v>2.9998324568246799</v>
      </c>
      <c r="Y1432" s="229">
        <f t="shared" si="350"/>
        <v>3.393566217029877</v>
      </c>
      <c r="Z1432" s="229">
        <f t="shared" si="351"/>
        <v>3.7872999772350742</v>
      </c>
      <c r="AA1432" s="229">
        <f t="shared" si="352"/>
        <v>4.1810337374402708</v>
      </c>
    </row>
    <row r="1433" spans="1:27" s="2" customFormat="1" ht="25.2" customHeight="1">
      <c r="A1433" s="455"/>
      <c r="B1433" s="287">
        <f t="shared" si="357"/>
        <v>2047</v>
      </c>
      <c r="C1433" s="309">
        <f t="shared" si="337"/>
        <v>53692</v>
      </c>
      <c r="D1433" s="90">
        <f t="shared" si="331"/>
        <v>5.3672460874272083</v>
      </c>
      <c r="E1433" s="90">
        <f t="shared" si="332"/>
        <v>2.7423190081795901</v>
      </c>
      <c r="F1433" s="90">
        <f t="shared" si="333"/>
        <v>2.4589649714332644</v>
      </c>
      <c r="G1433" s="90">
        <f t="shared" si="334"/>
        <v>2.4982455908195087</v>
      </c>
      <c r="H1433" s="90">
        <f t="shared" si="335"/>
        <v>2.899240430693192</v>
      </c>
      <c r="I1433" s="90">
        <f t="shared" si="336"/>
        <v>3.9479733096026224</v>
      </c>
      <c r="J1433" s="14"/>
      <c r="K1433" s="366">
        <f t="shared" si="338"/>
        <v>2.2681250570318832</v>
      </c>
      <c r="L1433" s="14"/>
      <c r="M1433" s="109">
        <f t="shared" si="358"/>
        <v>2047</v>
      </c>
      <c r="N1433" s="229">
        <f t="shared" si="339"/>
        <v>8.1300109145068458</v>
      </c>
      <c r="O1433" s="229">
        <f t="shared" si="340"/>
        <v>4.5279624004654488</v>
      </c>
      <c r="P1433" s="229">
        <f t="shared" si="341"/>
        <v>3.4437649473093281</v>
      </c>
      <c r="Q1433" s="229">
        <f t="shared" si="342"/>
        <v>2.8933821858356366</v>
      </c>
      <c r="R1433" s="229">
        <f t="shared" si="343"/>
        <v>2.5912558305235436</v>
      </c>
      <c r="S1433" s="229">
        <f t="shared" si="344"/>
        <v>2.4755441956720992</v>
      </c>
      <c r="T1433" s="229">
        <f t="shared" si="345"/>
        <v>2.4423857471944301</v>
      </c>
      <c r="U1433" s="229">
        <f t="shared" si="346"/>
        <v>2.464313953602058</v>
      </c>
      <c r="V1433" s="229">
        <f t="shared" si="347"/>
        <v>2.532177228036959</v>
      </c>
      <c r="W1433" s="229">
        <f t="shared" si="348"/>
        <v>2.671382785181263</v>
      </c>
      <c r="X1433" s="229">
        <f t="shared" si="349"/>
        <v>3.1270980762051206</v>
      </c>
      <c r="Y1433" s="229">
        <f t="shared" si="350"/>
        <v>3.5375356929038722</v>
      </c>
      <c r="Z1433" s="229">
        <f t="shared" si="351"/>
        <v>3.9479733096026228</v>
      </c>
      <c r="AA1433" s="229">
        <f t="shared" si="352"/>
        <v>4.3584109263013735</v>
      </c>
    </row>
    <row r="1434" spans="1:27" s="2" customFormat="1" ht="25.2" customHeight="1">
      <c r="A1434" s="455"/>
      <c r="B1434" s="287">
        <f t="shared" si="357"/>
        <v>2048</v>
      </c>
      <c r="C1434" s="309">
        <f t="shared" si="337"/>
        <v>54057</v>
      </c>
      <c r="D1434" s="90">
        <f t="shared" si="331"/>
        <v>5.5856805212178493</v>
      </c>
      <c r="E1434" s="90">
        <f t="shared" si="332"/>
        <v>2.8539250143264336</v>
      </c>
      <c r="F1434" s="90">
        <f t="shared" si="333"/>
        <v>2.5590391272474093</v>
      </c>
      <c r="G1434" s="90">
        <f t="shared" si="334"/>
        <v>2.5999183764923952</v>
      </c>
      <c r="H1434" s="90">
        <f t="shared" si="335"/>
        <v>3.0172327738027986</v>
      </c>
      <c r="I1434" s="90">
        <f t="shared" si="336"/>
        <v>4.1086466419701715</v>
      </c>
      <c r="J1434" s="14"/>
      <c r="K1434" s="366">
        <f t="shared" si="338"/>
        <v>2.3550571220791876</v>
      </c>
      <c r="L1434" s="14"/>
      <c r="M1434" s="109">
        <f t="shared" si="358"/>
        <v>2048</v>
      </c>
      <c r="N1434" s="229">
        <f t="shared" si="339"/>
        <v>8.460883451725147</v>
      </c>
      <c r="O1434" s="229">
        <f t="shared" si="340"/>
        <v>4.712239940019276</v>
      </c>
      <c r="P1434" s="229">
        <f t="shared" si="341"/>
        <v>3.5839181719091266</v>
      </c>
      <c r="Q1434" s="229">
        <f t="shared" si="342"/>
        <v>3.0111361120033662</v>
      </c>
      <c r="R1434" s="229">
        <f t="shared" si="343"/>
        <v>2.6967139166495016</v>
      </c>
      <c r="S1434" s="229">
        <f t="shared" si="344"/>
        <v>2.5762930873564294</v>
      </c>
      <c r="T1434" s="229">
        <f t="shared" si="345"/>
        <v>2.5417851671383898</v>
      </c>
      <c r="U1434" s="229">
        <f t="shared" si="346"/>
        <v>2.5646058005509791</v>
      </c>
      <c r="V1434" s="229">
        <f t="shared" si="347"/>
        <v>2.6352309524338118</v>
      </c>
      <c r="W1434" s="229">
        <f t="shared" si="348"/>
        <v>2.7801018520200356</v>
      </c>
      <c r="X1434" s="229">
        <f t="shared" si="349"/>
        <v>3.2543636955855613</v>
      </c>
      <c r="Y1434" s="229">
        <f t="shared" si="350"/>
        <v>3.6815051687778668</v>
      </c>
      <c r="Z1434" s="229">
        <f t="shared" si="351"/>
        <v>4.1086466419701715</v>
      </c>
      <c r="AA1434" s="229">
        <f t="shared" si="352"/>
        <v>4.5357881151624753</v>
      </c>
    </row>
    <row r="1435" spans="1:27" s="2" customFormat="1" ht="25.2" customHeight="1">
      <c r="A1435" s="455"/>
      <c r="B1435" s="287">
        <f t="shared" si="357"/>
        <v>2049</v>
      </c>
      <c r="C1435" s="309">
        <f t="shared" si="337"/>
        <v>54423</v>
      </c>
      <c r="D1435" s="90">
        <f t="shared" si="331"/>
        <v>5.8041149550084912</v>
      </c>
      <c r="E1435" s="90">
        <f t="shared" si="332"/>
        <v>2.9655310204732772</v>
      </c>
      <c r="F1435" s="90">
        <f t="shared" si="333"/>
        <v>2.6591132830615538</v>
      </c>
      <c r="G1435" s="90">
        <f t="shared" si="334"/>
        <v>2.7015911621652822</v>
      </c>
      <c r="H1435" s="90">
        <f t="shared" si="335"/>
        <v>3.1352251169124052</v>
      </c>
      <c r="I1435" s="90">
        <f t="shared" si="336"/>
        <v>4.2693199743377193</v>
      </c>
      <c r="J1435" s="14"/>
      <c r="K1435" s="366">
        <f t="shared" si="338"/>
        <v>2.4415687686856962</v>
      </c>
      <c r="L1435" s="14"/>
      <c r="M1435" s="109">
        <f t="shared" si="358"/>
        <v>2049</v>
      </c>
      <c r="N1435" s="229">
        <f t="shared" si="339"/>
        <v>8.7917559889434482</v>
      </c>
      <c r="O1435" s="229">
        <f t="shared" si="340"/>
        <v>4.8965174795731015</v>
      </c>
      <c r="P1435" s="229">
        <f t="shared" si="341"/>
        <v>3.7240713965089243</v>
      </c>
      <c r="Q1435" s="229">
        <f t="shared" si="342"/>
        <v>3.1288900381710953</v>
      </c>
      <c r="R1435" s="229">
        <f t="shared" si="343"/>
        <v>2.8021720027754591</v>
      </c>
      <c r="S1435" s="229">
        <f t="shared" si="344"/>
        <v>2.6770419790407587</v>
      </c>
      <c r="T1435" s="229">
        <f t="shared" si="345"/>
        <v>2.6411845870823489</v>
      </c>
      <c r="U1435" s="229">
        <f t="shared" si="346"/>
        <v>2.6648976474998998</v>
      </c>
      <c r="V1435" s="229">
        <f t="shared" si="347"/>
        <v>2.7382846768306646</v>
      </c>
      <c r="W1435" s="229">
        <f t="shared" si="348"/>
        <v>2.8888209188588081</v>
      </c>
      <c r="X1435" s="229">
        <f t="shared" si="349"/>
        <v>3.3816293149660019</v>
      </c>
      <c r="Y1435" s="229">
        <f t="shared" si="350"/>
        <v>3.825474644651861</v>
      </c>
      <c r="Z1435" s="229">
        <f t="shared" si="351"/>
        <v>4.2693199743377193</v>
      </c>
      <c r="AA1435" s="229">
        <f t="shared" si="352"/>
        <v>4.7131653040235779</v>
      </c>
    </row>
    <row r="1436" spans="1:27" s="2" customFormat="1" ht="25.2" customHeight="1">
      <c r="A1436" s="455"/>
      <c r="B1436" s="287">
        <f t="shared" si="357"/>
        <v>2050</v>
      </c>
      <c r="C1436" s="309">
        <f t="shared" si="337"/>
        <v>54788</v>
      </c>
      <c r="D1436" s="90">
        <f t="shared" si="331"/>
        <v>6.0225493887991339</v>
      </c>
      <c r="E1436" s="90">
        <f t="shared" si="332"/>
        <v>3.0771370266201212</v>
      </c>
      <c r="F1436" s="90">
        <f t="shared" si="333"/>
        <v>2.7591874388756983</v>
      </c>
      <c r="G1436" s="90">
        <f t="shared" si="334"/>
        <v>2.8032639478381691</v>
      </c>
      <c r="H1436" s="90">
        <f t="shared" si="335"/>
        <v>3.2532174600220118</v>
      </c>
      <c r="I1436" s="90">
        <f t="shared" si="336"/>
        <v>4.4299933067052679</v>
      </c>
      <c r="J1436" s="14"/>
      <c r="K1436" s="366">
        <f t="shared" si="338"/>
        <v>2.5276599968514115</v>
      </c>
      <c r="L1436" s="14"/>
      <c r="M1436" s="109">
        <f t="shared" si="358"/>
        <v>2050</v>
      </c>
      <c r="N1436" s="229">
        <f t="shared" si="339"/>
        <v>9.1226285261617512</v>
      </c>
      <c r="O1436" s="229">
        <f t="shared" si="340"/>
        <v>5.0807950191269278</v>
      </c>
      <c r="P1436" s="229">
        <f t="shared" si="341"/>
        <v>3.8642246211087228</v>
      </c>
      <c r="Q1436" s="229">
        <f t="shared" si="342"/>
        <v>3.246643964338825</v>
      </c>
      <c r="R1436" s="229">
        <f t="shared" si="343"/>
        <v>2.9076300889014175</v>
      </c>
      <c r="S1436" s="229">
        <f t="shared" si="344"/>
        <v>2.777790870725088</v>
      </c>
      <c r="T1436" s="229">
        <f t="shared" si="345"/>
        <v>2.7405840070263081</v>
      </c>
      <c r="U1436" s="229">
        <f t="shared" si="346"/>
        <v>2.7651894944488205</v>
      </c>
      <c r="V1436" s="229">
        <f t="shared" si="347"/>
        <v>2.8413384012275174</v>
      </c>
      <c r="W1436" s="229">
        <f t="shared" si="348"/>
        <v>2.9975399856975802</v>
      </c>
      <c r="X1436" s="229">
        <f t="shared" si="349"/>
        <v>3.5088949343464431</v>
      </c>
      <c r="Y1436" s="229">
        <f t="shared" si="350"/>
        <v>3.9694441205258562</v>
      </c>
      <c r="Z1436" s="229">
        <f t="shared" si="351"/>
        <v>4.4299933067052679</v>
      </c>
      <c r="AA1436" s="229">
        <f t="shared" si="352"/>
        <v>4.8905424928846806</v>
      </c>
    </row>
    <row r="1437" spans="1:27" s="2" customFormat="1" ht="25.2" customHeight="1">
      <c r="A1437" s="455"/>
      <c r="B1437" s="287">
        <f>B1436+1</f>
        <v>2051</v>
      </c>
      <c r="C1437" s="309">
        <f t="shared" si="337"/>
        <v>55153</v>
      </c>
      <c r="D1437" s="90">
        <f t="shared" si="331"/>
        <v>6.2409838225897758</v>
      </c>
      <c r="E1437" s="90">
        <f t="shared" si="332"/>
        <v>3.1887430327669648</v>
      </c>
      <c r="F1437" s="90">
        <f t="shared" si="333"/>
        <v>2.8592615946898428</v>
      </c>
      <c r="G1437" s="90">
        <f t="shared" si="334"/>
        <v>2.9049367335110565</v>
      </c>
      <c r="H1437" s="90">
        <f t="shared" si="335"/>
        <v>3.3712098031316184</v>
      </c>
      <c r="I1437" s="90">
        <f t="shared" si="336"/>
        <v>4.5906666390728166</v>
      </c>
      <c r="J1437" s="14"/>
      <c r="K1437" s="366">
        <f t="shared" si="338"/>
        <v>2.6193367843019812</v>
      </c>
      <c r="L1437" s="14"/>
      <c r="M1437" s="109">
        <f>M1436+1</f>
        <v>2051</v>
      </c>
      <c r="N1437" s="229">
        <f t="shared" si="339"/>
        <v>9.4535010633800507</v>
      </c>
      <c r="O1437" s="229">
        <f t="shared" si="340"/>
        <v>5.2650725586807541</v>
      </c>
      <c r="P1437" s="229">
        <f t="shared" si="341"/>
        <v>4.0043778457085217</v>
      </c>
      <c r="Q1437" s="229">
        <f t="shared" si="342"/>
        <v>3.3643978905065546</v>
      </c>
      <c r="R1437" s="229">
        <f t="shared" si="343"/>
        <v>3.0130881750273755</v>
      </c>
      <c r="S1437" s="229">
        <f t="shared" si="344"/>
        <v>2.8785397624094178</v>
      </c>
      <c r="T1437" s="229">
        <f t="shared" si="345"/>
        <v>2.8399834269702677</v>
      </c>
      <c r="U1437" s="229">
        <f t="shared" si="346"/>
        <v>2.865481341397742</v>
      </c>
      <c r="V1437" s="229">
        <f t="shared" si="347"/>
        <v>2.9443921256243706</v>
      </c>
      <c r="W1437" s="229">
        <f t="shared" si="348"/>
        <v>3.1062590525363527</v>
      </c>
      <c r="X1437" s="229">
        <f t="shared" si="349"/>
        <v>3.6361605537268842</v>
      </c>
      <c r="Y1437" s="229">
        <f t="shared" si="350"/>
        <v>4.1134135963998508</v>
      </c>
      <c r="Z1437" s="229">
        <f t="shared" si="351"/>
        <v>4.5906666390728166</v>
      </c>
      <c r="AA1437" s="229">
        <f t="shared" si="352"/>
        <v>5.0679196817457832</v>
      </c>
    </row>
    <row r="1438" spans="1:27" s="2" customFormat="1" ht="25.2" customHeight="1">
      <c r="A1438" s="455"/>
      <c r="B1438" s="287">
        <f t="shared" ref="B1438:B1440" si="359">B1437+1</f>
        <v>2052</v>
      </c>
      <c r="C1438" s="309">
        <f t="shared" si="337"/>
        <v>55518</v>
      </c>
      <c r="D1438" s="90">
        <f t="shared" si="331"/>
        <v>6.2409838225897758</v>
      </c>
      <c r="E1438" s="90">
        <f t="shared" si="332"/>
        <v>3.1887430327669648</v>
      </c>
      <c r="F1438" s="90">
        <f t="shared" si="333"/>
        <v>2.8592615946898428</v>
      </c>
      <c r="G1438" s="90">
        <f t="shared" si="334"/>
        <v>2.9049367335110565</v>
      </c>
      <c r="H1438" s="90">
        <f t="shared" si="335"/>
        <v>3.3712098031316184</v>
      </c>
      <c r="I1438" s="90">
        <f t="shared" si="336"/>
        <v>4.5906666390728166</v>
      </c>
      <c r="J1438" s="14"/>
      <c r="K1438" s="366">
        <f t="shared" si="338"/>
        <v>2.6193367843019812</v>
      </c>
      <c r="L1438" s="14"/>
      <c r="M1438" s="109">
        <f t="shared" ref="M1438:M1440" si="360">M1437+1</f>
        <v>2052</v>
      </c>
      <c r="N1438" s="229">
        <f t="shared" si="339"/>
        <v>9.4535010633800507</v>
      </c>
      <c r="O1438" s="229">
        <f t="shared" si="340"/>
        <v>5.2650725586807541</v>
      </c>
      <c r="P1438" s="229">
        <f t="shared" si="341"/>
        <v>4.0043778457085217</v>
      </c>
      <c r="Q1438" s="229">
        <f t="shared" si="342"/>
        <v>3.3643978905065546</v>
      </c>
      <c r="R1438" s="229">
        <f t="shared" si="343"/>
        <v>3.0130881750273755</v>
      </c>
      <c r="S1438" s="229">
        <f t="shared" si="344"/>
        <v>2.8785397624094178</v>
      </c>
      <c r="T1438" s="229">
        <f t="shared" si="345"/>
        <v>2.8399834269702677</v>
      </c>
      <c r="U1438" s="229">
        <f t="shared" si="346"/>
        <v>2.865481341397742</v>
      </c>
      <c r="V1438" s="229">
        <f t="shared" si="347"/>
        <v>2.9443921256243706</v>
      </c>
      <c r="W1438" s="229">
        <f t="shared" si="348"/>
        <v>3.1062590525363527</v>
      </c>
      <c r="X1438" s="229">
        <f t="shared" si="349"/>
        <v>3.6361605537268842</v>
      </c>
      <c r="Y1438" s="229">
        <f t="shared" si="350"/>
        <v>4.1134135963998508</v>
      </c>
      <c r="Z1438" s="229">
        <f t="shared" si="351"/>
        <v>4.5906666390728166</v>
      </c>
      <c r="AA1438" s="229">
        <f t="shared" si="352"/>
        <v>5.0679196817457832</v>
      </c>
    </row>
    <row r="1439" spans="1:27" s="2" customFormat="1" ht="25.2" customHeight="1">
      <c r="A1439" s="455"/>
      <c r="B1439" s="287">
        <f t="shared" si="359"/>
        <v>2053</v>
      </c>
      <c r="C1439" s="309">
        <f t="shared" si="337"/>
        <v>55884</v>
      </c>
      <c r="D1439" s="90">
        <f t="shared" si="331"/>
        <v>6.2409838225897758</v>
      </c>
      <c r="E1439" s="90">
        <f t="shared" si="332"/>
        <v>3.1887430327669648</v>
      </c>
      <c r="F1439" s="90">
        <f t="shared" si="333"/>
        <v>2.8592615946898428</v>
      </c>
      <c r="G1439" s="90">
        <f t="shared" si="334"/>
        <v>2.9049367335110565</v>
      </c>
      <c r="H1439" s="90">
        <f t="shared" si="335"/>
        <v>3.3712098031316184</v>
      </c>
      <c r="I1439" s="90">
        <f t="shared" si="336"/>
        <v>4.5906666390728166</v>
      </c>
      <c r="J1439" s="14"/>
      <c r="K1439" s="366">
        <f>AVERAGE(N1439:AA1439,N1392:AA1392)</f>
        <v>2.6193367843019812</v>
      </c>
      <c r="L1439" s="14"/>
      <c r="M1439" s="109">
        <f t="shared" si="360"/>
        <v>2053</v>
      </c>
      <c r="N1439" s="229">
        <f t="shared" si="339"/>
        <v>9.4535010633800507</v>
      </c>
      <c r="O1439" s="229">
        <f t="shared" si="340"/>
        <v>5.2650725586807541</v>
      </c>
      <c r="P1439" s="229">
        <f t="shared" si="341"/>
        <v>4.0043778457085217</v>
      </c>
      <c r="Q1439" s="229">
        <f t="shared" si="342"/>
        <v>3.3643978905065546</v>
      </c>
      <c r="R1439" s="229">
        <f t="shared" si="343"/>
        <v>3.0130881750273755</v>
      </c>
      <c r="S1439" s="229">
        <f t="shared" si="344"/>
        <v>2.8785397624094178</v>
      </c>
      <c r="T1439" s="229">
        <f t="shared" si="345"/>
        <v>2.8399834269702677</v>
      </c>
      <c r="U1439" s="229">
        <f t="shared" si="346"/>
        <v>2.865481341397742</v>
      </c>
      <c r="V1439" s="229">
        <f t="shared" si="347"/>
        <v>2.9443921256243706</v>
      </c>
      <c r="W1439" s="229">
        <f t="shared" si="348"/>
        <v>3.1062590525363527</v>
      </c>
      <c r="X1439" s="229">
        <f t="shared" si="349"/>
        <v>3.6361605537268842</v>
      </c>
      <c r="Y1439" s="229">
        <f t="shared" si="350"/>
        <v>4.1134135963998508</v>
      </c>
      <c r="Z1439" s="229">
        <f t="shared" si="351"/>
        <v>4.5906666390728166</v>
      </c>
      <c r="AA1439" s="229">
        <f t="shared" si="352"/>
        <v>5.0679196817457832</v>
      </c>
    </row>
    <row r="1440" spans="1:27" s="2" customFormat="1" ht="25.2" customHeight="1">
      <c r="A1440" s="455"/>
      <c r="B1440" s="287">
        <f t="shared" si="359"/>
        <v>2054</v>
      </c>
      <c r="C1440" s="309">
        <f t="shared" si="337"/>
        <v>56249</v>
      </c>
      <c r="D1440" s="90">
        <f t="shared" si="331"/>
        <v>6.2409838225897758</v>
      </c>
      <c r="E1440" s="90">
        <f t="shared" si="332"/>
        <v>3.1887430327669648</v>
      </c>
      <c r="F1440" s="90">
        <f t="shared" si="333"/>
        <v>2.8592615946898428</v>
      </c>
      <c r="G1440" s="90">
        <f t="shared" si="334"/>
        <v>2.9049367335110565</v>
      </c>
      <c r="H1440" s="90">
        <f t="shared" si="335"/>
        <v>3.3712098031316184</v>
      </c>
      <c r="I1440" s="90">
        <f t="shared" si="336"/>
        <v>4.5906666390728166</v>
      </c>
      <c r="J1440" s="14"/>
      <c r="K1440" s="366">
        <f t="shared" si="338"/>
        <v>2.6193367843019812</v>
      </c>
      <c r="L1440" s="14"/>
      <c r="M1440" s="109">
        <f t="shared" si="360"/>
        <v>2054</v>
      </c>
      <c r="N1440" s="229">
        <f t="shared" si="339"/>
        <v>9.4535010633800507</v>
      </c>
      <c r="O1440" s="229">
        <f t="shared" si="340"/>
        <v>5.2650725586807541</v>
      </c>
      <c r="P1440" s="229">
        <f t="shared" si="341"/>
        <v>4.0043778457085217</v>
      </c>
      <c r="Q1440" s="229">
        <f t="shared" si="342"/>
        <v>3.3643978905065546</v>
      </c>
      <c r="R1440" s="229">
        <f t="shared" si="343"/>
        <v>3.0130881750273755</v>
      </c>
      <c r="S1440" s="229">
        <f t="shared" si="344"/>
        <v>2.8785397624094178</v>
      </c>
      <c r="T1440" s="229">
        <f t="shared" si="345"/>
        <v>2.8399834269702677</v>
      </c>
      <c r="U1440" s="229">
        <f t="shared" si="346"/>
        <v>2.865481341397742</v>
      </c>
      <c r="V1440" s="229">
        <f t="shared" si="347"/>
        <v>2.9443921256243706</v>
      </c>
      <c r="W1440" s="229">
        <f t="shared" si="348"/>
        <v>3.1062590525363527</v>
      </c>
      <c r="X1440" s="229">
        <f t="shared" si="349"/>
        <v>3.6361605537268842</v>
      </c>
      <c r="Y1440" s="229">
        <f t="shared" si="350"/>
        <v>4.1134135963998508</v>
      </c>
      <c r="Z1440" s="229">
        <f t="shared" si="351"/>
        <v>4.5906666390728166</v>
      </c>
      <c r="AA1440" s="229">
        <f t="shared" si="352"/>
        <v>5.0679196817457832</v>
      </c>
    </row>
    <row r="1441" spans="1:27" s="2" customFormat="1" ht="25.2" customHeight="1">
      <c r="A1441" s="455"/>
      <c r="B1441" s="287">
        <f>B1440+1</f>
        <v>2055</v>
      </c>
      <c r="C1441" s="309">
        <f t="shared" si="337"/>
        <v>56614</v>
      </c>
      <c r="D1441" s="90">
        <f t="shared" si="331"/>
        <v>6.2409838225897758</v>
      </c>
      <c r="E1441" s="90">
        <f t="shared" si="332"/>
        <v>3.1887430327669648</v>
      </c>
      <c r="F1441" s="90">
        <f t="shared" si="333"/>
        <v>2.8592615946898428</v>
      </c>
      <c r="G1441" s="90">
        <f t="shared" si="334"/>
        <v>2.9049367335110565</v>
      </c>
      <c r="H1441" s="90">
        <f t="shared" si="335"/>
        <v>3.3712098031316184</v>
      </c>
      <c r="I1441" s="90">
        <f t="shared" si="336"/>
        <v>4.5906666390728166</v>
      </c>
      <c r="J1441" s="14"/>
      <c r="K1441" s="366">
        <f t="shared" si="338"/>
        <v>2.6193367843019812</v>
      </c>
      <c r="L1441" s="14"/>
      <c r="M1441" s="109">
        <f>M1440+1</f>
        <v>2055</v>
      </c>
      <c r="N1441" s="229">
        <f t="shared" si="339"/>
        <v>9.4535010633800507</v>
      </c>
      <c r="O1441" s="229">
        <f t="shared" si="340"/>
        <v>5.2650725586807541</v>
      </c>
      <c r="P1441" s="229">
        <f t="shared" si="341"/>
        <v>4.0043778457085217</v>
      </c>
      <c r="Q1441" s="229">
        <f t="shared" si="342"/>
        <v>3.3643978905065546</v>
      </c>
      <c r="R1441" s="229">
        <f t="shared" si="343"/>
        <v>3.0130881750273755</v>
      </c>
      <c r="S1441" s="229">
        <f t="shared" si="344"/>
        <v>2.8785397624094178</v>
      </c>
      <c r="T1441" s="229">
        <f t="shared" si="345"/>
        <v>2.8399834269702677</v>
      </c>
      <c r="U1441" s="229">
        <f t="shared" si="346"/>
        <v>2.865481341397742</v>
      </c>
      <c r="V1441" s="229">
        <f t="shared" si="347"/>
        <v>2.9443921256243706</v>
      </c>
      <c r="W1441" s="229">
        <f t="shared" si="348"/>
        <v>3.1062590525363527</v>
      </c>
      <c r="X1441" s="229">
        <f t="shared" si="349"/>
        <v>3.6361605537268842</v>
      </c>
      <c r="Y1441" s="229">
        <f t="shared" si="350"/>
        <v>4.1134135963998508</v>
      </c>
      <c r="Z1441" s="229">
        <f t="shared" si="351"/>
        <v>4.5906666390728166</v>
      </c>
      <c r="AA1441" s="229">
        <f t="shared" si="352"/>
        <v>5.0679196817457832</v>
      </c>
    </row>
    <row r="1442" spans="1:27" s="2" customFormat="1" ht="25.2" customHeight="1">
      <c r="A1442" s="455"/>
      <c r="B1442" s="287">
        <f t="shared" ref="B1442:B1445" si="361">B1441+1</f>
        <v>2056</v>
      </c>
      <c r="C1442" s="309">
        <f t="shared" si="337"/>
        <v>56979</v>
      </c>
      <c r="D1442" s="90">
        <f t="shared" si="331"/>
        <v>6.2409838225897758</v>
      </c>
      <c r="E1442" s="90">
        <f t="shared" si="332"/>
        <v>3.1887430327669648</v>
      </c>
      <c r="F1442" s="90">
        <f t="shared" si="333"/>
        <v>2.8592615946898428</v>
      </c>
      <c r="G1442" s="90">
        <f t="shared" si="334"/>
        <v>2.9049367335110565</v>
      </c>
      <c r="H1442" s="90">
        <f t="shared" si="335"/>
        <v>3.3712098031316184</v>
      </c>
      <c r="I1442" s="90">
        <f t="shared" si="336"/>
        <v>4.5906666390728166</v>
      </c>
      <c r="J1442" s="14"/>
      <c r="K1442" s="366">
        <f t="shared" si="338"/>
        <v>2.6193367843019812</v>
      </c>
      <c r="L1442" s="14"/>
      <c r="M1442" s="109">
        <f t="shared" ref="M1442:M1445" si="362">M1441+1</f>
        <v>2056</v>
      </c>
      <c r="N1442" s="229">
        <f t="shared" si="339"/>
        <v>9.4535010633800507</v>
      </c>
      <c r="O1442" s="229">
        <f t="shared" si="340"/>
        <v>5.2650725586807541</v>
      </c>
      <c r="P1442" s="229">
        <f t="shared" si="341"/>
        <v>4.0043778457085217</v>
      </c>
      <c r="Q1442" s="229">
        <f t="shared" si="342"/>
        <v>3.3643978905065546</v>
      </c>
      <c r="R1442" s="229">
        <f t="shared" si="343"/>
        <v>3.0130881750273755</v>
      </c>
      <c r="S1442" s="229">
        <f t="shared" si="344"/>
        <v>2.8785397624094178</v>
      </c>
      <c r="T1442" s="229">
        <f t="shared" si="345"/>
        <v>2.8399834269702677</v>
      </c>
      <c r="U1442" s="229">
        <f t="shared" si="346"/>
        <v>2.865481341397742</v>
      </c>
      <c r="V1442" s="229">
        <f t="shared" si="347"/>
        <v>2.9443921256243706</v>
      </c>
      <c r="W1442" s="229">
        <f t="shared" si="348"/>
        <v>3.1062590525363527</v>
      </c>
      <c r="X1442" s="229">
        <f t="shared" si="349"/>
        <v>3.6361605537268842</v>
      </c>
      <c r="Y1442" s="229">
        <f t="shared" si="350"/>
        <v>4.1134135963998508</v>
      </c>
      <c r="Z1442" s="229">
        <f t="shared" si="351"/>
        <v>4.5906666390728166</v>
      </c>
      <c r="AA1442" s="229">
        <f t="shared" si="352"/>
        <v>5.0679196817457832</v>
      </c>
    </row>
    <row r="1443" spans="1:27" s="2" customFormat="1" ht="25.2" customHeight="1">
      <c r="A1443" s="455"/>
      <c r="B1443" s="287">
        <f t="shared" si="361"/>
        <v>2057</v>
      </c>
      <c r="C1443" s="309">
        <f t="shared" si="337"/>
        <v>57345</v>
      </c>
      <c r="D1443" s="90">
        <f t="shared" si="331"/>
        <v>6.2409838225897758</v>
      </c>
      <c r="E1443" s="90">
        <f t="shared" si="332"/>
        <v>3.1887430327669648</v>
      </c>
      <c r="F1443" s="90">
        <f t="shared" si="333"/>
        <v>2.8592615946898428</v>
      </c>
      <c r="G1443" s="90">
        <f t="shared" si="334"/>
        <v>2.9049367335110565</v>
      </c>
      <c r="H1443" s="90">
        <f t="shared" si="335"/>
        <v>3.3712098031316184</v>
      </c>
      <c r="I1443" s="90">
        <f t="shared" si="336"/>
        <v>4.5906666390728166</v>
      </c>
      <c r="J1443" s="14"/>
      <c r="K1443" s="366">
        <f t="shared" si="338"/>
        <v>2.6193367843019812</v>
      </c>
      <c r="L1443" s="14"/>
      <c r="M1443" s="109">
        <f t="shared" si="362"/>
        <v>2057</v>
      </c>
      <c r="N1443" s="229">
        <f t="shared" si="339"/>
        <v>9.4535010633800507</v>
      </c>
      <c r="O1443" s="229">
        <f t="shared" si="340"/>
        <v>5.2650725586807541</v>
      </c>
      <c r="P1443" s="229">
        <f t="shared" si="341"/>
        <v>4.0043778457085217</v>
      </c>
      <c r="Q1443" s="229">
        <f t="shared" si="342"/>
        <v>3.3643978905065546</v>
      </c>
      <c r="R1443" s="229">
        <f t="shared" si="343"/>
        <v>3.0130881750273755</v>
      </c>
      <c r="S1443" s="229">
        <f t="shared" si="344"/>
        <v>2.8785397624094178</v>
      </c>
      <c r="T1443" s="229">
        <f t="shared" si="345"/>
        <v>2.8399834269702677</v>
      </c>
      <c r="U1443" s="229">
        <f t="shared" si="346"/>
        <v>2.865481341397742</v>
      </c>
      <c r="V1443" s="229">
        <f t="shared" si="347"/>
        <v>2.9443921256243706</v>
      </c>
      <c r="W1443" s="229">
        <f t="shared" si="348"/>
        <v>3.1062590525363527</v>
      </c>
      <c r="X1443" s="229">
        <f t="shared" si="349"/>
        <v>3.6361605537268842</v>
      </c>
      <c r="Y1443" s="229">
        <f t="shared" si="350"/>
        <v>4.1134135963998508</v>
      </c>
      <c r="Z1443" s="229">
        <f t="shared" si="351"/>
        <v>4.5906666390728166</v>
      </c>
      <c r="AA1443" s="229">
        <f t="shared" si="352"/>
        <v>5.0679196817457832</v>
      </c>
    </row>
    <row r="1444" spans="1:27" s="2" customFormat="1" ht="25.2" customHeight="1">
      <c r="A1444" s="455"/>
      <c r="B1444" s="287">
        <f t="shared" si="361"/>
        <v>2058</v>
      </c>
      <c r="C1444" s="309">
        <f t="shared" si="337"/>
        <v>57710</v>
      </c>
      <c r="D1444" s="90">
        <f t="shared" si="331"/>
        <v>6.2409838225897758</v>
      </c>
      <c r="E1444" s="90">
        <f t="shared" si="332"/>
        <v>3.1887430327669648</v>
      </c>
      <c r="F1444" s="90">
        <f t="shared" si="333"/>
        <v>2.8592615946898428</v>
      </c>
      <c r="G1444" s="90">
        <f t="shared" si="334"/>
        <v>2.9049367335110565</v>
      </c>
      <c r="H1444" s="90">
        <f t="shared" si="335"/>
        <v>3.3712098031316184</v>
      </c>
      <c r="I1444" s="90">
        <f t="shared" si="336"/>
        <v>4.5906666390728166</v>
      </c>
      <c r="J1444" s="14"/>
      <c r="K1444" s="366">
        <f t="shared" si="338"/>
        <v>2.6193367843019812</v>
      </c>
      <c r="L1444" s="14"/>
      <c r="M1444" s="109">
        <f t="shared" si="362"/>
        <v>2058</v>
      </c>
      <c r="N1444" s="229">
        <f t="shared" si="339"/>
        <v>9.4535010633800507</v>
      </c>
      <c r="O1444" s="229">
        <f t="shared" si="340"/>
        <v>5.2650725586807541</v>
      </c>
      <c r="P1444" s="229">
        <f t="shared" si="341"/>
        <v>4.0043778457085217</v>
      </c>
      <c r="Q1444" s="229">
        <f t="shared" si="342"/>
        <v>3.3643978905065546</v>
      </c>
      <c r="R1444" s="229">
        <f t="shared" si="343"/>
        <v>3.0130881750273755</v>
      </c>
      <c r="S1444" s="229">
        <f t="shared" si="344"/>
        <v>2.8785397624094178</v>
      </c>
      <c r="T1444" s="229">
        <f t="shared" si="345"/>
        <v>2.8399834269702677</v>
      </c>
      <c r="U1444" s="229">
        <f t="shared" si="346"/>
        <v>2.865481341397742</v>
      </c>
      <c r="V1444" s="229">
        <f t="shared" si="347"/>
        <v>2.9443921256243706</v>
      </c>
      <c r="W1444" s="229">
        <f t="shared" si="348"/>
        <v>3.1062590525363527</v>
      </c>
      <c r="X1444" s="229">
        <f t="shared" si="349"/>
        <v>3.6361605537268842</v>
      </c>
      <c r="Y1444" s="229">
        <f t="shared" si="350"/>
        <v>4.1134135963998508</v>
      </c>
      <c r="Z1444" s="229">
        <f t="shared" si="351"/>
        <v>4.5906666390728166</v>
      </c>
      <c r="AA1444" s="229">
        <f t="shared" si="352"/>
        <v>5.0679196817457832</v>
      </c>
    </row>
    <row r="1445" spans="1:27" s="2" customFormat="1" ht="25.2" customHeight="1">
      <c r="A1445" s="455"/>
      <c r="B1445" s="287">
        <f t="shared" si="361"/>
        <v>2059</v>
      </c>
      <c r="C1445" s="309">
        <f t="shared" si="337"/>
        <v>58075</v>
      </c>
      <c r="D1445" s="90">
        <f t="shared" si="331"/>
        <v>6.2409838225897758</v>
      </c>
      <c r="E1445" s="90">
        <f t="shared" si="332"/>
        <v>3.1887430327669648</v>
      </c>
      <c r="F1445" s="90">
        <f t="shared" si="333"/>
        <v>2.8592615946898428</v>
      </c>
      <c r="G1445" s="90">
        <f t="shared" si="334"/>
        <v>2.9049367335110565</v>
      </c>
      <c r="H1445" s="90">
        <f t="shared" si="335"/>
        <v>3.3712098031316184</v>
      </c>
      <c r="I1445" s="90">
        <f t="shared" si="336"/>
        <v>4.5906666390728166</v>
      </c>
      <c r="J1445" s="14"/>
      <c r="K1445" s="366">
        <f t="shared" si="338"/>
        <v>2.6193367843019812</v>
      </c>
      <c r="L1445" s="14"/>
      <c r="M1445" s="109">
        <f t="shared" si="362"/>
        <v>2059</v>
      </c>
      <c r="N1445" s="229">
        <f t="shared" si="339"/>
        <v>9.4535010633800507</v>
      </c>
      <c r="O1445" s="229">
        <f t="shared" si="340"/>
        <v>5.2650725586807541</v>
      </c>
      <c r="P1445" s="229">
        <f t="shared" si="341"/>
        <v>4.0043778457085217</v>
      </c>
      <c r="Q1445" s="229">
        <f t="shared" si="342"/>
        <v>3.3643978905065546</v>
      </c>
      <c r="R1445" s="229">
        <f t="shared" si="343"/>
        <v>3.0130881750273755</v>
      </c>
      <c r="S1445" s="229">
        <f t="shared" si="344"/>
        <v>2.8785397624094178</v>
      </c>
      <c r="T1445" s="229">
        <f t="shared" si="345"/>
        <v>2.8399834269702677</v>
      </c>
      <c r="U1445" s="229">
        <f t="shared" si="346"/>
        <v>2.865481341397742</v>
      </c>
      <c r="V1445" s="229">
        <f t="shared" si="347"/>
        <v>2.9443921256243706</v>
      </c>
      <c r="W1445" s="229">
        <f t="shared" si="348"/>
        <v>3.1062590525363527</v>
      </c>
      <c r="X1445" s="229">
        <f t="shared" si="349"/>
        <v>3.6361605537268842</v>
      </c>
      <c r="Y1445" s="229">
        <f t="shared" si="350"/>
        <v>4.1134135963998508</v>
      </c>
      <c r="Z1445" s="229">
        <f t="shared" si="351"/>
        <v>4.5906666390728166</v>
      </c>
      <c r="AA1445" s="229">
        <f t="shared" si="352"/>
        <v>5.0679196817457832</v>
      </c>
    </row>
    <row r="1446" spans="1:27" s="2" customFormat="1" ht="25.2" customHeight="1">
      <c r="A1446" s="455"/>
      <c r="B1446" s="287">
        <f>B1445+1</f>
        <v>2060</v>
      </c>
      <c r="C1446" s="309">
        <f t="shared" si="337"/>
        <v>58440</v>
      </c>
      <c r="D1446" s="90">
        <f t="shared" si="331"/>
        <v>6.2409838225897758</v>
      </c>
      <c r="E1446" s="90">
        <f t="shared" si="332"/>
        <v>3.1887430327669648</v>
      </c>
      <c r="F1446" s="90">
        <f t="shared" si="333"/>
        <v>2.8592615946898428</v>
      </c>
      <c r="G1446" s="90">
        <f t="shared" si="334"/>
        <v>2.9049367335110565</v>
      </c>
      <c r="H1446" s="90">
        <f t="shared" si="335"/>
        <v>3.3712098031316184</v>
      </c>
      <c r="I1446" s="90">
        <f t="shared" si="336"/>
        <v>4.5906666390728166</v>
      </c>
      <c r="J1446" s="14"/>
      <c r="K1446" s="366">
        <f t="shared" si="338"/>
        <v>2.6193367843019812</v>
      </c>
      <c r="L1446" s="14"/>
      <c r="M1446" s="109">
        <f>M1445+1</f>
        <v>2060</v>
      </c>
      <c r="N1446" s="229">
        <f t="shared" si="339"/>
        <v>9.4535010633800507</v>
      </c>
      <c r="O1446" s="229">
        <f t="shared" si="340"/>
        <v>5.2650725586807541</v>
      </c>
      <c r="P1446" s="229">
        <f t="shared" si="341"/>
        <v>4.0043778457085217</v>
      </c>
      <c r="Q1446" s="229">
        <f t="shared" si="342"/>
        <v>3.3643978905065546</v>
      </c>
      <c r="R1446" s="229">
        <f t="shared" si="343"/>
        <v>3.0130881750273755</v>
      </c>
      <c r="S1446" s="229">
        <f t="shared" si="344"/>
        <v>2.8785397624094178</v>
      </c>
      <c r="T1446" s="229">
        <f t="shared" si="345"/>
        <v>2.8399834269702677</v>
      </c>
      <c r="U1446" s="229">
        <f t="shared" si="346"/>
        <v>2.865481341397742</v>
      </c>
      <c r="V1446" s="229">
        <f t="shared" si="347"/>
        <v>2.9443921256243706</v>
      </c>
      <c r="W1446" s="229">
        <f t="shared" si="348"/>
        <v>3.1062590525363527</v>
      </c>
      <c r="X1446" s="229">
        <f t="shared" si="349"/>
        <v>3.6361605537268842</v>
      </c>
      <c r="Y1446" s="229">
        <f t="shared" si="350"/>
        <v>4.1134135963998508</v>
      </c>
      <c r="Z1446" s="229">
        <f t="shared" si="351"/>
        <v>4.5906666390728166</v>
      </c>
      <c r="AA1446" s="229">
        <f t="shared" si="352"/>
        <v>5.0679196817457832</v>
      </c>
    </row>
    <row r="1447" spans="1:27" s="2" customFormat="1" ht="25.2" customHeight="1">
      <c r="A1447" s="455"/>
      <c r="B1447" s="287">
        <f t="shared" ref="B1447" si="363">B1446+1</f>
        <v>2061</v>
      </c>
      <c r="C1447" s="309">
        <f t="shared" si="337"/>
        <v>58806</v>
      </c>
      <c r="D1447" s="90">
        <f t="shared" si="331"/>
        <v>6.2409838225897758</v>
      </c>
      <c r="E1447" s="90">
        <f t="shared" si="332"/>
        <v>3.1887430327669648</v>
      </c>
      <c r="F1447" s="90">
        <f t="shared" si="333"/>
        <v>2.8592615946898428</v>
      </c>
      <c r="G1447" s="90">
        <f t="shared" si="334"/>
        <v>2.9049367335110565</v>
      </c>
      <c r="H1447" s="90">
        <f t="shared" si="335"/>
        <v>3.3712098031316184</v>
      </c>
      <c r="I1447" s="90">
        <f t="shared" si="336"/>
        <v>4.5906666390728166</v>
      </c>
      <c r="J1447" s="14"/>
      <c r="K1447" s="366">
        <f t="shared" si="338"/>
        <v>2.6193367843019812</v>
      </c>
      <c r="L1447" s="14"/>
      <c r="M1447" s="109">
        <f t="shared" ref="M1447" si="364">M1446+1</f>
        <v>2061</v>
      </c>
      <c r="N1447" s="229">
        <f t="shared" si="339"/>
        <v>9.4535010633800507</v>
      </c>
      <c r="O1447" s="229">
        <f t="shared" si="340"/>
        <v>5.2650725586807541</v>
      </c>
      <c r="P1447" s="229">
        <f t="shared" si="341"/>
        <v>4.0043778457085217</v>
      </c>
      <c r="Q1447" s="229">
        <f t="shared" si="342"/>
        <v>3.3643978905065546</v>
      </c>
      <c r="R1447" s="229">
        <f t="shared" si="343"/>
        <v>3.0130881750273755</v>
      </c>
      <c r="S1447" s="229">
        <f t="shared" si="344"/>
        <v>2.8785397624094178</v>
      </c>
      <c r="T1447" s="229">
        <f t="shared" si="345"/>
        <v>2.8399834269702677</v>
      </c>
      <c r="U1447" s="229">
        <f t="shared" si="346"/>
        <v>2.865481341397742</v>
      </c>
      <c r="V1447" s="229">
        <f t="shared" si="347"/>
        <v>2.9443921256243706</v>
      </c>
      <c r="W1447" s="229">
        <f t="shared" si="348"/>
        <v>3.1062590525363527</v>
      </c>
      <c r="X1447" s="229">
        <f t="shared" si="349"/>
        <v>3.6361605537268842</v>
      </c>
      <c r="Y1447" s="229">
        <f t="shared" si="350"/>
        <v>4.1134135963998508</v>
      </c>
      <c r="Z1447" s="229">
        <f t="shared" si="351"/>
        <v>4.5906666390728166</v>
      </c>
      <c r="AA1447" s="229">
        <f t="shared" si="352"/>
        <v>5.0679196817457832</v>
      </c>
    </row>
    <row r="1448" spans="1:27" ht="25.2" customHeight="1">
      <c r="A1448" s="455"/>
      <c r="B1448" s="156"/>
      <c r="C1448" s="64"/>
      <c r="D1448" s="64"/>
      <c r="E1448" s="64"/>
      <c r="F1448" s="64"/>
      <c r="G1448" s="64"/>
      <c r="H1448" s="64"/>
      <c r="I1448" s="64"/>
      <c r="J1448" s="14"/>
      <c r="K1448" s="14"/>
      <c r="L1448" s="14"/>
      <c r="M1448" s="14"/>
      <c r="N1448" s="64"/>
      <c r="O1448" s="64"/>
      <c r="P1448" s="64"/>
      <c r="Q1448" s="64"/>
      <c r="R1448" s="64"/>
      <c r="S1448" s="64"/>
      <c r="T1448" s="64"/>
      <c r="U1448" s="64"/>
      <c r="V1448" s="64"/>
      <c r="W1448" s="64"/>
      <c r="X1448" s="64"/>
      <c r="Y1448" s="64"/>
      <c r="Z1448" s="64"/>
      <c r="AA1448" s="64"/>
    </row>
    <row r="1449" spans="1:27" ht="25.2" customHeight="1">
      <c r="A1449" s="455"/>
      <c r="B1449" s="156" t="s">
        <v>368</v>
      </c>
      <c r="C1449" s="64"/>
      <c r="D1449" s="64"/>
      <c r="E1449" s="64"/>
      <c r="F1449" s="64"/>
      <c r="G1449" s="64"/>
      <c r="H1449" s="64"/>
      <c r="I1449" s="64"/>
      <c r="J1449" s="14"/>
      <c r="K1449" s="14"/>
      <c r="L1449" s="14"/>
      <c r="M1449" s="14"/>
      <c r="N1449" s="14"/>
      <c r="O1449" s="14"/>
      <c r="P1449" s="64"/>
      <c r="Q1449" s="64"/>
      <c r="R1449" s="64"/>
      <c r="S1449" s="64"/>
      <c r="T1449" s="64"/>
      <c r="U1449" s="64"/>
      <c r="V1449" s="64"/>
      <c r="W1449" s="64"/>
      <c r="X1449" s="64"/>
      <c r="Y1449" s="64"/>
      <c r="Z1449" s="64"/>
      <c r="AA1449" s="64"/>
    </row>
    <row r="1450" spans="1:27" ht="25.2" customHeight="1">
      <c r="A1450" s="455"/>
      <c r="B1450" s="420" t="s">
        <v>498</v>
      </c>
      <c r="C1450" s="420"/>
      <c r="D1450" s="420"/>
      <c r="E1450" s="420"/>
      <c r="F1450" s="420"/>
      <c r="G1450" s="420"/>
      <c r="H1450" s="420"/>
      <c r="I1450" s="420"/>
      <c r="J1450" s="288"/>
      <c r="K1450" s="288"/>
      <c r="L1450" s="288"/>
      <c r="M1450" s="64"/>
      <c r="N1450" s="423" t="s">
        <v>499</v>
      </c>
      <c r="O1450" s="423"/>
      <c r="P1450" s="423"/>
      <c r="Q1450" s="423"/>
      <c r="R1450" s="423"/>
      <c r="S1450" s="423"/>
      <c r="T1450" s="423"/>
      <c r="U1450" s="423"/>
      <c r="V1450" s="423"/>
      <c r="W1450" s="423"/>
      <c r="X1450" s="423"/>
      <c r="Y1450" s="423"/>
      <c r="Z1450" s="423"/>
      <c r="AA1450" s="423"/>
    </row>
    <row r="1451" spans="1:27" ht="25.2" customHeight="1">
      <c r="A1451" s="455"/>
      <c r="B1451" s="420" t="s">
        <v>451</v>
      </c>
      <c r="C1451" s="421" t="s">
        <v>199</v>
      </c>
      <c r="D1451" s="420" t="s">
        <v>8</v>
      </c>
      <c r="E1451" s="420"/>
      <c r="F1451" s="420"/>
      <c r="G1451" s="420"/>
      <c r="H1451" s="420"/>
      <c r="I1451" s="420"/>
      <c r="M1451" s="422" t="s">
        <v>451</v>
      </c>
      <c r="N1451" s="423" t="s">
        <v>8</v>
      </c>
      <c r="O1451" s="423"/>
      <c r="P1451" s="423"/>
      <c r="Q1451" s="423"/>
      <c r="R1451" s="423"/>
      <c r="S1451" s="423"/>
      <c r="T1451" s="423"/>
      <c r="U1451" s="423"/>
      <c r="V1451" s="423"/>
      <c r="W1451" s="423"/>
      <c r="X1451" s="423"/>
      <c r="Y1451" s="423"/>
      <c r="Z1451" s="423"/>
      <c r="AA1451" s="423"/>
    </row>
    <row r="1452" spans="1:27" ht="25.2" customHeight="1">
      <c r="A1452" s="455"/>
      <c r="B1452" s="420"/>
      <c r="C1452" s="421">
        <v>43830</v>
      </c>
      <c r="D1452" s="286" t="s">
        <v>9</v>
      </c>
      <c r="E1452" s="286" t="s">
        <v>10</v>
      </c>
      <c r="F1452" s="286" t="s">
        <v>1</v>
      </c>
      <c r="G1452" s="286" t="s">
        <v>2</v>
      </c>
      <c r="H1452" s="286" t="s">
        <v>3</v>
      </c>
      <c r="I1452" s="286" t="s">
        <v>452</v>
      </c>
      <c r="M1452" s="423"/>
      <c r="N1452" s="279" t="s">
        <v>25</v>
      </c>
      <c r="O1452" s="279" t="s">
        <v>26</v>
      </c>
      <c r="P1452" s="279" t="s">
        <v>27</v>
      </c>
      <c r="Q1452" s="279" t="s">
        <v>28</v>
      </c>
      <c r="R1452" s="279" t="s">
        <v>29</v>
      </c>
      <c r="S1452" s="279" t="s">
        <v>30</v>
      </c>
      <c r="T1452" s="279" t="s">
        <v>31</v>
      </c>
      <c r="U1452" s="279" t="s">
        <v>32</v>
      </c>
      <c r="V1452" s="279" t="s">
        <v>33</v>
      </c>
      <c r="W1452" s="279" t="s">
        <v>34</v>
      </c>
      <c r="X1452" s="279" t="s">
        <v>35</v>
      </c>
      <c r="Y1452" s="279" t="s">
        <v>36</v>
      </c>
      <c r="Z1452" s="279" t="s">
        <v>37</v>
      </c>
      <c r="AA1452" s="279" t="s">
        <v>38</v>
      </c>
    </row>
    <row r="1453" spans="1:27" ht="25.2" customHeight="1">
      <c r="A1453" s="455"/>
      <c r="B1453" s="287">
        <v>2020</v>
      </c>
      <c r="C1453" s="309">
        <v>43830</v>
      </c>
      <c r="D1453" s="90">
        <f t="shared" ref="D1453:D1494" si="365">AVERAGE(N1453:P1453)</f>
        <v>0.17882127315428328</v>
      </c>
      <c r="E1453" s="90">
        <f t="shared" ref="E1453:E1494" si="366">AVERAGE(Q1453:R1453)</f>
        <v>9.1986942868834534E-2</v>
      </c>
      <c r="F1453" s="90">
        <f t="shared" ref="F1453:F1494" si="367">AVERAGE(S1453:T1453)</f>
        <v>7.201380658426676E-2</v>
      </c>
      <c r="G1453" s="90">
        <f t="shared" ref="G1453:G1494" si="368">AVERAGE(U1453:V1453)</f>
        <v>6.5893640333456627E-2</v>
      </c>
      <c r="H1453" s="90">
        <f t="shared" ref="H1453:H1494" si="369">AVERAGE(W1453:X1453)</f>
        <v>6.935321234909983E-2</v>
      </c>
      <c r="I1453" s="90">
        <f t="shared" ref="I1453:I1494" si="370">AVERAGE(Y1453:AA1453)</f>
        <v>8.3689224946768115E-2</v>
      </c>
      <c r="M1453" s="109">
        <v>2020</v>
      </c>
      <c r="N1453" s="229">
        <f>AVERAGE(N1265,N1359)</f>
        <v>0.25335217650277631</v>
      </c>
      <c r="O1453" s="229">
        <f t="shared" ref="O1453:AA1453" si="371">AVERAGE(O1265,O1359)</f>
        <v>0.16062343047779598</v>
      </c>
      <c r="P1453" s="229">
        <f t="shared" si="371"/>
        <v>0.12248821248227756</v>
      </c>
      <c r="Q1453" s="229">
        <f t="shared" si="371"/>
        <v>9.9562359171362899E-2</v>
      </c>
      <c r="R1453" s="229">
        <f t="shared" si="371"/>
        <v>8.4411526566306169E-2</v>
      </c>
      <c r="S1453" s="229">
        <f t="shared" si="371"/>
        <v>7.4949572503716783E-2</v>
      </c>
      <c r="T1453" s="229">
        <f t="shared" si="371"/>
        <v>6.9078040664816737E-2</v>
      </c>
      <c r="U1453" s="229">
        <f t="shared" si="371"/>
        <v>6.6121237801919641E-2</v>
      </c>
      <c r="V1453" s="229">
        <f t="shared" si="371"/>
        <v>6.5666042864993626E-2</v>
      </c>
      <c r="W1453" s="229">
        <f t="shared" si="371"/>
        <v>6.744222003026748E-2</v>
      </c>
      <c r="X1453" s="229">
        <f t="shared" si="371"/>
        <v>7.1264204667932179E-2</v>
      </c>
      <c r="Y1453" s="229">
        <f t="shared" si="371"/>
        <v>7.6360240361337289E-2</v>
      </c>
      <c r="Z1453" s="229">
        <f t="shared" si="371"/>
        <v>8.3158994327083513E-2</v>
      </c>
      <c r="AA1453" s="229">
        <f t="shared" si="371"/>
        <v>9.1548440151883514E-2</v>
      </c>
    </row>
    <row r="1454" spans="1:27" ht="25.2" customHeight="1">
      <c r="A1454" s="455"/>
      <c r="B1454" s="287">
        <f>B1453+1</f>
        <v>2021</v>
      </c>
      <c r="C1454" s="309">
        <f t="shared" ref="C1454:C1494" si="372">DATE(YEAR(C1453+1),12,31)</f>
        <v>44196</v>
      </c>
      <c r="D1454" s="90">
        <f t="shared" si="365"/>
        <v>0.18403910734303719</v>
      </c>
      <c r="E1454" s="90">
        <f t="shared" si="366"/>
        <v>9.4893625942713999E-2</v>
      </c>
      <c r="F1454" s="90">
        <f t="shared" si="367"/>
        <v>7.4388891889845668E-2</v>
      </c>
      <c r="G1454" s="90">
        <f t="shared" si="368"/>
        <v>6.8105833508615696E-2</v>
      </c>
      <c r="H1454" s="90">
        <f t="shared" si="369"/>
        <v>7.1657484241220926E-2</v>
      </c>
      <c r="I1454" s="90">
        <f t="shared" si="370"/>
        <v>8.6375058962867582E-2</v>
      </c>
      <c r="J1454" s="14"/>
      <c r="K1454" s="14"/>
      <c r="L1454" s="14"/>
      <c r="M1454" s="109">
        <f>M1453+1</f>
        <v>2021</v>
      </c>
      <c r="N1454" s="229">
        <f t="shared" ref="N1454:AA1469" si="373">AVERAGE(N1266,N1360)</f>
        <v>0.26055369824690405</v>
      </c>
      <c r="O1454" s="229">
        <f t="shared" si="373"/>
        <v>0.16535691747055245</v>
      </c>
      <c r="P1454" s="229">
        <f t="shared" si="373"/>
        <v>0.12620670631165506</v>
      </c>
      <c r="Q1454" s="229">
        <f t="shared" si="373"/>
        <v>0.10267066678447326</v>
      </c>
      <c r="R1454" s="229">
        <f t="shared" si="373"/>
        <v>8.7116585100954741E-2</v>
      </c>
      <c r="S1454" s="229">
        <f t="shared" si="373"/>
        <v>7.7402795092734678E-2</v>
      </c>
      <c r="T1454" s="229">
        <f t="shared" si="373"/>
        <v>7.1374988686956659E-2</v>
      </c>
      <c r="U1454" s="229">
        <f t="shared" si="373"/>
        <v>6.8339488628945788E-2</v>
      </c>
      <c r="V1454" s="229">
        <f t="shared" si="373"/>
        <v>6.7872178388285603E-2</v>
      </c>
      <c r="W1454" s="229">
        <f t="shared" si="373"/>
        <v>6.969562964230111E-2</v>
      </c>
      <c r="X1454" s="229">
        <f t="shared" si="373"/>
        <v>7.3619338840140741E-2</v>
      </c>
      <c r="Y1454" s="229">
        <f t="shared" si="373"/>
        <v>7.8851008775619666E-2</v>
      </c>
      <c r="Z1454" s="229">
        <f t="shared" si="373"/>
        <v>8.5830715916867306E-2</v>
      </c>
      <c r="AA1454" s="229">
        <f t="shared" si="373"/>
        <v>9.4443452196115774E-2</v>
      </c>
    </row>
    <row r="1455" spans="1:27" ht="25.2" customHeight="1">
      <c r="A1455" s="455"/>
      <c r="B1455" s="287">
        <f t="shared" ref="B1455:B1464" si="374">B1454+1</f>
        <v>2022</v>
      </c>
      <c r="C1455" s="309">
        <f t="shared" si="372"/>
        <v>44561</v>
      </c>
      <c r="D1455" s="90">
        <f t="shared" si="365"/>
        <v>0.23341923228332209</v>
      </c>
      <c r="E1455" s="90">
        <f t="shared" si="366"/>
        <v>0.1206349281200709</v>
      </c>
      <c r="F1455" s="90">
        <f t="shared" si="367"/>
        <v>9.4692927180953318E-2</v>
      </c>
      <c r="G1455" s="90">
        <f t="shared" si="368"/>
        <v>8.6743782071041595E-2</v>
      </c>
      <c r="H1455" s="90">
        <f t="shared" si="369"/>
        <v>9.1237228628461037E-2</v>
      </c>
      <c r="I1455" s="90">
        <f t="shared" si="370"/>
        <v>0.10985748170104755</v>
      </c>
      <c r="J1455" s="14"/>
      <c r="K1455" s="14"/>
      <c r="L1455" s="14"/>
      <c r="M1455" s="109">
        <f t="shared" ref="M1455:M1464" si="375">M1454+1</f>
        <v>2022</v>
      </c>
      <c r="N1455" s="229">
        <f t="shared" si="373"/>
        <v>0.33022329635781555</v>
      </c>
      <c r="O1455" s="229">
        <f t="shared" si="373"/>
        <v>0.20978306192543456</v>
      </c>
      <c r="P1455" s="229">
        <f t="shared" si="373"/>
        <v>0.16025133856671608</v>
      </c>
      <c r="Q1455" s="229">
        <f t="shared" si="373"/>
        <v>0.13047421695455605</v>
      </c>
      <c r="R1455" s="229">
        <f t="shared" si="373"/>
        <v>0.11079563928558575</v>
      </c>
      <c r="S1455" s="229">
        <f t="shared" si="373"/>
        <v>9.8506030999718455E-2</v>
      </c>
      <c r="T1455" s="229">
        <f t="shared" si="373"/>
        <v>9.0879823362188167E-2</v>
      </c>
      <c r="U1455" s="229">
        <f t="shared" si="373"/>
        <v>8.7039395822256532E-2</v>
      </c>
      <c r="V1455" s="229">
        <f t="shared" si="373"/>
        <v>8.6448168319826657E-2</v>
      </c>
      <c r="W1455" s="229">
        <f t="shared" si="373"/>
        <v>8.8755146504578497E-2</v>
      </c>
      <c r="X1455" s="229">
        <f t="shared" si="373"/>
        <v>9.3719310752343576E-2</v>
      </c>
      <c r="Y1455" s="229">
        <f t="shared" si="373"/>
        <v>0.10033826938060056</v>
      </c>
      <c r="Z1455" s="229">
        <f t="shared" si="373"/>
        <v>0.10916879450451374</v>
      </c>
      <c r="AA1455" s="229">
        <f t="shared" si="373"/>
        <v>0.12006538121802836</v>
      </c>
    </row>
    <row r="1456" spans="1:27" ht="25.2" customHeight="1">
      <c r="A1456" s="455"/>
      <c r="B1456" s="287">
        <f t="shared" si="374"/>
        <v>2023</v>
      </c>
      <c r="C1456" s="309">
        <f t="shared" si="372"/>
        <v>44926</v>
      </c>
      <c r="D1456" s="90">
        <f t="shared" si="365"/>
        <v>0.31232671378156879</v>
      </c>
      <c r="E1456" s="90">
        <f t="shared" si="366"/>
        <v>0.16178741954289758</v>
      </c>
      <c r="F1456" s="90">
        <f t="shared" si="367"/>
        <v>0.12716123160400722</v>
      </c>
      <c r="G1456" s="90">
        <f t="shared" si="368"/>
        <v>0.11655107885691242</v>
      </c>
      <c r="H1456" s="90">
        <f t="shared" si="369"/>
        <v>0.12254872434909002</v>
      </c>
      <c r="I1456" s="90">
        <f t="shared" si="370"/>
        <v>0.14740218048280226</v>
      </c>
      <c r="J1456" s="14"/>
      <c r="K1456" s="14"/>
      <c r="L1456" s="14"/>
      <c r="M1456" s="109">
        <f t="shared" si="375"/>
        <v>2023</v>
      </c>
      <c r="N1456" s="229">
        <f t="shared" si="373"/>
        <v>0.44153631961569023</v>
      </c>
      <c r="O1456" s="229">
        <f t="shared" si="373"/>
        <v>0.28077824229362963</v>
      </c>
      <c r="P1456" s="229">
        <f t="shared" si="373"/>
        <v>0.21466557943538639</v>
      </c>
      <c r="Q1456" s="229">
        <f t="shared" si="373"/>
        <v>0.17492044907163279</v>
      </c>
      <c r="R1456" s="229">
        <f t="shared" si="373"/>
        <v>0.14865439001416236</v>
      </c>
      <c r="S1456" s="229">
        <f t="shared" si="373"/>
        <v>0.13225078694589956</v>
      </c>
      <c r="T1456" s="229">
        <f t="shared" si="373"/>
        <v>0.12207167626211486</v>
      </c>
      <c r="U1456" s="229">
        <f t="shared" si="373"/>
        <v>0.11694565047576755</v>
      </c>
      <c r="V1456" s="229">
        <f t="shared" si="373"/>
        <v>0.11615650723805729</v>
      </c>
      <c r="W1456" s="229">
        <f t="shared" si="373"/>
        <v>0.11923575545732956</v>
      </c>
      <c r="X1456" s="229">
        <f t="shared" si="373"/>
        <v>0.12586169324085048</v>
      </c>
      <c r="Y1456" s="229">
        <f t="shared" si="373"/>
        <v>0.13469637434195916</v>
      </c>
      <c r="Z1456" s="229">
        <f t="shared" si="373"/>
        <v>0.14648295253449356</v>
      </c>
      <c r="AA1456" s="229">
        <f t="shared" si="373"/>
        <v>0.16102721457195407</v>
      </c>
    </row>
    <row r="1457" spans="1:27" ht="25.2" customHeight="1">
      <c r="A1457" s="455"/>
      <c r="B1457" s="287">
        <f t="shared" si="374"/>
        <v>2024</v>
      </c>
      <c r="C1457" s="309">
        <f t="shared" si="372"/>
        <v>45291</v>
      </c>
      <c r="D1457" s="90">
        <f t="shared" si="365"/>
        <v>0.39787353397683251</v>
      </c>
      <c r="E1457" s="90">
        <f t="shared" si="366"/>
        <v>0.20657112031142277</v>
      </c>
      <c r="F1457" s="90">
        <f t="shared" si="367"/>
        <v>0.16256883265462174</v>
      </c>
      <c r="G1457" s="90">
        <f t="shared" si="368"/>
        <v>0.1490856564504085</v>
      </c>
      <c r="H1457" s="90">
        <f t="shared" si="369"/>
        <v>0.15670734794807128</v>
      </c>
      <c r="I1457" s="90">
        <f t="shared" si="370"/>
        <v>0.188290637682169</v>
      </c>
      <c r="J1457" s="14"/>
      <c r="K1457" s="14"/>
      <c r="L1457" s="14"/>
      <c r="M1457" s="109">
        <f t="shared" si="375"/>
        <v>2024</v>
      </c>
      <c r="N1457" s="229">
        <f t="shared" si="373"/>
        <v>0.5620705935540784</v>
      </c>
      <c r="O1457" s="229">
        <f t="shared" si="373"/>
        <v>0.35778234865794489</v>
      </c>
      <c r="P1457" s="229">
        <f t="shared" si="373"/>
        <v>0.27376765971847417</v>
      </c>
      <c r="Q1457" s="229">
        <f t="shared" si="373"/>
        <v>0.22326031936933063</v>
      </c>
      <c r="R1457" s="229">
        <f t="shared" si="373"/>
        <v>0.18988192125351494</v>
      </c>
      <c r="S1457" s="229">
        <f t="shared" si="373"/>
        <v>0.16903654081222766</v>
      </c>
      <c r="T1457" s="229">
        <f t="shared" si="373"/>
        <v>0.15610112449701585</v>
      </c>
      <c r="U1457" s="229">
        <f t="shared" si="373"/>
        <v>0.14958707040636327</v>
      </c>
      <c r="V1457" s="229">
        <f t="shared" si="373"/>
        <v>0.14858424249445373</v>
      </c>
      <c r="W1457" s="229">
        <f t="shared" si="373"/>
        <v>0.15249729137382317</v>
      </c>
      <c r="X1457" s="229">
        <f t="shared" si="373"/>
        <v>0.16091740452231942</v>
      </c>
      <c r="Y1457" s="229">
        <f t="shared" si="373"/>
        <v>0.17214434581464888</v>
      </c>
      <c r="Z1457" s="229">
        <f t="shared" si="373"/>
        <v>0.18712250064453045</v>
      </c>
      <c r="AA1457" s="229">
        <f t="shared" si="373"/>
        <v>0.20560506658732761</v>
      </c>
    </row>
    <row r="1458" spans="1:27" ht="25.2" customHeight="1">
      <c r="A1458" s="455"/>
      <c r="B1458" s="287">
        <f t="shared" si="374"/>
        <v>2025</v>
      </c>
      <c r="C1458" s="309">
        <f t="shared" si="372"/>
        <v>45657</v>
      </c>
      <c r="D1458" s="90">
        <f t="shared" si="365"/>
        <v>0.44729115375176126</v>
      </c>
      <c r="E1458" s="90">
        <f t="shared" si="366"/>
        <v>0.23275211232665746</v>
      </c>
      <c r="F1458" s="90">
        <f t="shared" si="367"/>
        <v>0.18340506837919943</v>
      </c>
      <c r="G1458" s="90">
        <f t="shared" si="368"/>
        <v>0.16828415253295714</v>
      </c>
      <c r="H1458" s="90">
        <f t="shared" si="369"/>
        <v>0.17683161597900829</v>
      </c>
      <c r="I1458" s="90">
        <f t="shared" si="370"/>
        <v>0.21225118322218842</v>
      </c>
      <c r="J1458" s="14"/>
      <c r="K1458" s="14"/>
      <c r="L1458" s="14"/>
      <c r="M1458" s="109">
        <f t="shared" si="375"/>
        <v>2025</v>
      </c>
      <c r="N1458" s="229">
        <f t="shared" si="373"/>
        <v>0.63143247790742452</v>
      </c>
      <c r="O1458" s="229">
        <f t="shared" si="373"/>
        <v>0.40233027582497349</v>
      </c>
      <c r="P1458" s="229">
        <f t="shared" si="373"/>
        <v>0.30811070752288572</v>
      </c>
      <c r="Q1458" s="229">
        <f t="shared" si="373"/>
        <v>0.25146847193463712</v>
      </c>
      <c r="R1458" s="229">
        <f t="shared" si="373"/>
        <v>0.21403575271867781</v>
      </c>
      <c r="S1458" s="229">
        <f t="shared" si="373"/>
        <v>0.19065837941570823</v>
      </c>
      <c r="T1458" s="229">
        <f t="shared" si="373"/>
        <v>0.17615175734269062</v>
      </c>
      <c r="U1458" s="229">
        <f t="shared" si="373"/>
        <v>0.16884647094497601</v>
      </c>
      <c r="V1458" s="229">
        <f t="shared" si="373"/>
        <v>0.1677218341209383</v>
      </c>
      <c r="W1458" s="229">
        <f t="shared" si="373"/>
        <v>0.17211018312053744</v>
      </c>
      <c r="X1458" s="229">
        <f t="shared" si="373"/>
        <v>0.18155304883747914</v>
      </c>
      <c r="Y1458" s="229">
        <f t="shared" si="373"/>
        <v>0.19414367525375101</v>
      </c>
      <c r="Z1458" s="229">
        <f t="shared" si="373"/>
        <v>0.21094115793026266</v>
      </c>
      <c r="AA1458" s="229">
        <f t="shared" si="373"/>
        <v>0.23166871648255155</v>
      </c>
    </row>
    <row r="1459" spans="1:27" ht="25.2" customHeight="1">
      <c r="A1459" s="455"/>
      <c r="B1459" s="287">
        <f t="shared" si="374"/>
        <v>2026</v>
      </c>
      <c r="C1459" s="309">
        <f t="shared" si="372"/>
        <v>46022</v>
      </c>
      <c r="D1459" s="90">
        <f t="shared" si="365"/>
        <v>0.49607814876397366</v>
      </c>
      <c r="E1459" s="90">
        <f t="shared" si="366"/>
        <v>0.25866749170301151</v>
      </c>
      <c r="F1459" s="90">
        <f t="shared" si="367"/>
        <v>0.20405964946711663</v>
      </c>
      <c r="G1459" s="90">
        <f t="shared" si="368"/>
        <v>0.18732672038076606</v>
      </c>
      <c r="H1459" s="90">
        <f t="shared" si="369"/>
        <v>0.19678541330421687</v>
      </c>
      <c r="I1459" s="90">
        <f t="shared" si="370"/>
        <v>0.23598099596441965</v>
      </c>
      <c r="J1459" s="14"/>
      <c r="K1459" s="14"/>
      <c r="L1459" s="14"/>
      <c r="M1459" s="109">
        <f t="shared" si="375"/>
        <v>2026</v>
      </c>
      <c r="N1459" s="229">
        <f t="shared" si="373"/>
        <v>0.69985044339843716</v>
      </c>
      <c r="O1459" s="229">
        <f t="shared" si="373"/>
        <v>0.44632407370270888</v>
      </c>
      <c r="P1459" s="229">
        <f t="shared" si="373"/>
        <v>0.34205992919077477</v>
      </c>
      <c r="Q1459" s="229">
        <f t="shared" si="373"/>
        <v>0.27937916824823805</v>
      </c>
      <c r="R1459" s="229">
        <f t="shared" si="373"/>
        <v>0.23795581515778497</v>
      </c>
      <c r="S1459" s="229">
        <f t="shared" si="373"/>
        <v>0.21208622275469349</v>
      </c>
      <c r="T1459" s="229">
        <f t="shared" si="373"/>
        <v>0.19603307617953974</v>
      </c>
      <c r="U1459" s="229">
        <f t="shared" si="373"/>
        <v>0.18794898653236292</v>
      </c>
      <c r="V1459" s="229">
        <f t="shared" si="373"/>
        <v>0.1867044542291692</v>
      </c>
      <c r="W1459" s="229">
        <f t="shared" si="373"/>
        <v>0.19156063710612753</v>
      </c>
      <c r="X1459" s="229">
        <f t="shared" si="373"/>
        <v>0.2020101895023062</v>
      </c>
      <c r="Y1459" s="229">
        <f t="shared" si="373"/>
        <v>0.21594307962076853</v>
      </c>
      <c r="Z1459" s="229">
        <f t="shared" si="373"/>
        <v>0.23453131126714208</v>
      </c>
      <c r="AA1459" s="229">
        <f t="shared" si="373"/>
        <v>0.2574685970053483</v>
      </c>
    </row>
    <row r="1460" spans="1:27" ht="25.2" customHeight="1">
      <c r="A1460" s="455"/>
      <c r="B1460" s="287">
        <f t="shared" si="374"/>
        <v>2027</v>
      </c>
      <c r="C1460" s="309">
        <f t="shared" si="372"/>
        <v>46387</v>
      </c>
      <c r="D1460" s="90">
        <f t="shared" si="365"/>
        <v>0.54427557231703261</v>
      </c>
      <c r="E1460" s="90">
        <f t="shared" si="366"/>
        <v>0.28435831174404819</v>
      </c>
      <c r="F1460" s="90">
        <f t="shared" si="367"/>
        <v>0.22457362922193663</v>
      </c>
      <c r="G1460" s="90">
        <f t="shared" si="368"/>
        <v>0.20625441329739844</v>
      </c>
      <c r="H1460" s="90">
        <f t="shared" si="369"/>
        <v>0.21660979322726034</v>
      </c>
      <c r="I1460" s="90">
        <f t="shared" si="370"/>
        <v>0.25952112921242598</v>
      </c>
      <c r="J1460" s="14"/>
      <c r="K1460" s="14"/>
      <c r="L1460" s="14"/>
      <c r="M1460" s="109">
        <f t="shared" si="375"/>
        <v>2027</v>
      </c>
      <c r="N1460" s="229">
        <f t="shared" si="373"/>
        <v>0.76736554333067919</v>
      </c>
      <c r="O1460" s="229">
        <f t="shared" si="373"/>
        <v>0.48980479559471435</v>
      </c>
      <c r="P1460" s="229">
        <f t="shared" si="373"/>
        <v>0.37565637802570445</v>
      </c>
      <c r="Q1460" s="229">
        <f t="shared" si="373"/>
        <v>0.3070334616136966</v>
      </c>
      <c r="R1460" s="229">
        <f t="shared" si="373"/>
        <v>0.26168316187439977</v>
      </c>
      <c r="S1460" s="229">
        <f t="shared" si="373"/>
        <v>0.23336112413274668</v>
      </c>
      <c r="T1460" s="229">
        <f t="shared" si="373"/>
        <v>0.21578613431112659</v>
      </c>
      <c r="U1460" s="229">
        <f t="shared" si="373"/>
        <v>0.20693567047208716</v>
      </c>
      <c r="V1460" s="229">
        <f t="shared" si="373"/>
        <v>0.20557315612270971</v>
      </c>
      <c r="W1460" s="229">
        <f t="shared" si="373"/>
        <v>0.21088970663415679</v>
      </c>
      <c r="X1460" s="229">
        <f t="shared" si="373"/>
        <v>0.2223298798203639</v>
      </c>
      <c r="Y1460" s="229">
        <f t="shared" si="373"/>
        <v>0.23758361221926474</v>
      </c>
      <c r="Z1460" s="229">
        <f t="shared" si="373"/>
        <v>0.257934013958732</v>
      </c>
      <c r="AA1460" s="229">
        <f t="shared" si="373"/>
        <v>0.28304576145928118</v>
      </c>
    </row>
    <row r="1461" spans="1:27" ht="25.2" customHeight="1">
      <c r="A1461" s="455"/>
      <c r="B1461" s="287">
        <f t="shared" si="374"/>
        <v>2028</v>
      </c>
      <c r="C1461" s="309">
        <f t="shared" si="372"/>
        <v>46752</v>
      </c>
      <c r="D1461" s="90">
        <f t="shared" si="365"/>
        <v>0.5918678274942657</v>
      </c>
      <c r="E1461" s="90">
        <f t="shared" si="366"/>
        <v>0.30980897553309455</v>
      </c>
      <c r="F1461" s="90">
        <f t="shared" si="367"/>
        <v>0.24493141072698649</v>
      </c>
      <c r="G1461" s="90">
        <f t="shared" si="368"/>
        <v>0.22505163436618136</v>
      </c>
      <c r="H1461" s="90">
        <f t="shared" si="369"/>
        <v>0.2362891588314657</v>
      </c>
      <c r="I1461" s="90">
        <f t="shared" si="370"/>
        <v>0.28285598604953438</v>
      </c>
      <c r="J1461" s="14"/>
      <c r="K1461" s="14"/>
      <c r="L1461" s="14"/>
      <c r="M1461" s="109">
        <f t="shared" si="375"/>
        <v>2028</v>
      </c>
      <c r="N1461" s="229">
        <f t="shared" si="373"/>
        <v>0.83396218078747819</v>
      </c>
      <c r="O1461" s="229">
        <f t="shared" si="373"/>
        <v>0.53275684458431682</v>
      </c>
      <c r="P1461" s="229">
        <f t="shared" si="373"/>
        <v>0.40888445711100191</v>
      </c>
      <c r="Q1461" s="229">
        <f t="shared" si="373"/>
        <v>0.33441575511433985</v>
      </c>
      <c r="R1461" s="229">
        <f t="shared" si="373"/>
        <v>0.28520219595184926</v>
      </c>
      <c r="S1461" s="229">
        <f t="shared" si="373"/>
        <v>0.25446748663319485</v>
      </c>
      <c r="T1461" s="229">
        <f t="shared" si="373"/>
        <v>0.23539533482077812</v>
      </c>
      <c r="U1461" s="229">
        <f t="shared" si="373"/>
        <v>0.22579092584747587</v>
      </c>
      <c r="V1461" s="229">
        <f t="shared" si="373"/>
        <v>0.22431234288488688</v>
      </c>
      <c r="W1461" s="229">
        <f t="shared" si="373"/>
        <v>0.23008179478795221</v>
      </c>
      <c r="X1461" s="229">
        <f t="shared" si="373"/>
        <v>0.24249652287497919</v>
      </c>
      <c r="Y1461" s="229">
        <f t="shared" si="373"/>
        <v>0.25904967613256663</v>
      </c>
      <c r="Z1461" s="229">
        <f t="shared" si="373"/>
        <v>0.28113366908835941</v>
      </c>
      <c r="AA1461" s="229">
        <f t="shared" si="373"/>
        <v>0.30838461292767716</v>
      </c>
    </row>
    <row r="1462" spans="1:27" ht="25.2" customHeight="1">
      <c r="A1462" s="455"/>
      <c r="B1462" s="287">
        <f t="shared" si="374"/>
        <v>2029</v>
      </c>
      <c r="C1462" s="309">
        <f t="shared" si="372"/>
        <v>47118</v>
      </c>
      <c r="D1462" s="90">
        <f t="shared" si="365"/>
        <v>0.63883931737899946</v>
      </c>
      <c r="E1462" s="90">
        <f t="shared" si="366"/>
        <v>0.33500388615347754</v>
      </c>
      <c r="F1462" s="90">
        <f t="shared" si="367"/>
        <v>0.26511739706559312</v>
      </c>
      <c r="G1462" s="90">
        <f t="shared" si="368"/>
        <v>0.24370278667044176</v>
      </c>
      <c r="H1462" s="90">
        <f t="shared" si="369"/>
        <v>0.25580791320015994</v>
      </c>
      <c r="I1462" s="90">
        <f t="shared" si="370"/>
        <v>0.30596996955907191</v>
      </c>
      <c r="J1462" s="14"/>
      <c r="K1462" s="14"/>
      <c r="L1462" s="14"/>
      <c r="M1462" s="109">
        <f t="shared" si="375"/>
        <v>2029</v>
      </c>
      <c r="N1462" s="229">
        <f t="shared" si="373"/>
        <v>0.89962475885216087</v>
      </c>
      <c r="O1462" s="229">
        <f t="shared" si="373"/>
        <v>0.57516462375484345</v>
      </c>
      <c r="P1462" s="229">
        <f t="shared" si="373"/>
        <v>0.44172856952999406</v>
      </c>
      <c r="Q1462" s="229">
        <f t="shared" si="373"/>
        <v>0.36151045183349478</v>
      </c>
      <c r="R1462" s="229">
        <f t="shared" si="373"/>
        <v>0.30849732047346035</v>
      </c>
      <c r="S1462" s="229">
        <f t="shared" si="373"/>
        <v>0.27538971333936491</v>
      </c>
      <c r="T1462" s="229">
        <f t="shared" si="373"/>
        <v>0.25484508079182139</v>
      </c>
      <c r="U1462" s="229">
        <f t="shared" si="373"/>
        <v>0.24449915574185596</v>
      </c>
      <c r="V1462" s="229">
        <f t="shared" si="373"/>
        <v>0.24290641759902759</v>
      </c>
      <c r="W1462" s="229">
        <f t="shared" si="373"/>
        <v>0.24912130465084076</v>
      </c>
      <c r="X1462" s="229">
        <f t="shared" si="373"/>
        <v>0.26249452174947913</v>
      </c>
      <c r="Y1462" s="229">
        <f t="shared" si="373"/>
        <v>0.28032567444400114</v>
      </c>
      <c r="Z1462" s="229">
        <f t="shared" si="373"/>
        <v>0.3041146797393513</v>
      </c>
      <c r="AA1462" s="229">
        <f t="shared" si="373"/>
        <v>0.33346955449386317</v>
      </c>
    </row>
    <row r="1463" spans="1:27" ht="25.2" customHeight="1">
      <c r="A1463" s="455"/>
      <c r="B1463" s="287">
        <f t="shared" si="374"/>
        <v>2030</v>
      </c>
      <c r="C1463" s="309">
        <f t="shared" si="372"/>
        <v>47483</v>
      </c>
      <c r="D1463" s="90">
        <f t="shared" si="365"/>
        <v>0.68517444505456082</v>
      </c>
      <c r="E1463" s="90">
        <f t="shared" si="366"/>
        <v>0.35992744668852411</v>
      </c>
      <c r="F1463" s="90">
        <f t="shared" si="367"/>
        <v>0.28511599132108356</v>
      </c>
      <c r="G1463" s="90">
        <f t="shared" si="368"/>
        <v>0.26219227329350653</v>
      </c>
      <c r="H1463" s="90">
        <f t="shared" si="369"/>
        <v>0.27515045941666993</v>
      </c>
      <c r="I1463" s="90">
        <f t="shared" si="370"/>
        <v>0.32884748282436532</v>
      </c>
      <c r="J1463" s="14"/>
      <c r="K1463" s="14"/>
      <c r="L1463" s="14"/>
      <c r="M1463" s="109">
        <f t="shared" si="375"/>
        <v>2030</v>
      </c>
      <c r="N1463" s="229">
        <f t="shared" si="373"/>
        <v>0.96433768060805403</v>
      </c>
      <c r="O1463" s="229">
        <f t="shared" si="373"/>
        <v>0.61701253618962082</v>
      </c>
      <c r="P1463" s="229">
        <f t="shared" si="373"/>
        <v>0.47417311836600784</v>
      </c>
      <c r="Q1463" s="229">
        <f t="shared" si="373"/>
        <v>0.38830195485448826</v>
      </c>
      <c r="R1463" s="229">
        <f t="shared" si="373"/>
        <v>0.33155293852255996</v>
      </c>
      <c r="S1463" s="229">
        <f t="shared" si="373"/>
        <v>0.29611220733458388</v>
      </c>
      <c r="T1463" s="229">
        <f t="shared" si="373"/>
        <v>0.27411977530758319</v>
      </c>
      <c r="U1463" s="229">
        <f t="shared" si="373"/>
        <v>0.2630447632385543</v>
      </c>
      <c r="V1463" s="229">
        <f t="shared" si="373"/>
        <v>0.26133978334845875</v>
      </c>
      <c r="W1463" s="229">
        <f t="shared" si="373"/>
        <v>0.26799263930614931</v>
      </c>
      <c r="X1463" s="229">
        <f t="shared" si="373"/>
        <v>0.28230827952719056</v>
      </c>
      <c r="Y1463" s="229">
        <f t="shared" si="373"/>
        <v>0.30139601023689522</v>
      </c>
      <c r="Z1463" s="229">
        <f t="shared" si="373"/>
        <v>0.32686144899503461</v>
      </c>
      <c r="AA1463" s="229">
        <f t="shared" si="373"/>
        <v>0.3582849892411662</v>
      </c>
    </row>
    <row r="1464" spans="1:27" ht="25.2" customHeight="1">
      <c r="A1464" s="455"/>
      <c r="B1464" s="287">
        <f t="shared" si="374"/>
        <v>2031</v>
      </c>
      <c r="C1464" s="309">
        <f t="shared" si="372"/>
        <v>47848</v>
      </c>
      <c r="D1464" s="90">
        <f t="shared" si="365"/>
        <v>0.72732397532127979</v>
      </c>
      <c r="E1464" s="90">
        <f t="shared" si="366"/>
        <v>0.3831345406576967</v>
      </c>
      <c r="F1464" s="90">
        <f t="shared" si="367"/>
        <v>0.3039660543730035</v>
      </c>
      <c r="G1464" s="90">
        <f t="shared" si="368"/>
        <v>0.27970725540502805</v>
      </c>
      <c r="H1464" s="90">
        <f t="shared" si="369"/>
        <v>0.29342012832438913</v>
      </c>
      <c r="I1464" s="90">
        <f t="shared" si="370"/>
        <v>0.35024447481385951</v>
      </c>
      <c r="J1464" s="14"/>
      <c r="K1464" s="14"/>
      <c r="L1464" s="14"/>
      <c r="M1464" s="109">
        <f t="shared" si="375"/>
        <v>2031</v>
      </c>
      <c r="N1464" s="229">
        <f t="shared" si="373"/>
        <v>1.022745721584033</v>
      </c>
      <c r="O1464" s="229">
        <f t="shared" si="373"/>
        <v>0.6551923061723719</v>
      </c>
      <c r="P1464" s="229">
        <f t="shared" si="373"/>
        <v>0.50403389820743438</v>
      </c>
      <c r="Q1464" s="229">
        <f t="shared" si="373"/>
        <v>0.41316158463831298</v>
      </c>
      <c r="R1464" s="229">
        <f t="shared" si="373"/>
        <v>0.35310749667708047</v>
      </c>
      <c r="S1464" s="229">
        <f t="shared" si="373"/>
        <v>0.31560269173519029</v>
      </c>
      <c r="T1464" s="229">
        <f t="shared" si="373"/>
        <v>0.29232941701081672</v>
      </c>
      <c r="U1464" s="229">
        <f t="shared" si="373"/>
        <v>0.28060939449844463</v>
      </c>
      <c r="V1464" s="229">
        <f t="shared" si="373"/>
        <v>0.27880511631161153</v>
      </c>
      <c r="W1464" s="229">
        <f t="shared" si="373"/>
        <v>0.28584543564577725</v>
      </c>
      <c r="X1464" s="229">
        <f t="shared" si="373"/>
        <v>0.30099482100300101</v>
      </c>
      <c r="Y1464" s="229">
        <f t="shared" si="373"/>
        <v>0.3211942241488841</v>
      </c>
      <c r="Z1464" s="229">
        <f t="shared" si="373"/>
        <v>0.3481427740622024</v>
      </c>
      <c r="AA1464" s="229">
        <f t="shared" si="373"/>
        <v>0.38139642623049186</v>
      </c>
    </row>
    <row r="1465" spans="1:27" ht="25.2" customHeight="1">
      <c r="A1465" s="455"/>
      <c r="B1465" s="287">
        <f>B1464+1</f>
        <v>2032</v>
      </c>
      <c r="C1465" s="309">
        <f t="shared" si="372"/>
        <v>48213</v>
      </c>
      <c r="D1465" s="90">
        <f t="shared" si="365"/>
        <v>0.7997617870537983</v>
      </c>
      <c r="E1465" s="90">
        <f t="shared" si="366"/>
        <v>0.4223474266184627</v>
      </c>
      <c r="F1465" s="90">
        <f t="shared" si="367"/>
        <v>0.33553673283009666</v>
      </c>
      <c r="G1465" s="90">
        <f t="shared" si="368"/>
        <v>0.30893620946895195</v>
      </c>
      <c r="H1465" s="90">
        <f t="shared" si="369"/>
        <v>0.3239727987461628</v>
      </c>
      <c r="I1465" s="90">
        <f t="shared" si="370"/>
        <v>0.38628245217419832</v>
      </c>
      <c r="J1465" s="14"/>
      <c r="K1465" s="14"/>
      <c r="L1465" s="14"/>
      <c r="M1465" s="109">
        <f>M1464+1</f>
        <v>2032</v>
      </c>
      <c r="N1465" s="229">
        <f t="shared" si="373"/>
        <v>1.1237008688371355</v>
      </c>
      <c r="O1465" s="229">
        <f t="shared" si="373"/>
        <v>0.72066718089432369</v>
      </c>
      <c r="P1465" s="229">
        <f t="shared" si="373"/>
        <v>0.55491731142993572</v>
      </c>
      <c r="Q1465" s="229">
        <f t="shared" si="373"/>
        <v>0.45527300904020296</v>
      </c>
      <c r="R1465" s="229">
        <f t="shared" si="373"/>
        <v>0.38942184419672249</v>
      </c>
      <c r="S1465" s="229">
        <f t="shared" si="373"/>
        <v>0.34829666560362965</v>
      </c>
      <c r="T1465" s="229">
        <f t="shared" si="373"/>
        <v>0.32277680005656362</v>
      </c>
      <c r="U1465" s="229">
        <f t="shared" si="373"/>
        <v>0.30992543288685936</v>
      </c>
      <c r="V1465" s="229">
        <f t="shared" si="373"/>
        <v>0.30794698605104459</v>
      </c>
      <c r="W1465" s="229">
        <f t="shared" si="373"/>
        <v>0.31566691394877855</v>
      </c>
      <c r="X1465" s="229">
        <f t="shared" si="373"/>
        <v>0.332278683543547</v>
      </c>
      <c r="Y1465" s="229">
        <f t="shared" si="373"/>
        <v>0.3544279538339915</v>
      </c>
      <c r="Z1465" s="229">
        <f t="shared" si="373"/>
        <v>0.38397787229716518</v>
      </c>
      <c r="AA1465" s="229">
        <f t="shared" si="373"/>
        <v>0.42044153039143833</v>
      </c>
    </row>
    <row r="1466" spans="1:27" ht="25.2" customHeight="1">
      <c r="A1466" s="455"/>
      <c r="B1466" s="287">
        <f t="shared" ref="B1466:B1473" si="376">B1465+1</f>
        <v>2033</v>
      </c>
      <c r="C1466" s="309">
        <f t="shared" si="372"/>
        <v>48579</v>
      </c>
      <c r="D1466" s="90">
        <f t="shared" si="365"/>
        <v>0.87004919789346469</v>
      </c>
      <c r="E1466" s="90">
        <f t="shared" si="366"/>
        <v>0.46048243071872141</v>
      </c>
      <c r="F1466" s="90">
        <f t="shared" si="367"/>
        <v>0.36627622412370375</v>
      </c>
      <c r="G1466" s="90">
        <f t="shared" si="368"/>
        <v>0.33740956853165477</v>
      </c>
      <c r="H1466" s="90">
        <f t="shared" si="369"/>
        <v>0.35372714386847565</v>
      </c>
      <c r="I1466" s="90">
        <f t="shared" si="370"/>
        <v>0.42134503548463648</v>
      </c>
      <c r="J1466" s="14"/>
      <c r="K1466" s="14"/>
      <c r="L1466" s="14"/>
      <c r="M1466" s="109">
        <f t="shared" ref="M1466:M1473" si="377">M1465+1</f>
        <v>2033</v>
      </c>
      <c r="N1466" s="229">
        <f t="shared" si="373"/>
        <v>1.2215850597894458</v>
      </c>
      <c r="O1466" s="229">
        <f t="shared" si="373"/>
        <v>0.78421642219216514</v>
      </c>
      <c r="P1466" s="229">
        <f t="shared" si="373"/>
        <v>0.60434611169878294</v>
      </c>
      <c r="Q1466" s="229">
        <f t="shared" si="373"/>
        <v>0.49621298515301193</v>
      </c>
      <c r="R1466" s="229">
        <f t="shared" si="373"/>
        <v>0.42475187628443084</v>
      </c>
      <c r="S1466" s="229">
        <f t="shared" si="373"/>
        <v>0.38012319170966125</v>
      </c>
      <c r="T1466" s="229">
        <f t="shared" si="373"/>
        <v>0.35242925653774626</v>
      </c>
      <c r="U1466" s="229">
        <f t="shared" si="373"/>
        <v>0.33848306514375648</v>
      </c>
      <c r="V1466" s="229">
        <f t="shared" si="373"/>
        <v>0.33633607191955306</v>
      </c>
      <c r="W1466" s="229">
        <f t="shared" si="373"/>
        <v>0.34471367023947375</v>
      </c>
      <c r="X1466" s="229">
        <f t="shared" si="373"/>
        <v>0.36274061749747755</v>
      </c>
      <c r="Y1466" s="229">
        <f t="shared" si="373"/>
        <v>0.38677681213954973</v>
      </c>
      <c r="Z1466" s="229">
        <f t="shared" si="373"/>
        <v>0.41884412553292272</v>
      </c>
      <c r="AA1466" s="229">
        <f t="shared" si="373"/>
        <v>0.45841416878143698</v>
      </c>
    </row>
    <row r="1467" spans="1:27" ht="25.2" customHeight="1">
      <c r="A1467" s="455"/>
      <c r="B1467" s="287">
        <f t="shared" si="376"/>
        <v>2034</v>
      </c>
      <c r="C1467" s="309">
        <f t="shared" si="372"/>
        <v>48944</v>
      </c>
      <c r="D1467" s="90">
        <f t="shared" si="365"/>
        <v>0.93809481687905283</v>
      </c>
      <c r="E1467" s="90">
        <f t="shared" si="366"/>
        <v>0.49744816199724662</v>
      </c>
      <c r="F1467" s="90">
        <f t="shared" si="367"/>
        <v>0.39609313729259871</v>
      </c>
      <c r="G1467" s="90">
        <f t="shared" si="368"/>
        <v>0.36503594163191044</v>
      </c>
      <c r="H1467" s="90">
        <f t="shared" si="369"/>
        <v>0.38259177273010159</v>
      </c>
      <c r="I1467" s="90">
        <f t="shared" si="370"/>
        <v>0.4553408337839478</v>
      </c>
      <c r="J1467" s="14"/>
      <c r="K1467" s="14"/>
      <c r="L1467" s="14"/>
      <c r="M1467" s="109">
        <f t="shared" si="377"/>
        <v>2034</v>
      </c>
      <c r="N1467" s="229">
        <f t="shared" si="373"/>
        <v>1.3163069034797381</v>
      </c>
      <c r="O1467" s="229">
        <f t="shared" si="373"/>
        <v>0.84574863910467024</v>
      </c>
      <c r="P1467" s="229">
        <f t="shared" si="373"/>
        <v>0.65222890805275013</v>
      </c>
      <c r="Q1467" s="229">
        <f t="shared" si="373"/>
        <v>0.53589012201551378</v>
      </c>
      <c r="R1467" s="229">
        <f t="shared" si="373"/>
        <v>0.45900620197897946</v>
      </c>
      <c r="S1467" s="229">
        <f t="shared" si="373"/>
        <v>0.41099087909205895</v>
      </c>
      <c r="T1467" s="229">
        <f t="shared" si="373"/>
        <v>0.38119539549313847</v>
      </c>
      <c r="U1467" s="229">
        <f t="shared" si="373"/>
        <v>0.36619090030791007</v>
      </c>
      <c r="V1467" s="229">
        <f t="shared" si="373"/>
        <v>0.36388098295591087</v>
      </c>
      <c r="W1467" s="229">
        <f t="shared" si="373"/>
        <v>0.37289431355663671</v>
      </c>
      <c r="X1467" s="229">
        <f t="shared" si="373"/>
        <v>0.39228923190356646</v>
      </c>
      <c r="Y1467" s="229">
        <f t="shared" si="373"/>
        <v>0.41814940810433282</v>
      </c>
      <c r="Z1467" s="229">
        <f t="shared" si="373"/>
        <v>0.45265014280824878</v>
      </c>
      <c r="AA1467" s="229">
        <f t="shared" si="373"/>
        <v>0.49522295043926179</v>
      </c>
    </row>
    <row r="1468" spans="1:27" ht="25.2" customHeight="1">
      <c r="A1468" s="455"/>
      <c r="B1468" s="287">
        <f t="shared" si="376"/>
        <v>2035</v>
      </c>
      <c r="C1468" s="309">
        <f t="shared" si="372"/>
        <v>49309</v>
      </c>
      <c r="D1468" s="90">
        <f t="shared" si="365"/>
        <v>1.0038072530493365</v>
      </c>
      <c r="E1468" s="90">
        <f t="shared" si="366"/>
        <v>0.53315322949281219</v>
      </c>
      <c r="F1468" s="90">
        <f t="shared" si="367"/>
        <v>0.42489608137555535</v>
      </c>
      <c r="G1468" s="90">
        <f t="shared" si="368"/>
        <v>0.39172393780849279</v>
      </c>
      <c r="H1468" s="90">
        <f t="shared" si="369"/>
        <v>0.41047529436981445</v>
      </c>
      <c r="I1468" s="90">
        <f t="shared" si="370"/>
        <v>0.4881784561109061</v>
      </c>
      <c r="J1468" s="14"/>
      <c r="K1468" s="14"/>
      <c r="L1468" s="14"/>
      <c r="M1468" s="109">
        <f t="shared" si="377"/>
        <v>2035</v>
      </c>
      <c r="N1468" s="229">
        <f t="shared" si="373"/>
        <v>1.407775008946786</v>
      </c>
      <c r="O1468" s="229">
        <f t="shared" si="373"/>
        <v>0.90517244067061275</v>
      </c>
      <c r="P1468" s="229">
        <f t="shared" si="373"/>
        <v>0.69847430953061096</v>
      </c>
      <c r="Q1468" s="229">
        <f t="shared" si="373"/>
        <v>0.57421302866648227</v>
      </c>
      <c r="R1468" s="229">
        <f t="shared" si="373"/>
        <v>0.4920934303191421</v>
      </c>
      <c r="S1468" s="229">
        <f t="shared" si="373"/>
        <v>0.44080833678959652</v>
      </c>
      <c r="T1468" s="229">
        <f t="shared" si="373"/>
        <v>0.40898382596151417</v>
      </c>
      <c r="U1468" s="229">
        <f t="shared" si="373"/>
        <v>0.3929575474180938</v>
      </c>
      <c r="V1468" s="229">
        <f t="shared" si="373"/>
        <v>0.39049032819889179</v>
      </c>
      <c r="W1468" s="229">
        <f t="shared" si="373"/>
        <v>0.40011745293904133</v>
      </c>
      <c r="X1468" s="229">
        <f t="shared" si="373"/>
        <v>0.42083313580058757</v>
      </c>
      <c r="Y1468" s="229">
        <f t="shared" si="373"/>
        <v>0.44845435076711448</v>
      </c>
      <c r="Z1468" s="229">
        <f t="shared" si="373"/>
        <v>0.48530453316191724</v>
      </c>
      <c r="AA1468" s="229">
        <f t="shared" si="373"/>
        <v>0.53077648440368641</v>
      </c>
    </row>
    <row r="1469" spans="1:27" ht="25.2" customHeight="1">
      <c r="A1469" s="455"/>
      <c r="B1469" s="287">
        <f t="shared" si="376"/>
        <v>2036</v>
      </c>
      <c r="C1469" s="309">
        <f t="shared" si="372"/>
        <v>49674</v>
      </c>
      <c r="D1469" s="90">
        <f t="shared" si="365"/>
        <v>1.0682541051900047</v>
      </c>
      <c r="E1469" s="90">
        <f t="shared" si="366"/>
        <v>0.56866523199110675</v>
      </c>
      <c r="F1469" s="90">
        <f t="shared" si="367"/>
        <v>0.45375265515826224</v>
      </c>
      <c r="G1469" s="90">
        <f t="shared" si="368"/>
        <v>0.41854115584709028</v>
      </c>
      <c r="H1469" s="90">
        <f t="shared" si="369"/>
        <v>0.4384453075733028</v>
      </c>
      <c r="I1469" s="90">
        <f t="shared" si="370"/>
        <v>0.52092550125119985</v>
      </c>
      <c r="J1469" s="14"/>
      <c r="K1469" s="14"/>
      <c r="L1469" s="14"/>
      <c r="M1469" s="109">
        <f t="shared" si="377"/>
        <v>2036</v>
      </c>
      <c r="N1469" s="229">
        <f t="shared" si="373"/>
        <v>1.4970569749762785</v>
      </c>
      <c r="O1469" s="229">
        <f t="shared" si="373"/>
        <v>0.96355542567568109</v>
      </c>
      <c r="P1469" s="229">
        <f t="shared" si="373"/>
        <v>0.74414991491805416</v>
      </c>
      <c r="Q1469" s="229">
        <f t="shared" si="373"/>
        <v>0.61224930389160614</v>
      </c>
      <c r="R1469" s="229">
        <f t="shared" si="373"/>
        <v>0.52508116009060746</v>
      </c>
      <c r="S1469" s="229">
        <f t="shared" si="373"/>
        <v>0.47064316358796271</v>
      </c>
      <c r="T1469" s="229">
        <f t="shared" si="373"/>
        <v>0.43686214672856172</v>
      </c>
      <c r="U1469" s="229">
        <f t="shared" si="373"/>
        <v>0.41985060525999618</v>
      </c>
      <c r="V1469" s="229">
        <f t="shared" si="373"/>
        <v>0.41723170643418439</v>
      </c>
      <c r="W1469" s="229">
        <f t="shared" si="373"/>
        <v>0.42745068717237605</v>
      </c>
      <c r="X1469" s="229">
        <f t="shared" si="373"/>
        <v>0.44943992797422949</v>
      </c>
      <c r="Y1469" s="229">
        <f t="shared" si="373"/>
        <v>0.47875923891358341</v>
      </c>
      <c r="Z1469" s="229">
        <f t="shared" si="373"/>
        <v>0.51787489537961673</v>
      </c>
      <c r="AA1469" s="229">
        <f t="shared" si="373"/>
        <v>0.56614236946039953</v>
      </c>
    </row>
    <row r="1470" spans="1:27" ht="25.2" customHeight="1">
      <c r="A1470" s="455"/>
      <c r="B1470" s="287">
        <f t="shared" si="376"/>
        <v>2037</v>
      </c>
      <c r="C1470" s="309">
        <f t="shared" si="372"/>
        <v>50040</v>
      </c>
      <c r="D1470" s="90">
        <f t="shared" si="365"/>
        <v>1.1278509413137816</v>
      </c>
      <c r="E1470" s="90">
        <f t="shared" si="366"/>
        <v>0.60166158249004398</v>
      </c>
      <c r="F1470" s="90">
        <f t="shared" si="367"/>
        <v>0.48063051400909107</v>
      </c>
      <c r="G1470" s="90">
        <f t="shared" si="368"/>
        <v>0.44354418715170396</v>
      </c>
      <c r="H1470" s="90">
        <f t="shared" si="369"/>
        <v>0.46450813049913009</v>
      </c>
      <c r="I1470" s="90">
        <f t="shared" si="370"/>
        <v>0.55137996162926772</v>
      </c>
      <c r="J1470" s="14"/>
      <c r="K1470" s="14"/>
      <c r="L1470" s="14"/>
      <c r="M1470" s="109">
        <f t="shared" si="377"/>
        <v>2037</v>
      </c>
      <c r="N1470" s="229">
        <f t="shared" ref="N1470:AA1485" si="378">AVERAGE(N1282,N1376)</f>
        <v>1.5794853135324538</v>
      </c>
      <c r="O1470" s="229">
        <f t="shared" si="378"/>
        <v>1.0175776065804023</v>
      </c>
      <c r="P1470" s="229">
        <f t="shared" si="378"/>
        <v>0.7864899038284886</v>
      </c>
      <c r="Q1470" s="229">
        <f t="shared" si="378"/>
        <v>0.6475662774873665</v>
      </c>
      <c r="R1470" s="229">
        <f t="shared" si="378"/>
        <v>0.55575688749272156</v>
      </c>
      <c r="S1470" s="229">
        <f t="shared" si="378"/>
        <v>0.49842035337025048</v>
      </c>
      <c r="T1470" s="229">
        <f t="shared" si="378"/>
        <v>0.46284067464793172</v>
      </c>
      <c r="U1470" s="229">
        <f t="shared" si="378"/>
        <v>0.44492335787377646</v>
      </c>
      <c r="V1470" s="229">
        <f t="shared" si="378"/>
        <v>0.44216501642963152</v>
      </c>
      <c r="W1470" s="229">
        <f t="shared" si="378"/>
        <v>0.45292810426229524</v>
      </c>
      <c r="X1470" s="229">
        <f t="shared" si="378"/>
        <v>0.47608815673596494</v>
      </c>
      <c r="Y1470" s="229">
        <f t="shared" si="378"/>
        <v>0.50696856711330007</v>
      </c>
      <c r="Z1470" s="229">
        <f t="shared" si="378"/>
        <v>0.5481669270047892</v>
      </c>
      <c r="AA1470" s="229">
        <f t="shared" si="378"/>
        <v>0.59900439076971379</v>
      </c>
    </row>
    <row r="1471" spans="1:27" ht="25.2" customHeight="1">
      <c r="A1471" s="455"/>
      <c r="B1471" s="287">
        <f t="shared" si="376"/>
        <v>2038</v>
      </c>
      <c r="C1471" s="309">
        <f t="shared" si="372"/>
        <v>50405</v>
      </c>
      <c r="D1471" s="90">
        <f t="shared" si="365"/>
        <v>1.1853221540799865</v>
      </c>
      <c r="E1471" s="90">
        <f t="shared" si="366"/>
        <v>0.63356652441259864</v>
      </c>
      <c r="F1471" s="90">
        <f t="shared" si="367"/>
        <v>0.50665484845566489</v>
      </c>
      <c r="G1471" s="90">
        <f t="shared" si="368"/>
        <v>0.46776658649424668</v>
      </c>
      <c r="H1471" s="90">
        <f t="shared" si="369"/>
        <v>0.48974911724672671</v>
      </c>
      <c r="I1471" s="90">
        <f t="shared" si="370"/>
        <v>0.58084184096260905</v>
      </c>
      <c r="J1471" s="14"/>
      <c r="K1471" s="14"/>
      <c r="L1471" s="14"/>
      <c r="M1471" s="109">
        <f t="shared" si="377"/>
        <v>2038</v>
      </c>
      <c r="N1471" s="229">
        <f t="shared" si="378"/>
        <v>1.6589003503019724</v>
      </c>
      <c r="O1471" s="229">
        <f t="shared" si="378"/>
        <v>1.0696909041866953</v>
      </c>
      <c r="P1471" s="229">
        <f t="shared" si="378"/>
        <v>0.82737520775129181</v>
      </c>
      <c r="Q1471" s="229">
        <f t="shared" si="378"/>
        <v>0.68170161773633398</v>
      </c>
      <c r="R1471" s="229">
        <f t="shared" si="378"/>
        <v>0.58543143108886331</v>
      </c>
      <c r="S1471" s="229">
        <f t="shared" si="378"/>
        <v>0.52530905317075161</v>
      </c>
      <c r="T1471" s="229">
        <f t="shared" si="378"/>
        <v>0.48800064374057822</v>
      </c>
      <c r="U1471" s="229">
        <f t="shared" si="378"/>
        <v>0.46921276779269971</v>
      </c>
      <c r="V1471" s="229">
        <f t="shared" si="378"/>
        <v>0.46632040519579365</v>
      </c>
      <c r="W1471" s="229">
        <f t="shared" si="378"/>
        <v>0.47760644548659703</v>
      </c>
      <c r="X1471" s="229">
        <f t="shared" si="378"/>
        <v>0.50189178900685638</v>
      </c>
      <c r="Y1471" s="229">
        <f t="shared" si="378"/>
        <v>0.53427260398612952</v>
      </c>
      <c r="Z1471" s="229">
        <f t="shared" si="378"/>
        <v>0.57747269274126278</v>
      </c>
      <c r="AA1471" s="229">
        <f t="shared" si="378"/>
        <v>0.63078022616043472</v>
      </c>
    </row>
    <row r="1472" spans="1:27" ht="25.2" customHeight="1">
      <c r="A1472" s="455"/>
      <c r="B1472" s="287">
        <f t="shared" si="376"/>
        <v>2039</v>
      </c>
      <c r="C1472" s="309">
        <f t="shared" si="372"/>
        <v>50770</v>
      </c>
      <c r="D1472" s="90">
        <f t="shared" si="365"/>
        <v>1.2406191879350936</v>
      </c>
      <c r="E1472" s="90">
        <f t="shared" si="366"/>
        <v>0.66433150220524562</v>
      </c>
      <c r="F1472" s="90">
        <f t="shared" si="367"/>
        <v>0.53177710294445857</v>
      </c>
      <c r="G1472" s="90">
        <f t="shared" si="368"/>
        <v>0.49115979832119344</v>
      </c>
      <c r="H1472" s="90">
        <f t="shared" si="369"/>
        <v>0.51411971226256759</v>
      </c>
      <c r="I1472" s="90">
        <f t="shared" si="370"/>
        <v>0.60926258369769914</v>
      </c>
      <c r="J1472" s="14"/>
      <c r="K1472" s="14"/>
      <c r="L1472" s="14"/>
      <c r="M1472" s="109">
        <f t="shared" si="377"/>
        <v>2039</v>
      </c>
      <c r="N1472" s="229">
        <f t="shared" si="378"/>
        <v>1.7352535297313083</v>
      </c>
      <c r="O1472" s="229">
        <f t="shared" si="378"/>
        <v>1.1198467629410345</v>
      </c>
      <c r="P1472" s="229">
        <f t="shared" si="378"/>
        <v>0.86675727113293866</v>
      </c>
      <c r="Q1472" s="229">
        <f t="shared" si="378"/>
        <v>0.71460676908498333</v>
      </c>
      <c r="R1472" s="229">
        <f t="shared" si="378"/>
        <v>0.61405623532550779</v>
      </c>
      <c r="S1472" s="229">
        <f t="shared" si="378"/>
        <v>0.5512607074359408</v>
      </c>
      <c r="T1472" s="229">
        <f t="shared" si="378"/>
        <v>0.51229349845297634</v>
      </c>
      <c r="U1472" s="229">
        <f t="shared" si="378"/>
        <v>0.49267027946324127</v>
      </c>
      <c r="V1472" s="229">
        <f t="shared" si="378"/>
        <v>0.48964931717914562</v>
      </c>
      <c r="W1472" s="229">
        <f t="shared" si="378"/>
        <v>0.5014371552917567</v>
      </c>
      <c r="X1472" s="229">
        <f t="shared" si="378"/>
        <v>0.52680226923337847</v>
      </c>
      <c r="Y1472" s="229">
        <f t="shared" si="378"/>
        <v>0.56062279397854664</v>
      </c>
      <c r="Z1472" s="229">
        <f t="shared" si="378"/>
        <v>0.60574363703551315</v>
      </c>
      <c r="AA1472" s="229">
        <f t="shared" si="378"/>
        <v>0.66142132007903753</v>
      </c>
    </row>
    <row r="1473" spans="1:27" ht="25.2" customHeight="1">
      <c r="A1473" s="455"/>
      <c r="B1473" s="287">
        <f t="shared" si="376"/>
        <v>2040</v>
      </c>
      <c r="C1473" s="309">
        <f t="shared" si="372"/>
        <v>51135</v>
      </c>
      <c r="D1473" s="90">
        <f t="shared" si="365"/>
        <v>1.2936934873255788</v>
      </c>
      <c r="E1473" s="90">
        <f t="shared" si="366"/>
        <v>0.69390796031445956</v>
      </c>
      <c r="F1473" s="90">
        <f t="shared" si="367"/>
        <v>0.55594872192194722</v>
      </c>
      <c r="G1473" s="90">
        <f t="shared" si="368"/>
        <v>0.51367526707901912</v>
      </c>
      <c r="H1473" s="90">
        <f t="shared" si="369"/>
        <v>0.53757135999312777</v>
      </c>
      <c r="I1473" s="90">
        <f t="shared" si="370"/>
        <v>0.63659363428101268</v>
      </c>
      <c r="J1473" s="14"/>
      <c r="K1473" s="14"/>
      <c r="L1473" s="14"/>
      <c r="M1473" s="109">
        <f t="shared" si="377"/>
        <v>2040</v>
      </c>
      <c r="N1473" s="229">
        <f t="shared" si="378"/>
        <v>1.8084962962669369</v>
      </c>
      <c r="O1473" s="229">
        <f t="shared" si="378"/>
        <v>1.1679966272898952</v>
      </c>
      <c r="P1473" s="229">
        <f t="shared" si="378"/>
        <v>0.90458753841990414</v>
      </c>
      <c r="Q1473" s="229">
        <f t="shared" si="378"/>
        <v>0.74623317597978955</v>
      </c>
      <c r="R1473" s="229">
        <f t="shared" si="378"/>
        <v>0.64158274464912957</v>
      </c>
      <c r="S1473" s="229">
        <f t="shared" si="378"/>
        <v>0.57622676061229328</v>
      </c>
      <c r="T1473" s="229">
        <f t="shared" si="378"/>
        <v>0.53567068323160116</v>
      </c>
      <c r="U1473" s="229">
        <f t="shared" si="378"/>
        <v>0.51524733733187578</v>
      </c>
      <c r="V1473" s="229">
        <f t="shared" si="378"/>
        <v>0.51210319682616245</v>
      </c>
      <c r="W1473" s="229">
        <f t="shared" si="378"/>
        <v>0.52437167812424901</v>
      </c>
      <c r="X1473" s="229">
        <f t="shared" si="378"/>
        <v>0.55077104186200643</v>
      </c>
      <c r="Y1473" s="229">
        <f t="shared" si="378"/>
        <v>0.58597058153702664</v>
      </c>
      <c r="Z1473" s="229">
        <f t="shared" si="378"/>
        <v>0.63293120433401451</v>
      </c>
      <c r="AA1473" s="229">
        <f t="shared" si="378"/>
        <v>0.69087911697199711</v>
      </c>
    </row>
    <row r="1474" spans="1:27" ht="25.2" customHeight="1">
      <c r="A1474" s="455"/>
      <c r="B1474" s="287">
        <f>B1473+1</f>
        <v>2041</v>
      </c>
      <c r="C1474" s="309">
        <f t="shared" si="372"/>
        <v>51501</v>
      </c>
      <c r="D1474" s="90">
        <f t="shared" si="365"/>
        <v>1.3471976703597406</v>
      </c>
      <c r="E1474" s="90">
        <f t="shared" si="366"/>
        <v>0.72494851684854011</v>
      </c>
      <c r="F1474" s="90">
        <f t="shared" si="367"/>
        <v>0.58182232349643004</v>
      </c>
      <c r="G1474" s="90">
        <f t="shared" si="368"/>
        <v>0.53796561087602313</v>
      </c>
      <c r="H1474" s="90">
        <f t="shared" si="369"/>
        <v>0.5627566785467063</v>
      </c>
      <c r="I1474" s="90">
        <f t="shared" si="370"/>
        <v>0.66548761082084917</v>
      </c>
      <c r="J1474" s="14"/>
      <c r="K1474" s="14"/>
      <c r="L1474" s="14"/>
      <c r="M1474" s="109">
        <f>M1473+1</f>
        <v>2041</v>
      </c>
      <c r="N1474" s="229">
        <f t="shared" si="378"/>
        <v>1.8812812680171576</v>
      </c>
      <c r="O1474" s="229">
        <f t="shared" si="378"/>
        <v>1.2167931153415767</v>
      </c>
      <c r="P1474" s="229">
        <f t="shared" si="378"/>
        <v>0.94351862772048756</v>
      </c>
      <c r="Q1474" s="229">
        <f t="shared" si="378"/>
        <v>0.77923345652905196</v>
      </c>
      <c r="R1474" s="229">
        <f t="shared" si="378"/>
        <v>0.67066357716802827</v>
      </c>
      <c r="S1474" s="229">
        <f t="shared" si="378"/>
        <v>0.60285983080810834</v>
      </c>
      <c r="T1474" s="229">
        <f t="shared" si="378"/>
        <v>0.56078481618475173</v>
      </c>
      <c r="U1474" s="229">
        <f t="shared" si="378"/>
        <v>0.53959655950690277</v>
      </c>
      <c r="V1474" s="229">
        <f t="shared" si="378"/>
        <v>0.53633466224514348</v>
      </c>
      <c r="W1474" s="229">
        <f t="shared" si="378"/>
        <v>0.54906263209237327</v>
      </c>
      <c r="X1474" s="229">
        <f t="shared" si="378"/>
        <v>0.57645072500103933</v>
      </c>
      <c r="Y1474" s="229">
        <f t="shared" si="378"/>
        <v>0.61296858476986826</v>
      </c>
      <c r="Z1474" s="229">
        <f t="shared" si="378"/>
        <v>0.66168801274506661</v>
      </c>
      <c r="AA1474" s="229">
        <f t="shared" si="378"/>
        <v>0.72180623494761254</v>
      </c>
    </row>
    <row r="1475" spans="1:27" ht="25.2" customHeight="1">
      <c r="A1475" s="455"/>
      <c r="B1475" s="287">
        <f t="shared" ref="B1475:B1483" si="379">B1474+1</f>
        <v>2042</v>
      </c>
      <c r="C1475" s="309">
        <f t="shared" si="372"/>
        <v>51866</v>
      </c>
      <c r="D1475" s="90">
        <f t="shared" si="365"/>
        <v>1.39899073993295</v>
      </c>
      <c r="E1475" s="90">
        <f t="shared" si="366"/>
        <v>0.75531217470285783</v>
      </c>
      <c r="F1475" s="90">
        <f t="shared" si="367"/>
        <v>0.60725691056327757</v>
      </c>
      <c r="G1475" s="90">
        <f t="shared" si="368"/>
        <v>0.56188983260757586</v>
      </c>
      <c r="H1475" s="90">
        <f t="shared" si="369"/>
        <v>0.58753467081867394</v>
      </c>
      <c r="I1475" s="90">
        <f t="shared" si="370"/>
        <v>0.69380351621257896</v>
      </c>
      <c r="J1475" s="14"/>
      <c r="K1475" s="14"/>
      <c r="L1475" s="14"/>
      <c r="M1475" s="109">
        <f t="shared" ref="M1475:M1483" si="380">M1474+1</f>
        <v>2042</v>
      </c>
      <c r="N1475" s="229">
        <f t="shared" si="378"/>
        <v>1.9514674478773408</v>
      </c>
      <c r="O1475" s="229">
        <f t="shared" si="378"/>
        <v>1.2640952299914494</v>
      </c>
      <c r="P1475" s="229">
        <f t="shared" si="378"/>
        <v>0.98140954193005947</v>
      </c>
      <c r="Q1475" s="229">
        <f t="shared" si="378"/>
        <v>0.81146661362814121</v>
      </c>
      <c r="R1475" s="229">
        <f t="shared" si="378"/>
        <v>0.69915773577757445</v>
      </c>
      <c r="S1475" s="229">
        <f t="shared" si="378"/>
        <v>0.62901892091875622</v>
      </c>
      <c r="T1475" s="229">
        <f t="shared" si="378"/>
        <v>0.58549490020779893</v>
      </c>
      <c r="U1475" s="229">
        <f t="shared" si="378"/>
        <v>0.56357694888369259</v>
      </c>
      <c r="V1475" s="229">
        <f t="shared" si="378"/>
        <v>0.56020271633145924</v>
      </c>
      <c r="W1475" s="229">
        <f t="shared" si="378"/>
        <v>0.57336902009150004</v>
      </c>
      <c r="X1475" s="229">
        <f t="shared" si="378"/>
        <v>0.60170032154584796</v>
      </c>
      <c r="Y1475" s="229">
        <f t="shared" si="378"/>
        <v>0.63947580657244263</v>
      </c>
      <c r="Z1475" s="229">
        <f t="shared" si="378"/>
        <v>0.68987306516403979</v>
      </c>
      <c r="AA1475" s="229">
        <f t="shared" si="378"/>
        <v>0.75206167690125469</v>
      </c>
    </row>
    <row r="1476" spans="1:27" ht="25.2" customHeight="1">
      <c r="A1476" s="455"/>
      <c r="B1476" s="287">
        <f t="shared" si="379"/>
        <v>2043</v>
      </c>
      <c r="C1476" s="309">
        <f t="shared" si="372"/>
        <v>52231</v>
      </c>
      <c r="D1476" s="90">
        <f t="shared" si="365"/>
        <v>1.4490726960452072</v>
      </c>
      <c r="E1476" s="90">
        <f t="shared" si="366"/>
        <v>0.78499893387741282</v>
      </c>
      <c r="F1476" s="90">
        <f t="shared" si="367"/>
        <v>0.63225248312249005</v>
      </c>
      <c r="G1476" s="90">
        <f t="shared" si="368"/>
        <v>0.58544793227367764</v>
      </c>
      <c r="H1476" s="90">
        <f t="shared" si="369"/>
        <v>0.61190533680903092</v>
      </c>
      <c r="I1476" s="90">
        <f t="shared" si="370"/>
        <v>0.72154135045620249</v>
      </c>
      <c r="J1476" s="14"/>
      <c r="K1476" s="14"/>
      <c r="L1476" s="14"/>
      <c r="M1476" s="109">
        <f t="shared" si="380"/>
        <v>2043</v>
      </c>
      <c r="N1476" s="229">
        <f t="shared" si="378"/>
        <v>2.0190548358474869</v>
      </c>
      <c r="O1476" s="229">
        <f t="shared" si="378"/>
        <v>1.3099029712395143</v>
      </c>
      <c r="P1476" s="229">
        <f t="shared" si="378"/>
        <v>1.0182602810486201</v>
      </c>
      <c r="Q1476" s="229">
        <f t="shared" si="378"/>
        <v>0.84293264727705719</v>
      </c>
      <c r="R1476" s="229">
        <f t="shared" si="378"/>
        <v>0.72706522047776834</v>
      </c>
      <c r="S1476" s="229">
        <f t="shared" si="378"/>
        <v>0.65470403094423757</v>
      </c>
      <c r="T1476" s="229">
        <f t="shared" si="378"/>
        <v>0.60980093530074253</v>
      </c>
      <c r="U1476" s="229">
        <f t="shared" si="378"/>
        <v>0.58718850546224555</v>
      </c>
      <c r="V1476" s="229">
        <f t="shared" si="378"/>
        <v>0.58370735908510984</v>
      </c>
      <c r="W1476" s="229">
        <f t="shared" si="378"/>
        <v>0.59729084212162942</v>
      </c>
      <c r="X1476" s="229">
        <f t="shared" si="378"/>
        <v>0.62651983149643242</v>
      </c>
      <c r="Y1476" s="229">
        <f t="shared" si="378"/>
        <v>0.66549224694474951</v>
      </c>
      <c r="Z1476" s="229">
        <f t="shared" si="378"/>
        <v>0.71748636159093437</v>
      </c>
      <c r="AA1476" s="229">
        <f t="shared" si="378"/>
        <v>0.78164544283292359</v>
      </c>
    </row>
    <row r="1477" spans="1:27" ht="25.2" customHeight="1">
      <c r="A1477" s="455"/>
      <c r="B1477" s="287">
        <f t="shared" si="379"/>
        <v>2044</v>
      </c>
      <c r="C1477" s="309">
        <f t="shared" si="372"/>
        <v>52596</v>
      </c>
      <c r="D1477" s="90">
        <f t="shared" si="365"/>
        <v>1.4974435386965113</v>
      </c>
      <c r="E1477" s="90">
        <f t="shared" si="366"/>
        <v>0.81400879437220475</v>
      </c>
      <c r="F1477" s="90">
        <f t="shared" si="367"/>
        <v>0.65680904117406724</v>
      </c>
      <c r="G1477" s="90">
        <f t="shared" si="368"/>
        <v>0.60863990987432848</v>
      </c>
      <c r="H1477" s="90">
        <f t="shared" si="369"/>
        <v>0.63586867651777701</v>
      </c>
      <c r="I1477" s="90">
        <f t="shared" si="370"/>
        <v>0.74870111355171953</v>
      </c>
      <c r="J1477" s="14"/>
      <c r="K1477" s="14"/>
      <c r="L1477" s="14"/>
      <c r="M1477" s="109">
        <f t="shared" si="380"/>
        <v>2044</v>
      </c>
      <c r="N1477" s="229">
        <f t="shared" si="378"/>
        <v>2.0840434319275953</v>
      </c>
      <c r="O1477" s="229">
        <f t="shared" si="378"/>
        <v>1.3542163390857698</v>
      </c>
      <c r="P1477" s="229">
        <f t="shared" si="378"/>
        <v>1.0540708450761693</v>
      </c>
      <c r="Q1477" s="229">
        <f t="shared" si="378"/>
        <v>0.87363155747580001</v>
      </c>
      <c r="R1477" s="229">
        <f t="shared" si="378"/>
        <v>0.75438603126860948</v>
      </c>
      <c r="S1477" s="229">
        <f t="shared" si="378"/>
        <v>0.67991516088455195</v>
      </c>
      <c r="T1477" s="229">
        <f t="shared" si="378"/>
        <v>0.63370292146358265</v>
      </c>
      <c r="U1477" s="229">
        <f t="shared" si="378"/>
        <v>0.61043122924256155</v>
      </c>
      <c r="V1477" s="229">
        <f t="shared" si="378"/>
        <v>0.6068485905060953</v>
      </c>
      <c r="W1477" s="229">
        <f t="shared" si="378"/>
        <v>0.62082809818276141</v>
      </c>
      <c r="X1477" s="229">
        <f t="shared" si="378"/>
        <v>0.65090925485279261</v>
      </c>
      <c r="Y1477" s="229">
        <f t="shared" si="378"/>
        <v>0.69101790588678924</v>
      </c>
      <c r="Z1477" s="229">
        <f t="shared" si="378"/>
        <v>0.74452790202575025</v>
      </c>
      <c r="AA1477" s="229">
        <f t="shared" si="378"/>
        <v>0.8105575327426191</v>
      </c>
    </row>
    <row r="1478" spans="1:27" ht="25.2" customHeight="1">
      <c r="A1478" s="455"/>
      <c r="B1478" s="287">
        <f t="shared" si="379"/>
        <v>2045</v>
      </c>
      <c r="C1478" s="309">
        <f t="shared" si="372"/>
        <v>52962</v>
      </c>
      <c r="D1478" s="90">
        <f t="shared" si="365"/>
        <v>1.5441032678868634</v>
      </c>
      <c r="E1478" s="90">
        <f t="shared" si="366"/>
        <v>0.84234175618723406</v>
      </c>
      <c r="F1478" s="90">
        <f t="shared" si="367"/>
        <v>0.68092658471800949</v>
      </c>
      <c r="G1478" s="90">
        <f t="shared" si="368"/>
        <v>0.63146576540952815</v>
      </c>
      <c r="H1478" s="90">
        <f t="shared" si="369"/>
        <v>0.65942468994491243</v>
      </c>
      <c r="I1478" s="90">
        <f t="shared" si="370"/>
        <v>0.77528280549912998</v>
      </c>
      <c r="J1478" s="14"/>
      <c r="K1478" s="14"/>
      <c r="L1478" s="14"/>
      <c r="M1478" s="109">
        <f t="shared" si="380"/>
        <v>2045</v>
      </c>
      <c r="N1478" s="229">
        <f t="shared" si="378"/>
        <v>2.1464332361176668</v>
      </c>
      <c r="O1478" s="229">
        <f t="shared" si="378"/>
        <v>1.3970353335302168</v>
      </c>
      <c r="P1478" s="229">
        <f t="shared" si="378"/>
        <v>1.0888412340127069</v>
      </c>
      <c r="Q1478" s="229">
        <f t="shared" si="378"/>
        <v>0.90356334422436979</v>
      </c>
      <c r="R1478" s="229">
        <f t="shared" si="378"/>
        <v>0.78112016815009833</v>
      </c>
      <c r="S1478" s="229">
        <f t="shared" si="378"/>
        <v>0.70465231073969947</v>
      </c>
      <c r="T1478" s="229">
        <f t="shared" si="378"/>
        <v>0.65720085869631939</v>
      </c>
      <c r="U1478" s="229">
        <f t="shared" si="378"/>
        <v>0.63330512022464069</v>
      </c>
      <c r="V1478" s="229">
        <f t="shared" si="378"/>
        <v>0.6296264105944156</v>
      </c>
      <c r="W1478" s="229">
        <f t="shared" si="378"/>
        <v>0.64398078827489624</v>
      </c>
      <c r="X1478" s="229">
        <f t="shared" si="378"/>
        <v>0.67486859161492863</v>
      </c>
      <c r="Y1478" s="229">
        <f t="shared" si="378"/>
        <v>0.71605278339856138</v>
      </c>
      <c r="Z1478" s="229">
        <f t="shared" si="378"/>
        <v>0.77099768646848732</v>
      </c>
      <c r="AA1478" s="229">
        <f t="shared" si="378"/>
        <v>0.83879794663034146</v>
      </c>
    </row>
    <row r="1479" spans="1:27" ht="25.2" customHeight="1">
      <c r="A1479" s="455"/>
      <c r="B1479" s="287">
        <f t="shared" si="379"/>
        <v>2046</v>
      </c>
      <c r="C1479" s="309">
        <f t="shared" si="372"/>
        <v>53327</v>
      </c>
      <c r="D1479" s="90">
        <f t="shared" si="365"/>
        <v>1.5890518836162633</v>
      </c>
      <c r="E1479" s="90">
        <f t="shared" si="366"/>
        <v>0.86999781932250042</v>
      </c>
      <c r="F1479" s="90">
        <f t="shared" si="367"/>
        <v>0.70460511375431634</v>
      </c>
      <c r="G1479" s="90">
        <f t="shared" si="368"/>
        <v>0.65392549887927665</v>
      </c>
      <c r="H1479" s="90">
        <f t="shared" si="369"/>
        <v>0.68257337709043697</v>
      </c>
      <c r="I1479" s="90">
        <f t="shared" si="370"/>
        <v>0.80128642629843405</v>
      </c>
      <c r="J1479" s="14"/>
      <c r="K1479" s="14"/>
      <c r="L1479" s="14"/>
      <c r="M1479" s="109">
        <f t="shared" si="380"/>
        <v>2046</v>
      </c>
      <c r="N1479" s="229">
        <f t="shared" si="378"/>
        <v>2.2062242484177008</v>
      </c>
      <c r="O1479" s="229">
        <f t="shared" si="378"/>
        <v>1.4383599545728556</v>
      </c>
      <c r="P1479" s="229">
        <f t="shared" si="378"/>
        <v>1.1225714478582334</v>
      </c>
      <c r="Q1479" s="229">
        <f t="shared" si="378"/>
        <v>0.93272800752276641</v>
      </c>
      <c r="R1479" s="229">
        <f t="shared" si="378"/>
        <v>0.80726763112223443</v>
      </c>
      <c r="S1479" s="229">
        <f t="shared" si="378"/>
        <v>0.72891548050968025</v>
      </c>
      <c r="T1479" s="229">
        <f t="shared" si="378"/>
        <v>0.68029474699895254</v>
      </c>
      <c r="U1479" s="229">
        <f t="shared" si="378"/>
        <v>0.65581017840848266</v>
      </c>
      <c r="V1479" s="229">
        <f t="shared" si="378"/>
        <v>0.65204081935007063</v>
      </c>
      <c r="W1479" s="229">
        <f t="shared" si="378"/>
        <v>0.66674891239803369</v>
      </c>
      <c r="X1479" s="229">
        <f t="shared" si="378"/>
        <v>0.69839784178284015</v>
      </c>
      <c r="Y1479" s="229">
        <f t="shared" si="378"/>
        <v>0.74059687948006614</v>
      </c>
      <c r="Z1479" s="229">
        <f t="shared" si="378"/>
        <v>0.79689571491914557</v>
      </c>
      <c r="AA1479" s="229">
        <f t="shared" si="378"/>
        <v>0.86636668449609044</v>
      </c>
    </row>
    <row r="1480" spans="1:27" ht="25.2" customHeight="1">
      <c r="A1480" s="455"/>
      <c r="B1480" s="287">
        <f t="shared" si="379"/>
        <v>2047</v>
      </c>
      <c r="C1480" s="309">
        <f t="shared" si="372"/>
        <v>53692</v>
      </c>
      <c r="D1480" s="90">
        <f t="shared" si="365"/>
        <v>1.6346653529675119</v>
      </c>
      <c r="E1480" s="90">
        <f t="shared" si="366"/>
        <v>0.89828262713139284</v>
      </c>
      <c r="F1480" s="90">
        <f t="shared" si="367"/>
        <v>0.72890408189038713</v>
      </c>
      <c r="G1480" s="90">
        <f t="shared" si="368"/>
        <v>0.67700312645574823</v>
      </c>
      <c r="H1480" s="90">
        <f t="shared" si="369"/>
        <v>0.70634139696156217</v>
      </c>
      <c r="I1480" s="90">
        <f t="shared" si="370"/>
        <v>0.82791534127124677</v>
      </c>
      <c r="J1480" s="14"/>
      <c r="K1480" s="14"/>
      <c r="L1480" s="14"/>
      <c r="M1480" s="109">
        <f t="shared" si="380"/>
        <v>2047</v>
      </c>
      <c r="N1480" s="229">
        <f t="shared" si="378"/>
        <v>2.2667111070647099</v>
      </c>
      <c r="O1480" s="229">
        <f t="shared" si="378"/>
        <v>1.480341861896675</v>
      </c>
      <c r="P1480" s="229">
        <f t="shared" si="378"/>
        <v>1.156943089941151</v>
      </c>
      <c r="Q1480" s="229">
        <f t="shared" si="378"/>
        <v>0.96252456563499422</v>
      </c>
      <c r="R1480" s="229">
        <f t="shared" si="378"/>
        <v>0.83404068862779135</v>
      </c>
      <c r="S1480" s="229">
        <f t="shared" si="378"/>
        <v>0.75380031018022131</v>
      </c>
      <c r="T1480" s="229">
        <f t="shared" si="378"/>
        <v>0.70400785360055285</v>
      </c>
      <c r="U1480" s="229">
        <f t="shared" si="378"/>
        <v>0.67893322534255085</v>
      </c>
      <c r="V1480" s="229">
        <f t="shared" si="378"/>
        <v>0.67507302756894561</v>
      </c>
      <c r="W1480" s="229">
        <f t="shared" si="378"/>
        <v>0.69013557458500074</v>
      </c>
      <c r="X1480" s="229">
        <f t="shared" si="378"/>
        <v>0.72254721933812371</v>
      </c>
      <c r="Y1480" s="229">
        <f t="shared" si="378"/>
        <v>0.76576322207035941</v>
      </c>
      <c r="Z1480" s="229">
        <f t="shared" si="378"/>
        <v>0.82341881705367537</v>
      </c>
      <c r="AA1480" s="229">
        <f t="shared" si="378"/>
        <v>0.89456398468970577</v>
      </c>
    </row>
    <row r="1481" spans="1:27" ht="25.2" customHeight="1">
      <c r="A1481" s="455"/>
      <c r="B1481" s="287">
        <f t="shared" si="379"/>
        <v>2048</v>
      </c>
      <c r="C1481" s="309">
        <f t="shared" si="372"/>
        <v>54057</v>
      </c>
      <c r="D1481" s="90">
        <f t="shared" si="365"/>
        <v>1.6785043342851809</v>
      </c>
      <c r="E1481" s="90">
        <f t="shared" si="366"/>
        <v>0.9258654659390495</v>
      </c>
      <c r="F1481" s="90">
        <f t="shared" si="367"/>
        <v>0.75274777572224338</v>
      </c>
      <c r="G1481" s="90">
        <f t="shared" si="368"/>
        <v>0.69970107189027053</v>
      </c>
      <c r="H1481" s="90">
        <f t="shared" si="369"/>
        <v>0.72968700439249856</v>
      </c>
      <c r="I1481" s="90">
        <f t="shared" si="370"/>
        <v>0.85394477505343058</v>
      </c>
      <c r="J1481" s="14"/>
      <c r="K1481" s="14"/>
      <c r="L1481" s="14"/>
      <c r="M1481" s="109">
        <f t="shared" si="380"/>
        <v>2048</v>
      </c>
      <c r="N1481" s="229">
        <f t="shared" si="378"/>
        <v>2.3245029222701996</v>
      </c>
      <c r="O1481" s="229">
        <f t="shared" si="378"/>
        <v>1.5207740486556558</v>
      </c>
      <c r="P1481" s="229">
        <f t="shared" si="378"/>
        <v>1.1902360319296867</v>
      </c>
      <c r="Q1481" s="229">
        <f t="shared" si="378"/>
        <v>0.99152558831741278</v>
      </c>
      <c r="R1481" s="229">
        <f t="shared" si="378"/>
        <v>0.86020534356068623</v>
      </c>
      <c r="S1481" s="229">
        <f t="shared" si="378"/>
        <v>0.77819360494762613</v>
      </c>
      <c r="T1481" s="229">
        <f t="shared" si="378"/>
        <v>0.72730194649686075</v>
      </c>
      <c r="U1481" s="229">
        <f t="shared" si="378"/>
        <v>0.70167377900437322</v>
      </c>
      <c r="V1481" s="229">
        <f t="shared" si="378"/>
        <v>0.69772836477616784</v>
      </c>
      <c r="W1481" s="229">
        <f t="shared" si="378"/>
        <v>0.71312342761893355</v>
      </c>
      <c r="X1481" s="229">
        <f t="shared" si="378"/>
        <v>0.74625058116606346</v>
      </c>
      <c r="Y1481" s="229">
        <f t="shared" si="378"/>
        <v>0.79042060614037535</v>
      </c>
      <c r="Z1481" s="229">
        <f t="shared" si="378"/>
        <v>0.84934898704827166</v>
      </c>
      <c r="AA1481" s="229">
        <f t="shared" si="378"/>
        <v>0.92206473197164507</v>
      </c>
    </row>
    <row r="1482" spans="1:27" ht="25.2" customHeight="1">
      <c r="A1482" s="455"/>
      <c r="B1482" s="287">
        <f t="shared" si="379"/>
        <v>2049</v>
      </c>
      <c r="C1482" s="309">
        <f t="shared" si="372"/>
        <v>54423</v>
      </c>
      <c r="D1482" s="90">
        <f t="shared" si="365"/>
        <v>1.7205688275692683</v>
      </c>
      <c r="E1482" s="90">
        <f t="shared" si="366"/>
        <v>0.95274633574547063</v>
      </c>
      <c r="F1482" s="90">
        <f t="shared" si="367"/>
        <v>0.77613619524988553</v>
      </c>
      <c r="G1482" s="90">
        <f t="shared" si="368"/>
        <v>0.72201933518284356</v>
      </c>
      <c r="H1482" s="90">
        <f t="shared" si="369"/>
        <v>0.75261019938324569</v>
      </c>
      <c r="I1482" s="90">
        <f t="shared" si="370"/>
        <v>0.87937472764498548</v>
      </c>
      <c r="J1482" s="14"/>
      <c r="K1482" s="14"/>
      <c r="L1482" s="14"/>
      <c r="M1482" s="109">
        <f t="shared" si="380"/>
        <v>2049</v>
      </c>
      <c r="N1482" s="229">
        <f t="shared" si="378"/>
        <v>2.3795996940341677</v>
      </c>
      <c r="O1482" s="229">
        <f t="shared" si="378"/>
        <v>1.5596565148497978</v>
      </c>
      <c r="P1482" s="229">
        <f t="shared" si="378"/>
        <v>1.2224502738238399</v>
      </c>
      <c r="Q1482" s="229">
        <f t="shared" si="378"/>
        <v>1.019731075570022</v>
      </c>
      <c r="R1482" s="229">
        <f t="shared" si="378"/>
        <v>0.88576159592091919</v>
      </c>
      <c r="S1482" s="229">
        <f t="shared" si="378"/>
        <v>0.80209536481189514</v>
      </c>
      <c r="T1482" s="229">
        <f t="shared" si="378"/>
        <v>0.75017702568787592</v>
      </c>
      <c r="U1482" s="229">
        <f t="shared" si="378"/>
        <v>0.72403183939394977</v>
      </c>
      <c r="V1482" s="229">
        <f t="shared" si="378"/>
        <v>0.72000683097173734</v>
      </c>
      <c r="W1482" s="229">
        <f t="shared" si="378"/>
        <v>0.73571247149983177</v>
      </c>
      <c r="X1482" s="229">
        <f t="shared" si="378"/>
        <v>0.76950792726665962</v>
      </c>
      <c r="Y1482" s="229">
        <f t="shared" si="378"/>
        <v>0.81456903169011396</v>
      </c>
      <c r="Z1482" s="229">
        <f t="shared" si="378"/>
        <v>0.87468622490293435</v>
      </c>
      <c r="AA1482" s="229">
        <f t="shared" si="378"/>
        <v>0.94886892634190823</v>
      </c>
    </row>
    <row r="1483" spans="1:27" ht="25.2" customHeight="1">
      <c r="A1483" s="455"/>
      <c r="B1483" s="287">
        <f t="shared" si="379"/>
        <v>2050</v>
      </c>
      <c r="C1483" s="309">
        <f t="shared" si="372"/>
        <v>54788</v>
      </c>
      <c r="D1483" s="90">
        <f t="shared" si="365"/>
        <v>1.760858832819779</v>
      </c>
      <c r="E1483" s="90">
        <f t="shared" si="366"/>
        <v>0.97892523655065777</v>
      </c>
      <c r="F1483" s="90">
        <f t="shared" si="367"/>
        <v>0.79906934047331468</v>
      </c>
      <c r="G1483" s="90">
        <f t="shared" si="368"/>
        <v>0.74395791633346842</v>
      </c>
      <c r="H1483" s="90">
        <f t="shared" si="369"/>
        <v>0.77511098193380512</v>
      </c>
      <c r="I1483" s="90">
        <f t="shared" si="370"/>
        <v>0.90420519904591268</v>
      </c>
      <c r="J1483" s="14"/>
      <c r="K1483" s="14"/>
      <c r="L1483" s="14"/>
      <c r="M1483" s="109">
        <f t="shared" si="380"/>
        <v>2050</v>
      </c>
      <c r="N1483" s="229">
        <f t="shared" si="378"/>
        <v>2.4320014223566204</v>
      </c>
      <c r="O1483" s="229">
        <f t="shared" si="378"/>
        <v>1.5969892604791043</v>
      </c>
      <c r="P1483" s="229">
        <f t="shared" si="378"/>
        <v>1.2535858156236128</v>
      </c>
      <c r="Q1483" s="229">
        <f t="shared" si="378"/>
        <v>1.0471410273928239</v>
      </c>
      <c r="R1483" s="229">
        <f t="shared" si="378"/>
        <v>0.91070944570849166</v>
      </c>
      <c r="S1483" s="229">
        <f t="shared" si="378"/>
        <v>0.82550558977302924</v>
      </c>
      <c r="T1483" s="229">
        <f t="shared" si="378"/>
        <v>0.77263309117360002</v>
      </c>
      <c r="U1483" s="229">
        <f t="shared" si="378"/>
        <v>0.74600740651128172</v>
      </c>
      <c r="V1483" s="229">
        <f t="shared" si="378"/>
        <v>0.741908426155655</v>
      </c>
      <c r="W1483" s="229">
        <f t="shared" si="378"/>
        <v>0.75790270622769706</v>
      </c>
      <c r="X1483" s="229">
        <f t="shared" si="378"/>
        <v>0.79231925763991307</v>
      </c>
      <c r="Y1483" s="229">
        <f t="shared" si="378"/>
        <v>0.83820849871957648</v>
      </c>
      <c r="Z1483" s="229">
        <f t="shared" si="378"/>
        <v>0.89943053061766487</v>
      </c>
      <c r="AA1483" s="229">
        <f t="shared" si="378"/>
        <v>0.97497656780049691</v>
      </c>
    </row>
    <row r="1484" spans="1:27" ht="25.2" customHeight="1">
      <c r="A1484" s="455"/>
      <c r="B1484" s="287">
        <f>B1483+1</f>
        <v>2051</v>
      </c>
      <c r="C1484" s="309">
        <f t="shared" si="372"/>
        <v>55153</v>
      </c>
      <c r="D1484" s="90">
        <f t="shared" si="365"/>
        <v>1.8247241790878543</v>
      </c>
      <c r="E1484" s="90">
        <f t="shared" si="366"/>
        <v>1.0144302969436869</v>
      </c>
      <c r="F1484" s="90">
        <f t="shared" si="367"/>
        <v>0.82805113002416031</v>
      </c>
      <c r="G1484" s="90">
        <f t="shared" si="368"/>
        <v>0.77094084594141798</v>
      </c>
      <c r="H1484" s="90">
        <f t="shared" si="369"/>
        <v>0.80322381547544575</v>
      </c>
      <c r="I1484" s="90">
        <f t="shared" si="370"/>
        <v>0.93700020626519454</v>
      </c>
      <c r="J1484" s="14"/>
      <c r="K1484" s="14"/>
      <c r="L1484" s="14"/>
      <c r="M1484" s="109">
        <f>M1483+1</f>
        <v>2051</v>
      </c>
      <c r="N1484" s="229">
        <f t="shared" si="378"/>
        <v>2.5202087278306951</v>
      </c>
      <c r="O1484" s="229">
        <f t="shared" si="378"/>
        <v>1.6549111507555487</v>
      </c>
      <c r="P1484" s="229">
        <f t="shared" si="378"/>
        <v>1.299052658677319</v>
      </c>
      <c r="Q1484" s="229">
        <f t="shared" si="378"/>
        <v>1.0851202356402321</v>
      </c>
      <c r="R1484" s="229">
        <f t="shared" si="378"/>
        <v>0.94374035824714164</v>
      </c>
      <c r="S1484" s="229">
        <f t="shared" si="378"/>
        <v>0.85544620701868324</v>
      </c>
      <c r="T1484" s="229">
        <f t="shared" si="378"/>
        <v>0.80065605302963738</v>
      </c>
      <c r="U1484" s="229">
        <f t="shared" si="378"/>
        <v>0.77306466995987744</v>
      </c>
      <c r="V1484" s="229">
        <f t="shared" si="378"/>
        <v>0.76881702192295853</v>
      </c>
      <c r="W1484" s="229">
        <f t="shared" si="378"/>
        <v>0.78539140541730279</v>
      </c>
      <c r="X1484" s="229">
        <f t="shared" si="378"/>
        <v>0.8210562255335887</v>
      </c>
      <c r="Y1484" s="229">
        <f t="shared" si="378"/>
        <v>0.86860984323272183</v>
      </c>
      <c r="Z1484" s="229">
        <f t="shared" si="378"/>
        <v>0.93205236333436781</v>
      </c>
      <c r="AA1484" s="229">
        <f t="shared" si="378"/>
        <v>1.0103384122284942</v>
      </c>
    </row>
    <row r="1485" spans="1:27" ht="25.2" customHeight="1">
      <c r="A1485" s="455"/>
      <c r="B1485" s="287">
        <f t="shared" ref="B1485:B1487" si="381">B1484+1</f>
        <v>2052</v>
      </c>
      <c r="C1485" s="309">
        <f t="shared" si="372"/>
        <v>55518</v>
      </c>
      <c r="D1485" s="90">
        <f t="shared" si="365"/>
        <v>1.8247241790878543</v>
      </c>
      <c r="E1485" s="90">
        <f t="shared" si="366"/>
        <v>1.0144302969436869</v>
      </c>
      <c r="F1485" s="90">
        <f t="shared" si="367"/>
        <v>0.82805113002416031</v>
      </c>
      <c r="G1485" s="90">
        <f t="shared" si="368"/>
        <v>0.77094084594141798</v>
      </c>
      <c r="H1485" s="90">
        <f t="shared" si="369"/>
        <v>0.80322381547544575</v>
      </c>
      <c r="I1485" s="90">
        <f t="shared" si="370"/>
        <v>0.93700020626519454</v>
      </c>
      <c r="J1485" s="14"/>
      <c r="K1485" s="14"/>
      <c r="L1485" s="14"/>
      <c r="M1485" s="109">
        <f t="shared" ref="M1485:M1487" si="382">M1484+1</f>
        <v>2052</v>
      </c>
      <c r="N1485" s="229">
        <f t="shared" si="378"/>
        <v>2.5202087278306951</v>
      </c>
      <c r="O1485" s="229">
        <f t="shared" si="378"/>
        <v>1.6549111507555487</v>
      </c>
      <c r="P1485" s="229">
        <f t="shared" si="378"/>
        <v>1.299052658677319</v>
      </c>
      <c r="Q1485" s="229">
        <f t="shared" si="378"/>
        <v>1.0851202356402321</v>
      </c>
      <c r="R1485" s="229">
        <f t="shared" si="378"/>
        <v>0.94374035824714164</v>
      </c>
      <c r="S1485" s="229">
        <f t="shared" si="378"/>
        <v>0.85544620701868324</v>
      </c>
      <c r="T1485" s="229">
        <f t="shared" si="378"/>
        <v>0.80065605302963738</v>
      </c>
      <c r="U1485" s="229">
        <f t="shared" si="378"/>
        <v>0.77306466995987744</v>
      </c>
      <c r="V1485" s="229">
        <f t="shared" si="378"/>
        <v>0.76881702192295853</v>
      </c>
      <c r="W1485" s="229">
        <f t="shared" si="378"/>
        <v>0.78539140541730279</v>
      </c>
      <c r="X1485" s="229">
        <f t="shared" si="378"/>
        <v>0.8210562255335887</v>
      </c>
      <c r="Y1485" s="229">
        <f t="shared" si="378"/>
        <v>0.86860984323272183</v>
      </c>
      <c r="Z1485" s="229">
        <f t="shared" si="378"/>
        <v>0.93205236333436781</v>
      </c>
      <c r="AA1485" s="229">
        <f t="shared" si="378"/>
        <v>1.0103384122284942</v>
      </c>
    </row>
    <row r="1486" spans="1:27" ht="25.2" customHeight="1">
      <c r="A1486" s="455"/>
      <c r="B1486" s="287">
        <f t="shared" si="381"/>
        <v>2053</v>
      </c>
      <c r="C1486" s="309">
        <f t="shared" si="372"/>
        <v>55884</v>
      </c>
      <c r="D1486" s="90">
        <f t="shared" si="365"/>
        <v>1.8247241790878543</v>
      </c>
      <c r="E1486" s="90">
        <f t="shared" si="366"/>
        <v>1.0144302969436869</v>
      </c>
      <c r="F1486" s="90">
        <f t="shared" si="367"/>
        <v>0.82805113002416031</v>
      </c>
      <c r="G1486" s="90">
        <f t="shared" si="368"/>
        <v>0.77094084594141798</v>
      </c>
      <c r="H1486" s="90">
        <f t="shared" si="369"/>
        <v>0.80322381547544575</v>
      </c>
      <c r="I1486" s="90">
        <f t="shared" si="370"/>
        <v>0.93700020626519454</v>
      </c>
      <c r="J1486" s="14"/>
      <c r="K1486" s="14"/>
      <c r="L1486" s="14"/>
      <c r="M1486" s="109">
        <f t="shared" si="382"/>
        <v>2053</v>
      </c>
      <c r="N1486" s="229">
        <f t="shared" ref="N1486:AA1494" si="383">AVERAGE(N1298,N1392)</f>
        <v>2.5202087278306951</v>
      </c>
      <c r="O1486" s="229">
        <f t="shared" si="383"/>
        <v>1.6549111507555487</v>
      </c>
      <c r="P1486" s="229">
        <f t="shared" si="383"/>
        <v>1.299052658677319</v>
      </c>
      <c r="Q1486" s="229">
        <f t="shared" si="383"/>
        <v>1.0851202356402321</v>
      </c>
      <c r="R1486" s="229">
        <f t="shared" si="383"/>
        <v>0.94374035824714164</v>
      </c>
      <c r="S1486" s="229">
        <f t="shared" si="383"/>
        <v>0.85544620701868324</v>
      </c>
      <c r="T1486" s="229">
        <f t="shared" si="383"/>
        <v>0.80065605302963738</v>
      </c>
      <c r="U1486" s="229">
        <f t="shared" si="383"/>
        <v>0.77306466995987744</v>
      </c>
      <c r="V1486" s="229">
        <f t="shared" si="383"/>
        <v>0.76881702192295853</v>
      </c>
      <c r="W1486" s="229">
        <f t="shared" si="383"/>
        <v>0.78539140541730279</v>
      </c>
      <c r="X1486" s="229">
        <f t="shared" si="383"/>
        <v>0.8210562255335887</v>
      </c>
      <c r="Y1486" s="229">
        <f t="shared" si="383"/>
        <v>0.86860984323272183</v>
      </c>
      <c r="Z1486" s="229">
        <f t="shared" si="383"/>
        <v>0.93205236333436781</v>
      </c>
      <c r="AA1486" s="229">
        <f t="shared" si="383"/>
        <v>1.0103384122284942</v>
      </c>
    </row>
    <row r="1487" spans="1:27" ht="25.2" customHeight="1">
      <c r="A1487" s="455"/>
      <c r="B1487" s="287">
        <f t="shared" si="381"/>
        <v>2054</v>
      </c>
      <c r="C1487" s="309">
        <f t="shared" si="372"/>
        <v>56249</v>
      </c>
      <c r="D1487" s="90">
        <f t="shared" si="365"/>
        <v>1.8247241790878543</v>
      </c>
      <c r="E1487" s="90">
        <f t="shared" si="366"/>
        <v>1.0144302969436869</v>
      </c>
      <c r="F1487" s="90">
        <f t="shared" si="367"/>
        <v>0.82805113002416031</v>
      </c>
      <c r="G1487" s="90">
        <f t="shared" si="368"/>
        <v>0.77094084594141798</v>
      </c>
      <c r="H1487" s="90">
        <f t="shared" si="369"/>
        <v>0.80322381547544575</v>
      </c>
      <c r="I1487" s="90">
        <f t="shared" si="370"/>
        <v>0.93700020626519454</v>
      </c>
      <c r="J1487" s="14"/>
      <c r="K1487" s="14"/>
      <c r="L1487" s="14"/>
      <c r="M1487" s="109">
        <f t="shared" si="382"/>
        <v>2054</v>
      </c>
      <c r="N1487" s="229">
        <f t="shared" si="383"/>
        <v>2.5202087278306951</v>
      </c>
      <c r="O1487" s="229">
        <f t="shared" si="383"/>
        <v>1.6549111507555487</v>
      </c>
      <c r="P1487" s="229">
        <f t="shared" si="383"/>
        <v>1.299052658677319</v>
      </c>
      <c r="Q1487" s="229">
        <f t="shared" si="383"/>
        <v>1.0851202356402321</v>
      </c>
      <c r="R1487" s="229">
        <f t="shared" si="383"/>
        <v>0.94374035824714164</v>
      </c>
      <c r="S1487" s="229">
        <f t="shared" si="383"/>
        <v>0.85544620701868324</v>
      </c>
      <c r="T1487" s="229">
        <f t="shared" si="383"/>
        <v>0.80065605302963738</v>
      </c>
      <c r="U1487" s="229">
        <f t="shared" si="383"/>
        <v>0.77306466995987744</v>
      </c>
      <c r="V1487" s="229">
        <f t="shared" si="383"/>
        <v>0.76881702192295853</v>
      </c>
      <c r="W1487" s="229">
        <f t="shared" si="383"/>
        <v>0.78539140541730279</v>
      </c>
      <c r="X1487" s="229">
        <f t="shared" si="383"/>
        <v>0.8210562255335887</v>
      </c>
      <c r="Y1487" s="229">
        <f t="shared" si="383"/>
        <v>0.86860984323272183</v>
      </c>
      <c r="Z1487" s="229">
        <f t="shared" si="383"/>
        <v>0.93205236333436781</v>
      </c>
      <c r="AA1487" s="229">
        <f t="shared" si="383"/>
        <v>1.0103384122284942</v>
      </c>
    </row>
    <row r="1488" spans="1:27" ht="25.2" customHeight="1">
      <c r="A1488" s="455"/>
      <c r="B1488" s="287">
        <f>B1487+1</f>
        <v>2055</v>
      </c>
      <c r="C1488" s="309">
        <f t="shared" si="372"/>
        <v>56614</v>
      </c>
      <c r="D1488" s="90">
        <f t="shared" si="365"/>
        <v>1.8247241790878543</v>
      </c>
      <c r="E1488" s="90">
        <f t="shared" si="366"/>
        <v>1.0144302969436869</v>
      </c>
      <c r="F1488" s="90">
        <f t="shared" si="367"/>
        <v>0.82805113002416031</v>
      </c>
      <c r="G1488" s="90">
        <f t="shared" si="368"/>
        <v>0.77094084594141798</v>
      </c>
      <c r="H1488" s="90">
        <f t="shared" si="369"/>
        <v>0.80322381547544575</v>
      </c>
      <c r="I1488" s="90">
        <f t="shared" si="370"/>
        <v>0.93700020626519454</v>
      </c>
      <c r="J1488" s="14"/>
      <c r="K1488" s="14"/>
      <c r="L1488" s="14"/>
      <c r="M1488" s="109">
        <f>M1487+1</f>
        <v>2055</v>
      </c>
      <c r="N1488" s="229">
        <f t="shared" si="383"/>
        <v>2.5202087278306951</v>
      </c>
      <c r="O1488" s="229">
        <f t="shared" si="383"/>
        <v>1.6549111507555487</v>
      </c>
      <c r="P1488" s="229">
        <f t="shared" si="383"/>
        <v>1.299052658677319</v>
      </c>
      <c r="Q1488" s="229">
        <f t="shared" si="383"/>
        <v>1.0851202356402321</v>
      </c>
      <c r="R1488" s="229">
        <f t="shared" si="383"/>
        <v>0.94374035824714164</v>
      </c>
      <c r="S1488" s="229">
        <f t="shared" si="383"/>
        <v>0.85544620701868324</v>
      </c>
      <c r="T1488" s="229">
        <f t="shared" si="383"/>
        <v>0.80065605302963738</v>
      </c>
      <c r="U1488" s="229">
        <f t="shared" si="383"/>
        <v>0.77306466995987744</v>
      </c>
      <c r="V1488" s="229">
        <f t="shared" si="383"/>
        <v>0.76881702192295853</v>
      </c>
      <c r="W1488" s="229">
        <f t="shared" si="383"/>
        <v>0.78539140541730279</v>
      </c>
      <c r="X1488" s="229">
        <f t="shared" si="383"/>
        <v>0.8210562255335887</v>
      </c>
      <c r="Y1488" s="229">
        <f t="shared" si="383"/>
        <v>0.86860984323272183</v>
      </c>
      <c r="Z1488" s="229">
        <f t="shared" si="383"/>
        <v>0.93205236333436781</v>
      </c>
      <c r="AA1488" s="229">
        <f t="shared" si="383"/>
        <v>1.0103384122284942</v>
      </c>
    </row>
    <row r="1489" spans="1:27" ht="25.2" customHeight="1">
      <c r="A1489" s="455"/>
      <c r="B1489" s="287">
        <f t="shared" ref="B1489:B1492" si="384">B1488+1</f>
        <v>2056</v>
      </c>
      <c r="C1489" s="309">
        <f t="shared" si="372"/>
        <v>56979</v>
      </c>
      <c r="D1489" s="90">
        <f t="shared" si="365"/>
        <v>1.8247241790878543</v>
      </c>
      <c r="E1489" s="90">
        <f t="shared" si="366"/>
        <v>1.0144302969436869</v>
      </c>
      <c r="F1489" s="90">
        <f t="shared" si="367"/>
        <v>0.82805113002416031</v>
      </c>
      <c r="G1489" s="90">
        <f t="shared" si="368"/>
        <v>0.77094084594141798</v>
      </c>
      <c r="H1489" s="90">
        <f t="shared" si="369"/>
        <v>0.80322381547544575</v>
      </c>
      <c r="I1489" s="90">
        <f t="shared" si="370"/>
        <v>0.93700020626519454</v>
      </c>
      <c r="J1489" s="14"/>
      <c r="K1489" s="14"/>
      <c r="L1489" s="14"/>
      <c r="M1489" s="109">
        <f t="shared" ref="M1489:M1492" si="385">M1488+1</f>
        <v>2056</v>
      </c>
      <c r="N1489" s="229">
        <f t="shared" si="383"/>
        <v>2.5202087278306951</v>
      </c>
      <c r="O1489" s="229">
        <f t="shared" si="383"/>
        <v>1.6549111507555487</v>
      </c>
      <c r="P1489" s="229">
        <f t="shared" si="383"/>
        <v>1.299052658677319</v>
      </c>
      <c r="Q1489" s="229">
        <f t="shared" si="383"/>
        <v>1.0851202356402321</v>
      </c>
      <c r="R1489" s="229">
        <f t="shared" si="383"/>
        <v>0.94374035824714164</v>
      </c>
      <c r="S1489" s="229">
        <f t="shared" si="383"/>
        <v>0.85544620701868324</v>
      </c>
      <c r="T1489" s="229">
        <f t="shared" si="383"/>
        <v>0.80065605302963738</v>
      </c>
      <c r="U1489" s="229">
        <f t="shared" si="383"/>
        <v>0.77306466995987744</v>
      </c>
      <c r="V1489" s="229">
        <f t="shared" si="383"/>
        <v>0.76881702192295853</v>
      </c>
      <c r="W1489" s="229">
        <f t="shared" si="383"/>
        <v>0.78539140541730279</v>
      </c>
      <c r="X1489" s="229">
        <f t="shared" si="383"/>
        <v>0.8210562255335887</v>
      </c>
      <c r="Y1489" s="229">
        <f t="shared" si="383"/>
        <v>0.86860984323272183</v>
      </c>
      <c r="Z1489" s="229">
        <f t="shared" si="383"/>
        <v>0.93205236333436781</v>
      </c>
      <c r="AA1489" s="229">
        <f t="shared" si="383"/>
        <v>1.0103384122284942</v>
      </c>
    </row>
    <row r="1490" spans="1:27" ht="25.2" customHeight="1">
      <c r="A1490" s="455"/>
      <c r="B1490" s="287">
        <f t="shared" si="384"/>
        <v>2057</v>
      </c>
      <c r="C1490" s="309">
        <f t="shared" si="372"/>
        <v>57345</v>
      </c>
      <c r="D1490" s="90">
        <f t="shared" si="365"/>
        <v>1.8247241790878543</v>
      </c>
      <c r="E1490" s="90">
        <f t="shared" si="366"/>
        <v>1.0144302969436869</v>
      </c>
      <c r="F1490" s="90">
        <f t="shared" si="367"/>
        <v>0.82805113002416031</v>
      </c>
      <c r="G1490" s="90">
        <f t="shared" si="368"/>
        <v>0.77094084594141798</v>
      </c>
      <c r="H1490" s="90">
        <f t="shared" si="369"/>
        <v>0.80322381547544575</v>
      </c>
      <c r="I1490" s="90">
        <f t="shared" si="370"/>
        <v>0.93700020626519454</v>
      </c>
      <c r="J1490" s="14"/>
      <c r="K1490" s="14"/>
      <c r="L1490" s="14"/>
      <c r="M1490" s="109">
        <f t="shared" si="385"/>
        <v>2057</v>
      </c>
      <c r="N1490" s="229">
        <f t="shared" si="383"/>
        <v>2.5202087278306951</v>
      </c>
      <c r="O1490" s="229">
        <f t="shared" si="383"/>
        <v>1.6549111507555487</v>
      </c>
      <c r="P1490" s="229">
        <f t="shared" si="383"/>
        <v>1.299052658677319</v>
      </c>
      <c r="Q1490" s="229">
        <f t="shared" si="383"/>
        <v>1.0851202356402321</v>
      </c>
      <c r="R1490" s="229">
        <f t="shared" si="383"/>
        <v>0.94374035824714164</v>
      </c>
      <c r="S1490" s="229">
        <f t="shared" si="383"/>
        <v>0.85544620701868324</v>
      </c>
      <c r="T1490" s="229">
        <f t="shared" si="383"/>
        <v>0.80065605302963738</v>
      </c>
      <c r="U1490" s="229">
        <f t="shared" si="383"/>
        <v>0.77306466995987744</v>
      </c>
      <c r="V1490" s="229">
        <f t="shared" si="383"/>
        <v>0.76881702192295853</v>
      </c>
      <c r="W1490" s="229">
        <f t="shared" si="383"/>
        <v>0.78539140541730279</v>
      </c>
      <c r="X1490" s="229">
        <f t="shared" si="383"/>
        <v>0.8210562255335887</v>
      </c>
      <c r="Y1490" s="229">
        <f t="shared" si="383"/>
        <v>0.86860984323272183</v>
      </c>
      <c r="Z1490" s="229">
        <f t="shared" si="383"/>
        <v>0.93205236333436781</v>
      </c>
      <c r="AA1490" s="229">
        <f t="shared" si="383"/>
        <v>1.0103384122284942</v>
      </c>
    </row>
    <row r="1491" spans="1:27" ht="25.2" customHeight="1">
      <c r="A1491" s="455"/>
      <c r="B1491" s="287">
        <f t="shared" si="384"/>
        <v>2058</v>
      </c>
      <c r="C1491" s="309">
        <f t="shared" si="372"/>
        <v>57710</v>
      </c>
      <c r="D1491" s="90">
        <f t="shared" si="365"/>
        <v>1.8247241790878543</v>
      </c>
      <c r="E1491" s="90">
        <f t="shared" si="366"/>
        <v>1.0144302969436869</v>
      </c>
      <c r="F1491" s="90">
        <f t="shared" si="367"/>
        <v>0.82805113002416031</v>
      </c>
      <c r="G1491" s="90">
        <f t="shared" si="368"/>
        <v>0.77094084594141798</v>
      </c>
      <c r="H1491" s="90">
        <f t="shared" si="369"/>
        <v>0.80322381547544575</v>
      </c>
      <c r="I1491" s="90">
        <f t="shared" si="370"/>
        <v>0.93700020626519454</v>
      </c>
      <c r="J1491" s="14"/>
      <c r="K1491" s="14"/>
      <c r="L1491" s="14"/>
      <c r="M1491" s="109">
        <f t="shared" si="385"/>
        <v>2058</v>
      </c>
      <c r="N1491" s="229">
        <f t="shared" si="383"/>
        <v>2.5202087278306951</v>
      </c>
      <c r="O1491" s="229">
        <f t="shared" si="383"/>
        <v>1.6549111507555487</v>
      </c>
      <c r="P1491" s="229">
        <f t="shared" si="383"/>
        <v>1.299052658677319</v>
      </c>
      <c r="Q1491" s="229">
        <f t="shared" si="383"/>
        <v>1.0851202356402321</v>
      </c>
      <c r="R1491" s="229">
        <f t="shared" si="383"/>
        <v>0.94374035824714164</v>
      </c>
      <c r="S1491" s="229">
        <f t="shared" si="383"/>
        <v>0.85544620701868324</v>
      </c>
      <c r="T1491" s="229">
        <f t="shared" si="383"/>
        <v>0.80065605302963738</v>
      </c>
      <c r="U1491" s="229">
        <f t="shared" si="383"/>
        <v>0.77306466995987744</v>
      </c>
      <c r="V1491" s="229">
        <f t="shared" si="383"/>
        <v>0.76881702192295853</v>
      </c>
      <c r="W1491" s="229">
        <f t="shared" si="383"/>
        <v>0.78539140541730279</v>
      </c>
      <c r="X1491" s="229">
        <f t="shared" si="383"/>
        <v>0.8210562255335887</v>
      </c>
      <c r="Y1491" s="229">
        <f t="shared" si="383"/>
        <v>0.86860984323272183</v>
      </c>
      <c r="Z1491" s="229">
        <f t="shared" si="383"/>
        <v>0.93205236333436781</v>
      </c>
      <c r="AA1491" s="229">
        <f t="shared" si="383"/>
        <v>1.0103384122284942</v>
      </c>
    </row>
    <row r="1492" spans="1:27" ht="25.2" customHeight="1">
      <c r="A1492" s="455"/>
      <c r="B1492" s="287">
        <f t="shared" si="384"/>
        <v>2059</v>
      </c>
      <c r="C1492" s="309">
        <f t="shared" si="372"/>
        <v>58075</v>
      </c>
      <c r="D1492" s="90">
        <f t="shared" si="365"/>
        <v>1.8247241790878543</v>
      </c>
      <c r="E1492" s="90">
        <f t="shared" si="366"/>
        <v>1.0144302969436869</v>
      </c>
      <c r="F1492" s="90">
        <f t="shared" si="367"/>
        <v>0.82805113002416031</v>
      </c>
      <c r="G1492" s="90">
        <f t="shared" si="368"/>
        <v>0.77094084594141798</v>
      </c>
      <c r="H1492" s="90">
        <f t="shared" si="369"/>
        <v>0.80322381547544575</v>
      </c>
      <c r="I1492" s="90">
        <f t="shared" si="370"/>
        <v>0.93700020626519454</v>
      </c>
      <c r="J1492" s="14"/>
      <c r="K1492" s="14"/>
      <c r="L1492" s="14"/>
      <c r="M1492" s="109">
        <f t="shared" si="385"/>
        <v>2059</v>
      </c>
      <c r="N1492" s="229">
        <f t="shared" si="383"/>
        <v>2.5202087278306951</v>
      </c>
      <c r="O1492" s="229">
        <f t="shared" si="383"/>
        <v>1.6549111507555487</v>
      </c>
      <c r="P1492" s="229">
        <f t="shared" si="383"/>
        <v>1.299052658677319</v>
      </c>
      <c r="Q1492" s="229">
        <f t="shared" si="383"/>
        <v>1.0851202356402321</v>
      </c>
      <c r="R1492" s="229">
        <f t="shared" si="383"/>
        <v>0.94374035824714164</v>
      </c>
      <c r="S1492" s="229">
        <f t="shared" si="383"/>
        <v>0.85544620701868324</v>
      </c>
      <c r="T1492" s="229">
        <f t="shared" si="383"/>
        <v>0.80065605302963738</v>
      </c>
      <c r="U1492" s="229">
        <f t="shared" si="383"/>
        <v>0.77306466995987744</v>
      </c>
      <c r="V1492" s="229">
        <f t="shared" si="383"/>
        <v>0.76881702192295853</v>
      </c>
      <c r="W1492" s="229">
        <f t="shared" si="383"/>
        <v>0.78539140541730279</v>
      </c>
      <c r="X1492" s="229">
        <f t="shared" si="383"/>
        <v>0.8210562255335887</v>
      </c>
      <c r="Y1492" s="229">
        <f t="shared" si="383"/>
        <v>0.86860984323272183</v>
      </c>
      <c r="Z1492" s="229">
        <f t="shared" si="383"/>
        <v>0.93205236333436781</v>
      </c>
      <c r="AA1492" s="229">
        <f t="shared" si="383"/>
        <v>1.0103384122284942</v>
      </c>
    </row>
    <row r="1493" spans="1:27" ht="25.2" customHeight="1">
      <c r="A1493" s="455"/>
      <c r="B1493" s="287">
        <f>B1492+1</f>
        <v>2060</v>
      </c>
      <c r="C1493" s="309">
        <f t="shared" si="372"/>
        <v>58440</v>
      </c>
      <c r="D1493" s="90">
        <f t="shared" si="365"/>
        <v>1.8247241790878543</v>
      </c>
      <c r="E1493" s="90">
        <f t="shared" si="366"/>
        <v>1.0144302969436869</v>
      </c>
      <c r="F1493" s="90">
        <f t="shared" si="367"/>
        <v>0.82805113002416031</v>
      </c>
      <c r="G1493" s="90">
        <f t="shared" si="368"/>
        <v>0.77094084594141798</v>
      </c>
      <c r="H1493" s="90">
        <f t="shared" si="369"/>
        <v>0.80322381547544575</v>
      </c>
      <c r="I1493" s="90">
        <f t="shared" si="370"/>
        <v>0.93700020626519454</v>
      </c>
      <c r="J1493" s="14"/>
      <c r="K1493" s="14"/>
      <c r="L1493" s="14"/>
      <c r="M1493" s="109">
        <f>M1492+1</f>
        <v>2060</v>
      </c>
      <c r="N1493" s="229">
        <f t="shared" si="383"/>
        <v>2.5202087278306951</v>
      </c>
      <c r="O1493" s="229">
        <f t="shared" si="383"/>
        <v>1.6549111507555487</v>
      </c>
      <c r="P1493" s="229">
        <f t="shared" si="383"/>
        <v>1.299052658677319</v>
      </c>
      <c r="Q1493" s="229">
        <f t="shared" si="383"/>
        <v>1.0851202356402321</v>
      </c>
      <c r="R1493" s="229">
        <f t="shared" si="383"/>
        <v>0.94374035824714164</v>
      </c>
      <c r="S1493" s="229">
        <f t="shared" si="383"/>
        <v>0.85544620701868324</v>
      </c>
      <c r="T1493" s="229">
        <f t="shared" si="383"/>
        <v>0.80065605302963738</v>
      </c>
      <c r="U1493" s="229">
        <f t="shared" si="383"/>
        <v>0.77306466995987744</v>
      </c>
      <c r="V1493" s="229">
        <f t="shared" si="383"/>
        <v>0.76881702192295853</v>
      </c>
      <c r="W1493" s="229">
        <f t="shared" si="383"/>
        <v>0.78539140541730279</v>
      </c>
      <c r="X1493" s="229">
        <f t="shared" si="383"/>
        <v>0.8210562255335887</v>
      </c>
      <c r="Y1493" s="229">
        <f t="shared" si="383"/>
        <v>0.86860984323272183</v>
      </c>
      <c r="Z1493" s="229">
        <f t="shared" si="383"/>
        <v>0.93205236333436781</v>
      </c>
      <c r="AA1493" s="229">
        <f t="shared" si="383"/>
        <v>1.0103384122284942</v>
      </c>
    </row>
    <row r="1494" spans="1:27" ht="25.2" customHeight="1">
      <c r="A1494" s="455"/>
      <c r="B1494" s="287">
        <f t="shared" ref="B1494" si="386">B1493+1</f>
        <v>2061</v>
      </c>
      <c r="C1494" s="309">
        <f t="shared" si="372"/>
        <v>58806</v>
      </c>
      <c r="D1494" s="90">
        <f t="shared" si="365"/>
        <v>1.8247241790878543</v>
      </c>
      <c r="E1494" s="90">
        <f t="shared" si="366"/>
        <v>1.0144302969436869</v>
      </c>
      <c r="F1494" s="90">
        <f t="shared" si="367"/>
        <v>0.82805113002416031</v>
      </c>
      <c r="G1494" s="90">
        <f t="shared" si="368"/>
        <v>0.77094084594141798</v>
      </c>
      <c r="H1494" s="90">
        <f t="shared" si="369"/>
        <v>0.80322381547544575</v>
      </c>
      <c r="I1494" s="90">
        <f t="shared" si="370"/>
        <v>0.93700020626519454</v>
      </c>
      <c r="J1494" s="14"/>
      <c r="K1494" s="14"/>
      <c r="L1494" s="14"/>
      <c r="M1494" s="109">
        <f t="shared" ref="M1494" si="387">M1493+1</f>
        <v>2061</v>
      </c>
      <c r="N1494" s="229">
        <f t="shared" si="383"/>
        <v>2.5202087278306951</v>
      </c>
      <c r="O1494" s="229">
        <f t="shared" si="383"/>
        <v>1.6549111507555487</v>
      </c>
      <c r="P1494" s="229">
        <f t="shared" si="383"/>
        <v>1.299052658677319</v>
      </c>
      <c r="Q1494" s="229">
        <f t="shared" si="383"/>
        <v>1.0851202356402321</v>
      </c>
      <c r="R1494" s="229">
        <f t="shared" si="383"/>
        <v>0.94374035824714164</v>
      </c>
      <c r="S1494" s="229">
        <f t="shared" si="383"/>
        <v>0.85544620701868324</v>
      </c>
      <c r="T1494" s="229">
        <f t="shared" si="383"/>
        <v>0.80065605302963738</v>
      </c>
      <c r="U1494" s="229">
        <f t="shared" si="383"/>
        <v>0.77306466995987744</v>
      </c>
      <c r="V1494" s="229">
        <f t="shared" si="383"/>
        <v>0.76881702192295853</v>
      </c>
      <c r="W1494" s="229">
        <f t="shared" si="383"/>
        <v>0.78539140541730279</v>
      </c>
      <c r="X1494" s="229">
        <f t="shared" si="383"/>
        <v>0.8210562255335887</v>
      </c>
      <c r="Y1494" s="229">
        <f t="shared" si="383"/>
        <v>0.86860984323272183</v>
      </c>
      <c r="Z1494" s="229">
        <f t="shared" si="383"/>
        <v>0.93205236333436781</v>
      </c>
      <c r="AA1494" s="229">
        <f t="shared" si="383"/>
        <v>1.0103384122284942</v>
      </c>
    </row>
    <row r="1495" spans="1:27" ht="25.2" customHeight="1">
      <c r="A1495" s="455"/>
      <c r="B1495" s="156"/>
      <c r="C1495" s="64"/>
      <c r="D1495" s="64"/>
      <c r="E1495" s="64"/>
      <c r="F1495" s="64"/>
      <c r="G1495" s="64"/>
      <c r="H1495" s="64"/>
      <c r="I1495" s="64"/>
      <c r="J1495" s="14"/>
      <c r="K1495" s="14"/>
      <c r="L1495" s="14"/>
      <c r="M1495" s="14"/>
      <c r="N1495" s="14"/>
      <c r="O1495" s="14"/>
      <c r="P1495" s="64"/>
      <c r="Q1495" s="64"/>
      <c r="R1495" s="64"/>
      <c r="S1495" s="64"/>
      <c r="T1495" s="64"/>
      <c r="U1495" s="64"/>
      <c r="V1495" s="64"/>
      <c r="W1495" s="64"/>
      <c r="X1495" s="64"/>
      <c r="Y1495" s="64"/>
      <c r="Z1495" s="64"/>
      <c r="AA1495" s="64"/>
    </row>
    <row r="1496" spans="1:27" ht="25.2" customHeight="1">
      <c r="A1496" s="455"/>
      <c r="B1496" s="156" t="s">
        <v>369</v>
      </c>
      <c r="C1496" s="64"/>
      <c r="D1496" s="64"/>
      <c r="E1496" s="64"/>
      <c r="F1496" s="64"/>
      <c r="G1496" s="64"/>
      <c r="H1496" s="64"/>
      <c r="I1496" s="64"/>
      <c r="J1496" s="14"/>
      <c r="K1496" s="14"/>
      <c r="L1496" s="14"/>
      <c r="M1496" s="14"/>
      <c r="N1496" s="14"/>
      <c r="O1496" s="14"/>
      <c r="P1496" s="64"/>
      <c r="Q1496" s="64"/>
      <c r="R1496" s="64"/>
      <c r="S1496" s="64"/>
      <c r="T1496" s="64"/>
      <c r="U1496" s="64"/>
      <c r="V1496" s="64"/>
      <c r="W1496" s="64"/>
      <c r="X1496" s="64"/>
      <c r="Y1496" s="64"/>
      <c r="Z1496" s="64"/>
      <c r="AA1496" s="64"/>
    </row>
    <row r="1497" spans="1:27" ht="25.2" customHeight="1">
      <c r="A1497" s="455"/>
      <c r="B1497" s="420" t="s">
        <v>493</v>
      </c>
      <c r="C1497" s="420"/>
      <c r="D1497" s="420"/>
      <c r="E1497" s="420"/>
      <c r="F1497" s="420"/>
      <c r="G1497" s="420"/>
      <c r="H1497" s="420"/>
      <c r="I1497" s="420"/>
      <c r="J1497" s="288"/>
      <c r="K1497" s="499" t="s">
        <v>320</v>
      </c>
      <c r="L1497" s="288"/>
      <c r="M1497" s="64"/>
      <c r="N1497" s="423" t="s">
        <v>500</v>
      </c>
      <c r="O1497" s="423"/>
      <c r="P1497" s="423"/>
      <c r="Q1497" s="423"/>
      <c r="R1497" s="423"/>
      <c r="S1497" s="423"/>
      <c r="T1497" s="423"/>
      <c r="U1497" s="423"/>
      <c r="V1497" s="423"/>
      <c r="W1497" s="423"/>
      <c r="X1497" s="423"/>
      <c r="Y1497" s="423"/>
      <c r="Z1497" s="423"/>
      <c r="AA1497" s="423"/>
    </row>
    <row r="1498" spans="1:27" ht="25.2" customHeight="1">
      <c r="A1498" s="455"/>
      <c r="B1498" s="420" t="s">
        <v>451</v>
      </c>
      <c r="C1498" s="421" t="s">
        <v>199</v>
      </c>
      <c r="D1498" s="420" t="s">
        <v>8</v>
      </c>
      <c r="E1498" s="420"/>
      <c r="F1498" s="420"/>
      <c r="G1498" s="420"/>
      <c r="H1498" s="420"/>
      <c r="I1498" s="420"/>
      <c r="K1498" s="499"/>
      <c r="M1498" s="422" t="s">
        <v>451</v>
      </c>
      <c r="N1498" s="423" t="s">
        <v>8</v>
      </c>
      <c r="O1498" s="423"/>
      <c r="P1498" s="423"/>
      <c r="Q1498" s="423"/>
      <c r="R1498" s="423"/>
      <c r="S1498" s="423"/>
      <c r="T1498" s="423"/>
      <c r="U1498" s="423"/>
      <c r="V1498" s="423"/>
      <c r="W1498" s="423"/>
      <c r="X1498" s="423"/>
      <c r="Y1498" s="423"/>
      <c r="Z1498" s="423"/>
      <c r="AA1498" s="423"/>
    </row>
    <row r="1499" spans="1:27" ht="25.2" customHeight="1">
      <c r="A1499" s="455"/>
      <c r="B1499" s="420"/>
      <c r="C1499" s="421">
        <v>43830</v>
      </c>
      <c r="D1499" s="286" t="s">
        <v>9</v>
      </c>
      <c r="E1499" s="286" t="s">
        <v>10</v>
      </c>
      <c r="F1499" s="286" t="s">
        <v>1</v>
      </c>
      <c r="G1499" s="286" t="s">
        <v>2</v>
      </c>
      <c r="H1499" s="286" t="s">
        <v>3</v>
      </c>
      <c r="I1499" s="286" t="s">
        <v>452</v>
      </c>
      <c r="K1499" s="499"/>
      <c r="M1499" s="423"/>
      <c r="N1499" s="279" t="s">
        <v>25</v>
      </c>
      <c r="O1499" s="279" t="s">
        <v>26</v>
      </c>
      <c r="P1499" s="279" t="s">
        <v>27</v>
      </c>
      <c r="Q1499" s="279" t="s">
        <v>28</v>
      </c>
      <c r="R1499" s="279" t="s">
        <v>29</v>
      </c>
      <c r="S1499" s="279" t="s">
        <v>30</v>
      </c>
      <c r="T1499" s="279" t="s">
        <v>31</v>
      </c>
      <c r="U1499" s="279" t="s">
        <v>32</v>
      </c>
      <c r="V1499" s="279" t="s">
        <v>33</v>
      </c>
      <c r="W1499" s="279" t="s">
        <v>34</v>
      </c>
      <c r="X1499" s="279" t="s">
        <v>35</v>
      </c>
      <c r="Y1499" s="279" t="s">
        <v>36</v>
      </c>
      <c r="Z1499" s="279" t="s">
        <v>37</v>
      </c>
      <c r="AA1499" s="279" t="s">
        <v>38</v>
      </c>
    </row>
    <row r="1500" spans="1:27" s="2" customFormat="1" ht="25.2" customHeight="1">
      <c r="A1500" s="455"/>
      <c r="B1500" s="287">
        <v>2020</v>
      </c>
      <c r="C1500" s="309">
        <v>43830</v>
      </c>
      <c r="D1500" s="90">
        <f>AVERAGE(N1500:P1500)</f>
        <v>0.42559351624926056</v>
      </c>
      <c r="E1500" s="90">
        <f t="shared" ref="E1500:E1541" si="388">AVERAGE(Q1500:R1500)</f>
        <v>0.21745102988705944</v>
      </c>
      <c r="F1500" s="90">
        <f t="shared" ref="F1500:F1541" si="389">AVERAGE(S1500:T1500)</f>
        <v>0.19251535496248456</v>
      </c>
      <c r="G1500" s="90">
        <f t="shared" ref="G1500:G1541" si="390">AVERAGE(U1500:V1500)</f>
        <v>0.19241921154691333</v>
      </c>
      <c r="H1500" s="90">
        <f t="shared" ref="H1500:H1541" si="391">AVERAGE(W1500:X1500)</f>
        <v>0.21983579785055302</v>
      </c>
      <c r="I1500" s="90">
        <f t="shared" ref="I1500:I1541" si="392">AVERAGE(Y1500:AA1500)</f>
        <v>0.29832097933045876</v>
      </c>
      <c r="J1500" s="64"/>
      <c r="K1500" s="366">
        <f>AVERAGE(N1500:AA1500,N1453:AA1453)</f>
        <v>0.1857933204931303</v>
      </c>
      <c r="L1500" s="64"/>
      <c r="M1500" s="109">
        <v>2020</v>
      </c>
      <c r="N1500" s="229">
        <f t="shared" ref="N1500:AA1515" si="393">AVERAGE(N1312,N1406)</f>
        <v>0.64466578872824265</v>
      </c>
      <c r="O1500" s="229">
        <f t="shared" si="393"/>
        <v>0.35904287004329927</v>
      </c>
      <c r="P1500" s="229">
        <f t="shared" si="393"/>
        <v>0.27307188997623993</v>
      </c>
      <c r="Q1500" s="229">
        <f t="shared" si="393"/>
        <v>0.22942952088731874</v>
      </c>
      <c r="R1500" s="229">
        <f t="shared" si="393"/>
        <v>0.20547253888680014</v>
      </c>
      <c r="S1500" s="229">
        <f t="shared" si="393"/>
        <v>0.19461768505027804</v>
      </c>
      <c r="T1500" s="229">
        <f t="shared" si="393"/>
        <v>0.19041302487469108</v>
      </c>
      <c r="U1500" s="229">
        <f t="shared" si="393"/>
        <v>0.19056694093598534</v>
      </c>
      <c r="V1500" s="229">
        <f t="shared" si="393"/>
        <v>0.19427148215784135</v>
      </c>
      <c r="W1500" s="229">
        <f t="shared" si="393"/>
        <v>0.20337846821544869</v>
      </c>
      <c r="X1500" s="229">
        <f t="shared" si="393"/>
        <v>0.23629312748565737</v>
      </c>
      <c r="Y1500" s="229">
        <f t="shared" si="393"/>
        <v>0.26730705340805805</v>
      </c>
      <c r="Z1500" s="229">
        <f t="shared" si="393"/>
        <v>0.29832097933045876</v>
      </c>
      <c r="AA1500" s="229">
        <f t="shared" si="393"/>
        <v>0.32933490525285947</v>
      </c>
    </row>
    <row r="1501" spans="1:27" s="2" customFormat="1" ht="25.2" customHeight="1">
      <c r="A1501" s="455"/>
      <c r="B1501" s="287">
        <f>B1500+1</f>
        <v>2021</v>
      </c>
      <c r="C1501" s="309">
        <f t="shared" ref="C1501:C1541" si="394">DATE(YEAR(C1500+1),12,31)</f>
        <v>44196</v>
      </c>
      <c r="D1501" s="90">
        <f t="shared" ref="D1501:D1541" si="395">AVERAGE(N1501:P1501)</f>
        <v>0.44006369580173543</v>
      </c>
      <c r="E1501" s="90">
        <f t="shared" si="388"/>
        <v>0.22484436490321946</v>
      </c>
      <c r="F1501" s="90">
        <f t="shared" si="389"/>
        <v>0.199060877031209</v>
      </c>
      <c r="G1501" s="90">
        <f t="shared" si="390"/>
        <v>0.1989614647395084</v>
      </c>
      <c r="H1501" s="90">
        <f t="shared" si="391"/>
        <v>0.22731021497747184</v>
      </c>
      <c r="I1501" s="90">
        <f t="shared" si="392"/>
        <v>0.30846389262769436</v>
      </c>
      <c r="J1501" s="14"/>
      <c r="K1501" s="366">
        <f t="shared" ref="K1501:K1532" si="396">AVERAGE(N1501:AA1501,N1454:AA1454)</f>
        <v>0.19197395638120049</v>
      </c>
      <c r="L1501" s="14"/>
      <c r="M1501" s="109">
        <f>M1500+1</f>
        <v>2021</v>
      </c>
      <c r="N1501" s="229">
        <f t="shared" si="393"/>
        <v>0.66658442554500286</v>
      </c>
      <c r="O1501" s="229">
        <f t="shared" si="393"/>
        <v>0.37125032762477139</v>
      </c>
      <c r="P1501" s="229">
        <f t="shared" si="393"/>
        <v>0.28235633423543205</v>
      </c>
      <c r="Q1501" s="229">
        <f t="shared" si="393"/>
        <v>0.23723012459748757</v>
      </c>
      <c r="R1501" s="229">
        <f t="shared" si="393"/>
        <v>0.21245860520895132</v>
      </c>
      <c r="S1501" s="229">
        <f t="shared" si="393"/>
        <v>0.20123468634198746</v>
      </c>
      <c r="T1501" s="229">
        <f t="shared" si="393"/>
        <v>0.19688706772043058</v>
      </c>
      <c r="U1501" s="229">
        <f t="shared" si="393"/>
        <v>0.19704621692780883</v>
      </c>
      <c r="V1501" s="229">
        <f t="shared" si="393"/>
        <v>0.20087671255120798</v>
      </c>
      <c r="W1501" s="229">
        <f t="shared" si="393"/>
        <v>0.21029333613477394</v>
      </c>
      <c r="X1501" s="229">
        <f t="shared" si="393"/>
        <v>0.24432709382016971</v>
      </c>
      <c r="Y1501" s="229">
        <f t="shared" si="393"/>
        <v>0.27639549322393203</v>
      </c>
      <c r="Z1501" s="229">
        <f t="shared" si="393"/>
        <v>0.30846389262769436</v>
      </c>
      <c r="AA1501" s="229">
        <f t="shared" si="393"/>
        <v>0.34053229203145663</v>
      </c>
    </row>
    <row r="1502" spans="1:27" s="2" customFormat="1" ht="25.2" customHeight="1">
      <c r="A1502" s="455"/>
      <c r="B1502" s="287">
        <f t="shared" ref="B1502:B1511" si="397">B1501+1</f>
        <v>2022</v>
      </c>
      <c r="C1502" s="309">
        <f t="shared" si="394"/>
        <v>44561</v>
      </c>
      <c r="D1502" s="90">
        <f t="shared" si="395"/>
        <v>0.56078966994874391</v>
      </c>
      <c r="E1502" s="90">
        <f t="shared" si="388"/>
        <v>0.28652760585985637</v>
      </c>
      <c r="F1502" s="90">
        <f t="shared" si="389"/>
        <v>0.25367074038375825</v>
      </c>
      <c r="G1502" s="90">
        <f t="shared" si="390"/>
        <v>0.25354405557248327</v>
      </c>
      <c r="H1502" s="90">
        <f t="shared" si="391"/>
        <v>0.28966993107885397</v>
      </c>
      <c r="I1502" s="90">
        <f t="shared" si="392"/>
        <v>0.3930871057714444</v>
      </c>
      <c r="J1502" s="14"/>
      <c r="K1502" s="366">
        <f t="shared" si="396"/>
        <v>0.24446081667516539</v>
      </c>
      <c r="L1502" s="14"/>
      <c r="M1502" s="109">
        <f t="shared" ref="M1502:M1511" si="398">M1501+1</f>
        <v>2022</v>
      </c>
      <c r="N1502" s="229">
        <f t="shared" si="393"/>
        <v>0.84945353038795501</v>
      </c>
      <c r="O1502" s="229">
        <f t="shared" si="393"/>
        <v>0.47309821437953209</v>
      </c>
      <c r="P1502" s="229">
        <f t="shared" si="393"/>
        <v>0.3598172650787449</v>
      </c>
      <c r="Q1502" s="229">
        <f t="shared" si="393"/>
        <v>0.30231124390425079</v>
      </c>
      <c r="R1502" s="229">
        <f t="shared" si="393"/>
        <v>0.27074396781546195</v>
      </c>
      <c r="S1502" s="229">
        <f t="shared" si="393"/>
        <v>0.25644090710633238</v>
      </c>
      <c r="T1502" s="229">
        <f t="shared" si="393"/>
        <v>0.25090057366118418</v>
      </c>
      <c r="U1502" s="229">
        <f t="shared" si="393"/>
        <v>0.25110338346424155</v>
      </c>
      <c r="V1502" s="229">
        <f t="shared" si="393"/>
        <v>0.25598472768072494</v>
      </c>
      <c r="W1502" s="229">
        <f t="shared" si="393"/>
        <v>0.26798468423664745</v>
      </c>
      <c r="X1502" s="229">
        <f t="shared" si="393"/>
        <v>0.31135517792106049</v>
      </c>
      <c r="Y1502" s="229">
        <f t="shared" si="393"/>
        <v>0.35222114184625242</v>
      </c>
      <c r="Z1502" s="229">
        <f t="shared" si="393"/>
        <v>0.3930871057714444</v>
      </c>
      <c r="AA1502" s="229">
        <f t="shared" si="393"/>
        <v>0.43395306969663627</v>
      </c>
    </row>
    <row r="1503" spans="1:27" s="2" customFormat="1" ht="25.2" customHeight="1">
      <c r="A1503" s="455"/>
      <c r="B1503" s="287">
        <f t="shared" si="397"/>
        <v>2023</v>
      </c>
      <c r="C1503" s="309">
        <f t="shared" si="394"/>
        <v>44926</v>
      </c>
      <c r="D1503" s="90">
        <f t="shared" si="395"/>
        <v>0.75397882057768462</v>
      </c>
      <c r="E1503" s="90">
        <f t="shared" si="388"/>
        <v>0.38523488913215503</v>
      </c>
      <c r="F1503" s="90">
        <f t="shared" si="389"/>
        <v>0.3410590028648271</v>
      </c>
      <c r="G1503" s="90">
        <f t="shared" si="390"/>
        <v>0.34088867578908227</v>
      </c>
      <c r="H1503" s="90">
        <f t="shared" si="391"/>
        <v>0.38945972919154459</v>
      </c>
      <c r="I1503" s="90">
        <f t="shared" si="392"/>
        <v>0.52850358748751236</v>
      </c>
      <c r="J1503" s="14"/>
      <c r="K1503" s="366">
        <f t="shared" si="396"/>
        <v>0.32842912177320482</v>
      </c>
      <c r="L1503" s="14"/>
      <c r="M1503" s="109">
        <f t="shared" si="398"/>
        <v>2023</v>
      </c>
      <c r="N1503" s="229">
        <f t="shared" si="393"/>
        <v>1.1420858929801605</v>
      </c>
      <c r="O1503" s="229">
        <f t="shared" si="393"/>
        <v>0.63607811058269137</v>
      </c>
      <c r="P1503" s="229">
        <f t="shared" si="393"/>
        <v>0.48377245817020209</v>
      </c>
      <c r="Q1503" s="229">
        <f t="shared" si="393"/>
        <v>0.4064559091238843</v>
      </c>
      <c r="R1503" s="229">
        <f t="shared" si="393"/>
        <v>0.36401386914042577</v>
      </c>
      <c r="S1503" s="229">
        <f t="shared" si="393"/>
        <v>0.34478347774411811</v>
      </c>
      <c r="T1503" s="229">
        <f t="shared" si="393"/>
        <v>0.33733452798553609</v>
      </c>
      <c r="U1503" s="229">
        <f t="shared" si="393"/>
        <v>0.33760720472033534</v>
      </c>
      <c r="V1503" s="229">
        <f t="shared" si="393"/>
        <v>0.34417014685782921</v>
      </c>
      <c r="W1503" s="229">
        <f t="shared" si="393"/>
        <v>0.36030402659182087</v>
      </c>
      <c r="X1503" s="229">
        <f t="shared" si="393"/>
        <v>0.41861543179126837</v>
      </c>
      <c r="Y1503" s="229">
        <f t="shared" si="393"/>
        <v>0.47355950963939036</v>
      </c>
      <c r="Z1503" s="229">
        <f t="shared" si="393"/>
        <v>0.52850358748751236</v>
      </c>
      <c r="AA1503" s="229">
        <f t="shared" si="393"/>
        <v>0.58344766533563441</v>
      </c>
    </row>
    <row r="1504" spans="1:27" s="2" customFormat="1" ht="25.2" customHeight="1">
      <c r="A1504" s="455"/>
      <c r="B1504" s="287">
        <f t="shared" si="397"/>
        <v>2024</v>
      </c>
      <c r="C1504" s="309">
        <f t="shared" si="394"/>
        <v>45291</v>
      </c>
      <c r="D1504" s="90">
        <f t="shared" si="395"/>
        <v>0.96518548422968264</v>
      </c>
      <c r="E1504" s="90">
        <f t="shared" si="388"/>
        <v>0.49314796763694663</v>
      </c>
      <c r="F1504" s="90">
        <f t="shared" si="389"/>
        <v>0.43659740810592695</v>
      </c>
      <c r="G1504" s="90">
        <f t="shared" si="390"/>
        <v>0.43637936853161347</v>
      </c>
      <c r="H1504" s="90">
        <f t="shared" si="391"/>
        <v>0.49855628175297251</v>
      </c>
      <c r="I1504" s="90">
        <f t="shared" si="392"/>
        <v>0.67654949593335634</v>
      </c>
      <c r="J1504" s="14"/>
      <c r="K1504" s="366">
        <f t="shared" si="396"/>
        <v>0.4201044793660747</v>
      </c>
      <c r="L1504" s="14"/>
      <c r="M1504" s="109">
        <f t="shared" si="398"/>
        <v>2024</v>
      </c>
      <c r="N1504" s="229">
        <f t="shared" si="393"/>
        <v>1.462010199176901</v>
      </c>
      <c r="O1504" s="229">
        <f t="shared" si="393"/>
        <v>0.81425809640153057</v>
      </c>
      <c r="P1504" s="229">
        <f t="shared" si="393"/>
        <v>0.61928815711061647</v>
      </c>
      <c r="Q1504" s="229">
        <f t="shared" si="393"/>
        <v>0.52031347931653449</v>
      </c>
      <c r="R1504" s="229">
        <f t="shared" si="393"/>
        <v>0.46598245595735877</v>
      </c>
      <c r="S1504" s="229">
        <f t="shared" si="393"/>
        <v>0.44136519334307134</v>
      </c>
      <c r="T1504" s="229">
        <f t="shared" si="393"/>
        <v>0.43182962286878263</v>
      </c>
      <c r="U1504" s="229">
        <f t="shared" si="393"/>
        <v>0.43217868257594227</v>
      </c>
      <c r="V1504" s="229">
        <f t="shared" si="393"/>
        <v>0.44058005448728466</v>
      </c>
      <c r="W1504" s="229">
        <f t="shared" si="393"/>
        <v>0.46123340190044548</v>
      </c>
      <c r="X1504" s="229">
        <f t="shared" si="393"/>
        <v>0.53587916160549953</v>
      </c>
      <c r="Y1504" s="229">
        <f t="shared" si="393"/>
        <v>0.60621432876942793</v>
      </c>
      <c r="Z1504" s="229">
        <f t="shared" si="393"/>
        <v>0.67654949593335634</v>
      </c>
      <c r="AA1504" s="229">
        <f t="shared" si="393"/>
        <v>0.74688466309728474</v>
      </c>
    </row>
    <row r="1505" spans="1:27" s="2" customFormat="1" ht="25.2" customHeight="1">
      <c r="A1505" s="455"/>
      <c r="B1505" s="287">
        <f t="shared" si="397"/>
        <v>2025</v>
      </c>
      <c r="C1505" s="309">
        <f t="shared" si="394"/>
        <v>45657</v>
      </c>
      <c r="D1505" s="90">
        <f t="shared" si="395"/>
        <v>1.0904385623358248</v>
      </c>
      <c r="E1505" s="90">
        <f t="shared" si="388"/>
        <v>0.55714426878067247</v>
      </c>
      <c r="F1505" s="90">
        <f t="shared" si="389"/>
        <v>0.49325508702043663</v>
      </c>
      <c r="G1505" s="90">
        <f t="shared" si="390"/>
        <v>0.49300875223418922</v>
      </c>
      <c r="H1505" s="90">
        <f t="shared" si="391"/>
        <v>0.56325442518656443</v>
      </c>
      <c r="I1505" s="90">
        <f t="shared" si="392"/>
        <v>0.76434599540562409</v>
      </c>
      <c r="J1505" s="14"/>
      <c r="K1505" s="366">
        <f t="shared" si="396"/>
        <v>0.47424470175091299</v>
      </c>
      <c r="L1505" s="14"/>
      <c r="M1505" s="109">
        <f t="shared" si="398"/>
        <v>2025</v>
      </c>
      <c r="N1505" s="229">
        <f t="shared" si="393"/>
        <v>1.6517367135739036</v>
      </c>
      <c r="O1505" s="229">
        <f t="shared" si="393"/>
        <v>0.91992517761394299</v>
      </c>
      <c r="P1505" s="229">
        <f t="shared" si="393"/>
        <v>0.69965379581962772</v>
      </c>
      <c r="Q1505" s="229">
        <f t="shared" si="393"/>
        <v>0.58783507586906192</v>
      </c>
      <c r="R1505" s="229">
        <f t="shared" si="393"/>
        <v>0.52645346169228313</v>
      </c>
      <c r="S1505" s="229">
        <f t="shared" si="393"/>
        <v>0.49864159247919509</v>
      </c>
      <c r="T1505" s="229">
        <f t="shared" si="393"/>
        <v>0.48786858156167812</v>
      </c>
      <c r="U1505" s="229">
        <f t="shared" si="393"/>
        <v>0.48826293909343099</v>
      </c>
      <c r="V1505" s="229">
        <f t="shared" si="393"/>
        <v>0.49775456537494744</v>
      </c>
      <c r="W1505" s="229">
        <f t="shared" si="393"/>
        <v>0.52108811817760259</v>
      </c>
      <c r="X1505" s="229">
        <f t="shared" si="393"/>
        <v>0.60542073219552628</v>
      </c>
      <c r="Y1505" s="229">
        <f t="shared" si="393"/>
        <v>0.68488336380057524</v>
      </c>
      <c r="Z1505" s="229">
        <f t="shared" si="393"/>
        <v>0.76434599540562398</v>
      </c>
      <c r="AA1505" s="229">
        <f t="shared" si="393"/>
        <v>0.84380862701067283</v>
      </c>
    </row>
    <row r="1506" spans="1:27" s="2" customFormat="1" ht="25.2" customHeight="1">
      <c r="A1506" s="455"/>
      <c r="B1506" s="287">
        <f t="shared" si="397"/>
        <v>2026</v>
      </c>
      <c r="C1506" s="309">
        <f t="shared" si="394"/>
        <v>46022</v>
      </c>
      <c r="D1506" s="90">
        <f t="shared" si="395"/>
        <v>1.2156916404419666</v>
      </c>
      <c r="E1506" s="90">
        <f t="shared" si="388"/>
        <v>0.62114056992439837</v>
      </c>
      <c r="F1506" s="90">
        <f t="shared" si="389"/>
        <v>0.54991276593494631</v>
      </c>
      <c r="G1506" s="90">
        <f t="shared" si="390"/>
        <v>0.54963813593676503</v>
      </c>
      <c r="H1506" s="90">
        <f t="shared" si="391"/>
        <v>0.62795256862015625</v>
      </c>
      <c r="I1506" s="90">
        <f t="shared" si="392"/>
        <v>0.85214249487789162</v>
      </c>
      <c r="J1506" s="14"/>
      <c r="K1506" s="366">
        <f t="shared" si="396"/>
        <v>0.52823737395312509</v>
      </c>
      <c r="L1506" s="14"/>
      <c r="M1506" s="109">
        <f t="shared" si="398"/>
        <v>2026</v>
      </c>
      <c r="N1506" s="229">
        <f t="shared" si="393"/>
        <v>1.8414632279709058</v>
      </c>
      <c r="O1506" s="229">
        <f t="shared" si="393"/>
        <v>1.0255922588263553</v>
      </c>
      <c r="P1506" s="229">
        <f t="shared" si="393"/>
        <v>0.78001943452863909</v>
      </c>
      <c r="Q1506" s="229">
        <f t="shared" si="393"/>
        <v>0.65535667242158924</v>
      </c>
      <c r="R1506" s="229">
        <f t="shared" si="393"/>
        <v>0.5869244674272075</v>
      </c>
      <c r="S1506" s="229">
        <f t="shared" si="393"/>
        <v>0.55591799161531885</v>
      </c>
      <c r="T1506" s="229">
        <f t="shared" si="393"/>
        <v>0.54390754025457366</v>
      </c>
      <c r="U1506" s="229">
        <f t="shared" si="393"/>
        <v>0.54434719561091971</v>
      </c>
      <c r="V1506" s="229">
        <f t="shared" si="393"/>
        <v>0.55492907626261045</v>
      </c>
      <c r="W1506" s="229">
        <f t="shared" si="393"/>
        <v>0.58094283445475958</v>
      </c>
      <c r="X1506" s="229">
        <f t="shared" si="393"/>
        <v>0.67496230278555291</v>
      </c>
      <c r="Y1506" s="229">
        <f t="shared" si="393"/>
        <v>0.76355239883172232</v>
      </c>
      <c r="Z1506" s="229">
        <f t="shared" si="393"/>
        <v>0.85214249487789173</v>
      </c>
      <c r="AA1506" s="229">
        <f t="shared" si="393"/>
        <v>0.94073259092406092</v>
      </c>
    </row>
    <row r="1507" spans="1:27" s="2" customFormat="1" ht="25.2" customHeight="1">
      <c r="A1507" s="455"/>
      <c r="B1507" s="287">
        <f t="shared" si="397"/>
        <v>2027</v>
      </c>
      <c r="C1507" s="309">
        <f t="shared" si="394"/>
        <v>46387</v>
      </c>
      <c r="D1507" s="90">
        <f t="shared" si="395"/>
        <v>1.3409447185481087</v>
      </c>
      <c r="E1507" s="90">
        <f t="shared" si="388"/>
        <v>0.68513687106812426</v>
      </c>
      <c r="F1507" s="90">
        <f t="shared" si="389"/>
        <v>0.60657044484945577</v>
      </c>
      <c r="G1507" s="90">
        <f t="shared" si="390"/>
        <v>0.60626751963934089</v>
      </c>
      <c r="H1507" s="90">
        <f t="shared" si="391"/>
        <v>0.69265071205374817</v>
      </c>
      <c r="I1507" s="90">
        <f t="shared" si="392"/>
        <v>0.93993899435015926</v>
      </c>
      <c r="J1507" s="14"/>
      <c r="K1507" s="366">
        <f t="shared" si="396"/>
        <v>0.5821030226244932</v>
      </c>
      <c r="L1507" s="14"/>
      <c r="M1507" s="109">
        <f t="shared" si="398"/>
        <v>2027</v>
      </c>
      <c r="N1507" s="229">
        <f t="shared" si="393"/>
        <v>2.0311897423679084</v>
      </c>
      <c r="O1507" s="229">
        <f t="shared" si="393"/>
        <v>1.1312593400387678</v>
      </c>
      <c r="P1507" s="229">
        <f t="shared" si="393"/>
        <v>0.86038507323765034</v>
      </c>
      <c r="Q1507" s="229">
        <f t="shared" si="393"/>
        <v>0.72287826897411667</v>
      </c>
      <c r="R1507" s="229">
        <f t="shared" si="393"/>
        <v>0.64739547316213186</v>
      </c>
      <c r="S1507" s="229">
        <f t="shared" si="393"/>
        <v>0.61319439075144255</v>
      </c>
      <c r="T1507" s="229">
        <f t="shared" si="393"/>
        <v>0.59994649894746899</v>
      </c>
      <c r="U1507" s="229">
        <f t="shared" si="393"/>
        <v>0.60043145212840843</v>
      </c>
      <c r="V1507" s="229">
        <f t="shared" si="393"/>
        <v>0.61210358715027335</v>
      </c>
      <c r="W1507" s="229">
        <f t="shared" si="393"/>
        <v>0.64079755073191669</v>
      </c>
      <c r="X1507" s="229">
        <f t="shared" si="393"/>
        <v>0.74450387337557955</v>
      </c>
      <c r="Y1507" s="229">
        <f t="shared" si="393"/>
        <v>0.84222143386286941</v>
      </c>
      <c r="Z1507" s="229">
        <f t="shared" si="393"/>
        <v>0.93993899435015926</v>
      </c>
      <c r="AA1507" s="229">
        <f t="shared" si="393"/>
        <v>1.037656554837449</v>
      </c>
    </row>
    <row r="1508" spans="1:27" s="2" customFormat="1" ht="25.2" customHeight="1">
      <c r="A1508" s="455"/>
      <c r="B1508" s="287">
        <f t="shared" si="397"/>
        <v>2028</v>
      </c>
      <c r="C1508" s="309">
        <f t="shared" si="394"/>
        <v>46752</v>
      </c>
      <c r="D1508" s="90">
        <f t="shared" si="395"/>
        <v>1.4661977966542505</v>
      </c>
      <c r="E1508" s="90">
        <f t="shared" si="388"/>
        <v>0.74913317221185016</v>
      </c>
      <c r="F1508" s="90">
        <f t="shared" si="389"/>
        <v>0.66322812376396545</v>
      </c>
      <c r="G1508" s="90">
        <f t="shared" si="390"/>
        <v>0.66289690334191653</v>
      </c>
      <c r="H1508" s="90">
        <f t="shared" si="391"/>
        <v>0.75734885548733999</v>
      </c>
      <c r="I1508" s="90">
        <f t="shared" si="392"/>
        <v>1.0277354938224268</v>
      </c>
      <c r="J1508" s="14"/>
      <c r="K1508" s="366">
        <f t="shared" si="396"/>
        <v>0.63583384930667985</v>
      </c>
      <c r="L1508" s="14"/>
      <c r="M1508" s="109">
        <f t="shared" si="398"/>
        <v>2028</v>
      </c>
      <c r="N1508" s="229">
        <f t="shared" si="393"/>
        <v>2.2209162567649106</v>
      </c>
      <c r="O1508" s="229">
        <f t="shared" si="393"/>
        <v>1.2369264212511801</v>
      </c>
      <c r="P1508" s="229">
        <f t="shared" si="393"/>
        <v>0.9407507119466616</v>
      </c>
      <c r="Q1508" s="229">
        <f t="shared" si="393"/>
        <v>0.79039986552664399</v>
      </c>
      <c r="R1508" s="229">
        <f t="shared" si="393"/>
        <v>0.70786647889705634</v>
      </c>
      <c r="S1508" s="229">
        <f t="shared" si="393"/>
        <v>0.67047078988756637</v>
      </c>
      <c r="T1508" s="229">
        <f t="shared" si="393"/>
        <v>0.65598545764036442</v>
      </c>
      <c r="U1508" s="229">
        <f t="shared" si="393"/>
        <v>0.65651570864589703</v>
      </c>
      <c r="V1508" s="229">
        <f t="shared" si="393"/>
        <v>0.66927809803793603</v>
      </c>
      <c r="W1508" s="229">
        <f t="shared" si="393"/>
        <v>0.70065226700907357</v>
      </c>
      <c r="X1508" s="229">
        <f t="shared" si="393"/>
        <v>0.8140454439656063</v>
      </c>
      <c r="Y1508" s="229">
        <f t="shared" si="393"/>
        <v>0.9208904688940166</v>
      </c>
      <c r="Z1508" s="229">
        <f t="shared" si="393"/>
        <v>1.0277354938224268</v>
      </c>
      <c r="AA1508" s="229">
        <f t="shared" si="393"/>
        <v>1.1345805187508371</v>
      </c>
    </row>
    <row r="1509" spans="1:27" s="2" customFormat="1" ht="25.2" customHeight="1">
      <c r="A1509" s="455"/>
      <c r="B1509" s="287">
        <f t="shared" si="397"/>
        <v>2029</v>
      </c>
      <c r="C1509" s="309">
        <f t="shared" si="394"/>
        <v>47118</v>
      </c>
      <c r="D1509" s="90">
        <f t="shared" si="395"/>
        <v>1.5914508747603928</v>
      </c>
      <c r="E1509" s="90">
        <f t="shared" si="388"/>
        <v>0.81312947335557606</v>
      </c>
      <c r="F1509" s="90">
        <f t="shared" si="389"/>
        <v>0.71988580267847491</v>
      </c>
      <c r="G1509" s="90">
        <f t="shared" si="390"/>
        <v>0.7195262870444924</v>
      </c>
      <c r="H1509" s="90">
        <f t="shared" si="391"/>
        <v>0.8220469989209318</v>
      </c>
      <c r="I1509" s="90">
        <f t="shared" si="392"/>
        <v>1.1155319932946943</v>
      </c>
      <c r="J1509" s="14"/>
      <c r="K1509" s="366">
        <f t="shared" si="396"/>
        <v>0.68942205554134894</v>
      </c>
      <c r="L1509" s="14"/>
      <c r="M1509" s="109">
        <f t="shared" si="398"/>
        <v>2029</v>
      </c>
      <c r="N1509" s="229">
        <f t="shared" si="393"/>
        <v>2.4106427711619132</v>
      </c>
      <c r="O1509" s="229">
        <f t="shared" si="393"/>
        <v>1.3425935024635924</v>
      </c>
      <c r="P1509" s="229">
        <f t="shared" si="393"/>
        <v>1.0211163506556729</v>
      </c>
      <c r="Q1509" s="229">
        <f t="shared" si="393"/>
        <v>0.85792146207917142</v>
      </c>
      <c r="R1509" s="229">
        <f t="shared" si="393"/>
        <v>0.7683374846319807</v>
      </c>
      <c r="S1509" s="229">
        <f t="shared" si="393"/>
        <v>0.72774718902369007</v>
      </c>
      <c r="T1509" s="229">
        <f t="shared" si="393"/>
        <v>0.71202441633325986</v>
      </c>
      <c r="U1509" s="229">
        <f t="shared" si="393"/>
        <v>0.71259996516338586</v>
      </c>
      <c r="V1509" s="229">
        <f t="shared" si="393"/>
        <v>0.72645260892559893</v>
      </c>
      <c r="W1509" s="229">
        <f t="shared" si="393"/>
        <v>0.76050698328623079</v>
      </c>
      <c r="X1509" s="229">
        <f t="shared" si="393"/>
        <v>0.88358701455563282</v>
      </c>
      <c r="Y1509" s="229">
        <f t="shared" si="393"/>
        <v>0.99955950392516368</v>
      </c>
      <c r="Z1509" s="229">
        <f t="shared" si="393"/>
        <v>1.1155319932946943</v>
      </c>
      <c r="AA1509" s="229">
        <f t="shared" si="393"/>
        <v>1.2315044826642252</v>
      </c>
    </row>
    <row r="1510" spans="1:27" s="2" customFormat="1" ht="25.2" customHeight="1">
      <c r="A1510" s="455"/>
      <c r="B1510" s="287">
        <f t="shared" si="397"/>
        <v>2030</v>
      </c>
      <c r="C1510" s="309">
        <f t="shared" si="394"/>
        <v>47483</v>
      </c>
      <c r="D1510" s="90">
        <f t="shared" si="395"/>
        <v>1.7167039528665349</v>
      </c>
      <c r="E1510" s="90">
        <f t="shared" si="388"/>
        <v>0.87712577449930196</v>
      </c>
      <c r="F1510" s="90">
        <f t="shared" si="389"/>
        <v>0.77654348159298459</v>
      </c>
      <c r="G1510" s="90">
        <f t="shared" si="390"/>
        <v>0.77615567074706815</v>
      </c>
      <c r="H1510" s="90">
        <f t="shared" si="391"/>
        <v>0.88674514235452373</v>
      </c>
      <c r="I1510" s="90">
        <f t="shared" si="392"/>
        <v>1.2033284927669621</v>
      </c>
      <c r="J1510" s="14"/>
      <c r="K1510" s="366">
        <f t="shared" si="396"/>
        <v>0.74285984287016404</v>
      </c>
      <c r="L1510" s="14"/>
      <c r="M1510" s="109">
        <f t="shared" si="398"/>
        <v>2030</v>
      </c>
      <c r="N1510" s="229">
        <f t="shared" si="393"/>
        <v>2.6003692855589158</v>
      </c>
      <c r="O1510" s="229">
        <f t="shared" si="393"/>
        <v>1.4482605836760047</v>
      </c>
      <c r="P1510" s="229">
        <f t="shared" si="393"/>
        <v>1.1014819893646841</v>
      </c>
      <c r="Q1510" s="229">
        <f t="shared" si="393"/>
        <v>0.92544305863169873</v>
      </c>
      <c r="R1510" s="229">
        <f t="shared" si="393"/>
        <v>0.82880849036690507</v>
      </c>
      <c r="S1510" s="229">
        <f t="shared" si="393"/>
        <v>0.78502358815981377</v>
      </c>
      <c r="T1510" s="229">
        <f t="shared" si="393"/>
        <v>0.7680633750261554</v>
      </c>
      <c r="U1510" s="229">
        <f t="shared" si="393"/>
        <v>0.76868422168087447</v>
      </c>
      <c r="V1510" s="229">
        <f t="shared" si="393"/>
        <v>0.78362711981326183</v>
      </c>
      <c r="W1510" s="229">
        <f t="shared" si="393"/>
        <v>0.82036169956338778</v>
      </c>
      <c r="X1510" s="229">
        <f t="shared" si="393"/>
        <v>0.95312858514565968</v>
      </c>
      <c r="Y1510" s="229">
        <f t="shared" si="393"/>
        <v>1.0782285389563109</v>
      </c>
      <c r="Z1510" s="229">
        <f t="shared" si="393"/>
        <v>1.2033284927669623</v>
      </c>
      <c r="AA1510" s="229">
        <f t="shared" si="393"/>
        <v>1.3284284465776133</v>
      </c>
    </row>
    <row r="1511" spans="1:27" s="2" customFormat="1" ht="25.2" customHeight="1">
      <c r="A1511" s="455"/>
      <c r="B1511" s="287">
        <f t="shared" si="397"/>
        <v>2031</v>
      </c>
      <c r="C1511" s="309">
        <f t="shared" si="394"/>
        <v>47848</v>
      </c>
      <c r="D1511" s="90">
        <f t="shared" si="395"/>
        <v>1.8419570309726769</v>
      </c>
      <c r="E1511" s="90">
        <f t="shared" si="388"/>
        <v>0.94112207564302786</v>
      </c>
      <c r="F1511" s="90">
        <f t="shared" si="389"/>
        <v>0.83320116050749427</v>
      </c>
      <c r="G1511" s="90">
        <f t="shared" si="390"/>
        <v>0.83278505444964401</v>
      </c>
      <c r="H1511" s="90">
        <f t="shared" si="391"/>
        <v>0.95144328578811554</v>
      </c>
      <c r="I1511" s="90">
        <f t="shared" si="392"/>
        <v>1.2911249922392296</v>
      </c>
      <c r="J1511" s="14"/>
      <c r="K1511" s="366">
        <f t="shared" si="396"/>
        <v>0.79533966179778337</v>
      </c>
      <c r="L1511" s="14"/>
      <c r="M1511" s="109">
        <f t="shared" si="398"/>
        <v>2031</v>
      </c>
      <c r="N1511" s="229">
        <f t="shared" si="393"/>
        <v>2.7900957999559179</v>
      </c>
      <c r="O1511" s="229">
        <f t="shared" si="393"/>
        <v>1.553927664888417</v>
      </c>
      <c r="P1511" s="229">
        <f t="shared" si="393"/>
        <v>1.1818476280736956</v>
      </c>
      <c r="Q1511" s="229">
        <f t="shared" si="393"/>
        <v>0.99296465518422616</v>
      </c>
      <c r="R1511" s="229">
        <f t="shared" si="393"/>
        <v>0.88927949610182966</v>
      </c>
      <c r="S1511" s="229">
        <f t="shared" si="393"/>
        <v>0.84229998729593769</v>
      </c>
      <c r="T1511" s="229">
        <f t="shared" si="393"/>
        <v>0.82410233371905084</v>
      </c>
      <c r="U1511" s="229">
        <f t="shared" si="393"/>
        <v>0.82476847819836319</v>
      </c>
      <c r="V1511" s="229">
        <f t="shared" si="393"/>
        <v>0.84080163070092473</v>
      </c>
      <c r="W1511" s="229">
        <f t="shared" si="393"/>
        <v>0.88021641584054477</v>
      </c>
      <c r="X1511" s="229">
        <f t="shared" si="393"/>
        <v>1.0226701557356863</v>
      </c>
      <c r="Y1511" s="229">
        <f t="shared" si="393"/>
        <v>1.1568975739874581</v>
      </c>
      <c r="Z1511" s="229">
        <f t="shared" si="393"/>
        <v>1.2911249922392296</v>
      </c>
      <c r="AA1511" s="229">
        <f t="shared" si="393"/>
        <v>1.4253524104910014</v>
      </c>
    </row>
    <row r="1512" spans="1:27" s="2" customFormat="1" ht="25.2" customHeight="1">
      <c r="A1512" s="455"/>
      <c r="B1512" s="287">
        <f>B1511+1</f>
        <v>2032</v>
      </c>
      <c r="C1512" s="309">
        <f t="shared" si="394"/>
        <v>48213</v>
      </c>
      <c r="D1512" s="90">
        <f t="shared" si="395"/>
        <v>2.0482562184416166</v>
      </c>
      <c r="E1512" s="90">
        <f t="shared" si="388"/>
        <v>1.046527748115047</v>
      </c>
      <c r="F1512" s="90">
        <f t="shared" si="389"/>
        <v>0.92651969048433358</v>
      </c>
      <c r="G1512" s="90">
        <f t="shared" si="390"/>
        <v>0.92605698054800412</v>
      </c>
      <c r="H1512" s="90">
        <f t="shared" si="391"/>
        <v>1.0580049337963844</v>
      </c>
      <c r="I1512" s="90">
        <f t="shared" si="392"/>
        <v>1.4357309913700231</v>
      </c>
      <c r="J1512" s="14"/>
      <c r="K1512" s="366">
        <f t="shared" si="396"/>
        <v>0.88235354958334977</v>
      </c>
      <c r="L1512" s="14"/>
      <c r="M1512" s="109">
        <f>M1511+1</f>
        <v>2032</v>
      </c>
      <c r="N1512" s="229">
        <f t="shared" si="393"/>
        <v>3.1025865295509809</v>
      </c>
      <c r="O1512" s="229">
        <f t="shared" si="393"/>
        <v>1.7279675633559199</v>
      </c>
      <c r="P1512" s="229">
        <f t="shared" si="393"/>
        <v>1.3142145624179493</v>
      </c>
      <c r="Q1512" s="229">
        <f t="shared" si="393"/>
        <v>1.1041766965648594</v>
      </c>
      <c r="R1512" s="229">
        <f t="shared" si="393"/>
        <v>0.9888787996652344</v>
      </c>
      <c r="S1512" s="229">
        <f t="shared" si="393"/>
        <v>0.93663758587308266</v>
      </c>
      <c r="T1512" s="229">
        <f t="shared" si="393"/>
        <v>0.9164017950955845</v>
      </c>
      <c r="U1512" s="229">
        <f t="shared" si="393"/>
        <v>0.91714254775657977</v>
      </c>
      <c r="V1512" s="229">
        <f t="shared" si="393"/>
        <v>0.93497141333942846</v>
      </c>
      <c r="W1512" s="229">
        <f t="shared" si="393"/>
        <v>0.97880065441468578</v>
      </c>
      <c r="X1512" s="229">
        <f t="shared" si="393"/>
        <v>1.1372092131780829</v>
      </c>
      <c r="Y1512" s="229">
        <f t="shared" si="393"/>
        <v>1.2864701022740535</v>
      </c>
      <c r="Z1512" s="229">
        <f t="shared" si="393"/>
        <v>1.4357309913700234</v>
      </c>
      <c r="AA1512" s="229">
        <f t="shared" si="393"/>
        <v>1.5849918804659935</v>
      </c>
    </row>
    <row r="1513" spans="1:27" s="2" customFormat="1" ht="25.2" customHeight="1">
      <c r="A1513" s="455"/>
      <c r="B1513" s="287">
        <f t="shared" ref="B1513:B1520" si="399">B1512+1</f>
        <v>2033</v>
      </c>
      <c r="C1513" s="309">
        <f t="shared" si="394"/>
        <v>48579</v>
      </c>
      <c r="D1513" s="90">
        <f t="shared" si="395"/>
        <v>2.2545554059105561</v>
      </c>
      <c r="E1513" s="90">
        <f t="shared" si="388"/>
        <v>1.1519334205870659</v>
      </c>
      <c r="F1513" s="90">
        <f t="shared" si="389"/>
        <v>1.0198382204611729</v>
      </c>
      <c r="G1513" s="90">
        <f t="shared" si="390"/>
        <v>1.019328906646364</v>
      </c>
      <c r="H1513" s="90">
        <f t="shared" si="391"/>
        <v>1.1645665818046533</v>
      </c>
      <c r="I1513" s="90">
        <f t="shared" si="392"/>
        <v>1.5803369905008171</v>
      </c>
      <c r="J1513" s="14"/>
      <c r="K1513" s="366">
        <f t="shared" si="396"/>
        <v>0.96878517438757328</v>
      </c>
      <c r="L1513" s="14"/>
      <c r="M1513" s="109">
        <f t="shared" ref="M1513:M1520" si="400">M1512+1</f>
        <v>2033</v>
      </c>
      <c r="N1513" s="229">
        <f t="shared" si="393"/>
        <v>3.4150772591460434</v>
      </c>
      <c r="O1513" s="229">
        <f t="shared" si="393"/>
        <v>1.9020074618234226</v>
      </c>
      <c r="P1513" s="229">
        <f t="shared" si="393"/>
        <v>1.4465814967622033</v>
      </c>
      <c r="Q1513" s="229">
        <f t="shared" si="393"/>
        <v>1.2153887379454926</v>
      </c>
      <c r="R1513" s="229">
        <f t="shared" si="393"/>
        <v>1.0884781032286392</v>
      </c>
      <c r="S1513" s="229">
        <f t="shared" si="393"/>
        <v>1.0309751844502277</v>
      </c>
      <c r="T1513" s="229">
        <f t="shared" si="393"/>
        <v>1.0087012564721183</v>
      </c>
      <c r="U1513" s="229">
        <f t="shared" si="393"/>
        <v>1.0095166173147965</v>
      </c>
      <c r="V1513" s="229">
        <f t="shared" si="393"/>
        <v>1.0291411959779317</v>
      </c>
      <c r="W1513" s="229">
        <f t="shared" si="393"/>
        <v>1.0773848929888268</v>
      </c>
      <c r="X1513" s="229">
        <f t="shared" si="393"/>
        <v>1.2517482706204799</v>
      </c>
      <c r="Y1513" s="229">
        <f t="shared" si="393"/>
        <v>1.4160426305606486</v>
      </c>
      <c r="Z1513" s="229">
        <f t="shared" si="393"/>
        <v>1.5803369905008171</v>
      </c>
      <c r="AA1513" s="229">
        <f t="shared" si="393"/>
        <v>1.7446313504409856</v>
      </c>
    </row>
    <row r="1514" spans="1:27" s="2" customFormat="1" ht="25.2" customHeight="1">
      <c r="A1514" s="455"/>
      <c r="B1514" s="287">
        <f t="shared" si="399"/>
        <v>2034</v>
      </c>
      <c r="C1514" s="309">
        <f t="shared" si="394"/>
        <v>48944</v>
      </c>
      <c r="D1514" s="90">
        <f t="shared" si="395"/>
        <v>2.4608545933794965</v>
      </c>
      <c r="E1514" s="90">
        <f t="shared" si="388"/>
        <v>1.2573390930590853</v>
      </c>
      <c r="F1514" s="90">
        <f t="shared" si="389"/>
        <v>1.1131567504380124</v>
      </c>
      <c r="G1514" s="90">
        <f t="shared" si="390"/>
        <v>1.1126008327447243</v>
      </c>
      <c r="H1514" s="90">
        <f t="shared" si="391"/>
        <v>1.2711282298129225</v>
      </c>
      <c r="I1514" s="90">
        <f t="shared" si="392"/>
        <v>1.7249429896316109</v>
      </c>
      <c r="J1514" s="14"/>
      <c r="K1514" s="366">
        <f t="shared" si="396"/>
        <v>1.05458884072984</v>
      </c>
      <c r="L1514" s="14"/>
      <c r="M1514" s="109">
        <f t="shared" si="400"/>
        <v>2034</v>
      </c>
      <c r="N1514" s="229">
        <f t="shared" si="393"/>
        <v>3.7275679887411068</v>
      </c>
      <c r="O1514" s="229">
        <f t="shared" si="393"/>
        <v>2.0760473602909251</v>
      </c>
      <c r="P1514" s="229">
        <f t="shared" si="393"/>
        <v>1.5789484311064572</v>
      </c>
      <c r="Q1514" s="229">
        <f t="shared" si="393"/>
        <v>1.3266007793261263</v>
      </c>
      <c r="R1514" s="229">
        <f t="shared" si="393"/>
        <v>1.1880774067920445</v>
      </c>
      <c r="S1514" s="229">
        <f t="shared" si="393"/>
        <v>1.1253127830273728</v>
      </c>
      <c r="T1514" s="229">
        <f t="shared" si="393"/>
        <v>1.1010007178486521</v>
      </c>
      <c r="U1514" s="229">
        <f t="shared" si="393"/>
        <v>1.1018906868730132</v>
      </c>
      <c r="V1514" s="229">
        <f t="shared" si="393"/>
        <v>1.1233109786164355</v>
      </c>
      <c r="W1514" s="229">
        <f t="shared" si="393"/>
        <v>1.1759691315629679</v>
      </c>
      <c r="X1514" s="229">
        <f t="shared" si="393"/>
        <v>1.3662873280628769</v>
      </c>
      <c r="Y1514" s="229">
        <f t="shared" si="393"/>
        <v>1.545615158847244</v>
      </c>
      <c r="Z1514" s="229">
        <f t="shared" si="393"/>
        <v>1.7249429896316109</v>
      </c>
      <c r="AA1514" s="229">
        <f t="shared" si="393"/>
        <v>1.9042708204159779</v>
      </c>
    </row>
    <row r="1515" spans="1:27" s="2" customFormat="1" ht="25.2" customHeight="1">
      <c r="A1515" s="455"/>
      <c r="B1515" s="287">
        <f t="shared" si="399"/>
        <v>2035</v>
      </c>
      <c r="C1515" s="309">
        <f t="shared" si="394"/>
        <v>49309</v>
      </c>
      <c r="D1515" s="90">
        <f t="shared" si="395"/>
        <v>2.667153780848436</v>
      </c>
      <c r="E1515" s="90">
        <f t="shared" si="388"/>
        <v>1.3627447655311045</v>
      </c>
      <c r="F1515" s="90">
        <f t="shared" si="389"/>
        <v>1.2064752804148515</v>
      </c>
      <c r="G1515" s="90">
        <f t="shared" si="390"/>
        <v>1.2058727588430844</v>
      </c>
      <c r="H1515" s="90">
        <f t="shared" si="391"/>
        <v>1.3776898778211912</v>
      </c>
      <c r="I1515" s="90">
        <f t="shared" si="392"/>
        <v>1.8695489887624044</v>
      </c>
      <c r="J1515" s="14"/>
      <c r="K1515" s="366">
        <f t="shared" si="396"/>
        <v>1.1397188531295375</v>
      </c>
      <c r="L1515" s="14"/>
      <c r="M1515" s="109">
        <f t="shared" si="400"/>
        <v>2035</v>
      </c>
      <c r="N1515" s="229">
        <f t="shared" si="393"/>
        <v>4.0400587183361694</v>
      </c>
      <c r="O1515" s="229">
        <f t="shared" si="393"/>
        <v>2.2500872587584282</v>
      </c>
      <c r="P1515" s="229">
        <f t="shared" si="393"/>
        <v>1.7113153654507109</v>
      </c>
      <c r="Q1515" s="229">
        <f t="shared" si="393"/>
        <v>1.4378128207067595</v>
      </c>
      <c r="R1515" s="229">
        <f t="shared" si="393"/>
        <v>1.2876767103554494</v>
      </c>
      <c r="S1515" s="229">
        <f t="shared" si="393"/>
        <v>1.2196503816045177</v>
      </c>
      <c r="T1515" s="229">
        <f t="shared" si="393"/>
        <v>1.1933001792251856</v>
      </c>
      <c r="U1515" s="229">
        <f t="shared" si="393"/>
        <v>1.1942647564312296</v>
      </c>
      <c r="V1515" s="229">
        <f t="shared" si="393"/>
        <v>1.2174807612549392</v>
      </c>
      <c r="W1515" s="229">
        <f t="shared" si="393"/>
        <v>1.274553370137109</v>
      </c>
      <c r="X1515" s="229">
        <f t="shared" si="393"/>
        <v>1.4808263855052735</v>
      </c>
      <c r="Y1515" s="229">
        <f t="shared" si="393"/>
        <v>1.6751876871338391</v>
      </c>
      <c r="Z1515" s="229">
        <f t="shared" si="393"/>
        <v>1.8695489887624044</v>
      </c>
      <c r="AA1515" s="229">
        <f t="shared" si="393"/>
        <v>2.0639102903909698</v>
      </c>
    </row>
    <row r="1516" spans="1:27" s="2" customFormat="1" ht="25.2" customHeight="1">
      <c r="A1516" s="455"/>
      <c r="B1516" s="287">
        <f t="shared" si="399"/>
        <v>2036</v>
      </c>
      <c r="C1516" s="309">
        <f t="shared" si="394"/>
        <v>49674</v>
      </c>
      <c r="D1516" s="90">
        <f t="shared" si="395"/>
        <v>2.8734529683173755</v>
      </c>
      <c r="E1516" s="90">
        <f t="shared" si="388"/>
        <v>1.4681504380031236</v>
      </c>
      <c r="F1516" s="90">
        <f t="shared" si="389"/>
        <v>1.2997938103916908</v>
      </c>
      <c r="G1516" s="90">
        <f t="shared" si="390"/>
        <v>1.2991446849414447</v>
      </c>
      <c r="H1516" s="90">
        <f t="shared" si="391"/>
        <v>1.4842515258294602</v>
      </c>
      <c r="I1516" s="90">
        <f t="shared" si="392"/>
        <v>2.0141549878931984</v>
      </c>
      <c r="J1516" s="14"/>
      <c r="K1516" s="366">
        <f t="shared" si="396"/>
        <v>1.2247090109795109</v>
      </c>
      <c r="L1516" s="14"/>
      <c r="M1516" s="109">
        <f t="shared" si="400"/>
        <v>2036</v>
      </c>
      <c r="N1516" s="229">
        <f t="shared" ref="N1516:AA1531" si="401">AVERAGE(N1328,N1422)</f>
        <v>4.3525494479312314</v>
      </c>
      <c r="O1516" s="229">
        <f t="shared" si="401"/>
        <v>2.4241271572259309</v>
      </c>
      <c r="P1516" s="229">
        <f t="shared" si="401"/>
        <v>1.8436822997949649</v>
      </c>
      <c r="Q1516" s="229">
        <f t="shared" si="401"/>
        <v>1.5490248620873928</v>
      </c>
      <c r="R1516" s="229">
        <f t="shared" si="401"/>
        <v>1.3872760139188542</v>
      </c>
      <c r="S1516" s="229">
        <f t="shared" si="401"/>
        <v>1.3139879801816625</v>
      </c>
      <c r="T1516" s="229">
        <f t="shared" si="401"/>
        <v>1.2855996406017194</v>
      </c>
      <c r="U1516" s="229">
        <f t="shared" si="401"/>
        <v>1.2866388259894466</v>
      </c>
      <c r="V1516" s="229">
        <f t="shared" si="401"/>
        <v>1.3116505438934429</v>
      </c>
      <c r="W1516" s="229">
        <f t="shared" si="401"/>
        <v>1.3731376087112499</v>
      </c>
      <c r="X1516" s="229">
        <f t="shared" si="401"/>
        <v>1.5953654429476705</v>
      </c>
      <c r="Y1516" s="229">
        <f t="shared" si="401"/>
        <v>1.8047602154204347</v>
      </c>
      <c r="Z1516" s="229">
        <f t="shared" si="401"/>
        <v>2.0141549878931984</v>
      </c>
      <c r="AA1516" s="229">
        <f t="shared" si="401"/>
        <v>2.2235497603659624</v>
      </c>
    </row>
    <row r="1517" spans="1:27" s="2" customFormat="1" ht="25.2" customHeight="1">
      <c r="A1517" s="455"/>
      <c r="B1517" s="287">
        <f t="shared" si="399"/>
        <v>2037</v>
      </c>
      <c r="C1517" s="309">
        <f t="shared" si="394"/>
        <v>50040</v>
      </c>
      <c r="D1517" s="90">
        <f t="shared" si="395"/>
        <v>3.0723843276624248</v>
      </c>
      <c r="E1517" s="90">
        <f t="shared" si="388"/>
        <v>1.5697916221725705</v>
      </c>
      <c r="F1517" s="90">
        <f t="shared" si="389"/>
        <v>1.3897795357265004</v>
      </c>
      <c r="G1517" s="90">
        <f t="shared" si="390"/>
        <v>1.3890854708220062</v>
      </c>
      <c r="H1517" s="90">
        <f t="shared" si="391"/>
        <v>1.5870074006945769</v>
      </c>
      <c r="I1517" s="90">
        <f t="shared" si="392"/>
        <v>2.1535964870550353</v>
      </c>
      <c r="J1517" s="14"/>
      <c r="K1517" s="366">
        <f t="shared" si="396"/>
        <v>1.3059875728611705</v>
      </c>
      <c r="L1517" s="14"/>
      <c r="M1517" s="109">
        <f t="shared" si="400"/>
        <v>2037</v>
      </c>
      <c r="N1517" s="229">
        <f t="shared" si="401"/>
        <v>4.6538797943264711</v>
      </c>
      <c r="O1517" s="229">
        <f t="shared" si="401"/>
        <v>2.5919513450338796</v>
      </c>
      <c r="P1517" s="229">
        <f t="shared" si="401"/>
        <v>1.971321843626924</v>
      </c>
      <c r="Q1517" s="229">
        <f t="shared" si="401"/>
        <v>1.6562650448472893</v>
      </c>
      <c r="R1517" s="229">
        <f t="shared" si="401"/>
        <v>1.4833181994978517</v>
      </c>
      <c r="S1517" s="229">
        <f t="shared" si="401"/>
        <v>1.404956378809624</v>
      </c>
      <c r="T1517" s="229">
        <f t="shared" si="401"/>
        <v>1.3746026926433768</v>
      </c>
      <c r="U1517" s="229">
        <f t="shared" si="401"/>
        <v>1.3757138216348697</v>
      </c>
      <c r="V1517" s="229">
        <f t="shared" si="401"/>
        <v>1.4024571200091427</v>
      </c>
      <c r="W1517" s="229">
        <f t="shared" si="401"/>
        <v>1.4682009816220289</v>
      </c>
      <c r="X1517" s="229">
        <f t="shared" si="401"/>
        <v>1.7058138197671247</v>
      </c>
      <c r="Y1517" s="229">
        <f t="shared" si="401"/>
        <v>1.9297051534110801</v>
      </c>
      <c r="Z1517" s="229">
        <f t="shared" si="401"/>
        <v>2.1535964870550353</v>
      </c>
      <c r="AA1517" s="229">
        <f t="shared" si="401"/>
        <v>2.37748782069899</v>
      </c>
    </row>
    <row r="1518" spans="1:27" s="2" customFormat="1" ht="25.2" customHeight="1">
      <c r="A1518" s="455"/>
      <c r="B1518" s="287">
        <f t="shared" si="399"/>
        <v>2038</v>
      </c>
      <c r="C1518" s="309">
        <f t="shared" si="394"/>
        <v>50405</v>
      </c>
      <c r="D1518" s="90">
        <f t="shared" si="395"/>
        <v>3.271315687007474</v>
      </c>
      <c r="E1518" s="90">
        <f t="shared" si="388"/>
        <v>1.6714328063420174</v>
      </c>
      <c r="F1518" s="90">
        <f t="shared" si="389"/>
        <v>1.4797652610613097</v>
      </c>
      <c r="G1518" s="90">
        <f t="shared" si="390"/>
        <v>1.4790262567025678</v>
      </c>
      <c r="H1518" s="90">
        <f t="shared" si="391"/>
        <v>1.689763275559693</v>
      </c>
      <c r="I1518" s="90">
        <f t="shared" si="392"/>
        <v>2.2930379862168722</v>
      </c>
      <c r="J1518" s="14"/>
      <c r="K1518" s="366">
        <f t="shared" si="396"/>
        <v>1.3866786556196598</v>
      </c>
      <c r="L1518" s="14"/>
      <c r="M1518" s="109">
        <f t="shared" si="400"/>
        <v>2038</v>
      </c>
      <c r="N1518" s="229">
        <f t="shared" si="401"/>
        <v>4.9552101407217108</v>
      </c>
      <c r="O1518" s="229">
        <f t="shared" si="401"/>
        <v>2.7597755328418287</v>
      </c>
      <c r="P1518" s="229">
        <f t="shared" si="401"/>
        <v>2.0989613874588828</v>
      </c>
      <c r="Q1518" s="229">
        <f t="shared" si="401"/>
        <v>1.7635052276071856</v>
      </c>
      <c r="R1518" s="229">
        <f t="shared" si="401"/>
        <v>1.5793603850768494</v>
      </c>
      <c r="S1518" s="229">
        <f t="shared" si="401"/>
        <v>1.495924777437585</v>
      </c>
      <c r="T1518" s="229">
        <f t="shared" si="401"/>
        <v>1.4636057446850343</v>
      </c>
      <c r="U1518" s="229">
        <f t="shared" si="401"/>
        <v>1.464788817280293</v>
      </c>
      <c r="V1518" s="229">
        <f t="shared" si="401"/>
        <v>1.4932636961248424</v>
      </c>
      <c r="W1518" s="229">
        <f t="shared" si="401"/>
        <v>1.5632643545328073</v>
      </c>
      <c r="X1518" s="229">
        <f t="shared" si="401"/>
        <v>1.8162621965865786</v>
      </c>
      <c r="Y1518" s="229">
        <f t="shared" si="401"/>
        <v>2.0546500914017258</v>
      </c>
      <c r="Z1518" s="229">
        <f t="shared" si="401"/>
        <v>2.2930379862168717</v>
      </c>
      <c r="AA1518" s="229">
        <f t="shared" si="401"/>
        <v>2.5314258810320185</v>
      </c>
    </row>
    <row r="1519" spans="1:27" s="2" customFormat="1" ht="25.2" customHeight="1">
      <c r="A1519" s="455"/>
      <c r="B1519" s="287">
        <f t="shared" si="399"/>
        <v>2039</v>
      </c>
      <c r="C1519" s="309">
        <f t="shared" si="394"/>
        <v>50770</v>
      </c>
      <c r="D1519" s="90">
        <f t="shared" si="395"/>
        <v>3.4702470463525237</v>
      </c>
      <c r="E1519" s="90">
        <f t="shared" si="388"/>
        <v>1.7730739905114645</v>
      </c>
      <c r="F1519" s="90">
        <f t="shared" si="389"/>
        <v>1.5697509863961192</v>
      </c>
      <c r="G1519" s="90">
        <f t="shared" si="390"/>
        <v>1.5689670425831292</v>
      </c>
      <c r="H1519" s="90">
        <f t="shared" si="391"/>
        <v>1.7925191504248095</v>
      </c>
      <c r="I1519" s="90">
        <f t="shared" si="392"/>
        <v>2.4324794853787091</v>
      </c>
      <c r="J1519" s="14"/>
      <c r="K1519" s="366">
        <f t="shared" si="396"/>
        <v>1.4667579814782161</v>
      </c>
      <c r="L1519" s="14"/>
      <c r="M1519" s="109">
        <f t="shared" si="400"/>
        <v>2039</v>
      </c>
      <c r="N1519" s="229">
        <f t="shared" si="401"/>
        <v>5.2565404871169488</v>
      </c>
      <c r="O1519" s="229">
        <f t="shared" si="401"/>
        <v>2.9275997206497779</v>
      </c>
      <c r="P1519" s="229">
        <f t="shared" si="401"/>
        <v>2.2266009312908421</v>
      </c>
      <c r="Q1519" s="229">
        <f t="shared" si="401"/>
        <v>1.870745410367082</v>
      </c>
      <c r="R1519" s="229">
        <f t="shared" si="401"/>
        <v>1.6754025706558471</v>
      </c>
      <c r="S1519" s="229">
        <f t="shared" si="401"/>
        <v>1.5868931760655465</v>
      </c>
      <c r="T1519" s="229">
        <f t="shared" si="401"/>
        <v>1.5526087967266919</v>
      </c>
      <c r="U1519" s="229">
        <f t="shared" si="401"/>
        <v>1.5538638129257161</v>
      </c>
      <c r="V1519" s="229">
        <f t="shared" si="401"/>
        <v>1.5840702722405422</v>
      </c>
      <c r="W1519" s="229">
        <f t="shared" si="401"/>
        <v>1.6583277274435864</v>
      </c>
      <c r="X1519" s="229">
        <f t="shared" si="401"/>
        <v>1.9267105734060328</v>
      </c>
      <c r="Y1519" s="229">
        <f t="shared" si="401"/>
        <v>2.1795950293923712</v>
      </c>
      <c r="Z1519" s="229">
        <f t="shared" si="401"/>
        <v>2.4324794853787086</v>
      </c>
      <c r="AA1519" s="229">
        <f t="shared" si="401"/>
        <v>2.685363941365047</v>
      </c>
    </row>
    <row r="1520" spans="1:27" s="2" customFormat="1" ht="25.2" customHeight="1">
      <c r="A1520" s="455"/>
      <c r="B1520" s="287">
        <f t="shared" si="399"/>
        <v>2040</v>
      </c>
      <c r="C1520" s="309">
        <f t="shared" si="394"/>
        <v>51135</v>
      </c>
      <c r="D1520" s="90">
        <f t="shared" si="395"/>
        <v>3.669178405697572</v>
      </c>
      <c r="E1520" s="90">
        <f t="shared" si="388"/>
        <v>1.8747151746809116</v>
      </c>
      <c r="F1520" s="90">
        <f t="shared" si="389"/>
        <v>1.6597367117309285</v>
      </c>
      <c r="G1520" s="90">
        <f t="shared" si="390"/>
        <v>1.6589078284636907</v>
      </c>
      <c r="H1520" s="90">
        <f t="shared" si="391"/>
        <v>1.8952750252899262</v>
      </c>
      <c r="I1520" s="90">
        <f t="shared" si="392"/>
        <v>2.5719209845405455</v>
      </c>
      <c r="J1520" s="14"/>
      <c r="K1520" s="366">
        <f t="shared" si="396"/>
        <v>1.5462012726600765</v>
      </c>
      <c r="L1520" s="14"/>
      <c r="M1520" s="109">
        <f t="shared" si="400"/>
        <v>2040</v>
      </c>
      <c r="N1520" s="229">
        <f t="shared" si="401"/>
        <v>5.5578708335121885</v>
      </c>
      <c r="O1520" s="229">
        <f t="shared" si="401"/>
        <v>3.0954239084577271</v>
      </c>
      <c r="P1520" s="229">
        <f t="shared" si="401"/>
        <v>2.3542404751228014</v>
      </c>
      <c r="Q1520" s="229">
        <f t="shared" si="401"/>
        <v>1.9779855931269785</v>
      </c>
      <c r="R1520" s="229">
        <f t="shared" si="401"/>
        <v>1.7714447562348445</v>
      </c>
      <c r="S1520" s="229">
        <f t="shared" si="401"/>
        <v>1.6778615746935075</v>
      </c>
      <c r="T1520" s="229">
        <f t="shared" si="401"/>
        <v>1.6416118487683493</v>
      </c>
      <c r="U1520" s="229">
        <f t="shared" si="401"/>
        <v>1.6429388085711394</v>
      </c>
      <c r="V1520" s="229">
        <f t="shared" si="401"/>
        <v>1.674876848356242</v>
      </c>
      <c r="W1520" s="229">
        <f t="shared" si="401"/>
        <v>1.7533911003543654</v>
      </c>
      <c r="X1520" s="229">
        <f t="shared" si="401"/>
        <v>2.037158950225487</v>
      </c>
      <c r="Y1520" s="229">
        <f t="shared" si="401"/>
        <v>2.3045399673830165</v>
      </c>
      <c r="Z1520" s="229">
        <f t="shared" si="401"/>
        <v>2.5719209845405455</v>
      </c>
      <c r="AA1520" s="229">
        <f t="shared" si="401"/>
        <v>2.8393020016980746</v>
      </c>
    </row>
    <row r="1521" spans="1:27" s="2" customFormat="1" ht="25.2" customHeight="1">
      <c r="A1521" s="455"/>
      <c r="B1521" s="287">
        <f>B1520+1</f>
        <v>2041</v>
      </c>
      <c r="C1521" s="309">
        <f t="shared" si="394"/>
        <v>51501</v>
      </c>
      <c r="D1521" s="90">
        <f t="shared" si="395"/>
        <v>3.8681097650426213</v>
      </c>
      <c r="E1521" s="90">
        <f t="shared" si="388"/>
        <v>1.9763563588503585</v>
      </c>
      <c r="F1521" s="90">
        <f t="shared" si="389"/>
        <v>1.7497224370657378</v>
      </c>
      <c r="G1521" s="90">
        <f t="shared" si="390"/>
        <v>1.7488486143442523</v>
      </c>
      <c r="H1521" s="90">
        <f t="shared" si="391"/>
        <v>1.9980309001550425</v>
      </c>
      <c r="I1521" s="90">
        <f t="shared" si="392"/>
        <v>2.7113624837023824</v>
      </c>
      <c r="J1521" s="14"/>
      <c r="K1521" s="366">
        <f t="shared" si="396"/>
        <v>1.6263348382193912</v>
      </c>
      <c r="L1521" s="14"/>
      <c r="M1521" s="109">
        <f>M1520+1</f>
        <v>2041</v>
      </c>
      <c r="N1521" s="229">
        <f t="shared" si="401"/>
        <v>5.8592011799074282</v>
      </c>
      <c r="O1521" s="229">
        <f t="shared" si="401"/>
        <v>3.2632480962656762</v>
      </c>
      <c r="P1521" s="229">
        <f t="shared" si="401"/>
        <v>2.4818800189547603</v>
      </c>
      <c r="Q1521" s="229">
        <f t="shared" si="401"/>
        <v>2.0852257758868751</v>
      </c>
      <c r="R1521" s="229">
        <f t="shared" si="401"/>
        <v>1.867486941813842</v>
      </c>
      <c r="S1521" s="229">
        <f t="shared" si="401"/>
        <v>1.768829973321469</v>
      </c>
      <c r="T1521" s="229">
        <f t="shared" si="401"/>
        <v>1.7306149008100067</v>
      </c>
      <c r="U1521" s="229">
        <f t="shared" si="401"/>
        <v>1.7320138042165625</v>
      </c>
      <c r="V1521" s="229">
        <f t="shared" si="401"/>
        <v>1.7656834244719422</v>
      </c>
      <c r="W1521" s="229">
        <f t="shared" si="401"/>
        <v>1.8484544732651438</v>
      </c>
      <c r="X1521" s="229">
        <f t="shared" si="401"/>
        <v>2.1476073270449412</v>
      </c>
      <c r="Y1521" s="229">
        <f t="shared" si="401"/>
        <v>2.4294849053736618</v>
      </c>
      <c r="Z1521" s="229">
        <f t="shared" si="401"/>
        <v>2.7113624837023824</v>
      </c>
      <c r="AA1521" s="229">
        <f t="shared" si="401"/>
        <v>2.993240062031103</v>
      </c>
    </row>
    <row r="1522" spans="1:27" s="2" customFormat="1" ht="25.2" customHeight="1">
      <c r="A1522" s="455"/>
      <c r="B1522" s="287">
        <f t="shared" ref="B1522:B1530" si="402">B1521+1</f>
        <v>2042</v>
      </c>
      <c r="C1522" s="309">
        <f t="shared" si="394"/>
        <v>51866</v>
      </c>
      <c r="D1522" s="90">
        <f t="shared" si="395"/>
        <v>4.0670411243876705</v>
      </c>
      <c r="E1522" s="90">
        <f t="shared" si="388"/>
        <v>2.0779975430198054</v>
      </c>
      <c r="F1522" s="90">
        <f t="shared" si="389"/>
        <v>1.8397081624005471</v>
      </c>
      <c r="G1522" s="90">
        <f t="shared" si="390"/>
        <v>1.838789400224814</v>
      </c>
      <c r="H1522" s="90">
        <f t="shared" si="391"/>
        <v>2.100786775020159</v>
      </c>
      <c r="I1522" s="90">
        <f t="shared" si="392"/>
        <v>2.8508039828642193</v>
      </c>
      <c r="J1522" s="14"/>
      <c r="K1522" s="366">
        <f t="shared" si="396"/>
        <v>1.7060881796038454</v>
      </c>
      <c r="L1522" s="14"/>
      <c r="M1522" s="109">
        <f t="shared" ref="M1522:M1530" si="403">M1521+1</f>
        <v>2042</v>
      </c>
      <c r="N1522" s="229">
        <f t="shared" si="401"/>
        <v>6.1605315263026661</v>
      </c>
      <c r="O1522" s="229">
        <f t="shared" si="401"/>
        <v>3.431072284073625</v>
      </c>
      <c r="P1522" s="229">
        <f t="shared" si="401"/>
        <v>2.6095195627867191</v>
      </c>
      <c r="Q1522" s="229">
        <f t="shared" si="401"/>
        <v>2.1924659586467712</v>
      </c>
      <c r="R1522" s="229">
        <f t="shared" si="401"/>
        <v>1.9635291273928397</v>
      </c>
      <c r="S1522" s="229">
        <f t="shared" si="401"/>
        <v>1.85979837194943</v>
      </c>
      <c r="T1522" s="229">
        <f t="shared" si="401"/>
        <v>1.8196179528516641</v>
      </c>
      <c r="U1522" s="229">
        <f t="shared" si="401"/>
        <v>1.8210887998619858</v>
      </c>
      <c r="V1522" s="229">
        <f t="shared" si="401"/>
        <v>1.8564900005876419</v>
      </c>
      <c r="W1522" s="229">
        <f t="shared" si="401"/>
        <v>1.943517846175923</v>
      </c>
      <c r="X1522" s="229">
        <f t="shared" si="401"/>
        <v>2.2580557038643949</v>
      </c>
      <c r="Y1522" s="229">
        <f t="shared" si="401"/>
        <v>2.5544298433643071</v>
      </c>
      <c r="Z1522" s="229">
        <f t="shared" si="401"/>
        <v>2.8508039828642193</v>
      </c>
      <c r="AA1522" s="229">
        <f t="shared" si="401"/>
        <v>3.1471781223641311</v>
      </c>
    </row>
    <row r="1523" spans="1:27" s="2" customFormat="1" ht="25.2" customHeight="1">
      <c r="A1523" s="455"/>
      <c r="B1523" s="287">
        <f t="shared" si="402"/>
        <v>2043</v>
      </c>
      <c r="C1523" s="309">
        <f t="shared" si="394"/>
        <v>52231</v>
      </c>
      <c r="D1523" s="90">
        <f t="shared" si="395"/>
        <v>4.2659724837327193</v>
      </c>
      <c r="E1523" s="90">
        <f t="shared" si="388"/>
        <v>2.1796387271892526</v>
      </c>
      <c r="F1523" s="90">
        <f t="shared" si="389"/>
        <v>1.9296938877353567</v>
      </c>
      <c r="G1523" s="90">
        <f t="shared" si="390"/>
        <v>1.9287301861053754</v>
      </c>
      <c r="H1523" s="90">
        <f t="shared" si="391"/>
        <v>2.2035426498852759</v>
      </c>
      <c r="I1523" s="90">
        <f t="shared" si="392"/>
        <v>2.9902454820260562</v>
      </c>
      <c r="J1523" s="14"/>
      <c r="K1523" s="366">
        <f t="shared" si="396"/>
        <v>1.7854612968134391</v>
      </c>
      <c r="L1523" s="14"/>
      <c r="M1523" s="109">
        <f t="shared" si="403"/>
        <v>2043</v>
      </c>
      <c r="N1523" s="229">
        <f t="shared" si="401"/>
        <v>6.4618618726979058</v>
      </c>
      <c r="O1523" s="229">
        <f t="shared" si="401"/>
        <v>3.5988964718815746</v>
      </c>
      <c r="P1523" s="229">
        <f t="shared" si="401"/>
        <v>2.7371591066186789</v>
      </c>
      <c r="Q1523" s="229">
        <f t="shared" si="401"/>
        <v>2.2997061414066677</v>
      </c>
      <c r="R1523" s="229">
        <f t="shared" si="401"/>
        <v>2.0595713129718374</v>
      </c>
      <c r="S1523" s="229">
        <f t="shared" si="401"/>
        <v>1.9507667705773919</v>
      </c>
      <c r="T1523" s="229">
        <f t="shared" si="401"/>
        <v>1.9086210048933216</v>
      </c>
      <c r="U1523" s="229">
        <f t="shared" si="401"/>
        <v>1.9101637955074091</v>
      </c>
      <c r="V1523" s="229">
        <f t="shared" si="401"/>
        <v>1.9472965767033417</v>
      </c>
      <c r="W1523" s="229">
        <f t="shared" si="401"/>
        <v>2.0385812190867019</v>
      </c>
      <c r="X1523" s="229">
        <f t="shared" si="401"/>
        <v>2.3685040806838495</v>
      </c>
      <c r="Y1523" s="229">
        <f t="shared" si="401"/>
        <v>2.6793747813549533</v>
      </c>
      <c r="Z1523" s="229">
        <f t="shared" si="401"/>
        <v>2.9902454820260562</v>
      </c>
      <c r="AA1523" s="229">
        <f t="shared" si="401"/>
        <v>3.3011161826971591</v>
      </c>
    </row>
    <row r="1524" spans="1:27" s="2" customFormat="1" ht="25.2" customHeight="1">
      <c r="A1524" s="455"/>
      <c r="B1524" s="287">
        <f t="shared" si="402"/>
        <v>2044</v>
      </c>
      <c r="C1524" s="309">
        <f t="shared" si="394"/>
        <v>52596</v>
      </c>
      <c r="D1524" s="90">
        <f t="shared" si="395"/>
        <v>4.4649038430777681</v>
      </c>
      <c r="E1524" s="90">
        <f t="shared" si="388"/>
        <v>2.2812799113586997</v>
      </c>
      <c r="F1524" s="90">
        <f t="shared" si="389"/>
        <v>2.0196796130701662</v>
      </c>
      <c r="G1524" s="90">
        <f t="shared" si="390"/>
        <v>2.0186709719859373</v>
      </c>
      <c r="H1524" s="90">
        <f t="shared" si="391"/>
        <v>2.306298524750392</v>
      </c>
      <c r="I1524" s="90">
        <f t="shared" si="392"/>
        <v>3.1296869811878931</v>
      </c>
      <c r="J1524" s="14"/>
      <c r="K1524" s="366">
        <f t="shared" si="396"/>
        <v>1.8644541898481726</v>
      </c>
      <c r="L1524" s="14"/>
      <c r="M1524" s="109">
        <f t="shared" si="403"/>
        <v>2044</v>
      </c>
      <c r="N1524" s="229">
        <f t="shared" si="401"/>
        <v>6.7631922190931455</v>
      </c>
      <c r="O1524" s="229">
        <f t="shared" si="401"/>
        <v>3.7667206596895229</v>
      </c>
      <c r="P1524" s="229">
        <f t="shared" si="401"/>
        <v>2.8647986504506378</v>
      </c>
      <c r="Q1524" s="229">
        <f t="shared" si="401"/>
        <v>2.4069463241665643</v>
      </c>
      <c r="R1524" s="229">
        <f t="shared" si="401"/>
        <v>2.1556134985508351</v>
      </c>
      <c r="S1524" s="229">
        <f t="shared" si="401"/>
        <v>2.0417351692053529</v>
      </c>
      <c r="T1524" s="229">
        <f t="shared" si="401"/>
        <v>1.9976240569349795</v>
      </c>
      <c r="U1524" s="229">
        <f t="shared" si="401"/>
        <v>1.9992387911528322</v>
      </c>
      <c r="V1524" s="229">
        <f t="shared" si="401"/>
        <v>2.0381031528190419</v>
      </c>
      <c r="W1524" s="229">
        <f t="shared" si="401"/>
        <v>2.1336445919974807</v>
      </c>
      <c r="X1524" s="229">
        <f t="shared" si="401"/>
        <v>2.4789524575033033</v>
      </c>
      <c r="Y1524" s="229">
        <f t="shared" si="401"/>
        <v>2.8043197193455986</v>
      </c>
      <c r="Z1524" s="229">
        <f t="shared" si="401"/>
        <v>3.1296869811878931</v>
      </c>
      <c r="AA1524" s="229">
        <f t="shared" si="401"/>
        <v>3.4550542430301876</v>
      </c>
    </row>
    <row r="1525" spans="1:27" s="2" customFormat="1" ht="25.2" customHeight="1">
      <c r="A1525" s="455"/>
      <c r="B1525" s="287">
        <f t="shared" si="402"/>
        <v>2045</v>
      </c>
      <c r="C1525" s="309">
        <f t="shared" si="394"/>
        <v>52962</v>
      </c>
      <c r="D1525" s="90">
        <f t="shared" si="395"/>
        <v>4.6638352024228178</v>
      </c>
      <c r="E1525" s="90">
        <f t="shared" si="388"/>
        <v>2.3829210955281463</v>
      </c>
      <c r="F1525" s="90">
        <f t="shared" si="389"/>
        <v>2.1096653384049753</v>
      </c>
      <c r="G1525" s="90">
        <f t="shared" si="390"/>
        <v>2.1086117578664982</v>
      </c>
      <c r="H1525" s="90">
        <f t="shared" si="391"/>
        <v>2.4090543996155085</v>
      </c>
      <c r="I1525" s="90">
        <f t="shared" si="392"/>
        <v>3.2691284803497296</v>
      </c>
      <c r="J1525" s="14"/>
      <c r="K1525" s="366">
        <f t="shared" si="396"/>
        <v>1.9430668587080449</v>
      </c>
      <c r="L1525" s="14"/>
      <c r="M1525" s="109">
        <f t="shared" si="403"/>
        <v>2045</v>
      </c>
      <c r="N1525" s="229">
        <f t="shared" si="401"/>
        <v>7.0645225654883852</v>
      </c>
      <c r="O1525" s="229">
        <f t="shared" si="401"/>
        <v>3.934544847497472</v>
      </c>
      <c r="P1525" s="229">
        <f t="shared" si="401"/>
        <v>2.9924381942825966</v>
      </c>
      <c r="Q1525" s="229">
        <f t="shared" si="401"/>
        <v>2.5141865069264604</v>
      </c>
      <c r="R1525" s="229">
        <f t="shared" si="401"/>
        <v>2.2516556841298323</v>
      </c>
      <c r="S1525" s="229">
        <f t="shared" si="401"/>
        <v>2.1327035678333139</v>
      </c>
      <c r="T1525" s="229">
        <f t="shared" si="401"/>
        <v>2.0866271089766366</v>
      </c>
      <c r="U1525" s="229">
        <f t="shared" si="401"/>
        <v>2.0883137867982553</v>
      </c>
      <c r="V1525" s="229">
        <f t="shared" si="401"/>
        <v>2.1289097289347416</v>
      </c>
      <c r="W1525" s="229">
        <f t="shared" si="401"/>
        <v>2.2287079649082591</v>
      </c>
      <c r="X1525" s="229">
        <f t="shared" si="401"/>
        <v>2.5894008343227579</v>
      </c>
      <c r="Y1525" s="229">
        <f t="shared" si="401"/>
        <v>2.929264657336244</v>
      </c>
      <c r="Z1525" s="229">
        <f t="shared" si="401"/>
        <v>3.26912848034973</v>
      </c>
      <c r="AA1525" s="229">
        <f t="shared" si="401"/>
        <v>3.6089923033632152</v>
      </c>
    </row>
    <row r="1526" spans="1:27" s="2" customFormat="1" ht="25.2" customHeight="1">
      <c r="A1526" s="455"/>
      <c r="B1526" s="287">
        <f t="shared" si="402"/>
        <v>2046</v>
      </c>
      <c r="C1526" s="309">
        <f t="shared" si="394"/>
        <v>53327</v>
      </c>
      <c r="D1526" s="90">
        <f t="shared" si="395"/>
        <v>4.8627665617678666</v>
      </c>
      <c r="E1526" s="90">
        <f t="shared" si="388"/>
        <v>2.4845622796975935</v>
      </c>
      <c r="F1526" s="90">
        <f t="shared" si="389"/>
        <v>2.1996510637397853</v>
      </c>
      <c r="G1526" s="90">
        <f t="shared" si="390"/>
        <v>2.1985525437470601</v>
      </c>
      <c r="H1526" s="90">
        <f t="shared" si="391"/>
        <v>2.511810274480625</v>
      </c>
      <c r="I1526" s="90">
        <f t="shared" si="392"/>
        <v>3.4085699795115665</v>
      </c>
      <c r="J1526" s="14"/>
      <c r="K1526" s="366">
        <f t="shared" si="396"/>
        <v>2.0212993033930564</v>
      </c>
      <c r="L1526" s="14"/>
      <c r="M1526" s="109">
        <f t="shared" si="403"/>
        <v>2046</v>
      </c>
      <c r="N1526" s="229">
        <f t="shared" si="401"/>
        <v>7.3658529118836231</v>
      </c>
      <c r="O1526" s="229">
        <f t="shared" si="401"/>
        <v>4.1023690353054212</v>
      </c>
      <c r="P1526" s="229">
        <f t="shared" si="401"/>
        <v>3.1200777381145564</v>
      </c>
      <c r="Q1526" s="229">
        <f t="shared" si="401"/>
        <v>2.6214266896863569</v>
      </c>
      <c r="R1526" s="229">
        <f t="shared" si="401"/>
        <v>2.34769786970883</v>
      </c>
      <c r="S1526" s="229">
        <f t="shared" si="401"/>
        <v>2.2236719664612754</v>
      </c>
      <c r="T1526" s="229">
        <f t="shared" si="401"/>
        <v>2.1756301610182947</v>
      </c>
      <c r="U1526" s="229">
        <f t="shared" si="401"/>
        <v>2.1773887824436788</v>
      </c>
      <c r="V1526" s="229">
        <f t="shared" si="401"/>
        <v>2.2197163050504418</v>
      </c>
      <c r="W1526" s="229">
        <f t="shared" si="401"/>
        <v>2.3237713378190383</v>
      </c>
      <c r="X1526" s="229">
        <f t="shared" si="401"/>
        <v>2.6998492111422117</v>
      </c>
      <c r="Y1526" s="229">
        <f t="shared" si="401"/>
        <v>3.0542095953268893</v>
      </c>
      <c r="Z1526" s="229">
        <f t="shared" si="401"/>
        <v>3.4085699795115669</v>
      </c>
      <c r="AA1526" s="229">
        <f t="shared" si="401"/>
        <v>3.7629303636962437</v>
      </c>
    </row>
    <row r="1527" spans="1:27" s="2" customFormat="1" ht="25.2" customHeight="1">
      <c r="A1527" s="455"/>
      <c r="B1527" s="287">
        <f t="shared" si="402"/>
        <v>2047</v>
      </c>
      <c r="C1527" s="309">
        <f t="shared" si="394"/>
        <v>53692</v>
      </c>
      <c r="D1527" s="90">
        <f t="shared" si="395"/>
        <v>5.069065749236807</v>
      </c>
      <c r="E1527" s="90">
        <f t="shared" si="388"/>
        <v>2.5899679521696131</v>
      </c>
      <c r="F1527" s="90">
        <f t="shared" si="389"/>
        <v>2.2929695937166241</v>
      </c>
      <c r="G1527" s="90">
        <f t="shared" si="390"/>
        <v>2.2918244698454204</v>
      </c>
      <c r="H1527" s="90">
        <f t="shared" si="391"/>
        <v>2.6183719224888939</v>
      </c>
      <c r="I1527" s="90">
        <f t="shared" si="392"/>
        <v>3.55317597864236</v>
      </c>
      <c r="J1527" s="14"/>
      <c r="K1527" s="366">
        <f t="shared" si="396"/>
        <v>2.1022070574168956</v>
      </c>
      <c r="L1527" s="14"/>
      <c r="M1527" s="109">
        <f t="shared" si="403"/>
        <v>2047</v>
      </c>
      <c r="N1527" s="229">
        <f t="shared" si="401"/>
        <v>7.678343641478687</v>
      </c>
      <c r="O1527" s="229">
        <f t="shared" si="401"/>
        <v>4.2764089337729239</v>
      </c>
      <c r="P1527" s="229">
        <f t="shared" si="401"/>
        <v>3.2524446724588101</v>
      </c>
      <c r="Q1527" s="229">
        <f t="shared" si="401"/>
        <v>2.7326387310669902</v>
      </c>
      <c r="R1527" s="229">
        <f t="shared" si="401"/>
        <v>2.4472971732722355</v>
      </c>
      <c r="S1527" s="229">
        <f t="shared" si="401"/>
        <v>2.3180095650384205</v>
      </c>
      <c r="T1527" s="229">
        <f t="shared" si="401"/>
        <v>2.2679296223948278</v>
      </c>
      <c r="U1527" s="229">
        <f t="shared" si="401"/>
        <v>2.2697628520018958</v>
      </c>
      <c r="V1527" s="229">
        <f t="shared" si="401"/>
        <v>2.3138860876889451</v>
      </c>
      <c r="W1527" s="229">
        <f t="shared" si="401"/>
        <v>2.422355576393179</v>
      </c>
      <c r="X1527" s="229">
        <f t="shared" si="401"/>
        <v>2.8143882685846084</v>
      </c>
      <c r="Y1527" s="229">
        <f t="shared" si="401"/>
        <v>3.1837821236134847</v>
      </c>
      <c r="Z1527" s="229">
        <f t="shared" si="401"/>
        <v>3.5531759786423605</v>
      </c>
      <c r="AA1527" s="229">
        <f t="shared" si="401"/>
        <v>3.9225698336712362</v>
      </c>
    </row>
    <row r="1528" spans="1:27" s="2" customFormat="1" ht="25.2" customHeight="1">
      <c r="A1528" s="455"/>
      <c r="B1528" s="287">
        <f t="shared" si="402"/>
        <v>2048</v>
      </c>
      <c r="C1528" s="309">
        <f t="shared" si="394"/>
        <v>54057</v>
      </c>
      <c r="D1528" s="90">
        <f t="shared" si="395"/>
        <v>5.2753649367057474</v>
      </c>
      <c r="E1528" s="90">
        <f t="shared" si="388"/>
        <v>2.6953736246416322</v>
      </c>
      <c r="F1528" s="90">
        <f t="shared" si="389"/>
        <v>2.3862881236934639</v>
      </c>
      <c r="G1528" s="90">
        <f t="shared" si="390"/>
        <v>2.3850963959437808</v>
      </c>
      <c r="H1528" s="90">
        <f t="shared" si="391"/>
        <v>2.7249335704971629</v>
      </c>
      <c r="I1528" s="90">
        <f t="shared" si="392"/>
        <v>3.697781977773154</v>
      </c>
      <c r="J1528" s="14"/>
      <c r="K1528" s="366">
        <f t="shared" si="396"/>
        <v>2.1827205048890264</v>
      </c>
      <c r="L1528" s="14"/>
      <c r="M1528" s="109">
        <f t="shared" si="403"/>
        <v>2048</v>
      </c>
      <c r="N1528" s="229">
        <f t="shared" si="401"/>
        <v>7.9908343710737499</v>
      </c>
      <c r="O1528" s="229">
        <f t="shared" si="401"/>
        <v>4.4504488322404274</v>
      </c>
      <c r="P1528" s="229">
        <f t="shared" si="401"/>
        <v>3.3848116068030638</v>
      </c>
      <c r="Q1528" s="229">
        <f t="shared" si="401"/>
        <v>2.8438507724476239</v>
      </c>
      <c r="R1528" s="229">
        <f t="shared" si="401"/>
        <v>2.5468964768356406</v>
      </c>
      <c r="S1528" s="229">
        <f t="shared" si="401"/>
        <v>2.412347163615566</v>
      </c>
      <c r="T1528" s="229">
        <f t="shared" si="401"/>
        <v>2.3602290837713618</v>
      </c>
      <c r="U1528" s="229">
        <f t="shared" si="401"/>
        <v>2.3621369215601122</v>
      </c>
      <c r="V1528" s="229">
        <f t="shared" si="401"/>
        <v>2.4080558703274488</v>
      </c>
      <c r="W1528" s="229">
        <f t="shared" si="401"/>
        <v>2.5209398149673206</v>
      </c>
      <c r="X1528" s="229">
        <f t="shared" si="401"/>
        <v>2.9289273260270052</v>
      </c>
      <c r="Y1528" s="229">
        <f t="shared" si="401"/>
        <v>3.3133546519000801</v>
      </c>
      <c r="Z1528" s="229">
        <f t="shared" si="401"/>
        <v>3.697781977773154</v>
      </c>
      <c r="AA1528" s="229">
        <f t="shared" si="401"/>
        <v>4.0822093036462279</v>
      </c>
    </row>
    <row r="1529" spans="1:27" s="2" customFormat="1" ht="25.2" customHeight="1">
      <c r="A1529" s="455"/>
      <c r="B1529" s="287">
        <f t="shared" si="402"/>
        <v>2049</v>
      </c>
      <c r="C1529" s="309">
        <f t="shared" si="394"/>
        <v>54423</v>
      </c>
      <c r="D1529" s="90">
        <f t="shared" si="395"/>
        <v>5.481664124174686</v>
      </c>
      <c r="E1529" s="90">
        <f t="shared" si="388"/>
        <v>2.8007792971136505</v>
      </c>
      <c r="F1529" s="90">
        <f t="shared" si="389"/>
        <v>2.4796066536703032</v>
      </c>
      <c r="G1529" s="90">
        <f t="shared" si="390"/>
        <v>2.4783683220421402</v>
      </c>
      <c r="H1529" s="90">
        <f t="shared" si="391"/>
        <v>2.8314952185054314</v>
      </c>
      <c r="I1529" s="90">
        <f t="shared" si="392"/>
        <v>3.8423879769039471</v>
      </c>
      <c r="J1529" s="14"/>
      <c r="K1529" s="366">
        <f t="shared" si="396"/>
        <v>2.2628396458094509</v>
      </c>
      <c r="L1529" s="14"/>
      <c r="M1529" s="109">
        <f t="shared" si="403"/>
        <v>2049</v>
      </c>
      <c r="N1529" s="229">
        <f t="shared" si="401"/>
        <v>8.3033251006688111</v>
      </c>
      <c r="O1529" s="229">
        <f t="shared" si="401"/>
        <v>4.6244887307079292</v>
      </c>
      <c r="P1529" s="229">
        <f t="shared" si="401"/>
        <v>3.5171785411473175</v>
      </c>
      <c r="Q1529" s="229">
        <f t="shared" si="401"/>
        <v>2.9550628138282566</v>
      </c>
      <c r="R1529" s="229">
        <f t="shared" si="401"/>
        <v>2.6464957803990448</v>
      </c>
      <c r="S1529" s="229">
        <f t="shared" si="401"/>
        <v>2.5066847621927106</v>
      </c>
      <c r="T1529" s="229">
        <f t="shared" si="401"/>
        <v>2.4525285451478953</v>
      </c>
      <c r="U1529" s="229">
        <f t="shared" si="401"/>
        <v>2.4545109911183287</v>
      </c>
      <c r="V1529" s="229">
        <f t="shared" si="401"/>
        <v>2.5022256529659521</v>
      </c>
      <c r="W1529" s="229">
        <f t="shared" si="401"/>
        <v>2.6195240535414612</v>
      </c>
      <c r="X1529" s="229">
        <f t="shared" si="401"/>
        <v>3.0434663834694016</v>
      </c>
      <c r="Y1529" s="229">
        <f t="shared" si="401"/>
        <v>3.442927180186675</v>
      </c>
      <c r="Z1529" s="229">
        <f t="shared" si="401"/>
        <v>3.8423879769039475</v>
      </c>
      <c r="AA1529" s="229">
        <f t="shared" si="401"/>
        <v>4.2418487736212196</v>
      </c>
    </row>
    <row r="1530" spans="1:27" s="2" customFormat="1" ht="25.2" customHeight="1">
      <c r="A1530" s="455"/>
      <c r="B1530" s="287">
        <f t="shared" si="402"/>
        <v>2050</v>
      </c>
      <c r="C1530" s="309">
        <f t="shared" si="394"/>
        <v>54788</v>
      </c>
      <c r="D1530" s="90">
        <f t="shared" si="395"/>
        <v>5.6879633116436272</v>
      </c>
      <c r="E1530" s="90">
        <f t="shared" si="388"/>
        <v>2.9061849695856701</v>
      </c>
      <c r="F1530" s="90">
        <f t="shared" si="389"/>
        <v>2.5729251836471421</v>
      </c>
      <c r="G1530" s="90">
        <f t="shared" si="390"/>
        <v>2.5716402481405005</v>
      </c>
      <c r="H1530" s="90">
        <f t="shared" si="391"/>
        <v>2.9380568665137003</v>
      </c>
      <c r="I1530" s="90">
        <f t="shared" si="392"/>
        <v>3.9869939760347415</v>
      </c>
      <c r="J1530" s="14"/>
      <c r="K1530" s="366">
        <f t="shared" si="396"/>
        <v>2.3425644801781682</v>
      </c>
      <c r="L1530" s="14"/>
      <c r="M1530" s="109">
        <f t="shared" si="403"/>
        <v>2050</v>
      </c>
      <c r="N1530" s="229">
        <f t="shared" si="401"/>
        <v>8.6158158302638768</v>
      </c>
      <c r="O1530" s="229">
        <f t="shared" si="401"/>
        <v>4.7985286291754319</v>
      </c>
      <c r="P1530" s="229">
        <f t="shared" si="401"/>
        <v>3.6495454754915713</v>
      </c>
      <c r="Q1530" s="229">
        <f t="shared" si="401"/>
        <v>3.0662748552088903</v>
      </c>
      <c r="R1530" s="229">
        <f t="shared" si="401"/>
        <v>2.7460950839624498</v>
      </c>
      <c r="S1530" s="229">
        <f t="shared" si="401"/>
        <v>2.6010223607698553</v>
      </c>
      <c r="T1530" s="229">
        <f t="shared" si="401"/>
        <v>2.5448280065244289</v>
      </c>
      <c r="U1530" s="229">
        <f t="shared" si="401"/>
        <v>2.5468850606765452</v>
      </c>
      <c r="V1530" s="229">
        <f t="shared" si="401"/>
        <v>2.5963954356044558</v>
      </c>
      <c r="W1530" s="229">
        <f t="shared" si="401"/>
        <v>2.7181082921156023</v>
      </c>
      <c r="X1530" s="229">
        <f t="shared" si="401"/>
        <v>3.1580054409117988</v>
      </c>
      <c r="Y1530" s="229">
        <f t="shared" si="401"/>
        <v>3.5724997084732708</v>
      </c>
      <c r="Z1530" s="229">
        <f t="shared" si="401"/>
        <v>3.986993976034741</v>
      </c>
      <c r="AA1530" s="229">
        <f t="shared" si="401"/>
        <v>4.4014882435962122</v>
      </c>
    </row>
    <row r="1531" spans="1:27" s="2" customFormat="1" ht="25.2" customHeight="1">
      <c r="A1531" s="455"/>
      <c r="B1531" s="287">
        <f>B1530+1</f>
        <v>2051</v>
      </c>
      <c r="C1531" s="309">
        <f t="shared" si="394"/>
        <v>55153</v>
      </c>
      <c r="D1531" s="90">
        <f t="shared" si="395"/>
        <v>5.8942624991125667</v>
      </c>
      <c r="E1531" s="90">
        <f t="shared" si="388"/>
        <v>3.0115906420576892</v>
      </c>
      <c r="F1531" s="90">
        <f t="shared" si="389"/>
        <v>2.6662437136239818</v>
      </c>
      <c r="G1531" s="90">
        <f t="shared" si="390"/>
        <v>2.6649121742388608</v>
      </c>
      <c r="H1531" s="90">
        <f t="shared" si="391"/>
        <v>3.0446185145219697</v>
      </c>
      <c r="I1531" s="90">
        <f t="shared" si="392"/>
        <v>4.1315999751655355</v>
      </c>
      <c r="J1531" s="14"/>
      <c r="K1531" s="366">
        <f t="shared" si="396"/>
        <v>2.4275279587338519</v>
      </c>
      <c r="L1531" s="14"/>
      <c r="M1531" s="109">
        <f>M1530+1</f>
        <v>2051</v>
      </c>
      <c r="N1531" s="229">
        <f t="shared" si="401"/>
        <v>8.9283065598589371</v>
      </c>
      <c r="O1531" s="229">
        <f t="shared" si="401"/>
        <v>4.9725685276429346</v>
      </c>
      <c r="P1531" s="229">
        <f t="shared" si="401"/>
        <v>3.7819124098358259</v>
      </c>
      <c r="Q1531" s="229">
        <f t="shared" si="401"/>
        <v>3.1774868965895235</v>
      </c>
      <c r="R1531" s="229">
        <f t="shared" si="401"/>
        <v>2.8456943875258549</v>
      </c>
      <c r="S1531" s="229">
        <f t="shared" si="401"/>
        <v>2.6953599593470003</v>
      </c>
      <c r="T1531" s="229">
        <f t="shared" si="401"/>
        <v>2.6371274679009629</v>
      </c>
      <c r="U1531" s="229">
        <f t="shared" si="401"/>
        <v>2.6392591302347626</v>
      </c>
      <c r="V1531" s="229">
        <f t="shared" si="401"/>
        <v>2.6905652182429591</v>
      </c>
      <c r="W1531" s="229">
        <f t="shared" si="401"/>
        <v>2.8166925306897435</v>
      </c>
      <c r="X1531" s="229">
        <f t="shared" si="401"/>
        <v>3.272544498354196</v>
      </c>
      <c r="Y1531" s="229">
        <f t="shared" si="401"/>
        <v>3.7020722367598657</v>
      </c>
      <c r="Z1531" s="229">
        <f t="shared" si="401"/>
        <v>4.1315999751655355</v>
      </c>
      <c r="AA1531" s="229">
        <f t="shared" si="401"/>
        <v>4.5611277135712047</v>
      </c>
    </row>
    <row r="1532" spans="1:27" s="2" customFormat="1" ht="25.2" customHeight="1">
      <c r="A1532" s="455"/>
      <c r="B1532" s="287">
        <f t="shared" ref="B1532:B1534" si="404">B1531+1</f>
        <v>2052</v>
      </c>
      <c r="C1532" s="309">
        <f t="shared" si="394"/>
        <v>55518</v>
      </c>
      <c r="D1532" s="90">
        <f t="shared" si="395"/>
        <v>5.8942624991125667</v>
      </c>
      <c r="E1532" s="90">
        <f t="shared" si="388"/>
        <v>3.0115906420576892</v>
      </c>
      <c r="F1532" s="90">
        <f t="shared" si="389"/>
        <v>2.6662437136239818</v>
      </c>
      <c r="G1532" s="90">
        <f t="shared" si="390"/>
        <v>2.6649121742388608</v>
      </c>
      <c r="H1532" s="90">
        <f t="shared" si="391"/>
        <v>3.0446185145219697</v>
      </c>
      <c r="I1532" s="90">
        <f t="shared" si="392"/>
        <v>4.1315999751655355</v>
      </c>
      <c r="J1532" s="14"/>
      <c r="K1532" s="366">
        <f t="shared" si="396"/>
        <v>2.4275279587338519</v>
      </c>
      <c r="L1532" s="14"/>
      <c r="M1532" s="109">
        <f t="shared" ref="M1532:M1534" si="405">M1531+1</f>
        <v>2052</v>
      </c>
      <c r="N1532" s="229">
        <f t="shared" ref="N1532:AA1541" si="406">AVERAGE(N1344,N1438)</f>
        <v>8.9283065598589371</v>
      </c>
      <c r="O1532" s="229">
        <f t="shared" si="406"/>
        <v>4.9725685276429346</v>
      </c>
      <c r="P1532" s="229">
        <f t="shared" si="406"/>
        <v>3.7819124098358259</v>
      </c>
      <c r="Q1532" s="229">
        <f t="shared" si="406"/>
        <v>3.1774868965895235</v>
      </c>
      <c r="R1532" s="229">
        <f t="shared" si="406"/>
        <v>2.8456943875258549</v>
      </c>
      <c r="S1532" s="229">
        <f t="shared" si="406"/>
        <v>2.6953599593470003</v>
      </c>
      <c r="T1532" s="229">
        <f t="shared" si="406"/>
        <v>2.6371274679009629</v>
      </c>
      <c r="U1532" s="229">
        <f t="shared" si="406"/>
        <v>2.6392591302347626</v>
      </c>
      <c r="V1532" s="229">
        <f t="shared" si="406"/>
        <v>2.6905652182429591</v>
      </c>
      <c r="W1532" s="229">
        <f t="shared" si="406"/>
        <v>2.8166925306897435</v>
      </c>
      <c r="X1532" s="229">
        <f t="shared" si="406"/>
        <v>3.272544498354196</v>
      </c>
      <c r="Y1532" s="229">
        <f t="shared" si="406"/>
        <v>3.7020722367598657</v>
      </c>
      <c r="Z1532" s="229">
        <f t="shared" si="406"/>
        <v>4.1315999751655355</v>
      </c>
      <c r="AA1532" s="229">
        <f t="shared" si="406"/>
        <v>4.5611277135712047</v>
      </c>
    </row>
    <row r="1533" spans="1:27" s="2" customFormat="1" ht="25.2" customHeight="1">
      <c r="A1533" s="455"/>
      <c r="B1533" s="287">
        <f t="shared" si="404"/>
        <v>2053</v>
      </c>
      <c r="C1533" s="309">
        <f t="shared" si="394"/>
        <v>55884</v>
      </c>
      <c r="D1533" s="90">
        <f t="shared" si="395"/>
        <v>5.8942624991125667</v>
      </c>
      <c r="E1533" s="90">
        <f t="shared" si="388"/>
        <v>3.0115906420576892</v>
      </c>
      <c r="F1533" s="90">
        <f t="shared" si="389"/>
        <v>2.6662437136239818</v>
      </c>
      <c r="G1533" s="90">
        <f t="shared" si="390"/>
        <v>2.6649121742388608</v>
      </c>
      <c r="H1533" s="90">
        <f t="shared" si="391"/>
        <v>3.0446185145219697</v>
      </c>
      <c r="I1533" s="90">
        <f t="shared" si="392"/>
        <v>4.1315999751655355</v>
      </c>
      <c r="J1533" s="14"/>
      <c r="K1533" s="366">
        <f>AVERAGE(N1533:AA1533,N1486:AA1486)</f>
        <v>2.4275279587338519</v>
      </c>
      <c r="L1533" s="14"/>
      <c r="M1533" s="109">
        <f t="shared" si="405"/>
        <v>2053</v>
      </c>
      <c r="N1533" s="229">
        <f t="shared" si="406"/>
        <v>8.9283065598589371</v>
      </c>
      <c r="O1533" s="229">
        <f t="shared" si="406"/>
        <v>4.9725685276429346</v>
      </c>
      <c r="P1533" s="229">
        <f t="shared" si="406"/>
        <v>3.7819124098358259</v>
      </c>
      <c r="Q1533" s="229">
        <f t="shared" si="406"/>
        <v>3.1774868965895235</v>
      </c>
      <c r="R1533" s="229">
        <f t="shared" si="406"/>
        <v>2.8456943875258549</v>
      </c>
      <c r="S1533" s="229">
        <f t="shared" si="406"/>
        <v>2.6953599593470003</v>
      </c>
      <c r="T1533" s="229">
        <f t="shared" si="406"/>
        <v>2.6371274679009629</v>
      </c>
      <c r="U1533" s="229">
        <f t="shared" si="406"/>
        <v>2.6392591302347626</v>
      </c>
      <c r="V1533" s="229">
        <f t="shared" si="406"/>
        <v>2.6905652182429591</v>
      </c>
      <c r="W1533" s="229">
        <f t="shared" si="406"/>
        <v>2.8166925306897435</v>
      </c>
      <c r="X1533" s="229">
        <f t="shared" si="406"/>
        <v>3.272544498354196</v>
      </c>
      <c r="Y1533" s="229">
        <f t="shared" si="406"/>
        <v>3.7020722367598657</v>
      </c>
      <c r="Z1533" s="229">
        <f t="shared" si="406"/>
        <v>4.1315999751655355</v>
      </c>
      <c r="AA1533" s="229">
        <f t="shared" si="406"/>
        <v>4.5611277135712047</v>
      </c>
    </row>
    <row r="1534" spans="1:27" s="2" customFormat="1" ht="25.2" customHeight="1">
      <c r="A1534" s="455"/>
      <c r="B1534" s="287">
        <f t="shared" si="404"/>
        <v>2054</v>
      </c>
      <c r="C1534" s="309">
        <f t="shared" si="394"/>
        <v>56249</v>
      </c>
      <c r="D1534" s="90">
        <f t="shared" si="395"/>
        <v>5.8942624991125667</v>
      </c>
      <c r="E1534" s="90">
        <f t="shared" si="388"/>
        <v>3.0115906420576892</v>
      </c>
      <c r="F1534" s="90">
        <f t="shared" si="389"/>
        <v>2.6662437136239818</v>
      </c>
      <c r="G1534" s="90">
        <f t="shared" si="390"/>
        <v>2.6649121742388608</v>
      </c>
      <c r="H1534" s="90">
        <f t="shared" si="391"/>
        <v>3.0446185145219697</v>
      </c>
      <c r="I1534" s="90">
        <f t="shared" si="392"/>
        <v>4.1315999751655355</v>
      </c>
      <c r="J1534" s="14"/>
      <c r="K1534" s="366">
        <f t="shared" ref="K1534:K1541" si="407">AVERAGE(N1534:AA1534,N1487:AA1487)</f>
        <v>2.4275279587338519</v>
      </c>
      <c r="L1534" s="14"/>
      <c r="M1534" s="109">
        <f t="shared" si="405"/>
        <v>2054</v>
      </c>
      <c r="N1534" s="229">
        <f t="shared" si="406"/>
        <v>8.9283065598589371</v>
      </c>
      <c r="O1534" s="229">
        <f t="shared" si="406"/>
        <v>4.9725685276429346</v>
      </c>
      <c r="P1534" s="229">
        <f t="shared" si="406"/>
        <v>3.7819124098358259</v>
      </c>
      <c r="Q1534" s="229">
        <f t="shared" si="406"/>
        <v>3.1774868965895235</v>
      </c>
      <c r="R1534" s="229">
        <f t="shared" si="406"/>
        <v>2.8456943875258549</v>
      </c>
      <c r="S1534" s="229">
        <f t="shared" si="406"/>
        <v>2.6953599593470003</v>
      </c>
      <c r="T1534" s="229">
        <f t="shared" si="406"/>
        <v>2.6371274679009629</v>
      </c>
      <c r="U1534" s="229">
        <f t="shared" si="406"/>
        <v>2.6392591302347626</v>
      </c>
      <c r="V1534" s="229">
        <f t="shared" si="406"/>
        <v>2.6905652182429591</v>
      </c>
      <c r="W1534" s="229">
        <f t="shared" si="406"/>
        <v>2.8166925306897435</v>
      </c>
      <c r="X1534" s="229">
        <f t="shared" si="406"/>
        <v>3.272544498354196</v>
      </c>
      <c r="Y1534" s="229">
        <f t="shared" si="406"/>
        <v>3.7020722367598657</v>
      </c>
      <c r="Z1534" s="229">
        <f t="shared" si="406"/>
        <v>4.1315999751655355</v>
      </c>
      <c r="AA1534" s="229">
        <f t="shared" si="406"/>
        <v>4.5611277135712047</v>
      </c>
    </row>
    <row r="1535" spans="1:27" s="2" customFormat="1" ht="25.2" customHeight="1">
      <c r="A1535" s="455"/>
      <c r="B1535" s="287">
        <f>B1534+1</f>
        <v>2055</v>
      </c>
      <c r="C1535" s="309">
        <f t="shared" si="394"/>
        <v>56614</v>
      </c>
      <c r="D1535" s="90">
        <f t="shared" si="395"/>
        <v>5.8942624991125667</v>
      </c>
      <c r="E1535" s="90">
        <f t="shared" si="388"/>
        <v>3.0115906420576892</v>
      </c>
      <c r="F1535" s="90">
        <f t="shared" si="389"/>
        <v>2.6662437136239818</v>
      </c>
      <c r="G1535" s="90">
        <f t="shared" si="390"/>
        <v>2.6649121742388608</v>
      </c>
      <c r="H1535" s="90">
        <f t="shared" si="391"/>
        <v>3.0446185145219697</v>
      </c>
      <c r="I1535" s="90">
        <f t="shared" si="392"/>
        <v>4.1315999751655355</v>
      </c>
      <c r="J1535" s="14"/>
      <c r="K1535" s="366">
        <f t="shared" si="407"/>
        <v>2.4275279587338519</v>
      </c>
      <c r="L1535" s="14"/>
      <c r="M1535" s="109">
        <f>M1534+1</f>
        <v>2055</v>
      </c>
      <c r="N1535" s="229">
        <f t="shared" si="406"/>
        <v>8.9283065598589371</v>
      </c>
      <c r="O1535" s="229">
        <f t="shared" si="406"/>
        <v>4.9725685276429346</v>
      </c>
      <c r="P1535" s="229">
        <f t="shared" si="406"/>
        <v>3.7819124098358259</v>
      </c>
      <c r="Q1535" s="229">
        <f t="shared" si="406"/>
        <v>3.1774868965895235</v>
      </c>
      <c r="R1535" s="229">
        <f t="shared" si="406"/>
        <v>2.8456943875258549</v>
      </c>
      <c r="S1535" s="229">
        <f t="shared" si="406"/>
        <v>2.6953599593470003</v>
      </c>
      <c r="T1535" s="229">
        <f t="shared" si="406"/>
        <v>2.6371274679009629</v>
      </c>
      <c r="U1535" s="229">
        <f t="shared" si="406"/>
        <v>2.6392591302347626</v>
      </c>
      <c r="V1535" s="229">
        <f t="shared" si="406"/>
        <v>2.6905652182429591</v>
      </c>
      <c r="W1535" s="229">
        <f t="shared" si="406"/>
        <v>2.8166925306897435</v>
      </c>
      <c r="X1535" s="229">
        <f t="shared" si="406"/>
        <v>3.272544498354196</v>
      </c>
      <c r="Y1535" s="229">
        <f t="shared" si="406"/>
        <v>3.7020722367598657</v>
      </c>
      <c r="Z1535" s="229">
        <f t="shared" si="406"/>
        <v>4.1315999751655355</v>
      </c>
      <c r="AA1535" s="229">
        <f t="shared" si="406"/>
        <v>4.5611277135712047</v>
      </c>
    </row>
    <row r="1536" spans="1:27" s="2" customFormat="1" ht="25.2" customHeight="1">
      <c r="A1536" s="455"/>
      <c r="B1536" s="287">
        <f t="shared" ref="B1536:B1539" si="408">B1535+1</f>
        <v>2056</v>
      </c>
      <c r="C1536" s="309">
        <f t="shared" si="394"/>
        <v>56979</v>
      </c>
      <c r="D1536" s="90">
        <f t="shared" si="395"/>
        <v>5.8942624991125667</v>
      </c>
      <c r="E1536" s="90">
        <f t="shared" si="388"/>
        <v>3.0115906420576892</v>
      </c>
      <c r="F1536" s="90">
        <f t="shared" si="389"/>
        <v>2.6662437136239818</v>
      </c>
      <c r="G1536" s="90">
        <f t="shared" si="390"/>
        <v>2.6649121742388608</v>
      </c>
      <c r="H1536" s="90">
        <f t="shared" si="391"/>
        <v>3.0446185145219697</v>
      </c>
      <c r="I1536" s="90">
        <f t="shared" si="392"/>
        <v>4.1315999751655355</v>
      </c>
      <c r="J1536" s="14"/>
      <c r="K1536" s="366">
        <f t="shared" si="407"/>
        <v>2.4275279587338519</v>
      </c>
      <c r="L1536" s="14"/>
      <c r="M1536" s="109">
        <f t="shared" ref="M1536:M1539" si="409">M1535+1</f>
        <v>2056</v>
      </c>
      <c r="N1536" s="229">
        <f t="shared" si="406"/>
        <v>8.9283065598589371</v>
      </c>
      <c r="O1536" s="229">
        <f t="shared" si="406"/>
        <v>4.9725685276429346</v>
      </c>
      <c r="P1536" s="229">
        <f t="shared" si="406"/>
        <v>3.7819124098358259</v>
      </c>
      <c r="Q1536" s="229">
        <f t="shared" si="406"/>
        <v>3.1774868965895235</v>
      </c>
      <c r="R1536" s="229">
        <f t="shared" si="406"/>
        <v>2.8456943875258549</v>
      </c>
      <c r="S1536" s="229">
        <f t="shared" si="406"/>
        <v>2.6953599593470003</v>
      </c>
      <c r="T1536" s="229">
        <f t="shared" si="406"/>
        <v>2.6371274679009629</v>
      </c>
      <c r="U1536" s="229">
        <f t="shared" si="406"/>
        <v>2.6392591302347626</v>
      </c>
      <c r="V1536" s="229">
        <f t="shared" si="406"/>
        <v>2.6905652182429591</v>
      </c>
      <c r="W1536" s="229">
        <f t="shared" si="406"/>
        <v>2.8166925306897435</v>
      </c>
      <c r="X1536" s="229">
        <f t="shared" si="406"/>
        <v>3.272544498354196</v>
      </c>
      <c r="Y1536" s="229">
        <f t="shared" si="406"/>
        <v>3.7020722367598657</v>
      </c>
      <c r="Z1536" s="229">
        <f t="shared" si="406"/>
        <v>4.1315999751655355</v>
      </c>
      <c r="AA1536" s="229">
        <f t="shared" si="406"/>
        <v>4.5611277135712047</v>
      </c>
    </row>
    <row r="1537" spans="1:27" s="2" customFormat="1" ht="25.2" customHeight="1">
      <c r="A1537" s="455"/>
      <c r="B1537" s="287">
        <f t="shared" si="408"/>
        <v>2057</v>
      </c>
      <c r="C1537" s="309">
        <f t="shared" si="394"/>
        <v>57345</v>
      </c>
      <c r="D1537" s="90">
        <f t="shared" si="395"/>
        <v>5.8942624991125667</v>
      </c>
      <c r="E1537" s="90">
        <f t="shared" si="388"/>
        <v>3.0115906420576892</v>
      </c>
      <c r="F1537" s="90">
        <f t="shared" si="389"/>
        <v>2.6662437136239818</v>
      </c>
      <c r="G1537" s="90">
        <f t="shared" si="390"/>
        <v>2.6649121742388608</v>
      </c>
      <c r="H1537" s="90">
        <f t="shared" si="391"/>
        <v>3.0446185145219697</v>
      </c>
      <c r="I1537" s="90">
        <f t="shared" si="392"/>
        <v>4.1315999751655355</v>
      </c>
      <c r="J1537" s="14"/>
      <c r="K1537" s="366">
        <f t="shared" si="407"/>
        <v>2.4275279587338519</v>
      </c>
      <c r="L1537" s="14"/>
      <c r="M1537" s="109">
        <f t="shared" si="409"/>
        <v>2057</v>
      </c>
      <c r="N1537" s="229">
        <f t="shared" si="406"/>
        <v>8.9283065598589371</v>
      </c>
      <c r="O1537" s="229">
        <f t="shared" si="406"/>
        <v>4.9725685276429346</v>
      </c>
      <c r="P1537" s="229">
        <f t="shared" si="406"/>
        <v>3.7819124098358259</v>
      </c>
      <c r="Q1537" s="229">
        <f t="shared" si="406"/>
        <v>3.1774868965895235</v>
      </c>
      <c r="R1537" s="229">
        <f t="shared" si="406"/>
        <v>2.8456943875258549</v>
      </c>
      <c r="S1537" s="229">
        <f t="shared" si="406"/>
        <v>2.6953599593470003</v>
      </c>
      <c r="T1537" s="229">
        <f t="shared" si="406"/>
        <v>2.6371274679009629</v>
      </c>
      <c r="U1537" s="229">
        <f t="shared" si="406"/>
        <v>2.6392591302347626</v>
      </c>
      <c r="V1537" s="229">
        <f t="shared" si="406"/>
        <v>2.6905652182429591</v>
      </c>
      <c r="W1537" s="229">
        <f t="shared" si="406"/>
        <v>2.8166925306897435</v>
      </c>
      <c r="X1537" s="229">
        <f t="shared" si="406"/>
        <v>3.272544498354196</v>
      </c>
      <c r="Y1537" s="229">
        <f t="shared" si="406"/>
        <v>3.7020722367598657</v>
      </c>
      <c r="Z1537" s="229">
        <f t="shared" si="406"/>
        <v>4.1315999751655355</v>
      </c>
      <c r="AA1537" s="229">
        <f t="shared" si="406"/>
        <v>4.5611277135712047</v>
      </c>
    </row>
    <row r="1538" spans="1:27" s="2" customFormat="1" ht="25.2" customHeight="1">
      <c r="A1538" s="455"/>
      <c r="B1538" s="287">
        <f t="shared" si="408"/>
        <v>2058</v>
      </c>
      <c r="C1538" s="309">
        <f t="shared" si="394"/>
        <v>57710</v>
      </c>
      <c r="D1538" s="90">
        <f t="shared" si="395"/>
        <v>5.8942624991125667</v>
      </c>
      <c r="E1538" s="90">
        <f t="shared" si="388"/>
        <v>3.0115906420576892</v>
      </c>
      <c r="F1538" s="90">
        <f t="shared" si="389"/>
        <v>2.6662437136239818</v>
      </c>
      <c r="G1538" s="90">
        <f t="shared" si="390"/>
        <v>2.6649121742388608</v>
      </c>
      <c r="H1538" s="90">
        <f t="shared" si="391"/>
        <v>3.0446185145219697</v>
      </c>
      <c r="I1538" s="90">
        <f t="shared" si="392"/>
        <v>4.1315999751655355</v>
      </c>
      <c r="J1538" s="14"/>
      <c r="K1538" s="366">
        <f t="shared" si="407"/>
        <v>2.4275279587338519</v>
      </c>
      <c r="L1538" s="14"/>
      <c r="M1538" s="109">
        <f t="shared" si="409"/>
        <v>2058</v>
      </c>
      <c r="N1538" s="229">
        <f t="shared" si="406"/>
        <v>8.9283065598589371</v>
      </c>
      <c r="O1538" s="229">
        <f t="shared" si="406"/>
        <v>4.9725685276429346</v>
      </c>
      <c r="P1538" s="229">
        <f t="shared" si="406"/>
        <v>3.7819124098358259</v>
      </c>
      <c r="Q1538" s="229">
        <f t="shared" si="406"/>
        <v>3.1774868965895235</v>
      </c>
      <c r="R1538" s="229">
        <f t="shared" si="406"/>
        <v>2.8456943875258549</v>
      </c>
      <c r="S1538" s="229">
        <f t="shared" si="406"/>
        <v>2.6953599593470003</v>
      </c>
      <c r="T1538" s="229">
        <f t="shared" si="406"/>
        <v>2.6371274679009629</v>
      </c>
      <c r="U1538" s="229">
        <f t="shared" si="406"/>
        <v>2.6392591302347626</v>
      </c>
      <c r="V1538" s="229">
        <f t="shared" si="406"/>
        <v>2.6905652182429591</v>
      </c>
      <c r="W1538" s="229">
        <f t="shared" si="406"/>
        <v>2.8166925306897435</v>
      </c>
      <c r="X1538" s="229">
        <f t="shared" si="406"/>
        <v>3.272544498354196</v>
      </c>
      <c r="Y1538" s="229">
        <f t="shared" si="406"/>
        <v>3.7020722367598657</v>
      </c>
      <c r="Z1538" s="229">
        <f t="shared" si="406"/>
        <v>4.1315999751655355</v>
      </c>
      <c r="AA1538" s="229">
        <f t="shared" si="406"/>
        <v>4.5611277135712047</v>
      </c>
    </row>
    <row r="1539" spans="1:27" s="2" customFormat="1" ht="25.2" customHeight="1">
      <c r="A1539" s="455"/>
      <c r="B1539" s="287">
        <f t="shared" si="408"/>
        <v>2059</v>
      </c>
      <c r="C1539" s="309">
        <f t="shared" si="394"/>
        <v>58075</v>
      </c>
      <c r="D1539" s="90">
        <f t="shared" si="395"/>
        <v>5.8942624991125667</v>
      </c>
      <c r="E1539" s="90">
        <f t="shared" si="388"/>
        <v>3.0115906420576892</v>
      </c>
      <c r="F1539" s="90">
        <f t="shared" si="389"/>
        <v>2.6662437136239818</v>
      </c>
      <c r="G1539" s="90">
        <f t="shared" si="390"/>
        <v>2.6649121742388608</v>
      </c>
      <c r="H1539" s="90">
        <f t="shared" si="391"/>
        <v>3.0446185145219697</v>
      </c>
      <c r="I1539" s="90">
        <f t="shared" si="392"/>
        <v>4.1315999751655355</v>
      </c>
      <c r="J1539" s="14"/>
      <c r="K1539" s="366">
        <f t="shared" si="407"/>
        <v>2.4275279587338519</v>
      </c>
      <c r="L1539" s="14"/>
      <c r="M1539" s="109">
        <f t="shared" si="409"/>
        <v>2059</v>
      </c>
      <c r="N1539" s="229">
        <f t="shared" si="406"/>
        <v>8.9283065598589371</v>
      </c>
      <c r="O1539" s="229">
        <f t="shared" si="406"/>
        <v>4.9725685276429346</v>
      </c>
      <c r="P1539" s="229">
        <f t="shared" si="406"/>
        <v>3.7819124098358259</v>
      </c>
      <c r="Q1539" s="229">
        <f t="shared" si="406"/>
        <v>3.1774868965895235</v>
      </c>
      <c r="R1539" s="229">
        <f t="shared" si="406"/>
        <v>2.8456943875258549</v>
      </c>
      <c r="S1539" s="229">
        <f t="shared" si="406"/>
        <v>2.6953599593470003</v>
      </c>
      <c r="T1539" s="229">
        <f t="shared" si="406"/>
        <v>2.6371274679009629</v>
      </c>
      <c r="U1539" s="229">
        <f t="shared" si="406"/>
        <v>2.6392591302347626</v>
      </c>
      <c r="V1539" s="229">
        <f t="shared" si="406"/>
        <v>2.6905652182429591</v>
      </c>
      <c r="W1539" s="229">
        <f t="shared" si="406"/>
        <v>2.8166925306897435</v>
      </c>
      <c r="X1539" s="229">
        <f t="shared" si="406"/>
        <v>3.272544498354196</v>
      </c>
      <c r="Y1539" s="229">
        <f t="shared" si="406"/>
        <v>3.7020722367598657</v>
      </c>
      <c r="Z1539" s="229">
        <f t="shared" si="406"/>
        <v>4.1315999751655355</v>
      </c>
      <c r="AA1539" s="229">
        <f t="shared" si="406"/>
        <v>4.5611277135712047</v>
      </c>
    </row>
    <row r="1540" spans="1:27" s="2" customFormat="1" ht="25.2" customHeight="1">
      <c r="A1540" s="455"/>
      <c r="B1540" s="287">
        <f>B1539+1</f>
        <v>2060</v>
      </c>
      <c r="C1540" s="309">
        <f t="shared" si="394"/>
        <v>58440</v>
      </c>
      <c r="D1540" s="90">
        <f t="shared" si="395"/>
        <v>5.8942624991125667</v>
      </c>
      <c r="E1540" s="90">
        <f t="shared" si="388"/>
        <v>3.0115906420576892</v>
      </c>
      <c r="F1540" s="90">
        <f t="shared" si="389"/>
        <v>2.6662437136239818</v>
      </c>
      <c r="G1540" s="90">
        <f t="shared" si="390"/>
        <v>2.6649121742388608</v>
      </c>
      <c r="H1540" s="90">
        <f t="shared" si="391"/>
        <v>3.0446185145219697</v>
      </c>
      <c r="I1540" s="90">
        <f t="shared" si="392"/>
        <v>4.1315999751655355</v>
      </c>
      <c r="J1540" s="14"/>
      <c r="K1540" s="366">
        <f t="shared" si="407"/>
        <v>2.4275279587338519</v>
      </c>
      <c r="L1540" s="14"/>
      <c r="M1540" s="109">
        <f>M1539+1</f>
        <v>2060</v>
      </c>
      <c r="N1540" s="229">
        <f t="shared" si="406"/>
        <v>8.9283065598589371</v>
      </c>
      <c r="O1540" s="229">
        <f t="shared" si="406"/>
        <v>4.9725685276429346</v>
      </c>
      <c r="P1540" s="229">
        <f t="shared" si="406"/>
        <v>3.7819124098358259</v>
      </c>
      <c r="Q1540" s="229">
        <f t="shared" si="406"/>
        <v>3.1774868965895235</v>
      </c>
      <c r="R1540" s="229">
        <f t="shared" si="406"/>
        <v>2.8456943875258549</v>
      </c>
      <c r="S1540" s="229">
        <f t="shared" si="406"/>
        <v>2.6953599593470003</v>
      </c>
      <c r="T1540" s="229">
        <f t="shared" si="406"/>
        <v>2.6371274679009629</v>
      </c>
      <c r="U1540" s="229">
        <f t="shared" si="406"/>
        <v>2.6392591302347626</v>
      </c>
      <c r="V1540" s="229">
        <f t="shared" si="406"/>
        <v>2.6905652182429591</v>
      </c>
      <c r="W1540" s="229">
        <f t="shared" si="406"/>
        <v>2.8166925306897435</v>
      </c>
      <c r="X1540" s="229">
        <f t="shared" si="406"/>
        <v>3.272544498354196</v>
      </c>
      <c r="Y1540" s="229">
        <f t="shared" si="406"/>
        <v>3.7020722367598657</v>
      </c>
      <c r="Z1540" s="229">
        <f t="shared" si="406"/>
        <v>4.1315999751655355</v>
      </c>
      <c r="AA1540" s="229">
        <f t="shared" si="406"/>
        <v>4.5611277135712047</v>
      </c>
    </row>
    <row r="1541" spans="1:27" s="2" customFormat="1" ht="25.2" customHeight="1">
      <c r="A1541" s="455"/>
      <c r="B1541" s="287">
        <f t="shared" ref="B1541" si="410">B1540+1</f>
        <v>2061</v>
      </c>
      <c r="C1541" s="309">
        <f t="shared" si="394"/>
        <v>58806</v>
      </c>
      <c r="D1541" s="90">
        <f t="shared" si="395"/>
        <v>5.8942624991125667</v>
      </c>
      <c r="E1541" s="90">
        <f t="shared" si="388"/>
        <v>3.0115906420576892</v>
      </c>
      <c r="F1541" s="90">
        <f t="shared" si="389"/>
        <v>2.6662437136239818</v>
      </c>
      <c r="G1541" s="90">
        <f t="shared" si="390"/>
        <v>2.6649121742388608</v>
      </c>
      <c r="H1541" s="90">
        <f t="shared" si="391"/>
        <v>3.0446185145219697</v>
      </c>
      <c r="I1541" s="90">
        <f t="shared" si="392"/>
        <v>4.1315999751655355</v>
      </c>
      <c r="J1541" s="14"/>
      <c r="K1541" s="366">
        <f t="shared" si="407"/>
        <v>2.4275279587338519</v>
      </c>
      <c r="L1541" s="14"/>
      <c r="M1541" s="109">
        <f t="shared" ref="M1541" si="411">M1540+1</f>
        <v>2061</v>
      </c>
      <c r="N1541" s="229">
        <f t="shared" si="406"/>
        <v>8.9283065598589371</v>
      </c>
      <c r="O1541" s="229">
        <f t="shared" si="406"/>
        <v>4.9725685276429346</v>
      </c>
      <c r="P1541" s="229">
        <f t="shared" si="406"/>
        <v>3.7819124098358259</v>
      </c>
      <c r="Q1541" s="229">
        <f t="shared" si="406"/>
        <v>3.1774868965895235</v>
      </c>
      <c r="R1541" s="229">
        <f t="shared" si="406"/>
        <v>2.8456943875258549</v>
      </c>
      <c r="S1541" s="229">
        <f t="shared" si="406"/>
        <v>2.6953599593470003</v>
      </c>
      <c r="T1541" s="229">
        <f t="shared" si="406"/>
        <v>2.6371274679009629</v>
      </c>
      <c r="U1541" s="229">
        <f t="shared" si="406"/>
        <v>2.6392591302347626</v>
      </c>
      <c r="V1541" s="229">
        <f t="shared" si="406"/>
        <v>2.6905652182429591</v>
      </c>
      <c r="W1541" s="229">
        <f t="shared" si="406"/>
        <v>2.8166925306897435</v>
      </c>
      <c r="X1541" s="229">
        <f t="shared" si="406"/>
        <v>3.272544498354196</v>
      </c>
      <c r="Y1541" s="229">
        <f t="shared" si="406"/>
        <v>3.7020722367598657</v>
      </c>
      <c r="Z1541" s="229">
        <f t="shared" si="406"/>
        <v>4.1315999751655355</v>
      </c>
      <c r="AA1541" s="229">
        <f t="shared" si="406"/>
        <v>4.5611277135712047</v>
      </c>
    </row>
    <row r="1542" spans="1:27" ht="25.2" customHeight="1">
      <c r="A1542" s="455"/>
      <c r="B1542" s="156"/>
      <c r="C1542" s="64"/>
      <c r="D1542" s="64"/>
      <c r="E1542" s="64"/>
      <c r="F1542" s="64"/>
      <c r="G1542" s="64"/>
      <c r="H1542" s="64"/>
      <c r="I1542" s="64"/>
      <c r="J1542" s="14"/>
      <c r="K1542" s="14"/>
      <c r="L1542" s="14"/>
      <c r="M1542" s="14"/>
      <c r="N1542" s="64"/>
      <c r="O1542" s="64"/>
      <c r="P1542" s="64"/>
      <c r="Q1542" s="64"/>
      <c r="R1542" s="64"/>
      <c r="S1542" s="64"/>
      <c r="T1542" s="64"/>
      <c r="U1542" s="64"/>
      <c r="V1542" s="64"/>
      <c r="W1542" s="64"/>
      <c r="X1542" s="64"/>
      <c r="Y1542" s="64"/>
      <c r="Z1542" s="64"/>
      <c r="AA1542" s="64"/>
    </row>
    <row r="1543" spans="1:27" ht="25.2" customHeight="1">
      <c r="A1543" s="455"/>
      <c r="B1543" s="64"/>
      <c r="C1543" s="513" t="s">
        <v>501</v>
      </c>
      <c r="D1543" s="514"/>
      <c r="E1543" s="64"/>
      <c r="F1543" s="513" t="s">
        <v>502</v>
      </c>
      <c r="G1543" s="514"/>
      <c r="H1543" s="64"/>
      <c r="I1543" s="513" t="s">
        <v>503</v>
      </c>
      <c r="J1543" s="514"/>
      <c r="K1543" s="40"/>
      <c r="L1543" s="64"/>
      <c r="M1543" s="502" t="s">
        <v>312</v>
      </c>
      <c r="N1543" s="503"/>
      <c r="O1543" s="504"/>
      <c r="P1543" s="502" t="s">
        <v>313</v>
      </c>
      <c r="Q1543" s="504"/>
      <c r="R1543" s="64"/>
      <c r="S1543" s="64"/>
      <c r="T1543" s="64"/>
      <c r="U1543" s="64"/>
      <c r="V1543" s="64"/>
      <c r="W1543" s="64"/>
      <c r="X1543" s="64"/>
      <c r="Y1543" s="64"/>
      <c r="Z1543" s="64"/>
      <c r="AA1543" s="64"/>
    </row>
    <row r="1544" spans="1:27" ht="25.2" customHeight="1">
      <c r="A1544" s="455"/>
      <c r="B1544" s="226" t="s">
        <v>314</v>
      </c>
      <c r="C1544" s="224" t="s">
        <v>315</v>
      </c>
      <c r="D1544" s="227" t="s">
        <v>316</v>
      </c>
      <c r="E1544" s="226" t="s">
        <v>314</v>
      </c>
      <c r="F1544" s="224" t="s">
        <v>315</v>
      </c>
      <c r="G1544" s="227" t="s">
        <v>316</v>
      </c>
      <c r="H1544" s="226" t="s">
        <v>314</v>
      </c>
      <c r="I1544" s="224" t="s">
        <v>315</v>
      </c>
      <c r="J1544" s="227" t="s">
        <v>316</v>
      </c>
      <c r="K1544" s="40"/>
      <c r="L1544" s="64"/>
      <c r="M1544" s="226" t="s">
        <v>314</v>
      </c>
      <c r="N1544" s="225" t="s">
        <v>317</v>
      </c>
      <c r="O1544" s="225" t="s">
        <v>318</v>
      </c>
      <c r="P1544" s="228" t="s">
        <v>317</v>
      </c>
      <c r="Q1544" s="225" t="s">
        <v>319</v>
      </c>
      <c r="R1544" s="64"/>
      <c r="S1544" s="64"/>
      <c r="T1544" s="64"/>
      <c r="U1544" s="64"/>
      <c r="V1544" s="64"/>
      <c r="W1544" s="64"/>
      <c r="X1544" s="64"/>
      <c r="Y1544" s="64"/>
      <c r="Z1544" s="64"/>
      <c r="AA1544" s="64"/>
    </row>
    <row r="1545" spans="1:27" ht="25.2" customHeight="1">
      <c r="A1545" s="455"/>
      <c r="B1545" s="9">
        <v>2022</v>
      </c>
      <c r="C1545" s="41">
        <f>$F$1251</f>
        <v>154.67714477673147</v>
      </c>
      <c r="D1545" s="505">
        <f>AVERAGE(C1178:D1191)</f>
        <v>463.08718163451891</v>
      </c>
      <c r="E1545" s="9">
        <f>B1545</f>
        <v>2022</v>
      </c>
      <c r="F1545" s="41">
        <f>C1545*$H$1203</f>
        <v>180.77891295780492</v>
      </c>
      <c r="G1545" s="507">
        <f>AVERAGE(G1178:H1191)</f>
        <v>541.74748574243119</v>
      </c>
      <c r="H1545" s="9">
        <f>B1545</f>
        <v>2022</v>
      </c>
      <c r="I1545" s="41">
        <f>AVERAGE(C1545,F1545)</f>
        <v>167.72802886726819</v>
      </c>
      <c r="J1545" s="507">
        <f>AVERAGE(D1545,G1545)</f>
        <v>502.41733368847508</v>
      </c>
      <c r="K1545" s="40"/>
      <c r="L1545" s="64"/>
      <c r="M1545" s="9">
        <f>B1545</f>
        <v>2022</v>
      </c>
      <c r="N1545" s="37">
        <f>$F$1162</f>
        <v>0.97872727272727278</v>
      </c>
      <c r="O1545" s="37">
        <f>100%-N1545</f>
        <v>2.1272727272727221E-2</v>
      </c>
      <c r="P1545" s="37">
        <f>$F$1167</f>
        <v>1</v>
      </c>
      <c r="Q1545" s="37">
        <f>$F$1168</f>
        <v>0</v>
      </c>
      <c r="R1545" s="64"/>
      <c r="S1545" s="64"/>
      <c r="T1545" s="64"/>
      <c r="U1545" s="64"/>
      <c r="V1545" s="64"/>
      <c r="W1545" s="64"/>
      <c r="X1545" s="64"/>
      <c r="Y1545" s="64"/>
      <c r="Z1545" s="64"/>
      <c r="AA1545" s="64"/>
    </row>
    <row r="1546" spans="1:27" ht="25.2" customHeight="1">
      <c r="A1546" s="455"/>
      <c r="B1546" s="9">
        <v>2023</v>
      </c>
      <c r="C1546" s="41">
        <f>$G$1251</f>
        <v>153.32873517919438</v>
      </c>
      <c r="D1546" s="506"/>
      <c r="E1546" s="9">
        <f t="shared" ref="E1546:E1584" si="412">B1546</f>
        <v>2023</v>
      </c>
      <c r="F1546" s="41">
        <f t="shared" ref="F1546:F1584" si="413">C1546*$H$1203</f>
        <v>179.20295924068347</v>
      </c>
      <c r="G1546" s="508"/>
      <c r="H1546" s="9">
        <f t="shared" ref="H1546:H1584" si="414">B1546</f>
        <v>2023</v>
      </c>
      <c r="I1546" s="41">
        <f t="shared" ref="I1546:I1584" si="415">AVERAGE(C1546,F1546)</f>
        <v>166.26584720993893</v>
      </c>
      <c r="J1546" s="508"/>
      <c r="K1546" s="40"/>
      <c r="L1546" s="64"/>
      <c r="M1546" s="9">
        <f t="shared" ref="M1546:M1584" si="416">B1546</f>
        <v>2023</v>
      </c>
      <c r="N1546" s="37">
        <f>$G$1162</f>
        <v>0.97163636363636363</v>
      </c>
      <c r="O1546" s="37">
        <f>100%-N1546</f>
        <v>2.8363636363636369E-2</v>
      </c>
      <c r="P1546" s="37">
        <f>$G$1167</f>
        <v>1</v>
      </c>
      <c r="Q1546" s="37">
        <f>$G$1168</f>
        <v>0</v>
      </c>
    </row>
    <row r="1547" spans="1:27" ht="25.2" customHeight="1">
      <c r="A1547" s="455"/>
      <c r="B1547" s="9">
        <v>2024</v>
      </c>
      <c r="C1547" s="41">
        <f>$H$1251</f>
        <v>151.98032558165733</v>
      </c>
      <c r="D1547" s="506"/>
      <c r="E1547" s="9">
        <f t="shared" si="412"/>
        <v>2024</v>
      </c>
      <c r="F1547" s="41">
        <f t="shared" si="413"/>
        <v>177.62700552356202</v>
      </c>
      <c r="G1547" s="508"/>
      <c r="H1547" s="9">
        <f t="shared" si="414"/>
        <v>2024</v>
      </c>
      <c r="I1547" s="41">
        <f t="shared" si="415"/>
        <v>164.80366555260969</v>
      </c>
      <c r="J1547" s="508"/>
      <c r="K1547" s="40"/>
      <c r="L1547" s="64"/>
      <c r="M1547" s="9">
        <f t="shared" si="416"/>
        <v>2024</v>
      </c>
      <c r="N1547" s="37">
        <f>$H$1162</f>
        <v>0.96454545454545459</v>
      </c>
      <c r="O1547" s="37">
        <f t="shared" ref="O1547:O1584" si="417">100%-N1547</f>
        <v>3.5454545454545405E-2</v>
      </c>
      <c r="P1547" s="37">
        <f>$H$1167</f>
        <v>1</v>
      </c>
      <c r="Q1547" s="37">
        <f>$H$1168</f>
        <v>0</v>
      </c>
    </row>
    <row r="1548" spans="1:27" ht="25.2" customHeight="1">
      <c r="A1548" s="455"/>
      <c r="B1548" s="9">
        <v>2025</v>
      </c>
      <c r="C1548" s="41">
        <f>$I$1251</f>
        <v>150.63191598412018</v>
      </c>
      <c r="D1548" s="506"/>
      <c r="E1548" s="9">
        <f t="shared" si="412"/>
        <v>2025</v>
      </c>
      <c r="F1548" s="41">
        <f t="shared" si="413"/>
        <v>176.05105180644048</v>
      </c>
      <c r="G1548" s="508"/>
      <c r="H1548" s="9">
        <f t="shared" si="414"/>
        <v>2025</v>
      </c>
      <c r="I1548" s="41">
        <f t="shared" si="415"/>
        <v>163.34148389528033</v>
      </c>
      <c r="J1548" s="508"/>
      <c r="K1548" s="40"/>
      <c r="L1548" s="64"/>
      <c r="M1548" s="9">
        <f t="shared" si="416"/>
        <v>2025</v>
      </c>
      <c r="N1548" s="37">
        <f>$I$1162</f>
        <v>0.95745454545454556</v>
      </c>
      <c r="O1548" s="37">
        <f t="shared" si="417"/>
        <v>4.2545454545454442E-2</v>
      </c>
      <c r="P1548" s="37">
        <f>$I$1167</f>
        <v>1</v>
      </c>
      <c r="Q1548" s="37">
        <f>$I$1168</f>
        <v>0</v>
      </c>
    </row>
    <row r="1549" spans="1:27" ht="25.2" customHeight="1">
      <c r="A1549" s="455"/>
      <c r="B1549" s="9">
        <v>2026</v>
      </c>
      <c r="C1549" s="41">
        <f>$J$1251</f>
        <v>147.5277276527915</v>
      </c>
      <c r="D1549" s="506"/>
      <c r="E1549" s="9">
        <f t="shared" si="412"/>
        <v>2026</v>
      </c>
      <c r="F1549" s="41">
        <f t="shared" si="413"/>
        <v>172.42303169420009</v>
      </c>
      <c r="G1549" s="508"/>
      <c r="H1549" s="9">
        <f t="shared" si="414"/>
        <v>2026</v>
      </c>
      <c r="I1549" s="41">
        <f t="shared" si="415"/>
        <v>159.97537967349581</v>
      </c>
      <c r="J1549" s="508"/>
      <c r="K1549" s="40"/>
      <c r="L1549" s="64"/>
      <c r="M1549" s="9">
        <f t="shared" si="416"/>
        <v>2026</v>
      </c>
      <c r="N1549" s="37">
        <f>$J$1162</f>
        <v>0.95036363636363641</v>
      </c>
      <c r="O1549" s="37">
        <f t="shared" si="417"/>
        <v>4.963636363636359E-2</v>
      </c>
      <c r="P1549" s="37">
        <f>$J$1167</f>
        <v>1</v>
      </c>
      <c r="Q1549" s="37">
        <f>$J$1168</f>
        <v>0</v>
      </c>
    </row>
    <row r="1550" spans="1:27" ht="25.2" customHeight="1">
      <c r="A1550" s="455"/>
      <c r="B1550" s="9">
        <v>2027</v>
      </c>
      <c r="C1550" s="41">
        <f>$K$1251</f>
        <v>144.42353932146281</v>
      </c>
      <c r="D1550" s="506"/>
      <c r="E1550" s="9">
        <f t="shared" si="412"/>
        <v>2027</v>
      </c>
      <c r="F1550" s="41">
        <f t="shared" si="413"/>
        <v>168.7950115819597</v>
      </c>
      <c r="G1550" s="508"/>
      <c r="H1550" s="9">
        <f t="shared" si="414"/>
        <v>2027</v>
      </c>
      <c r="I1550" s="41">
        <f t="shared" si="415"/>
        <v>156.60927545171126</v>
      </c>
      <c r="J1550" s="508"/>
      <c r="K1550" s="40"/>
      <c r="L1550" s="64"/>
      <c r="M1550" s="9">
        <f t="shared" si="416"/>
        <v>2027</v>
      </c>
      <c r="N1550" s="37">
        <f>$K$1162</f>
        <v>0.94327272727272726</v>
      </c>
      <c r="O1550" s="37">
        <f t="shared" si="417"/>
        <v>5.6727272727272737E-2</v>
      </c>
      <c r="P1550" s="37">
        <f>$K$1167</f>
        <v>1</v>
      </c>
      <c r="Q1550" s="37">
        <f>$K$1168</f>
        <v>0</v>
      </c>
    </row>
    <row r="1551" spans="1:27" ht="25.2" customHeight="1">
      <c r="A1551" s="455"/>
      <c r="B1551" s="9">
        <v>2028</v>
      </c>
      <c r="C1551" s="41">
        <f>$L$1251</f>
        <v>141.31935099013413</v>
      </c>
      <c r="D1551" s="506"/>
      <c r="E1551" s="9">
        <f t="shared" si="412"/>
        <v>2028</v>
      </c>
      <c r="F1551" s="41">
        <f t="shared" si="413"/>
        <v>165.16699146971928</v>
      </c>
      <c r="G1551" s="508"/>
      <c r="H1551" s="9">
        <f t="shared" si="414"/>
        <v>2028</v>
      </c>
      <c r="I1551" s="41">
        <f t="shared" si="415"/>
        <v>153.2431712299267</v>
      </c>
      <c r="J1551" s="508"/>
      <c r="K1551" s="40"/>
      <c r="L1551" s="64"/>
      <c r="M1551" s="9">
        <f t="shared" si="416"/>
        <v>2028</v>
      </c>
      <c r="N1551" s="37">
        <f>$L$1162</f>
        <v>0.93618181818181823</v>
      </c>
      <c r="O1551" s="37">
        <f t="shared" si="417"/>
        <v>6.3818181818181774E-2</v>
      </c>
      <c r="P1551" s="37">
        <f>$L$1167</f>
        <v>1</v>
      </c>
      <c r="Q1551" s="37">
        <f>$L$1168</f>
        <v>0</v>
      </c>
    </row>
    <row r="1552" spans="1:27" ht="25.2" customHeight="1">
      <c r="A1552" s="455"/>
      <c r="B1552" s="9">
        <v>2029</v>
      </c>
      <c r="C1552" s="41">
        <f>$M$1251</f>
        <v>138.21516265880544</v>
      </c>
      <c r="D1552" s="506"/>
      <c r="E1552" s="9">
        <f t="shared" si="412"/>
        <v>2029</v>
      </c>
      <c r="F1552" s="41">
        <f t="shared" si="413"/>
        <v>161.53897135747889</v>
      </c>
      <c r="G1552" s="508"/>
      <c r="H1552" s="9">
        <f t="shared" si="414"/>
        <v>2029</v>
      </c>
      <c r="I1552" s="41">
        <f t="shared" si="415"/>
        <v>149.87706700814215</v>
      </c>
      <c r="J1552" s="508"/>
      <c r="K1552" s="40"/>
      <c r="L1552" s="64"/>
      <c r="M1552" s="9">
        <f t="shared" si="416"/>
        <v>2029</v>
      </c>
      <c r="N1552" s="37">
        <f>$M$1162</f>
        <v>0.92909090909090919</v>
      </c>
      <c r="O1552" s="37">
        <f t="shared" si="417"/>
        <v>7.0909090909090811E-2</v>
      </c>
      <c r="P1552" s="37">
        <f>$M$1167</f>
        <v>1</v>
      </c>
      <c r="Q1552" s="37">
        <f>$M$1168</f>
        <v>0</v>
      </c>
    </row>
    <row r="1553" spans="1:17" ht="25.2" customHeight="1">
      <c r="A1553" s="455"/>
      <c r="B1553" s="9">
        <v>2030</v>
      </c>
      <c r="C1553" s="41">
        <f>$N$1251</f>
        <v>135.11097432747673</v>
      </c>
      <c r="D1553" s="506"/>
      <c r="E1553" s="9">
        <f t="shared" si="412"/>
        <v>2030</v>
      </c>
      <c r="F1553" s="41">
        <f t="shared" si="413"/>
        <v>157.91095124523844</v>
      </c>
      <c r="G1553" s="508"/>
      <c r="H1553" s="9">
        <f t="shared" si="414"/>
        <v>2030</v>
      </c>
      <c r="I1553" s="41">
        <f t="shared" si="415"/>
        <v>146.5109627863576</v>
      </c>
      <c r="J1553" s="508"/>
      <c r="K1553" s="40"/>
      <c r="L1553" s="64"/>
      <c r="M1553" s="9">
        <f t="shared" si="416"/>
        <v>2030</v>
      </c>
      <c r="N1553" s="37">
        <f>$N$1162</f>
        <v>0.92199999999999993</v>
      </c>
      <c r="O1553" s="37">
        <f t="shared" si="417"/>
        <v>7.8000000000000069E-2</v>
      </c>
      <c r="P1553" s="37">
        <f>$N$1167</f>
        <v>1</v>
      </c>
      <c r="Q1553" s="37">
        <f>$N$1168</f>
        <v>0</v>
      </c>
    </row>
    <row r="1554" spans="1:17" ht="25.2" customHeight="1">
      <c r="A1554" s="455"/>
      <c r="B1554" s="9">
        <v>2031</v>
      </c>
      <c r="C1554" s="41">
        <f>$O$1251</f>
        <v>128.92062956175508</v>
      </c>
      <c r="D1554" s="506"/>
      <c r="E1554" s="9">
        <f t="shared" si="412"/>
        <v>2031</v>
      </c>
      <c r="F1554" s="41">
        <f t="shared" si="413"/>
        <v>150.67598580030128</v>
      </c>
      <c r="G1554" s="508"/>
      <c r="H1554" s="9">
        <f t="shared" si="414"/>
        <v>2031</v>
      </c>
      <c r="I1554" s="41">
        <f t="shared" si="415"/>
        <v>139.79830768102818</v>
      </c>
      <c r="J1554" s="508"/>
      <c r="K1554" s="40"/>
      <c r="L1554" s="64"/>
      <c r="M1554" s="9">
        <f t="shared" si="416"/>
        <v>2031</v>
      </c>
      <c r="N1554" s="37">
        <f>$O$1162</f>
        <v>0.90934999999999988</v>
      </c>
      <c r="O1554" s="37">
        <f t="shared" si="417"/>
        <v>9.0650000000000119E-2</v>
      </c>
      <c r="P1554" s="37">
        <f>$O$1167</f>
        <v>1</v>
      </c>
      <c r="Q1554" s="37">
        <f>$O$1168</f>
        <v>0</v>
      </c>
    </row>
    <row r="1555" spans="1:17" ht="25.2" customHeight="1">
      <c r="A1555" s="455"/>
      <c r="B1555" s="9">
        <v>2032</v>
      </c>
      <c r="C1555" s="41">
        <f>$P$1251</f>
        <v>122.73028479603346</v>
      </c>
      <c r="D1555" s="506"/>
      <c r="E1555" s="9">
        <f t="shared" si="412"/>
        <v>2032</v>
      </c>
      <c r="F1555" s="41">
        <f t="shared" si="413"/>
        <v>143.44102035536412</v>
      </c>
      <c r="G1555" s="508"/>
      <c r="H1555" s="9">
        <f t="shared" si="414"/>
        <v>2032</v>
      </c>
      <c r="I1555" s="41">
        <f t="shared" si="415"/>
        <v>133.08565257569879</v>
      </c>
      <c r="J1555" s="508"/>
      <c r="K1555" s="40"/>
      <c r="L1555" s="64"/>
      <c r="M1555" s="9">
        <f t="shared" si="416"/>
        <v>2032</v>
      </c>
      <c r="N1555" s="37">
        <f>$P$1162</f>
        <v>0.89669999999999983</v>
      </c>
      <c r="O1555" s="37">
        <f t="shared" si="417"/>
        <v>0.10330000000000017</v>
      </c>
      <c r="P1555" s="37">
        <f>$P$1167</f>
        <v>1</v>
      </c>
      <c r="Q1555" s="37">
        <f>$P$1168</f>
        <v>0</v>
      </c>
    </row>
    <row r="1556" spans="1:17" ht="25.2" customHeight="1">
      <c r="A1556" s="455"/>
      <c r="B1556" s="9">
        <v>2033</v>
      </c>
      <c r="C1556" s="41">
        <f>$Q$1251</f>
        <v>116.53994003031181</v>
      </c>
      <c r="D1556" s="506"/>
      <c r="E1556" s="9">
        <f t="shared" si="412"/>
        <v>2033</v>
      </c>
      <c r="F1556" s="41">
        <f t="shared" si="413"/>
        <v>136.20605491042696</v>
      </c>
      <c r="G1556" s="508"/>
      <c r="H1556" s="9">
        <f t="shared" si="414"/>
        <v>2033</v>
      </c>
      <c r="I1556" s="41">
        <f t="shared" si="415"/>
        <v>126.37299747036938</v>
      </c>
      <c r="J1556" s="508"/>
      <c r="K1556" s="40"/>
      <c r="L1556" s="64"/>
      <c r="M1556" s="9">
        <f t="shared" si="416"/>
        <v>2033</v>
      </c>
      <c r="N1556" s="37">
        <f>$Q$1162</f>
        <v>0.88404999999999978</v>
      </c>
      <c r="O1556" s="37">
        <f t="shared" si="417"/>
        <v>0.11595000000000022</v>
      </c>
      <c r="P1556" s="37">
        <f>$Q$1167</f>
        <v>1</v>
      </c>
      <c r="Q1556" s="37">
        <f>$Q$1168</f>
        <v>0</v>
      </c>
    </row>
    <row r="1557" spans="1:17" ht="25.2" customHeight="1">
      <c r="A1557" s="455"/>
      <c r="B1557" s="9">
        <v>2034</v>
      </c>
      <c r="C1557" s="41">
        <f>$R$1251</f>
        <v>110.34959526459018</v>
      </c>
      <c r="D1557" s="506"/>
      <c r="E1557" s="9">
        <f t="shared" si="412"/>
        <v>2034</v>
      </c>
      <c r="F1557" s="41">
        <f t="shared" si="413"/>
        <v>128.9710894654898</v>
      </c>
      <c r="G1557" s="508"/>
      <c r="H1557" s="9">
        <f t="shared" si="414"/>
        <v>2034</v>
      </c>
      <c r="I1557" s="41">
        <f t="shared" si="415"/>
        <v>119.66034236503998</v>
      </c>
      <c r="J1557" s="508"/>
      <c r="K1557" s="40"/>
      <c r="L1557" s="64"/>
      <c r="M1557" s="9">
        <f t="shared" si="416"/>
        <v>2034</v>
      </c>
      <c r="N1557" s="37">
        <f>$R$1162</f>
        <v>0.87139999999999973</v>
      </c>
      <c r="O1557" s="37">
        <f t="shared" si="417"/>
        <v>0.12860000000000027</v>
      </c>
      <c r="P1557" s="37">
        <f>$R$1167</f>
        <v>1</v>
      </c>
      <c r="Q1557" s="37">
        <f>$R$1168</f>
        <v>0</v>
      </c>
    </row>
    <row r="1558" spans="1:17" ht="25.2" customHeight="1">
      <c r="A1558" s="455"/>
      <c r="B1558" s="9">
        <v>2035</v>
      </c>
      <c r="C1558" s="41">
        <f>$S$1251</f>
        <v>104.15925049886856</v>
      </c>
      <c r="D1558" s="506"/>
      <c r="E1558" s="9">
        <f t="shared" si="412"/>
        <v>2035</v>
      </c>
      <c r="F1558" s="41">
        <f t="shared" si="413"/>
        <v>121.73612402055265</v>
      </c>
      <c r="G1558" s="508"/>
      <c r="H1558" s="9">
        <f t="shared" si="414"/>
        <v>2035</v>
      </c>
      <c r="I1558" s="41">
        <f t="shared" si="415"/>
        <v>112.94768725971061</v>
      </c>
      <c r="J1558" s="508"/>
      <c r="K1558" s="40"/>
      <c r="L1558" s="64"/>
      <c r="M1558" s="9">
        <f t="shared" si="416"/>
        <v>2035</v>
      </c>
      <c r="N1558" s="37">
        <f>$S$1162</f>
        <v>0.85874999999999968</v>
      </c>
      <c r="O1558" s="37">
        <f t="shared" si="417"/>
        <v>0.14125000000000032</v>
      </c>
      <c r="P1558" s="37">
        <f>$S$1167</f>
        <v>1</v>
      </c>
      <c r="Q1558" s="37">
        <f>$S$1168</f>
        <v>0</v>
      </c>
    </row>
    <row r="1559" spans="1:17" ht="25.2" customHeight="1">
      <c r="A1559" s="455"/>
      <c r="B1559" s="9">
        <v>2036</v>
      </c>
      <c r="C1559" s="41">
        <f>$T$1251</f>
        <v>100.74854070138872</v>
      </c>
      <c r="D1559" s="506"/>
      <c r="E1559" s="9">
        <f t="shared" si="412"/>
        <v>2036</v>
      </c>
      <c r="F1559" s="41">
        <f t="shared" si="413"/>
        <v>117.74985694474809</v>
      </c>
      <c r="G1559" s="508"/>
      <c r="H1559" s="9">
        <f t="shared" si="414"/>
        <v>2036</v>
      </c>
      <c r="I1559" s="41">
        <f t="shared" si="415"/>
        <v>109.24919882306841</v>
      </c>
      <c r="J1559" s="508"/>
      <c r="K1559" s="40"/>
      <c r="L1559" s="64"/>
      <c r="M1559" s="9">
        <f t="shared" si="416"/>
        <v>2036</v>
      </c>
      <c r="N1559" s="37">
        <f>$T$1162</f>
        <v>0.84609999999999963</v>
      </c>
      <c r="O1559" s="37">
        <f t="shared" si="417"/>
        <v>0.15390000000000037</v>
      </c>
      <c r="P1559" s="37">
        <f>$T$1167</f>
        <v>1</v>
      </c>
      <c r="Q1559" s="37">
        <f>$T$1168</f>
        <v>0</v>
      </c>
    </row>
    <row r="1560" spans="1:17" ht="25.2" customHeight="1">
      <c r="A1560" s="455"/>
      <c r="B1560" s="9">
        <v>2037</v>
      </c>
      <c r="C1560" s="41">
        <f>$U$1251</f>
        <v>97.337830903908866</v>
      </c>
      <c r="D1560" s="506"/>
      <c r="E1560" s="9">
        <f t="shared" si="412"/>
        <v>2037</v>
      </c>
      <c r="F1560" s="41">
        <f t="shared" si="413"/>
        <v>113.7635898689435</v>
      </c>
      <c r="G1560" s="508"/>
      <c r="H1560" s="9">
        <f t="shared" si="414"/>
        <v>2037</v>
      </c>
      <c r="I1560" s="41">
        <f t="shared" si="415"/>
        <v>105.55071038642618</v>
      </c>
      <c r="J1560" s="508"/>
      <c r="K1560" s="40"/>
      <c r="L1560" s="39"/>
      <c r="M1560" s="9">
        <f t="shared" si="416"/>
        <v>2037</v>
      </c>
      <c r="N1560" s="37">
        <f>$U$1162</f>
        <v>0.83344999999999958</v>
      </c>
      <c r="O1560" s="37">
        <f t="shared" si="417"/>
        <v>0.16655000000000042</v>
      </c>
      <c r="P1560" s="37">
        <f>$U$1167</f>
        <v>1</v>
      </c>
      <c r="Q1560" s="37">
        <f>$U$1168</f>
        <v>0</v>
      </c>
    </row>
    <row r="1561" spans="1:17" ht="25.2" customHeight="1">
      <c r="A1561" s="455"/>
      <c r="B1561" s="9">
        <v>2038</v>
      </c>
      <c r="C1561" s="41">
        <f>$V$1251</f>
        <v>93.927121106429027</v>
      </c>
      <c r="D1561" s="506"/>
      <c r="E1561" s="9">
        <f t="shared" si="412"/>
        <v>2038</v>
      </c>
      <c r="F1561" s="41">
        <f t="shared" si="413"/>
        <v>109.77732279313894</v>
      </c>
      <c r="G1561" s="508"/>
      <c r="H1561" s="9">
        <f t="shared" si="414"/>
        <v>2038</v>
      </c>
      <c r="I1561" s="41">
        <f t="shared" si="415"/>
        <v>101.85222194978398</v>
      </c>
      <c r="J1561" s="508"/>
      <c r="K1561" s="40"/>
      <c r="L1561" s="64"/>
      <c r="M1561" s="9">
        <f t="shared" si="416"/>
        <v>2038</v>
      </c>
      <c r="N1561" s="37">
        <f>$V$1162</f>
        <v>0.82079999999999953</v>
      </c>
      <c r="O1561" s="37">
        <f t="shared" si="417"/>
        <v>0.17920000000000047</v>
      </c>
      <c r="P1561" s="37">
        <f>$V$1167</f>
        <v>1</v>
      </c>
      <c r="Q1561" s="37">
        <f>$V$1168</f>
        <v>0</v>
      </c>
    </row>
    <row r="1562" spans="1:17" ht="25.2" customHeight="1">
      <c r="A1562" s="455"/>
      <c r="B1562" s="9">
        <v>2039</v>
      </c>
      <c r="C1562" s="41">
        <f>$W$1251</f>
        <v>90.516411308949188</v>
      </c>
      <c r="D1562" s="506"/>
      <c r="E1562" s="9">
        <f t="shared" si="412"/>
        <v>2039</v>
      </c>
      <c r="F1562" s="41">
        <f t="shared" si="413"/>
        <v>105.79105571733437</v>
      </c>
      <c r="G1562" s="508"/>
      <c r="H1562" s="9">
        <f t="shared" si="414"/>
        <v>2039</v>
      </c>
      <c r="I1562" s="41">
        <f t="shared" si="415"/>
        <v>98.153733513141788</v>
      </c>
      <c r="J1562" s="508"/>
      <c r="K1562" s="40"/>
      <c r="L1562" s="64"/>
      <c r="M1562" s="9">
        <f t="shared" si="416"/>
        <v>2039</v>
      </c>
      <c r="N1562" s="37">
        <f>$W$1162</f>
        <v>0.80814999999999948</v>
      </c>
      <c r="O1562" s="37">
        <f t="shared" si="417"/>
        <v>0.19185000000000052</v>
      </c>
      <c r="P1562" s="37">
        <f>$W$1167</f>
        <v>1</v>
      </c>
      <c r="Q1562" s="37">
        <f>$W$1168</f>
        <v>0</v>
      </c>
    </row>
    <row r="1563" spans="1:17" ht="25.2" customHeight="1">
      <c r="A1563" s="455"/>
      <c r="B1563" s="9">
        <v>2040</v>
      </c>
      <c r="C1563" s="41">
        <f>$X$1251</f>
        <v>87.105701511469348</v>
      </c>
      <c r="D1563" s="506"/>
      <c r="E1563" s="9">
        <f t="shared" si="412"/>
        <v>2040</v>
      </c>
      <c r="F1563" s="41">
        <f t="shared" si="413"/>
        <v>101.80478864152981</v>
      </c>
      <c r="G1563" s="508"/>
      <c r="H1563" s="9">
        <f t="shared" si="414"/>
        <v>2040</v>
      </c>
      <c r="I1563" s="41">
        <f t="shared" si="415"/>
        <v>94.45524507649958</v>
      </c>
      <c r="J1563" s="508"/>
      <c r="K1563" s="40"/>
      <c r="L1563" s="64"/>
      <c r="M1563" s="9">
        <f t="shared" si="416"/>
        <v>2040</v>
      </c>
      <c r="N1563" s="37">
        <f>$X$1162</f>
        <v>0.79549999999999943</v>
      </c>
      <c r="O1563" s="37">
        <f t="shared" si="417"/>
        <v>0.20450000000000057</v>
      </c>
      <c r="P1563" s="37">
        <f>$X$1167</f>
        <v>1</v>
      </c>
      <c r="Q1563" s="37">
        <f>$X$1168</f>
        <v>0</v>
      </c>
    </row>
    <row r="1564" spans="1:17" ht="25.2" customHeight="1">
      <c r="A1564" s="455"/>
      <c r="B1564" s="9">
        <v>2041</v>
      </c>
      <c r="C1564" s="41">
        <f>$Y$1251</f>
        <v>87.105701511469348</v>
      </c>
      <c r="D1564" s="506"/>
      <c r="E1564" s="9">
        <f t="shared" si="412"/>
        <v>2041</v>
      </c>
      <c r="F1564" s="41">
        <f t="shared" si="413"/>
        <v>101.80478864152981</v>
      </c>
      <c r="G1564" s="508"/>
      <c r="H1564" s="9">
        <f t="shared" si="414"/>
        <v>2041</v>
      </c>
      <c r="I1564" s="41">
        <f t="shared" si="415"/>
        <v>94.45524507649958</v>
      </c>
      <c r="J1564" s="508"/>
      <c r="K1564" s="40"/>
      <c r="L1564" s="64"/>
      <c r="M1564" s="9">
        <f t="shared" si="416"/>
        <v>2041</v>
      </c>
      <c r="N1564" s="37">
        <f>$Y$1162</f>
        <v>0.78284999999999938</v>
      </c>
      <c r="O1564" s="37">
        <f t="shared" si="417"/>
        <v>0.21715000000000062</v>
      </c>
      <c r="P1564" s="37">
        <f>$Y$1167</f>
        <v>1</v>
      </c>
      <c r="Q1564" s="37">
        <f>$Y$1168</f>
        <v>0</v>
      </c>
    </row>
    <row r="1565" spans="1:17" ht="25.2" customHeight="1">
      <c r="A1565" s="455"/>
      <c r="B1565" s="9">
        <v>2042</v>
      </c>
      <c r="C1565" s="41">
        <f>$Z$1251</f>
        <v>87.105701511469348</v>
      </c>
      <c r="D1565" s="506"/>
      <c r="E1565" s="9">
        <f t="shared" si="412"/>
        <v>2042</v>
      </c>
      <c r="F1565" s="41">
        <f t="shared" si="413"/>
        <v>101.80478864152981</v>
      </c>
      <c r="G1565" s="508"/>
      <c r="H1565" s="9">
        <f t="shared" si="414"/>
        <v>2042</v>
      </c>
      <c r="I1565" s="41">
        <f t="shared" si="415"/>
        <v>94.45524507649958</v>
      </c>
      <c r="J1565" s="508"/>
      <c r="K1565" s="40"/>
      <c r="L1565" s="64"/>
      <c r="M1565" s="9">
        <f t="shared" si="416"/>
        <v>2042</v>
      </c>
      <c r="N1565" s="37">
        <f>$Z$1162</f>
        <v>0.77019999999999933</v>
      </c>
      <c r="O1565" s="37">
        <f t="shared" si="417"/>
        <v>0.22980000000000067</v>
      </c>
      <c r="P1565" s="37">
        <f>$Z$1167</f>
        <v>1</v>
      </c>
      <c r="Q1565" s="37">
        <f>$Z$1168</f>
        <v>0</v>
      </c>
    </row>
    <row r="1566" spans="1:17" ht="25.2" customHeight="1">
      <c r="A1566" s="455"/>
      <c r="B1566" s="9">
        <v>2043</v>
      </c>
      <c r="C1566" s="41">
        <f>$AA$1251</f>
        <v>87.105701511469348</v>
      </c>
      <c r="D1566" s="506"/>
      <c r="E1566" s="9">
        <f t="shared" si="412"/>
        <v>2043</v>
      </c>
      <c r="F1566" s="41">
        <f t="shared" si="413"/>
        <v>101.80478864152981</v>
      </c>
      <c r="G1566" s="508"/>
      <c r="H1566" s="9">
        <f t="shared" si="414"/>
        <v>2043</v>
      </c>
      <c r="I1566" s="41">
        <f t="shared" si="415"/>
        <v>94.45524507649958</v>
      </c>
      <c r="J1566" s="508"/>
      <c r="K1566" s="40"/>
      <c r="L1566" s="64"/>
      <c r="M1566" s="9">
        <f t="shared" si="416"/>
        <v>2043</v>
      </c>
      <c r="N1566" s="37">
        <f>$AA$1162</f>
        <v>0.75754999999999928</v>
      </c>
      <c r="O1566" s="37">
        <f t="shared" si="417"/>
        <v>0.24245000000000072</v>
      </c>
      <c r="P1566" s="37">
        <f>$AA$1167</f>
        <v>1</v>
      </c>
      <c r="Q1566" s="37">
        <f>$AA$1168</f>
        <v>0</v>
      </c>
    </row>
    <row r="1567" spans="1:17" ht="25.2" customHeight="1">
      <c r="A1567" s="455"/>
      <c r="B1567" s="9">
        <v>2044</v>
      </c>
      <c r="C1567" s="41">
        <f>$AB$1251</f>
        <v>87.105701511469348</v>
      </c>
      <c r="D1567" s="506"/>
      <c r="E1567" s="9">
        <f t="shared" si="412"/>
        <v>2044</v>
      </c>
      <c r="F1567" s="41">
        <f t="shared" si="413"/>
        <v>101.80478864152981</v>
      </c>
      <c r="G1567" s="508"/>
      <c r="H1567" s="9">
        <f t="shared" si="414"/>
        <v>2044</v>
      </c>
      <c r="I1567" s="41">
        <f t="shared" si="415"/>
        <v>94.45524507649958</v>
      </c>
      <c r="J1567" s="508"/>
      <c r="K1567" s="40"/>
      <c r="L1567" s="2"/>
      <c r="M1567" s="9">
        <f t="shared" si="416"/>
        <v>2044</v>
      </c>
      <c r="N1567" s="37">
        <f>$AB$1162</f>
        <v>0.74489999999999923</v>
      </c>
      <c r="O1567" s="37">
        <f t="shared" si="417"/>
        <v>0.25510000000000077</v>
      </c>
      <c r="P1567" s="37">
        <f>$AB$1167</f>
        <v>1</v>
      </c>
      <c r="Q1567" s="37">
        <f>$AB$1168</f>
        <v>0</v>
      </c>
    </row>
    <row r="1568" spans="1:17" ht="25.2" customHeight="1">
      <c r="A1568" s="455"/>
      <c r="B1568" s="9">
        <v>2045</v>
      </c>
      <c r="C1568" s="41">
        <f>$AC$1251</f>
        <v>87.105701511469348</v>
      </c>
      <c r="D1568" s="506"/>
      <c r="E1568" s="9">
        <f t="shared" si="412"/>
        <v>2045</v>
      </c>
      <c r="F1568" s="41">
        <f t="shared" si="413"/>
        <v>101.80478864152981</v>
      </c>
      <c r="G1568" s="508"/>
      <c r="H1568" s="9">
        <f t="shared" si="414"/>
        <v>2045</v>
      </c>
      <c r="I1568" s="41">
        <f t="shared" si="415"/>
        <v>94.45524507649958</v>
      </c>
      <c r="J1568" s="508"/>
      <c r="K1568" s="40"/>
      <c r="L1568" s="2"/>
      <c r="M1568" s="9">
        <f t="shared" si="416"/>
        <v>2045</v>
      </c>
      <c r="N1568" s="37">
        <f>$AC$1162</f>
        <v>0.73224999999999918</v>
      </c>
      <c r="O1568" s="37">
        <f t="shared" si="417"/>
        <v>0.26775000000000082</v>
      </c>
      <c r="P1568" s="37">
        <f>$AC$1167</f>
        <v>1</v>
      </c>
      <c r="Q1568" s="37">
        <f>$AC$1168</f>
        <v>0</v>
      </c>
    </row>
    <row r="1569" spans="1:45" ht="25.2" customHeight="1">
      <c r="A1569" s="455"/>
      <c r="B1569" s="9">
        <v>2046</v>
      </c>
      <c r="C1569" s="41">
        <f>$AD$1251</f>
        <v>87.105701511469348</v>
      </c>
      <c r="D1569" s="506"/>
      <c r="E1569" s="9">
        <f t="shared" si="412"/>
        <v>2046</v>
      </c>
      <c r="F1569" s="41">
        <f t="shared" si="413"/>
        <v>101.80478864152981</v>
      </c>
      <c r="G1569" s="508"/>
      <c r="H1569" s="9">
        <f t="shared" si="414"/>
        <v>2046</v>
      </c>
      <c r="I1569" s="41">
        <f t="shared" si="415"/>
        <v>94.45524507649958</v>
      </c>
      <c r="J1569" s="508"/>
      <c r="K1569" s="40"/>
      <c r="L1569" s="64"/>
      <c r="M1569" s="9">
        <f t="shared" si="416"/>
        <v>2046</v>
      </c>
      <c r="N1569" s="37">
        <f>$AD$1162</f>
        <v>0.71959999999999913</v>
      </c>
      <c r="O1569" s="37">
        <f t="shared" si="417"/>
        <v>0.28040000000000087</v>
      </c>
      <c r="P1569" s="37">
        <f>$AD$1167</f>
        <v>1</v>
      </c>
      <c r="Q1569" s="37">
        <f>$AD$1168</f>
        <v>0</v>
      </c>
    </row>
    <row r="1570" spans="1:45" ht="25.2" customHeight="1">
      <c r="A1570" s="455"/>
      <c r="B1570" s="9">
        <v>2047</v>
      </c>
      <c r="C1570" s="41">
        <f>$AE$1251</f>
        <v>87.105701511469348</v>
      </c>
      <c r="D1570" s="506"/>
      <c r="E1570" s="9">
        <f t="shared" si="412"/>
        <v>2047</v>
      </c>
      <c r="F1570" s="41">
        <f t="shared" si="413"/>
        <v>101.80478864152981</v>
      </c>
      <c r="G1570" s="508"/>
      <c r="H1570" s="9">
        <f t="shared" si="414"/>
        <v>2047</v>
      </c>
      <c r="I1570" s="41">
        <f t="shared" si="415"/>
        <v>94.45524507649958</v>
      </c>
      <c r="J1570" s="508"/>
      <c r="K1570" s="40"/>
      <c r="L1570" s="64"/>
      <c r="M1570" s="9">
        <f t="shared" si="416"/>
        <v>2047</v>
      </c>
      <c r="N1570" s="37">
        <f>$AE$1162</f>
        <v>0.70694999999999908</v>
      </c>
      <c r="O1570" s="37">
        <f t="shared" si="417"/>
        <v>0.29305000000000092</v>
      </c>
      <c r="P1570" s="37">
        <f>$AE$1167</f>
        <v>1</v>
      </c>
      <c r="Q1570" s="37">
        <f>$AE$1168</f>
        <v>0</v>
      </c>
    </row>
    <row r="1571" spans="1:45" ht="25.2" customHeight="1">
      <c r="A1571" s="455"/>
      <c r="B1571" s="9">
        <v>2048</v>
      </c>
      <c r="C1571" s="41">
        <f>$AF$1251</f>
        <v>87.105701511469348</v>
      </c>
      <c r="D1571" s="506"/>
      <c r="E1571" s="9">
        <f t="shared" si="412"/>
        <v>2048</v>
      </c>
      <c r="F1571" s="41">
        <f t="shared" si="413"/>
        <v>101.80478864152981</v>
      </c>
      <c r="G1571" s="508"/>
      <c r="H1571" s="9">
        <f t="shared" si="414"/>
        <v>2048</v>
      </c>
      <c r="I1571" s="41">
        <f t="shared" si="415"/>
        <v>94.45524507649958</v>
      </c>
      <c r="J1571" s="508"/>
      <c r="K1571" s="40"/>
      <c r="L1571" s="64"/>
      <c r="M1571" s="9">
        <f t="shared" si="416"/>
        <v>2048</v>
      </c>
      <c r="N1571" s="37">
        <f>$AF$1162</f>
        <v>0.69429999999999903</v>
      </c>
      <c r="O1571" s="37">
        <f t="shared" si="417"/>
        <v>0.30570000000000097</v>
      </c>
      <c r="P1571" s="37">
        <f>$AF$1167</f>
        <v>1</v>
      </c>
      <c r="Q1571" s="37">
        <f>$AF$1168</f>
        <v>0</v>
      </c>
    </row>
    <row r="1572" spans="1:45" ht="25.2" customHeight="1">
      <c r="A1572" s="455"/>
      <c r="B1572" s="9">
        <v>2049</v>
      </c>
      <c r="C1572" s="41">
        <f>$AG$1251</f>
        <v>87.105701511469348</v>
      </c>
      <c r="D1572" s="506"/>
      <c r="E1572" s="9">
        <f t="shared" si="412"/>
        <v>2049</v>
      </c>
      <c r="F1572" s="41">
        <f t="shared" si="413"/>
        <v>101.80478864152981</v>
      </c>
      <c r="G1572" s="508"/>
      <c r="H1572" s="9">
        <f t="shared" si="414"/>
        <v>2049</v>
      </c>
      <c r="I1572" s="41">
        <f t="shared" si="415"/>
        <v>94.45524507649958</v>
      </c>
      <c r="J1572" s="508"/>
      <c r="K1572" s="40"/>
      <c r="L1572" s="64"/>
      <c r="M1572" s="9">
        <f t="shared" si="416"/>
        <v>2049</v>
      </c>
      <c r="N1572" s="37">
        <f>$AG$1162</f>
        <v>0.68164999999999898</v>
      </c>
      <c r="O1572" s="37">
        <f t="shared" si="417"/>
        <v>0.31835000000000102</v>
      </c>
      <c r="P1572" s="37">
        <f>$AG$1167</f>
        <v>1</v>
      </c>
      <c r="Q1572" s="37">
        <f>$AG$1168</f>
        <v>0</v>
      </c>
    </row>
    <row r="1573" spans="1:45" ht="25.2" customHeight="1">
      <c r="A1573" s="455"/>
      <c r="B1573" s="9">
        <v>2050</v>
      </c>
      <c r="C1573" s="41">
        <f>$AH$1251</f>
        <v>87.105701511469348</v>
      </c>
      <c r="D1573" s="506"/>
      <c r="E1573" s="9">
        <f t="shared" si="412"/>
        <v>2050</v>
      </c>
      <c r="F1573" s="41">
        <f t="shared" si="413"/>
        <v>101.80478864152981</v>
      </c>
      <c r="G1573" s="508"/>
      <c r="H1573" s="9">
        <f t="shared" si="414"/>
        <v>2050</v>
      </c>
      <c r="I1573" s="41">
        <f t="shared" si="415"/>
        <v>94.45524507649958</v>
      </c>
      <c r="J1573" s="508"/>
      <c r="K1573" s="40"/>
      <c r="L1573" s="64"/>
      <c r="M1573" s="9">
        <f t="shared" si="416"/>
        <v>2050</v>
      </c>
      <c r="N1573" s="37">
        <f>$AH$1162</f>
        <v>0.66900000000000004</v>
      </c>
      <c r="O1573" s="37">
        <f t="shared" si="417"/>
        <v>0.33099999999999996</v>
      </c>
      <c r="P1573" s="37">
        <f>$AH$1167</f>
        <v>1</v>
      </c>
      <c r="Q1573" s="37">
        <f>$AH$1168</f>
        <v>0</v>
      </c>
    </row>
    <row r="1574" spans="1:45" ht="25.2" customHeight="1">
      <c r="A1574" s="455"/>
      <c r="B1574" s="9">
        <v>2051</v>
      </c>
      <c r="C1574" s="41">
        <f>$AI$1251</f>
        <v>87.105701511469348</v>
      </c>
      <c r="D1574" s="506"/>
      <c r="E1574" s="9">
        <f t="shared" si="412"/>
        <v>2051</v>
      </c>
      <c r="F1574" s="41">
        <f t="shared" si="413"/>
        <v>101.80478864152981</v>
      </c>
      <c r="G1574" s="508"/>
      <c r="H1574" s="9">
        <f t="shared" si="414"/>
        <v>2051</v>
      </c>
      <c r="I1574" s="41">
        <f t="shared" si="415"/>
        <v>94.45524507649958</v>
      </c>
      <c r="J1574" s="508"/>
      <c r="K1574" s="40"/>
      <c r="L1574" s="64"/>
      <c r="M1574" s="9">
        <f t="shared" si="416"/>
        <v>2051</v>
      </c>
      <c r="N1574" s="37">
        <f>$AI$1162</f>
        <v>0.66900000000000004</v>
      </c>
      <c r="O1574" s="37">
        <f t="shared" si="417"/>
        <v>0.33099999999999996</v>
      </c>
      <c r="P1574" s="37">
        <f>$AI$1167</f>
        <v>1</v>
      </c>
      <c r="Q1574" s="37">
        <f>$AI$1168</f>
        <v>0</v>
      </c>
    </row>
    <row r="1575" spans="1:45" ht="25.2" customHeight="1">
      <c r="A1575" s="455"/>
      <c r="B1575" s="9">
        <v>2052</v>
      </c>
      <c r="C1575" s="41">
        <f>$AJ$1251</f>
        <v>87.105701511469348</v>
      </c>
      <c r="D1575" s="506"/>
      <c r="E1575" s="9">
        <f t="shared" si="412"/>
        <v>2052</v>
      </c>
      <c r="F1575" s="41">
        <f t="shared" si="413"/>
        <v>101.80478864152981</v>
      </c>
      <c r="G1575" s="508"/>
      <c r="H1575" s="9">
        <f t="shared" si="414"/>
        <v>2052</v>
      </c>
      <c r="I1575" s="41">
        <f t="shared" si="415"/>
        <v>94.45524507649958</v>
      </c>
      <c r="J1575" s="508"/>
      <c r="K1575" s="40"/>
      <c r="L1575" s="64"/>
      <c r="M1575" s="9">
        <f t="shared" si="416"/>
        <v>2052</v>
      </c>
      <c r="N1575" s="37">
        <f>$AJ$1162</f>
        <v>0.66900000000000004</v>
      </c>
      <c r="O1575" s="37">
        <f t="shared" si="417"/>
        <v>0.33099999999999996</v>
      </c>
      <c r="P1575" s="37">
        <f>$AJ$1167</f>
        <v>1</v>
      </c>
      <c r="Q1575" s="37">
        <f>$AJ$1168</f>
        <v>0</v>
      </c>
    </row>
    <row r="1576" spans="1:45" ht="25.2" customHeight="1">
      <c r="A1576" s="455"/>
      <c r="B1576" s="9">
        <v>2053</v>
      </c>
      <c r="C1576" s="41">
        <f>$AK$1251</f>
        <v>87.105701511469348</v>
      </c>
      <c r="D1576" s="506"/>
      <c r="E1576" s="9">
        <f t="shared" si="412"/>
        <v>2053</v>
      </c>
      <c r="F1576" s="41">
        <f t="shared" si="413"/>
        <v>101.80478864152981</v>
      </c>
      <c r="G1576" s="508"/>
      <c r="H1576" s="9">
        <f t="shared" si="414"/>
        <v>2053</v>
      </c>
      <c r="I1576" s="41">
        <f t="shared" si="415"/>
        <v>94.45524507649958</v>
      </c>
      <c r="J1576" s="508"/>
      <c r="K1576" s="40"/>
      <c r="L1576" s="64"/>
      <c r="M1576" s="9">
        <f t="shared" si="416"/>
        <v>2053</v>
      </c>
      <c r="N1576" s="37">
        <f>$AK$1162</f>
        <v>0.66900000000000004</v>
      </c>
      <c r="O1576" s="37">
        <f t="shared" si="417"/>
        <v>0.33099999999999996</v>
      </c>
      <c r="P1576" s="37">
        <f>$AK$1167</f>
        <v>1</v>
      </c>
      <c r="Q1576" s="37">
        <f>$AK$1168</f>
        <v>0</v>
      </c>
    </row>
    <row r="1577" spans="1:45" ht="25.2" customHeight="1">
      <c r="A1577" s="455"/>
      <c r="B1577" s="9">
        <v>2054</v>
      </c>
      <c r="C1577" s="41">
        <f>$AL$1251</f>
        <v>87.105701511469348</v>
      </c>
      <c r="D1577" s="506"/>
      <c r="E1577" s="9">
        <f t="shared" si="412"/>
        <v>2054</v>
      </c>
      <c r="F1577" s="41">
        <f t="shared" si="413"/>
        <v>101.80478864152981</v>
      </c>
      <c r="G1577" s="508"/>
      <c r="H1577" s="9">
        <f t="shared" si="414"/>
        <v>2054</v>
      </c>
      <c r="I1577" s="41">
        <f t="shared" si="415"/>
        <v>94.45524507649958</v>
      </c>
      <c r="J1577" s="508"/>
      <c r="K1577" s="40"/>
      <c r="L1577" s="64"/>
      <c r="M1577" s="9">
        <f t="shared" si="416"/>
        <v>2054</v>
      </c>
      <c r="N1577" s="37">
        <f>$AL$1162</f>
        <v>0.66900000000000004</v>
      </c>
      <c r="O1577" s="37">
        <f t="shared" si="417"/>
        <v>0.33099999999999996</v>
      </c>
      <c r="P1577" s="37">
        <f>$AL$1167</f>
        <v>1</v>
      </c>
      <c r="Q1577" s="37">
        <f>$AL$1168</f>
        <v>0</v>
      </c>
    </row>
    <row r="1578" spans="1:45" ht="25.2" customHeight="1">
      <c r="A1578" s="455"/>
      <c r="B1578" s="9">
        <v>2055</v>
      </c>
      <c r="C1578" s="41">
        <f>$AM$1251</f>
        <v>87.105701511469348</v>
      </c>
      <c r="D1578" s="506"/>
      <c r="E1578" s="9">
        <f t="shared" si="412"/>
        <v>2055</v>
      </c>
      <c r="F1578" s="41">
        <f t="shared" si="413"/>
        <v>101.80478864152981</v>
      </c>
      <c r="G1578" s="508"/>
      <c r="H1578" s="9">
        <f t="shared" si="414"/>
        <v>2055</v>
      </c>
      <c r="I1578" s="41">
        <f t="shared" si="415"/>
        <v>94.45524507649958</v>
      </c>
      <c r="J1578" s="508"/>
      <c r="K1578" s="40"/>
      <c r="L1578" s="64"/>
      <c r="M1578" s="9">
        <f t="shared" si="416"/>
        <v>2055</v>
      </c>
      <c r="N1578" s="37">
        <f>$AM$1162</f>
        <v>0.66900000000000004</v>
      </c>
      <c r="O1578" s="37">
        <f t="shared" si="417"/>
        <v>0.33099999999999996</v>
      </c>
      <c r="P1578" s="37">
        <f>$AM$1167</f>
        <v>1</v>
      </c>
      <c r="Q1578" s="37">
        <f>$AM$1168</f>
        <v>0</v>
      </c>
      <c r="R1578" s="64"/>
      <c r="S1578" s="64"/>
      <c r="T1578" s="64"/>
      <c r="U1578" s="64"/>
      <c r="V1578" s="64"/>
      <c r="W1578" s="64"/>
      <c r="X1578" s="64"/>
      <c r="Y1578" s="64"/>
      <c r="Z1578" s="64"/>
      <c r="AA1578" s="64"/>
      <c r="AB1578" s="64"/>
      <c r="AC1578" s="64"/>
      <c r="AD1578" s="64"/>
      <c r="AE1578" s="64"/>
      <c r="AF1578" s="64"/>
      <c r="AG1578" s="64"/>
      <c r="AH1578" s="64"/>
      <c r="AI1578" s="64"/>
      <c r="AJ1578" s="64"/>
      <c r="AK1578" s="64"/>
      <c r="AL1578" s="64"/>
      <c r="AM1578" s="64"/>
      <c r="AN1578" s="64"/>
      <c r="AO1578" s="64"/>
      <c r="AP1578" s="64"/>
      <c r="AQ1578" s="64"/>
      <c r="AR1578" s="64"/>
      <c r="AS1578" s="64"/>
    </row>
    <row r="1579" spans="1:45" ht="25.2" customHeight="1">
      <c r="A1579" s="455"/>
      <c r="B1579" s="9">
        <v>2056</v>
      </c>
      <c r="C1579" s="41">
        <f>$AN$1251</f>
        <v>87.105701511469348</v>
      </c>
      <c r="D1579" s="506"/>
      <c r="E1579" s="9">
        <f t="shared" si="412"/>
        <v>2056</v>
      </c>
      <c r="F1579" s="41">
        <f t="shared" si="413"/>
        <v>101.80478864152981</v>
      </c>
      <c r="G1579" s="508"/>
      <c r="H1579" s="9">
        <f t="shared" si="414"/>
        <v>2056</v>
      </c>
      <c r="I1579" s="41">
        <f t="shared" si="415"/>
        <v>94.45524507649958</v>
      </c>
      <c r="J1579" s="508"/>
      <c r="K1579" s="40"/>
      <c r="L1579" s="64"/>
      <c r="M1579" s="9">
        <f t="shared" si="416"/>
        <v>2056</v>
      </c>
      <c r="N1579" s="37">
        <f>$AN$1162</f>
        <v>0.66900000000000004</v>
      </c>
      <c r="O1579" s="37">
        <f t="shared" si="417"/>
        <v>0.33099999999999996</v>
      </c>
      <c r="P1579" s="37">
        <f>$AN$1167</f>
        <v>1</v>
      </c>
      <c r="Q1579" s="37">
        <f>$AN$1168</f>
        <v>0</v>
      </c>
      <c r="R1579" s="64"/>
      <c r="S1579" s="64"/>
      <c r="T1579" s="64"/>
      <c r="U1579" s="64"/>
      <c r="V1579" s="64"/>
      <c r="W1579" s="64"/>
      <c r="X1579" s="64"/>
      <c r="Y1579" s="64"/>
      <c r="Z1579" s="64"/>
      <c r="AA1579" s="64"/>
      <c r="AB1579" s="64"/>
      <c r="AC1579" s="64"/>
      <c r="AD1579" s="64"/>
      <c r="AE1579" s="64"/>
      <c r="AF1579" s="64"/>
      <c r="AG1579" s="64"/>
      <c r="AH1579" s="64"/>
      <c r="AI1579" s="64"/>
      <c r="AJ1579" s="64"/>
      <c r="AK1579" s="64"/>
      <c r="AL1579" s="64"/>
      <c r="AM1579" s="64"/>
      <c r="AN1579" s="64"/>
      <c r="AO1579" s="64"/>
      <c r="AP1579" s="64"/>
      <c r="AQ1579" s="64"/>
      <c r="AR1579" s="64"/>
      <c r="AS1579" s="64"/>
    </row>
    <row r="1580" spans="1:45" ht="25.05" customHeight="1">
      <c r="A1580" s="455"/>
      <c r="B1580" s="9">
        <v>2057</v>
      </c>
      <c r="C1580" s="41">
        <f>$AO$1251</f>
        <v>87.105701511469348</v>
      </c>
      <c r="D1580" s="506"/>
      <c r="E1580" s="9">
        <f t="shared" si="412"/>
        <v>2057</v>
      </c>
      <c r="F1580" s="41">
        <f t="shared" si="413"/>
        <v>101.80478864152981</v>
      </c>
      <c r="G1580" s="508"/>
      <c r="H1580" s="9">
        <f t="shared" si="414"/>
        <v>2057</v>
      </c>
      <c r="I1580" s="41">
        <f t="shared" si="415"/>
        <v>94.45524507649958</v>
      </c>
      <c r="J1580" s="508"/>
      <c r="K1580" s="40"/>
      <c r="L1580" s="64"/>
      <c r="M1580" s="9">
        <f t="shared" si="416"/>
        <v>2057</v>
      </c>
      <c r="N1580" s="37">
        <f>$AO$1162</f>
        <v>0.66900000000000004</v>
      </c>
      <c r="O1580" s="37">
        <f t="shared" si="417"/>
        <v>0.33099999999999996</v>
      </c>
      <c r="P1580" s="37">
        <f>$AO$1167</f>
        <v>1</v>
      </c>
      <c r="Q1580" s="37">
        <f>$AO$1168</f>
        <v>0</v>
      </c>
      <c r="R1580" s="64"/>
      <c r="S1580" s="64"/>
      <c r="T1580" s="64"/>
      <c r="U1580" s="64"/>
      <c r="V1580" s="64"/>
      <c r="W1580" s="64"/>
      <c r="X1580" s="64"/>
      <c r="Y1580" s="64"/>
      <c r="Z1580" s="64"/>
      <c r="AA1580" s="64"/>
      <c r="AB1580" s="64"/>
      <c r="AC1580" s="64"/>
      <c r="AD1580" s="64"/>
      <c r="AE1580" s="64"/>
      <c r="AF1580" s="64"/>
      <c r="AG1580" s="64"/>
      <c r="AH1580" s="64"/>
      <c r="AI1580" s="64"/>
      <c r="AJ1580" s="64"/>
      <c r="AK1580" s="64"/>
      <c r="AL1580" s="64"/>
      <c r="AM1580" s="64"/>
      <c r="AN1580" s="64"/>
      <c r="AO1580" s="64"/>
      <c r="AP1580" s="64"/>
      <c r="AQ1580" s="64"/>
      <c r="AR1580" s="64"/>
      <c r="AS1580" s="64"/>
    </row>
    <row r="1581" spans="1:45" ht="25.2" customHeight="1">
      <c r="A1581" s="455"/>
      <c r="B1581" s="9">
        <v>2058</v>
      </c>
      <c r="C1581" s="41">
        <f>$AP$1251</f>
        <v>87.105701511469348</v>
      </c>
      <c r="D1581" s="506"/>
      <c r="E1581" s="9">
        <f t="shared" si="412"/>
        <v>2058</v>
      </c>
      <c r="F1581" s="41">
        <f t="shared" si="413"/>
        <v>101.80478864152981</v>
      </c>
      <c r="G1581" s="508"/>
      <c r="H1581" s="9">
        <f t="shared" si="414"/>
        <v>2058</v>
      </c>
      <c r="I1581" s="41">
        <f t="shared" si="415"/>
        <v>94.45524507649958</v>
      </c>
      <c r="J1581" s="508"/>
      <c r="K1581" s="40"/>
      <c r="L1581" s="64"/>
      <c r="M1581" s="9">
        <f t="shared" si="416"/>
        <v>2058</v>
      </c>
      <c r="N1581" s="37">
        <f>$AP$1162</f>
        <v>0.66900000000000004</v>
      </c>
      <c r="O1581" s="37">
        <f t="shared" si="417"/>
        <v>0.33099999999999996</v>
      </c>
      <c r="P1581" s="37">
        <f>$AP$1167</f>
        <v>1</v>
      </c>
      <c r="Q1581" s="37">
        <f>$AP$1168</f>
        <v>0</v>
      </c>
      <c r="R1581" s="64"/>
      <c r="S1581" s="64"/>
      <c r="T1581" s="64"/>
      <c r="U1581" s="64"/>
      <c r="V1581" s="64"/>
      <c r="W1581" s="64"/>
      <c r="X1581" s="64"/>
      <c r="Y1581" s="64"/>
      <c r="Z1581" s="64"/>
      <c r="AA1581" s="64"/>
      <c r="AB1581" s="64"/>
      <c r="AC1581" s="64"/>
      <c r="AD1581" s="64"/>
      <c r="AE1581" s="64"/>
      <c r="AF1581" s="64"/>
      <c r="AG1581" s="64"/>
      <c r="AH1581" s="64"/>
      <c r="AI1581" s="64"/>
      <c r="AJ1581" s="64"/>
      <c r="AK1581" s="64"/>
      <c r="AL1581" s="64"/>
      <c r="AM1581" s="64"/>
      <c r="AN1581" s="64"/>
      <c r="AO1581" s="64"/>
      <c r="AP1581" s="64"/>
      <c r="AQ1581" s="64"/>
      <c r="AR1581" s="64"/>
      <c r="AS1581" s="64"/>
    </row>
    <row r="1582" spans="1:45" ht="25.2" customHeight="1">
      <c r="A1582" s="455"/>
      <c r="B1582" s="9">
        <v>2059</v>
      </c>
      <c r="C1582" s="41">
        <f>$AQ$1251</f>
        <v>87.105701511469348</v>
      </c>
      <c r="D1582" s="506"/>
      <c r="E1582" s="9">
        <f t="shared" si="412"/>
        <v>2059</v>
      </c>
      <c r="F1582" s="41">
        <f t="shared" si="413"/>
        <v>101.80478864152981</v>
      </c>
      <c r="G1582" s="508"/>
      <c r="H1582" s="9">
        <f t="shared" si="414"/>
        <v>2059</v>
      </c>
      <c r="I1582" s="41">
        <f t="shared" si="415"/>
        <v>94.45524507649958</v>
      </c>
      <c r="J1582" s="508"/>
      <c r="K1582" s="40"/>
      <c r="L1582" s="64"/>
      <c r="M1582" s="9">
        <f t="shared" si="416"/>
        <v>2059</v>
      </c>
      <c r="N1582" s="37">
        <f>$AQ$1162</f>
        <v>0.66900000000000004</v>
      </c>
      <c r="O1582" s="37">
        <f t="shared" si="417"/>
        <v>0.33099999999999996</v>
      </c>
      <c r="P1582" s="37">
        <f>$AQ$1167</f>
        <v>1</v>
      </c>
      <c r="Q1582" s="37">
        <f>$AQ$1168</f>
        <v>0</v>
      </c>
      <c r="R1582" s="64"/>
      <c r="S1582" s="64"/>
      <c r="T1582" s="64"/>
      <c r="U1582" s="64"/>
      <c r="V1582" s="64"/>
      <c r="W1582" s="64"/>
      <c r="X1582" s="64"/>
      <c r="Y1582" s="64"/>
      <c r="Z1582" s="64"/>
      <c r="AA1582" s="64"/>
      <c r="AB1582" s="64"/>
      <c r="AC1582" s="64"/>
      <c r="AD1582" s="64"/>
      <c r="AE1582" s="64"/>
      <c r="AF1582" s="64"/>
      <c r="AG1582" s="64"/>
      <c r="AH1582" s="64"/>
      <c r="AI1582" s="64"/>
      <c r="AJ1582" s="64"/>
      <c r="AK1582" s="64"/>
      <c r="AL1582" s="64"/>
      <c r="AM1582" s="64"/>
      <c r="AN1582" s="64"/>
      <c r="AO1582" s="64"/>
      <c r="AP1582" s="64"/>
      <c r="AQ1582" s="64"/>
      <c r="AR1582" s="64"/>
      <c r="AS1582" s="64"/>
    </row>
    <row r="1583" spans="1:45" ht="25.2" customHeight="1">
      <c r="A1583" s="455"/>
      <c r="B1583" s="9">
        <v>2060</v>
      </c>
      <c r="C1583" s="41">
        <f>$AR$1251</f>
        <v>87.105701511469348</v>
      </c>
      <c r="D1583" s="506"/>
      <c r="E1583" s="9">
        <f t="shared" si="412"/>
        <v>2060</v>
      </c>
      <c r="F1583" s="41">
        <f t="shared" si="413"/>
        <v>101.80478864152981</v>
      </c>
      <c r="G1583" s="508"/>
      <c r="H1583" s="9">
        <f t="shared" si="414"/>
        <v>2060</v>
      </c>
      <c r="I1583" s="41">
        <f t="shared" si="415"/>
        <v>94.45524507649958</v>
      </c>
      <c r="J1583" s="508"/>
      <c r="K1583" s="40"/>
      <c r="L1583" s="64"/>
      <c r="M1583" s="9">
        <f t="shared" si="416"/>
        <v>2060</v>
      </c>
      <c r="N1583" s="37">
        <f>$AR$1162</f>
        <v>0.66900000000000004</v>
      </c>
      <c r="O1583" s="37">
        <f t="shared" si="417"/>
        <v>0.33099999999999996</v>
      </c>
      <c r="P1583" s="37">
        <f>$AR$1167</f>
        <v>1</v>
      </c>
      <c r="Q1583" s="37">
        <f>$AR$1168</f>
        <v>0</v>
      </c>
      <c r="R1583" s="64"/>
      <c r="S1583" s="64"/>
      <c r="T1583" s="64"/>
      <c r="U1583" s="64"/>
      <c r="V1583" s="64"/>
      <c r="W1583" s="64"/>
      <c r="X1583" s="64"/>
      <c r="Y1583" s="64"/>
      <c r="Z1583" s="64"/>
      <c r="AA1583" s="64"/>
      <c r="AB1583" s="64"/>
      <c r="AC1583" s="64"/>
      <c r="AD1583" s="64"/>
      <c r="AE1583" s="64"/>
      <c r="AF1583" s="64"/>
      <c r="AG1583" s="64"/>
      <c r="AH1583" s="64"/>
      <c r="AI1583" s="64"/>
      <c r="AJ1583" s="64"/>
      <c r="AK1583" s="64"/>
      <c r="AL1583" s="64"/>
      <c r="AM1583" s="64"/>
      <c r="AN1583" s="64"/>
      <c r="AO1583" s="64"/>
      <c r="AP1583" s="64"/>
      <c r="AQ1583" s="64"/>
      <c r="AR1583" s="64"/>
      <c r="AS1583" s="64"/>
    </row>
    <row r="1584" spans="1:45" ht="25.2" customHeight="1">
      <c r="A1584" s="455"/>
      <c r="B1584" s="9">
        <v>2061</v>
      </c>
      <c r="C1584" s="41">
        <f>$AS$1251</f>
        <v>87.105701511469348</v>
      </c>
      <c r="D1584" s="506"/>
      <c r="E1584" s="9">
        <f t="shared" si="412"/>
        <v>2061</v>
      </c>
      <c r="F1584" s="41">
        <f t="shared" si="413"/>
        <v>101.80478864152981</v>
      </c>
      <c r="G1584" s="508"/>
      <c r="H1584" s="9">
        <f t="shared" si="414"/>
        <v>2061</v>
      </c>
      <c r="I1584" s="41">
        <f t="shared" si="415"/>
        <v>94.45524507649958</v>
      </c>
      <c r="J1584" s="508"/>
      <c r="K1584" s="40"/>
      <c r="L1584" s="64"/>
      <c r="M1584" s="9">
        <f t="shared" si="416"/>
        <v>2061</v>
      </c>
      <c r="N1584" s="37">
        <f>$AS$1162</f>
        <v>0.66900000000000004</v>
      </c>
      <c r="O1584" s="37">
        <f t="shared" si="417"/>
        <v>0.33099999999999996</v>
      </c>
      <c r="P1584" s="37">
        <f>$AS$1167</f>
        <v>1</v>
      </c>
      <c r="Q1584" s="37">
        <f>$AS$1168</f>
        <v>0</v>
      </c>
      <c r="R1584" s="64"/>
      <c r="S1584" s="64"/>
      <c r="T1584" s="64"/>
      <c r="U1584" s="64"/>
      <c r="V1584" s="64"/>
      <c r="W1584" s="64"/>
      <c r="X1584" s="64"/>
      <c r="Y1584" s="64"/>
      <c r="Z1584" s="64"/>
      <c r="AA1584" s="64"/>
      <c r="AB1584" s="64"/>
      <c r="AC1584" s="64"/>
      <c r="AD1584" s="64"/>
      <c r="AE1584" s="64"/>
      <c r="AF1584" s="64"/>
      <c r="AG1584" s="64"/>
      <c r="AH1584" s="64"/>
      <c r="AI1584" s="64"/>
      <c r="AJ1584" s="64"/>
      <c r="AK1584" s="64"/>
      <c r="AL1584" s="64"/>
      <c r="AM1584" s="64"/>
      <c r="AN1584" s="64"/>
      <c r="AO1584" s="64"/>
      <c r="AP1584" s="64"/>
      <c r="AQ1584" s="64"/>
      <c r="AR1584" s="64"/>
      <c r="AS1584" s="64"/>
    </row>
    <row r="1585" spans="1:45" ht="25.2" customHeight="1">
      <c r="B1585" s="66"/>
      <c r="C1585" s="64"/>
      <c r="D1585" s="64"/>
      <c r="E1585" s="19"/>
      <c r="F1585" s="39"/>
      <c r="G1585" s="39"/>
      <c r="H1585" s="64"/>
      <c r="I1585" s="64"/>
      <c r="J1585" s="64"/>
      <c r="K1585" s="64"/>
      <c r="L1585" s="64"/>
      <c r="M1585" s="64"/>
      <c r="N1585" s="43"/>
      <c r="O1585" s="43"/>
      <c r="P1585" s="64"/>
      <c r="Q1585" s="14"/>
      <c r="R1585" s="14"/>
      <c r="S1585" s="14"/>
      <c r="T1585" s="64"/>
      <c r="U1585" s="64"/>
      <c r="V1585" s="64"/>
      <c r="W1585" s="64"/>
      <c r="X1585" s="64"/>
      <c r="Y1585" s="64"/>
      <c r="Z1585" s="64"/>
      <c r="AA1585" s="64"/>
      <c r="AB1585" s="64"/>
      <c r="AC1585" s="64"/>
      <c r="AD1585" s="64"/>
      <c r="AE1585" s="64"/>
      <c r="AF1585" s="64"/>
      <c r="AG1585" s="64"/>
      <c r="AH1585" s="64"/>
      <c r="AI1585" s="64"/>
      <c r="AJ1585" s="64"/>
      <c r="AK1585" s="64"/>
      <c r="AL1585" s="64"/>
      <c r="AM1585" s="64"/>
      <c r="AN1585" s="64"/>
      <c r="AO1585" s="64"/>
      <c r="AP1585" s="64"/>
      <c r="AQ1585" s="64"/>
      <c r="AR1585" s="64"/>
      <c r="AS1585" s="64"/>
    </row>
    <row r="1586" spans="1:45" ht="25.2" customHeight="1">
      <c r="A1586" s="303" t="s">
        <v>384</v>
      </c>
      <c r="B1586" s="397" t="s">
        <v>321</v>
      </c>
      <c r="C1586" s="397"/>
      <c r="D1586" s="397"/>
      <c r="E1586" s="397"/>
      <c r="F1586" s="397"/>
      <c r="G1586" s="397"/>
      <c r="H1586" s="397"/>
      <c r="I1586" s="64"/>
      <c r="J1586" s="64"/>
      <c r="K1586" s="64"/>
      <c r="L1586" s="64"/>
      <c r="M1586" s="64"/>
      <c r="N1586" s="64"/>
      <c r="O1586" s="64"/>
      <c r="P1586" s="64"/>
      <c r="Q1586" s="14"/>
      <c r="R1586" s="14"/>
      <c r="S1586" s="14"/>
      <c r="T1586" s="64"/>
      <c r="U1586" s="64"/>
      <c r="V1586" s="64"/>
      <c r="W1586" s="64"/>
      <c r="X1586" s="64"/>
      <c r="Y1586" s="64"/>
      <c r="Z1586" s="64"/>
      <c r="AA1586" s="64"/>
      <c r="AB1586" s="64"/>
      <c r="AC1586" s="64"/>
      <c r="AD1586" s="64"/>
      <c r="AE1586" s="64"/>
      <c r="AF1586" s="64"/>
      <c r="AG1586" s="64"/>
      <c r="AH1586" s="64"/>
      <c r="AI1586" s="64"/>
      <c r="AJ1586" s="64"/>
      <c r="AK1586" s="64"/>
      <c r="AL1586" s="64"/>
      <c r="AM1586" s="64"/>
      <c r="AN1586" s="64"/>
      <c r="AO1586" s="64"/>
      <c r="AP1586" s="64"/>
      <c r="AQ1586" s="64"/>
      <c r="AR1586" s="64"/>
      <c r="AS1586" s="64"/>
    </row>
    <row r="1587" spans="1:45" ht="25.2" customHeight="1">
      <c r="B1587" s="43"/>
      <c r="C1587" s="43"/>
      <c r="D1587" s="43"/>
      <c r="E1587" s="43"/>
      <c r="F1587" s="43"/>
      <c r="G1587" s="43"/>
      <c r="H1587" s="43"/>
      <c r="I1587" s="64"/>
      <c r="J1587" s="64"/>
      <c r="K1587" s="64"/>
      <c r="L1587" s="64"/>
      <c r="M1587" s="64"/>
      <c r="N1587" s="64"/>
      <c r="O1587" s="64"/>
      <c r="P1587" s="64"/>
      <c r="Q1587" s="14"/>
      <c r="R1587" s="14"/>
      <c r="S1587" s="14"/>
      <c r="T1587" s="64"/>
      <c r="U1587" s="64"/>
      <c r="V1587" s="64"/>
      <c r="W1587" s="64"/>
      <c r="X1587" s="64"/>
      <c r="Y1587" s="64"/>
      <c r="Z1587" s="64"/>
      <c r="AA1587" s="64"/>
      <c r="AB1587" s="64"/>
      <c r="AC1587" s="64"/>
      <c r="AD1587" s="64"/>
      <c r="AE1587" s="64"/>
      <c r="AF1587" s="64"/>
      <c r="AG1587" s="64"/>
      <c r="AH1587" s="64"/>
      <c r="AI1587" s="64"/>
      <c r="AJ1587" s="64"/>
      <c r="AK1587" s="64"/>
      <c r="AL1587" s="64"/>
      <c r="AM1587" s="64"/>
      <c r="AN1587" s="64"/>
      <c r="AO1587" s="64"/>
      <c r="AP1587" s="64"/>
      <c r="AQ1587" s="64"/>
      <c r="AR1587" s="64"/>
      <c r="AS1587" s="64"/>
    </row>
    <row r="1588" spans="1:45" ht="25.2" hidden="1" customHeight="1">
      <c r="B1588" s="509" t="s">
        <v>504</v>
      </c>
      <c r="C1588" s="509"/>
      <c r="D1588" s="509"/>
      <c r="E1588" s="509"/>
      <c r="F1588" s="509"/>
      <c r="G1588" s="509"/>
      <c r="H1588" s="509"/>
      <c r="I1588" s="509"/>
      <c r="J1588" s="509"/>
      <c r="K1588" s="373"/>
      <c r="L1588" s="373"/>
      <c r="M1588" s="373"/>
      <c r="N1588" s="373"/>
      <c r="O1588" s="373"/>
      <c r="P1588" s="373"/>
      <c r="Q1588" s="373"/>
      <c r="R1588" s="373"/>
      <c r="S1588" s="373"/>
      <c r="T1588" s="373"/>
      <c r="U1588" s="373"/>
      <c r="V1588" s="373"/>
      <c r="W1588" s="373"/>
      <c r="X1588" s="64"/>
      <c r="Y1588" s="64"/>
      <c r="Z1588" s="64"/>
      <c r="AA1588" s="64"/>
      <c r="AB1588" s="64"/>
      <c r="AC1588" s="64"/>
      <c r="AD1588" s="64"/>
      <c r="AE1588" s="64"/>
      <c r="AF1588" s="64"/>
      <c r="AG1588" s="64"/>
      <c r="AH1588" s="64"/>
      <c r="AI1588" s="64"/>
      <c r="AJ1588" s="64"/>
      <c r="AK1588" s="64"/>
      <c r="AL1588" s="64"/>
      <c r="AM1588" s="64"/>
      <c r="AN1588" s="64"/>
      <c r="AO1588" s="64"/>
      <c r="AP1588" s="64"/>
      <c r="AQ1588" s="64"/>
      <c r="AR1588" s="64"/>
      <c r="AS1588" s="64"/>
    </row>
    <row r="1589" spans="1:45" ht="25.2" hidden="1" customHeight="1">
      <c r="B1589" s="510" t="s">
        <v>322</v>
      </c>
      <c r="C1589" s="82" t="s">
        <v>323</v>
      </c>
      <c r="D1589" s="83">
        <v>2020</v>
      </c>
      <c r="E1589" s="84">
        <f t="shared" ref="E1589:AS1589" si="418">D1589+1</f>
        <v>2021</v>
      </c>
      <c r="F1589" s="84">
        <f t="shared" si="418"/>
        <v>2022</v>
      </c>
      <c r="G1589" s="84">
        <f t="shared" si="418"/>
        <v>2023</v>
      </c>
      <c r="H1589" s="84">
        <f t="shared" si="418"/>
        <v>2024</v>
      </c>
      <c r="I1589" s="84">
        <f t="shared" si="418"/>
        <v>2025</v>
      </c>
      <c r="J1589" s="84">
        <f t="shared" si="418"/>
        <v>2026</v>
      </c>
      <c r="K1589" s="84">
        <f t="shared" si="418"/>
        <v>2027</v>
      </c>
      <c r="L1589" s="84">
        <f t="shared" si="418"/>
        <v>2028</v>
      </c>
      <c r="M1589" s="84">
        <f t="shared" si="418"/>
        <v>2029</v>
      </c>
      <c r="N1589" s="84">
        <f t="shared" si="418"/>
        <v>2030</v>
      </c>
      <c r="O1589" s="84">
        <f t="shared" si="418"/>
        <v>2031</v>
      </c>
      <c r="P1589" s="84">
        <f t="shared" si="418"/>
        <v>2032</v>
      </c>
      <c r="Q1589" s="84">
        <f t="shared" si="418"/>
        <v>2033</v>
      </c>
      <c r="R1589" s="84">
        <f t="shared" si="418"/>
        <v>2034</v>
      </c>
      <c r="S1589" s="84">
        <f t="shared" si="418"/>
        <v>2035</v>
      </c>
      <c r="T1589" s="84">
        <f t="shared" si="418"/>
        <v>2036</v>
      </c>
      <c r="U1589" s="84">
        <f t="shared" si="418"/>
        <v>2037</v>
      </c>
      <c r="V1589" s="84">
        <f t="shared" si="418"/>
        <v>2038</v>
      </c>
      <c r="W1589" s="84">
        <f t="shared" si="418"/>
        <v>2039</v>
      </c>
      <c r="X1589" s="84">
        <f t="shared" si="418"/>
        <v>2040</v>
      </c>
      <c r="Y1589" s="84">
        <f t="shared" si="418"/>
        <v>2041</v>
      </c>
      <c r="Z1589" s="84">
        <f t="shared" si="418"/>
        <v>2042</v>
      </c>
      <c r="AA1589" s="84">
        <f t="shared" si="418"/>
        <v>2043</v>
      </c>
      <c r="AB1589" s="84">
        <f t="shared" si="418"/>
        <v>2044</v>
      </c>
      <c r="AC1589" s="84">
        <f t="shared" si="418"/>
        <v>2045</v>
      </c>
      <c r="AD1589" s="84">
        <f t="shared" si="418"/>
        <v>2046</v>
      </c>
      <c r="AE1589" s="84">
        <f t="shared" si="418"/>
        <v>2047</v>
      </c>
      <c r="AF1589" s="84">
        <f t="shared" si="418"/>
        <v>2048</v>
      </c>
      <c r="AG1589" s="84">
        <f t="shared" si="418"/>
        <v>2049</v>
      </c>
      <c r="AH1589" s="84">
        <f t="shared" si="418"/>
        <v>2050</v>
      </c>
      <c r="AI1589" s="84">
        <f t="shared" si="418"/>
        <v>2051</v>
      </c>
      <c r="AJ1589" s="84">
        <f t="shared" si="418"/>
        <v>2052</v>
      </c>
      <c r="AK1589" s="84">
        <f t="shared" si="418"/>
        <v>2053</v>
      </c>
      <c r="AL1589" s="84">
        <f t="shared" si="418"/>
        <v>2054</v>
      </c>
      <c r="AM1589" s="84">
        <f t="shared" si="418"/>
        <v>2055</v>
      </c>
      <c r="AN1589" s="84">
        <f t="shared" si="418"/>
        <v>2056</v>
      </c>
      <c r="AO1589" s="84">
        <f t="shared" si="418"/>
        <v>2057</v>
      </c>
      <c r="AP1589" s="84">
        <f t="shared" si="418"/>
        <v>2058</v>
      </c>
      <c r="AQ1589" s="84">
        <f t="shared" si="418"/>
        <v>2059</v>
      </c>
      <c r="AR1589" s="84">
        <f t="shared" si="418"/>
        <v>2060</v>
      </c>
      <c r="AS1589" s="83">
        <f t="shared" si="418"/>
        <v>2061</v>
      </c>
    </row>
    <row r="1590" spans="1:45" ht="25.2" hidden="1" customHeight="1">
      <c r="B1590" s="511"/>
      <c r="C1590" s="230" t="s">
        <v>324</v>
      </c>
      <c r="D1590" s="231">
        <v>43830</v>
      </c>
      <c r="E1590" s="213">
        <f t="shared" ref="E1590:AS1590" si="419">DATE(YEAR(D1590+1),12,31)</f>
        <v>44196</v>
      </c>
      <c r="F1590" s="213">
        <f t="shared" si="419"/>
        <v>44561</v>
      </c>
      <c r="G1590" s="213">
        <f t="shared" si="419"/>
        <v>44926</v>
      </c>
      <c r="H1590" s="213">
        <f t="shared" si="419"/>
        <v>45291</v>
      </c>
      <c r="I1590" s="213">
        <f t="shared" si="419"/>
        <v>45657</v>
      </c>
      <c r="J1590" s="213">
        <f t="shared" si="419"/>
        <v>46022</v>
      </c>
      <c r="K1590" s="213">
        <f t="shared" si="419"/>
        <v>46387</v>
      </c>
      <c r="L1590" s="213">
        <f t="shared" si="419"/>
        <v>46752</v>
      </c>
      <c r="M1590" s="213">
        <f t="shared" si="419"/>
        <v>47118</v>
      </c>
      <c r="N1590" s="213">
        <f t="shared" si="419"/>
        <v>47483</v>
      </c>
      <c r="O1590" s="213">
        <f t="shared" si="419"/>
        <v>47848</v>
      </c>
      <c r="P1590" s="213">
        <f t="shared" si="419"/>
        <v>48213</v>
      </c>
      <c r="Q1590" s="213">
        <f t="shared" si="419"/>
        <v>48579</v>
      </c>
      <c r="R1590" s="213">
        <f t="shared" si="419"/>
        <v>48944</v>
      </c>
      <c r="S1590" s="213">
        <f t="shared" si="419"/>
        <v>49309</v>
      </c>
      <c r="T1590" s="213">
        <f t="shared" si="419"/>
        <v>49674</v>
      </c>
      <c r="U1590" s="213">
        <f t="shared" si="419"/>
        <v>50040</v>
      </c>
      <c r="V1590" s="213">
        <f t="shared" si="419"/>
        <v>50405</v>
      </c>
      <c r="W1590" s="213">
        <f t="shared" si="419"/>
        <v>50770</v>
      </c>
      <c r="X1590" s="213">
        <f t="shared" si="419"/>
        <v>51135</v>
      </c>
      <c r="Y1590" s="213">
        <f t="shared" si="419"/>
        <v>51501</v>
      </c>
      <c r="Z1590" s="213">
        <f t="shared" si="419"/>
        <v>51866</v>
      </c>
      <c r="AA1590" s="213">
        <f t="shared" si="419"/>
        <v>52231</v>
      </c>
      <c r="AB1590" s="213">
        <f t="shared" si="419"/>
        <v>52596</v>
      </c>
      <c r="AC1590" s="213">
        <f t="shared" si="419"/>
        <v>52962</v>
      </c>
      <c r="AD1590" s="213">
        <f t="shared" si="419"/>
        <v>53327</v>
      </c>
      <c r="AE1590" s="213">
        <f t="shared" si="419"/>
        <v>53692</v>
      </c>
      <c r="AF1590" s="213">
        <f t="shared" si="419"/>
        <v>54057</v>
      </c>
      <c r="AG1590" s="213">
        <f t="shared" si="419"/>
        <v>54423</v>
      </c>
      <c r="AH1590" s="213">
        <f t="shared" si="419"/>
        <v>54788</v>
      </c>
      <c r="AI1590" s="213">
        <f t="shared" si="419"/>
        <v>55153</v>
      </c>
      <c r="AJ1590" s="213">
        <f t="shared" si="419"/>
        <v>55518</v>
      </c>
      <c r="AK1590" s="213">
        <f t="shared" si="419"/>
        <v>55884</v>
      </c>
      <c r="AL1590" s="213">
        <f t="shared" si="419"/>
        <v>56249</v>
      </c>
      <c r="AM1590" s="213">
        <f t="shared" si="419"/>
        <v>56614</v>
      </c>
      <c r="AN1590" s="213">
        <f t="shared" si="419"/>
        <v>56979</v>
      </c>
      <c r="AO1590" s="213">
        <f t="shared" si="419"/>
        <v>57345</v>
      </c>
      <c r="AP1590" s="213">
        <f t="shared" si="419"/>
        <v>57710</v>
      </c>
      <c r="AQ1590" s="213">
        <f t="shared" si="419"/>
        <v>58075</v>
      </c>
      <c r="AR1590" s="213">
        <f t="shared" si="419"/>
        <v>58440</v>
      </c>
      <c r="AS1590" s="213">
        <f t="shared" si="419"/>
        <v>58806</v>
      </c>
    </row>
    <row r="1591" spans="1:45" ht="25.2" hidden="1" customHeight="1">
      <c r="B1591" s="176" t="s">
        <v>325</v>
      </c>
      <c r="C1591" s="123"/>
      <c r="D1591" s="232">
        <v>3.548355723489769E-2</v>
      </c>
      <c r="E1591" s="232">
        <f>D1591*$G$1717</f>
        <v>3.6098426939440799E-2</v>
      </c>
      <c r="F1591" s="232">
        <f>E1591*$G$1718</f>
        <v>4.0043698214676751E-2</v>
      </c>
      <c r="G1591" s="232">
        <f>F1591*$G$1719</f>
        <v>4.7869962269799227E-2</v>
      </c>
      <c r="H1591" s="232">
        <f>G1591*$G$1720</f>
        <v>5.3412755650993848E-2</v>
      </c>
      <c r="I1591" s="232">
        <f>H1591*$G$1721</f>
        <v>5.4876755229670837E-2</v>
      </c>
      <c r="J1591" s="232">
        <f>I1591*$G$1722</f>
        <v>5.6646955092539482E-2</v>
      </c>
      <c r="K1591" s="232">
        <f>J1591*$G$1723</f>
        <v>5.8342814606587121E-2</v>
      </c>
      <c r="L1591" s="232">
        <f>K1591*$G$1724</f>
        <v>5.9786946279037155E-2</v>
      </c>
      <c r="M1591" s="232">
        <f>L1591*$G$1725</f>
        <v>6.1272016108574745E-2</v>
      </c>
      <c r="N1591" s="232">
        <f>M1591*$G$1726</f>
        <v>6.2753988997557214E-2</v>
      </c>
      <c r="O1591" s="232">
        <f>N1591*$G$1727</f>
        <v>6.4229828950923995E-2</v>
      </c>
      <c r="P1591" s="232">
        <f>O1591*$G$1728</f>
        <v>6.5614828219581728E-2</v>
      </c>
      <c r="Q1591" s="232">
        <f>P1591*$G$1729</f>
        <v>6.6945907259669105E-2</v>
      </c>
      <c r="R1591" s="232">
        <f>Q1591*$G$1730</f>
        <v>6.8322969231721362E-2</v>
      </c>
      <c r="S1591" s="232">
        <f>R1591*$G$1731</f>
        <v>6.9739789231888977E-2</v>
      </c>
      <c r="T1591" s="232">
        <f>S1591*$G$1732</f>
        <v>7.1085143814448457E-2</v>
      </c>
      <c r="U1591" s="232">
        <f>T1591*$G$1733</f>
        <v>7.2409319135930544E-2</v>
      </c>
      <c r="V1591" s="232">
        <f>U1591*$G$1734</f>
        <v>7.3705350197964439E-2</v>
      </c>
      <c r="W1591" s="232">
        <f>V1591*$G$1735</f>
        <v>7.4973732179350119E-2</v>
      </c>
      <c r="X1591" s="232">
        <f>W1591*$G$1736</f>
        <v>7.6150405894781961E-2</v>
      </c>
      <c r="Y1591" s="232">
        <f>X1591*$G$1737</f>
        <v>7.7228958963736466E-2</v>
      </c>
      <c r="Z1591" s="232">
        <f>Y1591*$G$1738</f>
        <v>7.8266112427176279E-2</v>
      </c>
      <c r="AA1591" s="232">
        <f>Z1591*$G$1739</f>
        <v>7.9196166561629797E-2</v>
      </c>
      <c r="AB1591" s="232">
        <f>AA1591*$G$1740</f>
        <v>8.0074229449162648E-2</v>
      </c>
      <c r="AC1591" s="232">
        <f>AB1591*$G$1741</f>
        <v>8.0966680233714311E-2</v>
      </c>
      <c r="AD1591" s="232">
        <f>AC1591*$G$1742</f>
        <v>8.1878582299453689E-2</v>
      </c>
      <c r="AE1591" s="232">
        <f>AD1591*$G$1743</f>
        <v>8.2805131619384686E-2</v>
      </c>
      <c r="AF1591" s="232">
        <f>AE1591*$G$1744</f>
        <v>8.3746483975206495E-2</v>
      </c>
      <c r="AG1591" s="232">
        <f>AF1591*$G$1745</f>
        <v>8.4703767046565348E-2</v>
      </c>
      <c r="AH1591" s="232">
        <f>AG1591*$G$1746</f>
        <v>8.5605217295974062E-2</v>
      </c>
      <c r="AI1591" s="232">
        <f>AH1591*$G$1747</f>
        <v>8.6522575295807536E-2</v>
      </c>
      <c r="AJ1591" s="232">
        <f>AI1591*$G$1748</f>
        <v>8.745676531535003E-2</v>
      </c>
      <c r="AK1591" s="232">
        <f>AJ1591*$G$1749</f>
        <v>8.841459885796632E-2</v>
      </c>
      <c r="AL1591" s="232">
        <f>AK1591*$G$1750</f>
        <v>8.9462368351893501E-2</v>
      </c>
      <c r="AM1591" s="232">
        <f>AL1591*$G$1751</f>
        <v>9.0531719340361694E-2</v>
      </c>
      <c r="AN1591" s="232">
        <f>AM1591*$G$1752</f>
        <v>9.1624141875882664E-2</v>
      </c>
      <c r="AO1591" s="232">
        <f>AN1591*$G$1753</f>
        <v>9.2740043971492742E-2</v>
      </c>
      <c r="AP1591" s="232">
        <f>AO1591*$G$1754</f>
        <v>9.3954764840228591E-2</v>
      </c>
      <c r="AQ1591" s="232">
        <f>AP1591*$G$1755</f>
        <v>9.5202655663203142E-2</v>
      </c>
      <c r="AR1591" s="232">
        <f>AQ1591*$G$1756</f>
        <v>9.6478321479135903E-2</v>
      </c>
      <c r="AS1591" s="232">
        <f>AR1591*$G$1757</f>
        <v>9.7854510955632815E-2</v>
      </c>
    </row>
    <row r="1592" spans="1:45" ht="25.2" hidden="1" customHeight="1">
      <c r="B1592" s="176" t="s">
        <v>326</v>
      </c>
      <c r="C1592" s="123"/>
      <c r="D1592" s="232">
        <v>0.28179482297620234</v>
      </c>
      <c r="E1592" s="232">
        <f>D1592*$G$1717</f>
        <v>0.28667784804604363</v>
      </c>
      <c r="F1592" s="232">
        <f>E1592*$G$1718</f>
        <v>0.31800945928328478</v>
      </c>
      <c r="G1592" s="232">
        <f>F1592*$G$1719</f>
        <v>0.38016221018643448</v>
      </c>
      <c r="H1592" s="232">
        <f>G1592*$G$1720</f>
        <v>0.42418064016817436</v>
      </c>
      <c r="I1592" s="232">
        <f>H1592*$G$1721</f>
        <v>0.43580708165991916</v>
      </c>
      <c r="J1592" s="232">
        <f>I1592*$G$1722</f>
        <v>0.4498652312892627</v>
      </c>
      <c r="K1592" s="232">
        <f>J1592*$G$1723</f>
        <v>0.46333300252736076</v>
      </c>
      <c r="L1592" s="232">
        <f>K1592*$G$1724</f>
        <v>0.47480166183618999</v>
      </c>
      <c r="M1592" s="232">
        <f>L1592*$G$1725</f>
        <v>0.48659543400371857</v>
      </c>
      <c r="N1592" s="232">
        <f>M1592*$G$1726</f>
        <v>0.4983646116299017</v>
      </c>
      <c r="O1592" s="232">
        <f>N1592*$G$1727</f>
        <v>0.51008508417573717</v>
      </c>
      <c r="P1592" s="232">
        <f>O1592*$G$1728</f>
        <v>0.52108413991160729</v>
      </c>
      <c r="Q1592" s="232">
        <f>P1592*$G$1729</f>
        <v>0.53165498488032581</v>
      </c>
      <c r="R1592" s="232">
        <f>Q1592*$G$1730</f>
        <v>0.54259100609355648</v>
      </c>
      <c r="S1592" s="232">
        <f>R1592*$G$1731</f>
        <v>0.55384276809964172</v>
      </c>
      <c r="T1592" s="232">
        <f>S1592*$G$1732</f>
        <v>0.5645269831551637</v>
      </c>
      <c r="U1592" s="232">
        <f>T1592*$G$1733</f>
        <v>0.57504300182365042</v>
      </c>
      <c r="V1592" s="232">
        <f>U1592*$G$1734</f>
        <v>0.58533551114789362</v>
      </c>
      <c r="W1592" s="232">
        <f>V1592*$G$1735</f>
        <v>0.59540844362038148</v>
      </c>
      <c r="X1592" s="232">
        <f>W1592*$G$1736</f>
        <v>0.60475306933380224</v>
      </c>
      <c r="Y1592" s="232">
        <f>X1592*$G$1737</f>
        <v>0.61331846397911594</v>
      </c>
      <c r="Z1592" s="232">
        <f>Y1592*$G$1738</f>
        <v>0.62155508114504476</v>
      </c>
      <c r="AA1592" s="232">
        <f>Z1592*$G$1739</f>
        <v>0.62894116249088172</v>
      </c>
      <c r="AB1592" s="232">
        <f>AA1592*$G$1740</f>
        <v>0.63591435219439163</v>
      </c>
      <c r="AC1592" s="232">
        <f>AB1592*$G$1741</f>
        <v>0.64300180425515552</v>
      </c>
      <c r="AD1592" s="232">
        <f>AC1592*$G$1742</f>
        <v>0.65024372984580436</v>
      </c>
      <c r="AE1592" s="232">
        <f>AD1592*$G$1743</f>
        <v>0.65760197749443328</v>
      </c>
      <c r="AF1592" s="232">
        <f>AE1592*$G$1744</f>
        <v>0.6650777843508594</v>
      </c>
      <c r="AG1592" s="232">
        <f>AF1592*$G$1745</f>
        <v>0.67268010595142258</v>
      </c>
      <c r="AH1592" s="232">
        <f>AG1592*$G$1746</f>
        <v>0.67983902780844974</v>
      </c>
      <c r="AI1592" s="232">
        <f>AH1592*$G$1747</f>
        <v>0.68712428203078113</v>
      </c>
      <c r="AJ1592" s="232">
        <f>AI1592*$G$1748</f>
        <v>0.69454320875902387</v>
      </c>
      <c r="AK1592" s="232">
        <f>AJ1592*$G$1749</f>
        <v>0.70214990196048144</v>
      </c>
      <c r="AL1592" s="232">
        <f>AK1592*$G$1750</f>
        <v>0.71047082697672226</v>
      </c>
      <c r="AM1592" s="232">
        <f>AL1592*$G$1751</f>
        <v>0.71896314274145789</v>
      </c>
      <c r="AN1592" s="232">
        <f>AM1592*$G$1752</f>
        <v>0.72763868259712916</v>
      </c>
      <c r="AO1592" s="232">
        <f>AN1592*$G$1753</f>
        <v>0.73650068680402281</v>
      </c>
      <c r="AP1592" s="232">
        <f>AO1592*$G$1754</f>
        <v>0.74614746629416551</v>
      </c>
      <c r="AQ1592" s="232">
        <f>AP1592*$G$1755</f>
        <v>0.75605766698869725</v>
      </c>
      <c r="AR1592" s="232">
        <f>AQ1592*$G$1756</f>
        <v>0.76618844447523471</v>
      </c>
      <c r="AS1592" s="232">
        <f>AR1592*$G$1757</f>
        <v>0.77711753671206818</v>
      </c>
    </row>
    <row r="1593" spans="1:45" ht="25.2" hidden="1" customHeight="1">
      <c r="B1593" s="176" t="s">
        <v>327</v>
      </c>
      <c r="C1593" s="123"/>
      <c r="D1593" s="232">
        <v>0.23873032777358089</v>
      </c>
      <c r="E1593" s="232">
        <f>D1593*$G$1717</f>
        <v>0.24286711837582795</v>
      </c>
      <c r="F1593" s="232">
        <f>E1593*$G$1718</f>
        <v>0.26941056492087917</v>
      </c>
      <c r="G1593" s="232">
        <f>F1593*$G$1719</f>
        <v>0.32206499781083936</v>
      </c>
      <c r="H1593" s="232">
        <f>G1593*$G$1720</f>
        <v>0.35935643598075434</v>
      </c>
      <c r="I1593" s="232">
        <f>H1593*$G$1721</f>
        <v>0.36920609950136135</v>
      </c>
      <c r="J1593" s="232">
        <f>I1593*$G$1722</f>
        <v>0.38111585225500455</v>
      </c>
      <c r="K1593" s="232">
        <f>J1593*$G$1723</f>
        <v>0.3925254495218865</v>
      </c>
      <c r="L1593" s="232">
        <f>K1593*$G$1724</f>
        <v>0.40224144347452045</v>
      </c>
      <c r="M1593" s="232">
        <f>L1593*$G$1725</f>
        <v>0.41223286583460694</v>
      </c>
      <c r="N1593" s="232">
        <f>M1593*$G$1726</f>
        <v>0.42220345224442707</v>
      </c>
      <c r="O1593" s="232">
        <f>N1593*$G$1727</f>
        <v>0.43213277678977136</v>
      </c>
      <c r="P1593" s="232">
        <f>O1593*$G$1728</f>
        <v>0.4414509330046068</v>
      </c>
      <c r="Q1593" s="232">
        <f>P1593*$G$1729</f>
        <v>0.45040631854921276</v>
      </c>
      <c r="R1593" s="232">
        <f>Q1593*$G$1730</f>
        <v>0.45967107331368856</v>
      </c>
      <c r="S1593" s="232">
        <f>R1593*$G$1731</f>
        <v>0.46920331667917403</v>
      </c>
      <c r="T1593" s="232">
        <f>S1593*$G$1732</f>
        <v>0.47825474684836344</v>
      </c>
      <c r="U1593" s="232">
        <f>T1593*$G$1733</f>
        <v>0.48716368476669047</v>
      </c>
      <c r="V1593" s="232">
        <f>U1593*$G$1734</f>
        <v>0.49588327052287279</v>
      </c>
      <c r="W1593" s="232">
        <f>V1593*$G$1735</f>
        <v>0.50441683563737905</v>
      </c>
      <c r="X1593" s="232">
        <f>W1593*$G$1736</f>
        <v>0.51233339540921974</v>
      </c>
      <c r="Y1593" s="232">
        <f>X1593*$G$1737</f>
        <v>0.51958980789256226</v>
      </c>
      <c r="Z1593" s="232">
        <f>Y1593*$G$1738</f>
        <v>0.52656768738303728</v>
      </c>
      <c r="AA1593" s="232">
        <f>Z1593*$G$1739</f>
        <v>0.53282501177967068</v>
      </c>
      <c r="AB1593" s="232">
        <f>AA1593*$G$1740</f>
        <v>0.53873254352906297</v>
      </c>
      <c r="AC1593" s="232">
        <f>AB1593*$G$1741</f>
        <v>0.54473687581478636</v>
      </c>
      <c r="AD1593" s="232">
        <f>AC1593*$G$1742</f>
        <v>0.55087207465097465</v>
      </c>
      <c r="AE1593" s="232">
        <f>AD1593*$G$1743</f>
        <v>0.55710581895629396</v>
      </c>
      <c r="AF1593" s="232">
        <f>AE1593*$G$1744</f>
        <v>0.5634391568166468</v>
      </c>
      <c r="AG1593" s="232">
        <f>AF1593*$G$1745</f>
        <v>0.56987967516391214</v>
      </c>
      <c r="AH1593" s="232">
        <f>AG1593*$G$1746</f>
        <v>0.57594455507683329</v>
      </c>
      <c r="AI1593" s="232">
        <f>AH1593*$G$1747</f>
        <v>0.58211646096936243</v>
      </c>
      <c r="AJ1593" s="232">
        <f>AI1593*$G$1748</f>
        <v>0.58840161124592072</v>
      </c>
      <c r="AK1593" s="232">
        <f>AJ1593*$G$1749</f>
        <v>0.59484583311656314</v>
      </c>
      <c r="AL1593" s="232">
        <f>AK1593*$G$1750</f>
        <v>0.60189513634905845</v>
      </c>
      <c r="AM1593" s="232">
        <f>AL1593*$G$1751</f>
        <v>0.60908963802463856</v>
      </c>
      <c r="AN1593" s="232">
        <f>AM1593*$G$1752</f>
        <v>0.61643936308872205</v>
      </c>
      <c r="AO1593" s="232">
        <f>AN1593*$G$1753</f>
        <v>0.62394705661800043</v>
      </c>
      <c r="AP1593" s="232">
        <f>AO1593*$G$1754</f>
        <v>0.63211959437195242</v>
      </c>
      <c r="AQ1593" s="232">
        <f>AP1593*$G$1755</f>
        <v>0.64051529673127983</v>
      </c>
      <c r="AR1593" s="232">
        <f>AQ1593*$G$1756</f>
        <v>0.64909786685949877</v>
      </c>
      <c r="AS1593" s="232">
        <f>AR1593*$G$1757</f>
        <v>0.65835675154875828</v>
      </c>
    </row>
    <row r="1594" spans="1:45" ht="25.2" hidden="1" customHeight="1">
      <c r="B1594" s="510" t="s">
        <v>328</v>
      </c>
      <c r="C1594" s="82" t="s">
        <v>105</v>
      </c>
      <c r="D1594" s="83">
        <v>2020</v>
      </c>
      <c r="E1594" s="84">
        <f t="shared" ref="E1594:AS1594" si="420">D1594+1</f>
        <v>2021</v>
      </c>
      <c r="F1594" s="84">
        <f t="shared" si="420"/>
        <v>2022</v>
      </c>
      <c r="G1594" s="84">
        <f t="shared" si="420"/>
        <v>2023</v>
      </c>
      <c r="H1594" s="84">
        <f t="shared" si="420"/>
        <v>2024</v>
      </c>
      <c r="I1594" s="84">
        <f t="shared" si="420"/>
        <v>2025</v>
      </c>
      <c r="J1594" s="84">
        <f t="shared" si="420"/>
        <v>2026</v>
      </c>
      <c r="K1594" s="84">
        <f t="shared" si="420"/>
        <v>2027</v>
      </c>
      <c r="L1594" s="84">
        <f t="shared" si="420"/>
        <v>2028</v>
      </c>
      <c r="M1594" s="84">
        <f t="shared" si="420"/>
        <v>2029</v>
      </c>
      <c r="N1594" s="84">
        <f t="shared" si="420"/>
        <v>2030</v>
      </c>
      <c r="O1594" s="84">
        <f t="shared" si="420"/>
        <v>2031</v>
      </c>
      <c r="P1594" s="84">
        <f t="shared" si="420"/>
        <v>2032</v>
      </c>
      <c r="Q1594" s="84">
        <f t="shared" si="420"/>
        <v>2033</v>
      </c>
      <c r="R1594" s="84">
        <f t="shared" si="420"/>
        <v>2034</v>
      </c>
      <c r="S1594" s="84">
        <f t="shared" si="420"/>
        <v>2035</v>
      </c>
      <c r="T1594" s="84">
        <f t="shared" si="420"/>
        <v>2036</v>
      </c>
      <c r="U1594" s="84">
        <f t="shared" si="420"/>
        <v>2037</v>
      </c>
      <c r="V1594" s="84">
        <f t="shared" si="420"/>
        <v>2038</v>
      </c>
      <c r="W1594" s="84">
        <f t="shared" si="420"/>
        <v>2039</v>
      </c>
      <c r="X1594" s="84">
        <f t="shared" si="420"/>
        <v>2040</v>
      </c>
      <c r="Y1594" s="84">
        <f t="shared" si="420"/>
        <v>2041</v>
      </c>
      <c r="Z1594" s="84">
        <f t="shared" si="420"/>
        <v>2042</v>
      </c>
      <c r="AA1594" s="84">
        <f t="shared" si="420"/>
        <v>2043</v>
      </c>
      <c r="AB1594" s="84">
        <f t="shared" si="420"/>
        <v>2044</v>
      </c>
      <c r="AC1594" s="84">
        <f t="shared" si="420"/>
        <v>2045</v>
      </c>
      <c r="AD1594" s="84">
        <f t="shared" si="420"/>
        <v>2046</v>
      </c>
      <c r="AE1594" s="84">
        <f t="shared" si="420"/>
        <v>2047</v>
      </c>
      <c r="AF1594" s="84">
        <f t="shared" si="420"/>
        <v>2048</v>
      </c>
      <c r="AG1594" s="84">
        <f t="shared" si="420"/>
        <v>2049</v>
      </c>
      <c r="AH1594" s="84">
        <f t="shared" si="420"/>
        <v>2050</v>
      </c>
      <c r="AI1594" s="84">
        <f t="shared" si="420"/>
        <v>2051</v>
      </c>
      <c r="AJ1594" s="84">
        <f t="shared" si="420"/>
        <v>2052</v>
      </c>
      <c r="AK1594" s="84">
        <f t="shared" si="420"/>
        <v>2053</v>
      </c>
      <c r="AL1594" s="84">
        <f t="shared" si="420"/>
        <v>2054</v>
      </c>
      <c r="AM1594" s="84">
        <f t="shared" si="420"/>
        <v>2055</v>
      </c>
      <c r="AN1594" s="84">
        <f t="shared" si="420"/>
        <v>2056</v>
      </c>
      <c r="AO1594" s="84">
        <f t="shared" si="420"/>
        <v>2057</v>
      </c>
      <c r="AP1594" s="84">
        <f t="shared" si="420"/>
        <v>2058</v>
      </c>
      <c r="AQ1594" s="84">
        <f t="shared" si="420"/>
        <v>2059</v>
      </c>
      <c r="AR1594" s="84">
        <f t="shared" si="420"/>
        <v>2060</v>
      </c>
      <c r="AS1594" s="84">
        <f t="shared" si="420"/>
        <v>2061</v>
      </c>
    </row>
    <row r="1595" spans="1:45" ht="25.2" hidden="1" customHeight="1">
      <c r="B1595" s="511"/>
      <c r="C1595" s="230" t="s">
        <v>324</v>
      </c>
      <c r="D1595" s="231">
        <v>43830</v>
      </c>
      <c r="E1595" s="213">
        <f t="shared" ref="E1595:AS1595" si="421">DATE(YEAR(D1595+1),12,31)</f>
        <v>44196</v>
      </c>
      <c r="F1595" s="213">
        <f t="shared" si="421"/>
        <v>44561</v>
      </c>
      <c r="G1595" s="213">
        <f t="shared" si="421"/>
        <v>44926</v>
      </c>
      <c r="H1595" s="213">
        <f t="shared" si="421"/>
        <v>45291</v>
      </c>
      <c r="I1595" s="213">
        <f t="shared" si="421"/>
        <v>45657</v>
      </c>
      <c r="J1595" s="213">
        <f t="shared" si="421"/>
        <v>46022</v>
      </c>
      <c r="K1595" s="213">
        <f t="shared" si="421"/>
        <v>46387</v>
      </c>
      <c r="L1595" s="213">
        <f t="shared" si="421"/>
        <v>46752</v>
      </c>
      <c r="M1595" s="213">
        <f t="shared" si="421"/>
        <v>47118</v>
      </c>
      <c r="N1595" s="213">
        <f t="shared" si="421"/>
        <v>47483</v>
      </c>
      <c r="O1595" s="213">
        <f t="shared" si="421"/>
        <v>47848</v>
      </c>
      <c r="P1595" s="213">
        <f t="shared" si="421"/>
        <v>48213</v>
      </c>
      <c r="Q1595" s="213">
        <f t="shared" si="421"/>
        <v>48579</v>
      </c>
      <c r="R1595" s="213">
        <f t="shared" si="421"/>
        <v>48944</v>
      </c>
      <c r="S1595" s="213">
        <f t="shared" si="421"/>
        <v>49309</v>
      </c>
      <c r="T1595" s="213">
        <f t="shared" si="421"/>
        <v>49674</v>
      </c>
      <c r="U1595" s="213">
        <f t="shared" si="421"/>
        <v>50040</v>
      </c>
      <c r="V1595" s="213">
        <f t="shared" si="421"/>
        <v>50405</v>
      </c>
      <c r="W1595" s="213">
        <f t="shared" si="421"/>
        <v>50770</v>
      </c>
      <c r="X1595" s="213">
        <f t="shared" si="421"/>
        <v>51135</v>
      </c>
      <c r="Y1595" s="213">
        <f t="shared" si="421"/>
        <v>51501</v>
      </c>
      <c r="Z1595" s="213">
        <f t="shared" si="421"/>
        <v>51866</v>
      </c>
      <c r="AA1595" s="213">
        <f t="shared" si="421"/>
        <v>52231</v>
      </c>
      <c r="AB1595" s="213">
        <f t="shared" si="421"/>
        <v>52596</v>
      </c>
      <c r="AC1595" s="213">
        <f t="shared" si="421"/>
        <v>52962</v>
      </c>
      <c r="AD1595" s="213">
        <f t="shared" si="421"/>
        <v>53327</v>
      </c>
      <c r="AE1595" s="213">
        <f t="shared" si="421"/>
        <v>53692</v>
      </c>
      <c r="AF1595" s="213">
        <f t="shared" si="421"/>
        <v>54057</v>
      </c>
      <c r="AG1595" s="213">
        <f t="shared" si="421"/>
        <v>54423</v>
      </c>
      <c r="AH1595" s="213">
        <f t="shared" si="421"/>
        <v>54788</v>
      </c>
      <c r="AI1595" s="213">
        <f t="shared" si="421"/>
        <v>55153</v>
      </c>
      <c r="AJ1595" s="213">
        <f t="shared" si="421"/>
        <v>55518</v>
      </c>
      <c r="AK1595" s="213">
        <f t="shared" si="421"/>
        <v>55884</v>
      </c>
      <c r="AL1595" s="213">
        <f t="shared" si="421"/>
        <v>56249</v>
      </c>
      <c r="AM1595" s="213">
        <f t="shared" si="421"/>
        <v>56614</v>
      </c>
      <c r="AN1595" s="213">
        <f t="shared" si="421"/>
        <v>56979</v>
      </c>
      <c r="AO1595" s="213">
        <f t="shared" si="421"/>
        <v>57345</v>
      </c>
      <c r="AP1595" s="213">
        <f t="shared" si="421"/>
        <v>57710</v>
      </c>
      <c r="AQ1595" s="213">
        <f t="shared" si="421"/>
        <v>58075</v>
      </c>
      <c r="AR1595" s="213">
        <f t="shared" si="421"/>
        <v>58440</v>
      </c>
      <c r="AS1595" s="213">
        <f t="shared" si="421"/>
        <v>58806</v>
      </c>
    </row>
    <row r="1596" spans="1:45" ht="25.2" hidden="1" customHeight="1">
      <c r="B1596" s="176" t="s">
        <v>329</v>
      </c>
      <c r="C1596" s="123"/>
      <c r="D1596" s="232">
        <v>1.3408368554232235</v>
      </c>
      <c r="E1596" s="232">
        <f>D1596*$G$1717</f>
        <v>1.3640712779383302</v>
      </c>
      <c r="F1596" s="232">
        <f>E1596*$G$1718</f>
        <v>1.5131534315527462</v>
      </c>
      <c r="G1596" s="232">
        <f>F1596*$G$1719</f>
        <v>1.8088888116307542</v>
      </c>
      <c r="H1596" s="232">
        <f>G1596*$G$1720</f>
        <v>2.0183374190040979</v>
      </c>
      <c r="I1596" s="232">
        <f>H1596*$G$1721</f>
        <v>2.0736583829767743</v>
      </c>
      <c r="J1596" s="232">
        <f>I1596*$G$1722</f>
        <v>2.140549906898312</v>
      </c>
      <c r="K1596" s="232">
        <f>J1596*$G$1723</f>
        <v>2.2046322908318725</v>
      </c>
      <c r="L1596" s="232">
        <f>K1596*$G$1724</f>
        <v>2.2592024952137661</v>
      </c>
      <c r="M1596" s="232">
        <f>L1596*$G$1725</f>
        <v>2.3153196524406838</v>
      </c>
      <c r="N1596" s="232">
        <f>M1596*$G$1726</f>
        <v>2.3713197838573685</v>
      </c>
      <c r="O1596" s="232">
        <f>N1596*$G$1727</f>
        <v>2.427088166634789</v>
      </c>
      <c r="P1596" s="232">
        <f>O1596*$G$1728</f>
        <v>2.4794239020814062</v>
      </c>
      <c r="Q1596" s="232">
        <f>P1596*$G$1729</f>
        <v>2.5297221239483845</v>
      </c>
      <c r="R1596" s="232">
        <f>Q1596*$G$1730</f>
        <v>2.5817579283663679</v>
      </c>
      <c r="S1596" s="232">
        <f>R1596*$G$1731</f>
        <v>2.6352960914414361</v>
      </c>
      <c r="T1596" s="232">
        <f>S1596*$G$1732</f>
        <v>2.6861337511486245</v>
      </c>
      <c r="U1596" s="232">
        <f>T1596*$G$1733</f>
        <v>2.736171098372056</v>
      </c>
      <c r="V1596" s="232">
        <f>U1596*$G$1734</f>
        <v>2.7851449428556996</v>
      </c>
      <c r="W1596" s="232">
        <f>V1596*$G$1735</f>
        <v>2.8330739961954827</v>
      </c>
      <c r="X1596" s="232">
        <f>W1596*$G$1736</f>
        <v>2.877537618430829</v>
      </c>
      <c r="Y1596" s="232">
        <f>X1596*$G$1737</f>
        <v>2.9182935013827711</v>
      </c>
      <c r="Z1596" s="232">
        <f>Y1596*$G$1738</f>
        <v>2.9574849944820665</v>
      </c>
      <c r="AA1596" s="232">
        <f>Z1596*$G$1739</f>
        <v>2.9926294658426653</v>
      </c>
      <c r="AB1596" s="232">
        <f>AA1596*$G$1740</f>
        <v>3.0258093151229817</v>
      </c>
      <c r="AC1596" s="232">
        <f>AB1596*$G$1741</f>
        <v>3.0595328478470729</v>
      </c>
      <c r="AD1596" s="232">
        <f>AC1596*$G$1742</f>
        <v>3.0939913969205408</v>
      </c>
      <c r="AE1596" s="232">
        <f>AD1596*$G$1743</f>
        <v>3.1290034299111049</v>
      </c>
      <c r="AF1596" s="232">
        <f>AE1596*$G$1744</f>
        <v>3.1645748334282247</v>
      </c>
      <c r="AG1596" s="232">
        <f>AF1596*$G$1745</f>
        <v>3.2007482197280717</v>
      </c>
      <c r="AH1596" s="232">
        <f>AG1596*$G$1746</f>
        <v>3.2348118202215681</v>
      </c>
      <c r="AI1596" s="232">
        <f>AH1596*$G$1747</f>
        <v>3.2694765357023581</v>
      </c>
      <c r="AJ1596" s="232">
        <f>AI1596*$G$1748</f>
        <v>3.30477729204646</v>
      </c>
      <c r="AK1596" s="232">
        <f>AJ1596*$G$1749</f>
        <v>3.3409714793089882</v>
      </c>
      <c r="AL1596" s="232">
        <f>AK1596*$G$1750</f>
        <v>3.3805641262396633</v>
      </c>
      <c r="AM1596" s="232">
        <f>AL1596*$G$1751</f>
        <v>3.4209722850730526</v>
      </c>
      <c r="AN1596" s="232">
        <f>AM1596*$G$1752</f>
        <v>3.4622522612497599</v>
      </c>
      <c r="AO1596" s="232">
        <f>AN1596*$G$1753</f>
        <v>3.5044194725846616</v>
      </c>
      <c r="AP1596" s="232">
        <f>AO1596*$G$1754</f>
        <v>3.5503208037017933</v>
      </c>
      <c r="AQ1596" s="232">
        <f>AP1596*$G$1755</f>
        <v>3.5974755462748718</v>
      </c>
      <c r="AR1596" s="232">
        <f>AQ1596*$G$1756</f>
        <v>3.6456798379100963</v>
      </c>
      <c r="AS1596" s="232">
        <f>AR1596*$G$1757</f>
        <v>3.6976826728546679</v>
      </c>
    </row>
    <row r="1597" spans="1:45" ht="25.2" hidden="1" customHeight="1">
      <c r="B1597" s="176" t="s">
        <v>330</v>
      </c>
      <c r="C1597" s="123"/>
      <c r="D1597" s="232">
        <v>1.3240903944115128</v>
      </c>
      <c r="E1597" s="232">
        <f>D1597*$G$1717</f>
        <v>1.3470346292358464</v>
      </c>
      <c r="F1597" s="232">
        <f>E1597*$G$1718</f>
        <v>1.4942548124972341</v>
      </c>
      <c r="G1597" s="232">
        <f>F1597*$G$1719</f>
        <v>1.7862965880981363</v>
      </c>
      <c r="H1597" s="232">
        <f>G1597*$G$1720</f>
        <v>1.9931292747327649</v>
      </c>
      <c r="I1597" s="232">
        <f>H1597*$G$1721</f>
        <v>2.0477593042621112</v>
      </c>
      <c r="J1597" s="232">
        <f>I1597*$G$1722</f>
        <v>2.1138153825492041</v>
      </c>
      <c r="K1597" s="232">
        <f>J1597*$G$1723</f>
        <v>2.177097405767932</v>
      </c>
      <c r="L1597" s="232">
        <f>K1597*$G$1724</f>
        <v>2.230986052362697</v>
      </c>
      <c r="M1597" s="232">
        <f>L1597*$G$1725</f>
        <v>2.2864023310436621</v>
      </c>
      <c r="N1597" s="232">
        <f>M1597*$G$1726</f>
        <v>2.3417030455151555</v>
      </c>
      <c r="O1597" s="232">
        <f>N1597*$G$1727</f>
        <v>2.3967749057856871</v>
      </c>
      <c r="P1597" s="232">
        <f>O1597*$G$1728</f>
        <v>2.4484569909767711</v>
      </c>
      <c r="Q1597" s="232">
        <f>P1597*$G$1729</f>
        <v>2.4981270102342772</v>
      </c>
      <c r="R1597" s="232">
        <f>Q1597*$G$1730</f>
        <v>2.5495129104030045</v>
      </c>
      <c r="S1597" s="232">
        <f>R1597*$G$1731</f>
        <v>2.6023824054317335</v>
      </c>
      <c r="T1597" s="232">
        <f>S1597*$G$1732</f>
        <v>2.6525851251887187</v>
      </c>
      <c r="U1597" s="232">
        <f>T1597*$G$1733</f>
        <v>2.7019975280119293</v>
      </c>
      <c r="V1597" s="232">
        <f>U1597*$G$1734</f>
        <v>2.7503597107755642</v>
      </c>
      <c r="W1597" s="232">
        <f>V1597*$G$1735</f>
        <v>2.7976901513759698</v>
      </c>
      <c r="X1597" s="232">
        <f>W1597*$G$1736</f>
        <v>2.8415984425781691</v>
      </c>
      <c r="Y1597" s="232">
        <f>X1597*$G$1737</f>
        <v>2.8818453025254911</v>
      </c>
      <c r="Z1597" s="232">
        <f>Y1597*$G$1738</f>
        <v>2.9205473111595261</v>
      </c>
      <c r="AA1597" s="232">
        <f>Z1597*$G$1739</f>
        <v>2.9552528435716341</v>
      </c>
      <c r="AB1597" s="232">
        <f>AA1597*$G$1740</f>
        <v>2.9880182911668389</v>
      </c>
      <c r="AC1597" s="232">
        <f>AB1597*$G$1741</f>
        <v>3.0213206318393717</v>
      </c>
      <c r="AD1597" s="232">
        <f>AC1597*$G$1742</f>
        <v>3.0553488088312211</v>
      </c>
      <c r="AE1597" s="232">
        <f>AD1597*$G$1743</f>
        <v>3.0899235569701302</v>
      </c>
      <c r="AF1597" s="232">
        <f>AE1597*$G$1744</f>
        <v>3.1250506893444019</v>
      </c>
      <c r="AG1597" s="232">
        <f>AF1597*$G$1745</f>
        <v>3.1607722860019209</v>
      </c>
      <c r="AH1597" s="232">
        <f>AG1597*$G$1746</f>
        <v>3.1944104471473893</v>
      </c>
      <c r="AI1597" s="232">
        <f>AH1597*$G$1747</f>
        <v>3.2286422156190535</v>
      </c>
      <c r="AJ1597" s="232">
        <f>AI1597*$G$1748</f>
        <v>3.2635020810841424</v>
      </c>
      <c r="AK1597" s="232">
        <f>AJ1597*$G$1749</f>
        <v>3.2992442189094917</v>
      </c>
      <c r="AL1597" s="232">
        <f>AK1597*$G$1750</f>
        <v>3.3383423711404623</v>
      </c>
      <c r="AM1597" s="232">
        <f>AL1597*$G$1751</f>
        <v>3.3782458498901251</v>
      </c>
      <c r="AN1597" s="232">
        <f>AM1597*$G$1752</f>
        <v>3.4190102573689618</v>
      </c>
      <c r="AO1597" s="232">
        <f>AN1597*$G$1753</f>
        <v>3.4606508188301399</v>
      </c>
      <c r="AP1597" s="232">
        <f>AO1597*$G$1754</f>
        <v>3.5059788625642248</v>
      </c>
      <c r="AQ1597" s="232">
        <f>AP1597*$G$1755</f>
        <v>3.5525446631979287</v>
      </c>
      <c r="AR1597" s="232">
        <f>AQ1597*$G$1756</f>
        <v>3.6001469044888466</v>
      </c>
      <c r="AS1597" s="232">
        <f>AR1597*$G$1757</f>
        <v>3.6515002469583453</v>
      </c>
    </row>
    <row r="1598" spans="1:45" ht="25.2" hidden="1" customHeight="1">
      <c r="B1598" s="176" t="s">
        <v>331</v>
      </c>
      <c r="C1598" s="123"/>
      <c r="D1598" s="232">
        <v>5.2963615776460422</v>
      </c>
      <c r="E1598" s="232">
        <f>D1598*$G$1717</f>
        <v>5.3881385169433758</v>
      </c>
      <c r="F1598" s="232">
        <f>E1598*$G$1718</f>
        <v>5.9770192499889259</v>
      </c>
      <c r="G1598" s="232">
        <f>F1598*$G$1719</f>
        <v>7.1451863523925327</v>
      </c>
      <c r="H1598" s="232">
        <f>G1598*$G$1720</f>
        <v>7.9725170989310463</v>
      </c>
      <c r="I1598" s="232">
        <f>H1598*$G$1721</f>
        <v>8.1910372170484305</v>
      </c>
      <c r="J1598" s="232">
        <f>I1598*$G$1722</f>
        <v>8.4552615301968022</v>
      </c>
      <c r="K1598" s="232">
        <f>J1598*$G$1723</f>
        <v>8.7083896230717137</v>
      </c>
      <c r="L1598" s="232">
        <f>K1598*$G$1724</f>
        <v>8.9239442094507737</v>
      </c>
      <c r="M1598" s="232">
        <f>L1598*$G$1725</f>
        <v>9.1456093241746341</v>
      </c>
      <c r="N1598" s="232">
        <f>M1598*$G$1726</f>
        <v>9.3668121820606061</v>
      </c>
      <c r="O1598" s="232">
        <f>N1598*$G$1727</f>
        <v>9.5870996231427323</v>
      </c>
      <c r="P1598" s="232">
        <f>O1598*$G$1728</f>
        <v>9.7938279639070664</v>
      </c>
      <c r="Q1598" s="232">
        <f>P1598*$G$1729</f>
        <v>9.992508040937091</v>
      </c>
      <c r="R1598" s="232">
        <f>Q1598*$G$1730</f>
        <v>10.198051641611999</v>
      </c>
      <c r="S1598" s="232">
        <f>R1598*$G$1731</f>
        <v>10.409529621726914</v>
      </c>
      <c r="T1598" s="232">
        <f>S1598*$G$1732</f>
        <v>10.610340500754855</v>
      </c>
      <c r="U1598" s="232">
        <f>T1598*$G$1733</f>
        <v>10.807990112047698</v>
      </c>
      <c r="V1598" s="232">
        <f>U1598*$G$1734</f>
        <v>11.001438843102237</v>
      </c>
      <c r="W1598" s="232">
        <f>V1598*$G$1735</f>
        <v>11.19076060550386</v>
      </c>
      <c r="X1598" s="232">
        <f>W1598*$G$1736</f>
        <v>11.366393770312657</v>
      </c>
      <c r="Y1598" s="232">
        <f>X1598*$G$1737</f>
        <v>11.527381210101945</v>
      </c>
      <c r="Z1598" s="232">
        <f>Y1598*$G$1738</f>
        <v>11.682189244638085</v>
      </c>
      <c r="AA1598" s="232">
        <f>Z1598*$G$1739</f>
        <v>11.821011374286515</v>
      </c>
      <c r="AB1598" s="232">
        <f>AA1598*$G$1740</f>
        <v>11.952073164667334</v>
      </c>
      <c r="AC1598" s="232">
        <f>AB1598*$G$1741</f>
        <v>12.085282527357466</v>
      </c>
      <c r="AD1598" s="232">
        <f>AC1598*$G$1742</f>
        <v>12.221395235324863</v>
      </c>
      <c r="AE1598" s="232">
        <f>AD1598*$G$1743</f>
        <v>12.3596942278805</v>
      </c>
      <c r="AF1598" s="232">
        <f>AE1598*$G$1744</f>
        <v>12.500202757377586</v>
      </c>
      <c r="AG1598" s="232">
        <f>AF1598*$G$1745</f>
        <v>12.643089144007661</v>
      </c>
      <c r="AH1598" s="232">
        <f>AG1598*$G$1746</f>
        <v>12.777641788589534</v>
      </c>
      <c r="AI1598" s="232">
        <f>AH1598*$G$1747</f>
        <v>12.914568862476189</v>
      </c>
      <c r="AJ1598" s="232">
        <f>AI1598*$G$1748</f>
        <v>13.054008324336545</v>
      </c>
      <c r="AK1598" s="232">
        <f>AJ1598*$G$1749</f>
        <v>13.196976875637942</v>
      </c>
      <c r="AL1598" s="232">
        <f>AK1598*$G$1750</f>
        <v>13.353369484561824</v>
      </c>
      <c r="AM1598" s="232">
        <f>AL1598*$G$1751</f>
        <v>13.512983399560476</v>
      </c>
      <c r="AN1598" s="232">
        <f>AM1598*$G$1752</f>
        <v>13.676041029475822</v>
      </c>
      <c r="AO1598" s="232">
        <f>AN1598*$G$1753</f>
        <v>13.842603275320535</v>
      </c>
      <c r="AP1598" s="232">
        <f>AO1598*$G$1754</f>
        <v>14.023915450256872</v>
      </c>
      <c r="AQ1598" s="232">
        <f>AP1598*$G$1755</f>
        <v>14.210178652791688</v>
      </c>
      <c r="AR1598" s="232">
        <f>AQ1598*$G$1756</f>
        <v>14.40058761795536</v>
      </c>
      <c r="AS1598" s="232">
        <f>AR1598*$G$1757</f>
        <v>14.606000987833355</v>
      </c>
    </row>
    <row r="1599" spans="1:45" ht="25.2" hidden="1" customHeight="1">
      <c r="B1599" s="176" t="s">
        <v>332</v>
      </c>
      <c r="C1599" s="123"/>
      <c r="D1599" s="232">
        <v>5.2963615776460422</v>
      </c>
      <c r="E1599" s="232">
        <f>D1599*$G$1717</f>
        <v>5.3881385169433758</v>
      </c>
      <c r="F1599" s="232">
        <f>E1599*$G$1718</f>
        <v>5.9770192499889259</v>
      </c>
      <c r="G1599" s="232">
        <f>F1599*$G$1719</f>
        <v>7.1451863523925327</v>
      </c>
      <c r="H1599" s="232">
        <f>G1599*$G$1720</f>
        <v>7.9725170989310463</v>
      </c>
      <c r="I1599" s="232">
        <f>H1599*$G$1721</f>
        <v>8.1910372170484305</v>
      </c>
      <c r="J1599" s="232">
        <f>I1599*$G$1722</f>
        <v>8.4552615301968022</v>
      </c>
      <c r="K1599" s="232">
        <f>J1599*$G$1723</f>
        <v>8.7083896230717137</v>
      </c>
      <c r="L1599" s="232">
        <f>K1599*$G$1724</f>
        <v>8.9239442094507737</v>
      </c>
      <c r="M1599" s="232">
        <f>L1599*$G$1725</f>
        <v>9.1456093241746341</v>
      </c>
      <c r="N1599" s="232">
        <f>M1599*$G$1726</f>
        <v>9.3668121820606061</v>
      </c>
      <c r="O1599" s="232">
        <f>N1599*$G$1727</f>
        <v>9.5870996231427323</v>
      </c>
      <c r="P1599" s="232">
        <f>O1599*$G$1728</f>
        <v>9.7938279639070664</v>
      </c>
      <c r="Q1599" s="232">
        <f>P1599*$G$1729</f>
        <v>9.992508040937091</v>
      </c>
      <c r="R1599" s="232">
        <f>Q1599*$G$1730</f>
        <v>10.198051641611999</v>
      </c>
      <c r="S1599" s="232">
        <f>R1599*$G$1731</f>
        <v>10.409529621726914</v>
      </c>
      <c r="T1599" s="232">
        <f>S1599*$G$1732</f>
        <v>10.610340500754855</v>
      </c>
      <c r="U1599" s="232">
        <f>T1599*$G$1733</f>
        <v>10.807990112047698</v>
      </c>
      <c r="V1599" s="232">
        <f>U1599*$G$1734</f>
        <v>11.001438843102237</v>
      </c>
      <c r="W1599" s="232">
        <f>V1599*$G$1735</f>
        <v>11.19076060550386</v>
      </c>
      <c r="X1599" s="232">
        <f>W1599*$G$1736</f>
        <v>11.366393770312657</v>
      </c>
      <c r="Y1599" s="232">
        <f>X1599*$G$1737</f>
        <v>11.527381210101945</v>
      </c>
      <c r="Z1599" s="232">
        <f>Y1599*$G$1738</f>
        <v>11.682189244638085</v>
      </c>
      <c r="AA1599" s="232">
        <f>Z1599*$G$1739</f>
        <v>11.821011374286515</v>
      </c>
      <c r="AB1599" s="232">
        <f>AA1599*$G$1740</f>
        <v>11.952073164667334</v>
      </c>
      <c r="AC1599" s="232">
        <f>AB1599*$G$1741</f>
        <v>12.085282527357466</v>
      </c>
      <c r="AD1599" s="232">
        <f>AC1599*$G$1742</f>
        <v>12.221395235324863</v>
      </c>
      <c r="AE1599" s="232">
        <f>AD1599*$G$1743</f>
        <v>12.3596942278805</v>
      </c>
      <c r="AF1599" s="232">
        <f>AE1599*$G$1744</f>
        <v>12.500202757377586</v>
      </c>
      <c r="AG1599" s="232">
        <f>AF1599*$G$1745</f>
        <v>12.643089144007661</v>
      </c>
      <c r="AH1599" s="232">
        <f>AG1599*$G$1746</f>
        <v>12.777641788589534</v>
      </c>
      <c r="AI1599" s="232">
        <f>AH1599*$G$1747</f>
        <v>12.914568862476189</v>
      </c>
      <c r="AJ1599" s="232">
        <f>AI1599*$G$1748</f>
        <v>13.054008324336545</v>
      </c>
      <c r="AK1599" s="232">
        <f>AJ1599*$G$1749</f>
        <v>13.196976875637942</v>
      </c>
      <c r="AL1599" s="232">
        <f>AK1599*$G$1750</f>
        <v>13.353369484561824</v>
      </c>
      <c r="AM1599" s="232">
        <f>AL1599*$G$1751</f>
        <v>13.512983399560476</v>
      </c>
      <c r="AN1599" s="232">
        <f>AM1599*$G$1752</f>
        <v>13.676041029475822</v>
      </c>
      <c r="AO1599" s="232">
        <f>AN1599*$G$1753</f>
        <v>13.842603275320535</v>
      </c>
      <c r="AP1599" s="232">
        <f>AO1599*$G$1754</f>
        <v>14.023915450256872</v>
      </c>
      <c r="AQ1599" s="232">
        <f>AP1599*$G$1755</f>
        <v>14.210178652791688</v>
      </c>
      <c r="AR1599" s="232">
        <f>AQ1599*$G$1756</f>
        <v>14.40058761795536</v>
      </c>
      <c r="AS1599" s="232">
        <f>AR1599*$G$1757</f>
        <v>14.606000987833355</v>
      </c>
    </row>
    <row r="1600" spans="1:45" ht="25.2" hidden="1" customHeight="1">
      <c r="B1600" s="43"/>
      <c r="C1600" s="43"/>
      <c r="D1600" s="43"/>
      <c r="E1600" s="43"/>
      <c r="F1600" s="43"/>
      <c r="G1600" s="43"/>
      <c r="H1600" s="43"/>
      <c r="I1600" s="64"/>
      <c r="J1600" s="64"/>
      <c r="K1600" s="64"/>
      <c r="L1600" s="64"/>
      <c r="M1600" s="64"/>
      <c r="N1600" s="64"/>
      <c r="O1600" s="64"/>
      <c r="P1600" s="64"/>
      <c r="Q1600" s="14"/>
      <c r="R1600" s="14"/>
      <c r="S1600" s="14"/>
      <c r="T1600" s="64"/>
      <c r="U1600" s="64"/>
      <c r="V1600" s="64"/>
      <c r="W1600" s="64"/>
      <c r="X1600" s="64"/>
      <c r="Y1600" s="64"/>
      <c r="Z1600" s="64"/>
      <c r="AA1600" s="64"/>
      <c r="AB1600" s="64"/>
      <c r="AC1600" s="64"/>
      <c r="AD1600" s="64"/>
      <c r="AE1600" s="64"/>
      <c r="AF1600" s="64"/>
      <c r="AG1600" s="64"/>
      <c r="AH1600" s="64"/>
      <c r="AI1600" s="64"/>
      <c r="AJ1600" s="64"/>
      <c r="AK1600" s="64"/>
      <c r="AL1600" s="64"/>
      <c r="AM1600" s="64"/>
      <c r="AN1600" s="64"/>
      <c r="AO1600" s="64"/>
      <c r="AP1600" s="64"/>
      <c r="AQ1600" s="64"/>
      <c r="AR1600" s="64"/>
      <c r="AS1600" s="64"/>
    </row>
    <row r="1601" spans="1:45" ht="25.2" hidden="1" customHeight="1">
      <c r="B1601" s="333" t="s">
        <v>333</v>
      </c>
      <c r="C1601" s="1"/>
      <c r="D1601" s="1"/>
      <c r="E1601" s="1"/>
      <c r="F1601" s="1"/>
      <c r="G1601" s="1"/>
      <c r="H1601" s="1"/>
      <c r="I1601" s="1"/>
      <c r="J1601" s="1"/>
      <c r="K1601" s="1"/>
      <c r="L1601" s="1"/>
      <c r="M1601" s="1"/>
      <c r="N1601" s="1"/>
      <c r="O1601" s="1"/>
      <c r="P1601" s="1"/>
      <c r="Q1601" s="1"/>
      <c r="R1601" s="1"/>
      <c r="S1601" s="1"/>
      <c r="T1601" s="64"/>
      <c r="U1601" s="64"/>
      <c r="V1601" s="64"/>
      <c r="W1601" s="64"/>
      <c r="X1601" s="64"/>
      <c r="Y1601" s="64"/>
      <c r="Z1601" s="64"/>
      <c r="AA1601" s="64"/>
      <c r="AB1601" s="64"/>
      <c r="AC1601" s="64"/>
      <c r="AD1601" s="64"/>
      <c r="AE1601" s="64"/>
      <c r="AF1601" s="64"/>
      <c r="AG1601" s="64"/>
      <c r="AH1601" s="64"/>
      <c r="AI1601" s="64"/>
      <c r="AJ1601" s="64"/>
      <c r="AK1601" s="64"/>
      <c r="AL1601" s="64"/>
      <c r="AM1601" s="64"/>
      <c r="AN1601" s="64"/>
      <c r="AO1601" s="64"/>
      <c r="AP1601" s="64"/>
      <c r="AQ1601" s="64"/>
      <c r="AR1601" s="64"/>
      <c r="AS1601" s="64"/>
    </row>
    <row r="1602" spans="1:45" ht="25.2" hidden="1" customHeight="1">
      <c r="B1602" s="399" t="s">
        <v>334</v>
      </c>
      <c r="C1602" s="400"/>
      <c r="D1602" s="401"/>
      <c r="E1602" s="1"/>
      <c r="F1602" s="1"/>
      <c r="G1602" s="1"/>
      <c r="H1602" s="1"/>
      <c r="I1602" s="1"/>
      <c r="J1602" s="1"/>
      <c r="K1602" s="1"/>
      <c r="L1602" s="1"/>
      <c r="M1602" s="1"/>
      <c r="N1602" s="1"/>
      <c r="O1602" s="1"/>
      <c r="P1602" s="1"/>
      <c r="Q1602" s="2"/>
      <c r="R1602" s="2"/>
      <c r="S1602" s="2"/>
      <c r="T1602" s="64"/>
      <c r="U1602" s="64"/>
      <c r="V1602" s="64"/>
      <c r="W1602" s="64"/>
      <c r="X1602" s="64"/>
      <c r="Y1602" s="64"/>
      <c r="Z1602" s="64"/>
      <c r="AA1602" s="64"/>
      <c r="AB1602" s="64"/>
      <c r="AC1602" s="64"/>
      <c r="AD1602" s="64"/>
      <c r="AE1602" s="64"/>
      <c r="AF1602" s="64"/>
      <c r="AG1602" s="64"/>
      <c r="AH1602" s="64"/>
      <c r="AI1602" s="64"/>
      <c r="AJ1602" s="64"/>
      <c r="AK1602" s="64"/>
      <c r="AL1602" s="64"/>
      <c r="AM1602" s="64"/>
      <c r="AN1602" s="64"/>
      <c r="AO1602" s="64"/>
      <c r="AP1602" s="64"/>
      <c r="AQ1602" s="64"/>
      <c r="AR1602" s="64"/>
      <c r="AS1602" s="64"/>
    </row>
    <row r="1603" spans="1:45" ht="25.2" hidden="1" customHeight="1">
      <c r="B1603" s="61"/>
      <c r="C1603" s="118" t="s">
        <v>47</v>
      </c>
      <c r="D1603" s="118" t="s">
        <v>48</v>
      </c>
      <c r="E1603" s="1"/>
      <c r="F1603" s="1"/>
      <c r="G1603" s="1"/>
      <c r="H1603" s="1"/>
      <c r="I1603" s="1"/>
      <c r="J1603" s="1"/>
      <c r="K1603" s="1"/>
      <c r="L1603" s="1"/>
      <c r="M1603" s="1"/>
      <c r="N1603" s="1"/>
      <c r="O1603" s="1"/>
      <c r="P1603" s="1"/>
      <c r="Q1603" s="2"/>
      <c r="R1603" s="2"/>
      <c r="S1603" s="2"/>
      <c r="T1603" s="64"/>
      <c r="U1603" s="64"/>
      <c r="V1603" s="64"/>
      <c r="W1603" s="64"/>
      <c r="X1603" s="64"/>
      <c r="Y1603" s="64"/>
      <c r="Z1603" s="64"/>
      <c r="AA1603" s="64"/>
      <c r="AB1603" s="64"/>
      <c r="AC1603" s="64"/>
      <c r="AD1603" s="64"/>
      <c r="AE1603" s="64"/>
      <c r="AF1603" s="64"/>
      <c r="AG1603" s="64"/>
      <c r="AH1603" s="64"/>
      <c r="AI1603" s="64"/>
      <c r="AJ1603" s="64"/>
      <c r="AK1603" s="64"/>
      <c r="AL1603" s="64"/>
      <c r="AM1603" s="64"/>
      <c r="AN1603" s="64"/>
      <c r="AO1603" s="64"/>
      <c r="AP1603" s="64"/>
      <c r="AQ1603" s="64"/>
      <c r="AR1603" s="64"/>
      <c r="AS1603" s="64"/>
    </row>
    <row r="1604" spans="1:45" ht="25.2" hidden="1" customHeight="1">
      <c r="B1604" s="9" t="s">
        <v>335</v>
      </c>
      <c r="C1604" s="233">
        <v>1</v>
      </c>
      <c r="D1604" s="233">
        <v>1</v>
      </c>
      <c r="E1604" s="1"/>
      <c r="F1604" s="1"/>
      <c r="G1604" s="1"/>
      <c r="H1604" s="1"/>
      <c r="I1604" s="1"/>
      <c r="J1604" s="1"/>
      <c r="K1604" s="1"/>
      <c r="L1604" s="1"/>
      <c r="M1604" s="1"/>
      <c r="N1604" s="1"/>
      <c r="O1604" s="1"/>
      <c r="P1604" s="1"/>
      <c r="Q1604" s="2"/>
      <c r="R1604" s="2"/>
      <c r="S1604" s="2"/>
      <c r="T1604" s="64"/>
      <c r="U1604" s="64"/>
      <c r="V1604" s="64"/>
      <c r="W1604" s="64"/>
      <c r="X1604" s="64"/>
      <c r="Y1604" s="64"/>
      <c r="Z1604" s="64"/>
      <c r="AA1604" s="64"/>
      <c r="AB1604" s="64"/>
      <c r="AC1604" s="64"/>
      <c r="AD1604" s="64"/>
      <c r="AE1604" s="64"/>
      <c r="AF1604" s="64"/>
      <c r="AG1604" s="64"/>
      <c r="AH1604" s="64"/>
      <c r="AI1604" s="64"/>
      <c r="AJ1604" s="64"/>
      <c r="AK1604" s="64"/>
      <c r="AL1604" s="64"/>
      <c r="AM1604" s="64"/>
      <c r="AN1604" s="64"/>
      <c r="AO1604" s="64"/>
      <c r="AP1604" s="64"/>
      <c r="AQ1604" s="64"/>
      <c r="AR1604" s="64"/>
      <c r="AS1604" s="64"/>
    </row>
    <row r="1605" spans="1:45" ht="25.2" hidden="1" customHeight="1">
      <c r="B1605" s="9" t="s">
        <v>336</v>
      </c>
      <c r="C1605" s="234">
        <v>0.1238330587589237</v>
      </c>
      <c r="D1605" s="234">
        <v>0.12391913650187843</v>
      </c>
      <c r="E1605" s="1"/>
      <c r="F1605" s="1"/>
      <c r="G1605" s="1"/>
      <c r="H1605" s="1"/>
      <c r="I1605" s="1"/>
      <c r="J1605" s="1"/>
      <c r="K1605" s="1"/>
      <c r="L1605" s="1"/>
      <c r="M1605" s="1"/>
      <c r="N1605" s="1"/>
      <c r="O1605" s="1"/>
      <c r="P1605" s="1"/>
      <c r="Q1605" s="2"/>
      <c r="R1605" s="2"/>
      <c r="S1605" s="2"/>
      <c r="T1605" s="64"/>
      <c r="U1605" s="64"/>
      <c r="V1605" s="64"/>
      <c r="W1605" s="64"/>
      <c r="X1605" s="64"/>
      <c r="Y1605" s="64"/>
      <c r="Z1605" s="64"/>
      <c r="AA1605" s="64"/>
      <c r="AB1605" s="64"/>
      <c r="AC1605" s="64"/>
      <c r="AD1605" s="64"/>
      <c r="AE1605" s="64"/>
      <c r="AF1605" s="64"/>
      <c r="AG1605" s="64"/>
      <c r="AH1605" s="64"/>
      <c r="AI1605" s="64"/>
      <c r="AJ1605" s="64"/>
      <c r="AK1605" s="64"/>
      <c r="AL1605" s="64"/>
      <c r="AM1605" s="64"/>
      <c r="AN1605" s="64"/>
      <c r="AO1605" s="64"/>
      <c r="AP1605" s="64"/>
      <c r="AQ1605" s="64"/>
      <c r="AR1605" s="64"/>
      <c r="AS1605" s="64"/>
    </row>
    <row r="1606" spans="1:45" ht="25.2" hidden="1" customHeight="1">
      <c r="B1606" s="335" t="s">
        <v>337</v>
      </c>
      <c r="C1606" s="43"/>
      <c r="D1606" s="43"/>
      <c r="E1606" s="43"/>
      <c r="F1606" s="43"/>
      <c r="G1606" s="43"/>
      <c r="H1606" s="43"/>
      <c r="I1606" s="64"/>
      <c r="J1606" s="64"/>
      <c r="K1606" s="64"/>
      <c r="L1606" s="64"/>
      <c r="M1606" s="64"/>
      <c r="N1606" s="64"/>
      <c r="O1606" s="64"/>
      <c r="P1606" s="64"/>
      <c r="Q1606" s="14"/>
      <c r="R1606" s="14"/>
      <c r="S1606" s="14"/>
      <c r="T1606" s="64"/>
      <c r="U1606" s="64"/>
      <c r="V1606" s="64"/>
      <c r="W1606" s="64"/>
      <c r="X1606" s="64"/>
      <c r="Y1606" s="64"/>
      <c r="Z1606" s="64"/>
      <c r="AA1606" s="64"/>
      <c r="AB1606" s="64"/>
      <c r="AC1606" s="64"/>
      <c r="AD1606" s="64"/>
      <c r="AE1606" s="64"/>
      <c r="AF1606" s="64"/>
      <c r="AG1606" s="64"/>
      <c r="AH1606" s="64"/>
      <c r="AI1606" s="64"/>
      <c r="AJ1606" s="64"/>
      <c r="AK1606" s="64"/>
      <c r="AL1606" s="64"/>
      <c r="AM1606" s="64"/>
      <c r="AN1606" s="64"/>
      <c r="AO1606" s="64"/>
      <c r="AP1606" s="64"/>
      <c r="AQ1606" s="64"/>
      <c r="AR1606" s="64"/>
      <c r="AS1606" s="64"/>
    </row>
    <row r="1607" spans="1:45" ht="25.2" customHeight="1">
      <c r="B1607" s="335"/>
      <c r="C1607" s="43"/>
      <c r="D1607" s="43"/>
      <c r="E1607" s="43"/>
      <c r="F1607" s="43"/>
      <c r="G1607" s="43"/>
      <c r="H1607" s="43"/>
      <c r="I1607" s="64"/>
      <c r="J1607" s="64"/>
      <c r="K1607" s="64"/>
      <c r="L1607" s="64"/>
      <c r="M1607" s="64"/>
      <c r="N1607" s="64"/>
      <c r="O1607" s="64"/>
      <c r="P1607" s="64"/>
      <c r="Q1607" s="14"/>
      <c r="R1607" s="14"/>
      <c r="S1607" s="14"/>
      <c r="T1607" s="64"/>
      <c r="U1607" s="64"/>
      <c r="V1607" s="64"/>
      <c r="W1607" s="64"/>
      <c r="X1607" s="64"/>
      <c r="Y1607" s="64"/>
      <c r="Z1607" s="64"/>
      <c r="AA1607" s="64"/>
      <c r="AB1607" s="64"/>
      <c r="AC1607" s="64"/>
      <c r="AD1607" s="64"/>
      <c r="AE1607" s="64"/>
      <c r="AF1607" s="64"/>
      <c r="AG1607" s="64"/>
      <c r="AH1607" s="64"/>
      <c r="AI1607" s="64"/>
      <c r="AJ1607" s="64"/>
      <c r="AK1607" s="64"/>
      <c r="AL1607" s="64"/>
      <c r="AM1607" s="64"/>
      <c r="AN1607" s="64"/>
      <c r="AO1607" s="64"/>
      <c r="AP1607" s="64"/>
      <c r="AQ1607" s="64"/>
      <c r="AR1607" s="64"/>
      <c r="AS1607" s="64"/>
    </row>
    <row r="1608" spans="1:45" ht="38.25" customHeight="1">
      <c r="A1608" s="303" t="s">
        <v>384</v>
      </c>
      <c r="B1608" s="512" t="s">
        <v>338</v>
      </c>
      <c r="C1608" s="512"/>
      <c r="D1608" s="512"/>
      <c r="E1608" s="512"/>
      <c r="F1608" s="512"/>
      <c r="G1608" s="512"/>
      <c r="H1608" s="512"/>
      <c r="I1608" s="512"/>
      <c r="J1608" s="235"/>
      <c r="K1608" s="235"/>
      <c r="L1608" s="235"/>
      <c r="M1608" s="235"/>
      <c r="N1608" s="235"/>
      <c r="O1608" s="235"/>
      <c r="P1608" s="235"/>
      <c r="Q1608" s="235"/>
      <c r="R1608" s="235"/>
      <c r="S1608" s="235"/>
      <c r="T1608" s="235"/>
      <c r="U1608" s="235"/>
      <c r="V1608" s="235"/>
      <c r="W1608" s="235"/>
      <c r="X1608" s="64"/>
      <c r="Y1608" s="64"/>
      <c r="Z1608" s="64"/>
      <c r="AA1608" s="64"/>
      <c r="AB1608" s="64"/>
      <c r="AC1608" s="64"/>
      <c r="AD1608" s="64"/>
      <c r="AE1608" s="64"/>
      <c r="AF1608" s="64"/>
      <c r="AG1608" s="64"/>
      <c r="AH1608" s="64"/>
      <c r="AI1608" s="64"/>
      <c r="AJ1608" s="64"/>
      <c r="AK1608" s="64"/>
      <c r="AL1608" s="64"/>
      <c r="AM1608" s="64"/>
      <c r="AN1608" s="64"/>
      <c r="AO1608" s="64"/>
      <c r="AP1608" s="64"/>
      <c r="AQ1608" s="64"/>
      <c r="AR1608" s="64"/>
      <c r="AS1608" s="64"/>
    </row>
    <row r="1610" spans="1:45" ht="25.2" customHeight="1">
      <c r="A1610" s="424" t="s">
        <v>339</v>
      </c>
      <c r="B1610" s="447" t="s">
        <v>340</v>
      </c>
      <c r="C1610" s="447"/>
      <c r="D1610" s="447"/>
      <c r="E1610" s="64"/>
      <c r="F1610" s="2"/>
      <c r="G1610" s="167" t="s">
        <v>341</v>
      </c>
      <c r="H1610" s="167"/>
      <c r="I1610" s="167"/>
      <c r="J1610" s="64"/>
    </row>
    <row r="1611" spans="1:45" ht="25.2" customHeight="1">
      <c r="A1611" s="425"/>
      <c r="B1611" s="279" t="s">
        <v>451</v>
      </c>
      <c r="C1611" s="44" t="s">
        <v>199</v>
      </c>
      <c r="D1611" s="299" t="s">
        <v>47</v>
      </c>
      <c r="E1611" s="299" t="s">
        <v>48</v>
      </c>
      <c r="F1611" s="64"/>
      <c r="G1611" s="279" t="s">
        <v>451</v>
      </c>
      <c r="H1611" s="44" t="s">
        <v>199</v>
      </c>
      <c r="I1611" s="50" t="s">
        <v>47</v>
      </c>
      <c r="J1611" s="50" t="s">
        <v>48</v>
      </c>
    </row>
    <row r="1612" spans="1:45" ht="25.2" customHeight="1">
      <c r="A1612" s="425"/>
      <c r="B1612" s="300">
        <v>2020</v>
      </c>
      <c r="C1612" s="310">
        <v>43830</v>
      </c>
      <c r="D1612" s="171">
        <f>($D$1591*$C$1604)*$D$1162+$D$1165*0</f>
        <v>3.523194655632296E-2</v>
      </c>
      <c r="E1612" s="171">
        <f>($D$1592*$D$1604)*$D$1167</f>
        <v>0.28179482297620234</v>
      </c>
      <c r="F1612" s="2"/>
      <c r="G1612" s="301">
        <v>2020</v>
      </c>
      <c r="H1612" s="310">
        <v>43830</v>
      </c>
      <c r="I1612" s="33">
        <f>($D$1591*$C$1605)*$D$1162+$D$1165*0</f>
        <v>4.3628797081004004E-3</v>
      </c>
      <c r="J1612" s="33">
        <f>($D$1592*$D$1605)*$D$1167</f>
        <v>3.4919771133910683E-2</v>
      </c>
    </row>
    <row r="1613" spans="1:45" ht="25.2" customHeight="1">
      <c r="A1613" s="425"/>
      <c r="B1613" s="300">
        <f t="shared" ref="B1613:B1653" si="422">B1612+1</f>
        <v>2021</v>
      </c>
      <c r="C1613" s="311">
        <f t="shared" ref="C1613:C1653" si="423">DATE(YEAR(C1612+1),12,31)</f>
        <v>44196</v>
      </c>
      <c r="D1613" s="33">
        <f>($E$1591*$C$1604)*$E$1162+$E$1165*0</f>
        <v>3.5586485611936003E-2</v>
      </c>
      <c r="E1613" s="33">
        <f>($E$1592*$D$1604)*$E$1167</f>
        <v>0.28667784804604363</v>
      </c>
      <c r="F1613" s="2"/>
      <c r="G1613" s="300">
        <f t="shared" ref="G1613:G1653" si="424">G1612+1</f>
        <v>2021</v>
      </c>
      <c r="H1613" s="311">
        <f t="shared" ref="H1613:H1653" si="425">DATE(YEAR(H1612+1),12,31)</f>
        <v>44196</v>
      </c>
      <c r="I1613" s="33">
        <f>($E$1591*$C$1605)*$E$1162+$E$1165*0</f>
        <v>4.4067833638064642E-3</v>
      </c>
      <c r="J1613" s="33">
        <f>($E$1592*$D$1605)*$E$1167</f>
        <v>3.5524871384082439E-2</v>
      </c>
    </row>
    <row r="1614" spans="1:45" ht="25.2" customHeight="1">
      <c r="A1614" s="425"/>
      <c r="B1614" s="300">
        <f t="shared" si="422"/>
        <v>2022</v>
      </c>
      <c r="C1614" s="311">
        <f t="shared" si="423"/>
        <v>44561</v>
      </c>
      <c r="D1614" s="33">
        <f>($F$1591*$C$1604)*$F$1162+$F$1165*0</f>
        <v>3.9191859543564536E-2</v>
      </c>
      <c r="E1614" s="33">
        <f>($F$1592*$D$1604)*$F$1167</f>
        <v>0.31800945928328478</v>
      </c>
      <c r="F1614" s="2"/>
      <c r="G1614" s="300">
        <f t="shared" si="424"/>
        <v>2022</v>
      </c>
      <c r="H1614" s="311">
        <f t="shared" si="425"/>
        <v>44561</v>
      </c>
      <c r="I1614" s="33">
        <f>($F$1591*$C$1605)*$F$1162+$F$1165*0</f>
        <v>4.8532478457297126E-3</v>
      </c>
      <c r="J1614" s="33">
        <f>($F$1592*$D$1605)*$F$1167</f>
        <v>3.9407457593813915E-2</v>
      </c>
    </row>
    <row r="1615" spans="1:45" ht="25.2" customHeight="1">
      <c r="A1615" s="425"/>
      <c r="B1615" s="300">
        <f t="shared" si="422"/>
        <v>2023</v>
      </c>
      <c r="C1615" s="311">
        <f t="shared" si="423"/>
        <v>44926</v>
      </c>
      <c r="D1615" s="33">
        <f>($G$1591*$C$1604)*$G$1162+$G$1165*0</f>
        <v>4.6512196067237652E-2</v>
      </c>
      <c r="E1615" s="33">
        <f>($G$1592*$D$1604)*$G$1167</f>
        <v>0.38016221018643448</v>
      </c>
      <c r="F1615" s="56"/>
      <c r="G1615" s="38">
        <f t="shared" si="424"/>
        <v>2023</v>
      </c>
      <c r="H1615" s="311">
        <f t="shared" si="425"/>
        <v>44926</v>
      </c>
      <c r="I1615" s="33">
        <f>($G$1591*$C$1605)*$G$1162+$G$1165*0</f>
        <v>5.7597475086008194E-3</v>
      </c>
      <c r="J1615" s="33">
        <f>($G$1592*$D$1605)*$G$1167</f>
        <v>4.7109372816948575E-2</v>
      </c>
    </row>
    <row r="1616" spans="1:45" ht="25.2" customHeight="1">
      <c r="A1616" s="425"/>
      <c r="B1616" s="300">
        <f t="shared" si="422"/>
        <v>2024</v>
      </c>
      <c r="C1616" s="311">
        <f t="shared" si="423"/>
        <v>45291</v>
      </c>
      <c r="D1616" s="33">
        <f>($H$1591*$C$1604)*$H$1162+$H$1165*0</f>
        <v>5.1519030677913157E-2</v>
      </c>
      <c r="E1616" s="33">
        <f>($H$1592*$D$1604)*$H$1167</f>
        <v>0.42418064016817436</v>
      </c>
      <c r="F1616" s="2"/>
      <c r="G1616" s="300">
        <f t="shared" si="424"/>
        <v>2024</v>
      </c>
      <c r="H1616" s="311">
        <f t="shared" si="425"/>
        <v>45291</v>
      </c>
      <c r="I1616" s="33">
        <f>($H$1591*$C$1605)*$H$1162+$H$1165*0</f>
        <v>6.379759153140813E-3</v>
      </c>
      <c r="J1616" s="33">
        <f>($H$1592*$D$1605)*$H$1167</f>
        <v>5.2564098650454173E-2</v>
      </c>
    </row>
    <row r="1617" spans="1:10" ht="25.2" customHeight="1">
      <c r="A1617" s="425"/>
      <c r="B1617" s="300">
        <f t="shared" si="422"/>
        <v>2025</v>
      </c>
      <c r="C1617" s="311">
        <f t="shared" si="423"/>
        <v>45657</v>
      </c>
      <c r="D1617" s="33">
        <f>($I$1591*$C$1604)*$I$1162+$I$1165*0</f>
        <v>5.2541998734444845E-2</v>
      </c>
      <c r="E1617" s="33">
        <f>($I$1592*$D$1604)*$I$1167</f>
        <v>0.43580708165991916</v>
      </c>
      <c r="F1617" s="2"/>
      <c r="G1617" s="300">
        <f t="shared" si="424"/>
        <v>2025</v>
      </c>
      <c r="H1617" s="311">
        <f t="shared" si="425"/>
        <v>45657</v>
      </c>
      <c r="I1617" s="33">
        <f>($I$1591*$C$1605)*$I$1162+$I$1165*0</f>
        <v>6.5064364165938037E-3</v>
      </c>
      <c r="J1617" s="33">
        <f>($I$1592*$D$1605)*$I$1167</f>
        <v>5.40048372407008E-2</v>
      </c>
    </row>
    <row r="1618" spans="1:10" ht="25.2" customHeight="1">
      <c r="A1618" s="425"/>
      <c r="B1618" s="300">
        <f t="shared" si="422"/>
        <v>2026</v>
      </c>
      <c r="C1618" s="311">
        <f t="shared" si="423"/>
        <v>46022</v>
      </c>
      <c r="D1618" s="33">
        <f>($J$1591*$C$1604)*$J$1162+$J$1165*0</f>
        <v>5.3835206230673435E-2</v>
      </c>
      <c r="E1618" s="33">
        <f>($J$1592*$D$1604)*$J$1167</f>
        <v>0.4498652312892627</v>
      </c>
      <c r="F1618" s="2"/>
      <c r="G1618" s="300">
        <f t="shared" si="424"/>
        <v>2026</v>
      </c>
      <c r="H1618" s="311">
        <f t="shared" si="425"/>
        <v>46022</v>
      </c>
      <c r="I1618" s="33">
        <f>($J$1591*$C$1605)*$J$1162+$J$1165*0</f>
        <v>6.6665782564617583E-3</v>
      </c>
      <c r="J1618" s="33">
        <f>($J$1592*$D$1605)*$J$1167</f>
        <v>5.5746911003583255E-2</v>
      </c>
    </row>
    <row r="1619" spans="1:10" ht="25.2" customHeight="1">
      <c r="A1619" s="425"/>
      <c r="B1619" s="300">
        <f t="shared" si="422"/>
        <v>2027</v>
      </c>
      <c r="C1619" s="311">
        <f t="shared" si="423"/>
        <v>46387</v>
      </c>
      <c r="D1619" s="33">
        <f>($K$1591*$C$1604)*$K$1162+$K$1165*0</f>
        <v>5.5033185850722539E-2</v>
      </c>
      <c r="E1619" s="33">
        <f>($K$1592*$D$1604)*$K$1167</f>
        <v>0.46333300252736076</v>
      </c>
      <c r="F1619" s="2"/>
      <c r="G1619" s="300">
        <f t="shared" si="424"/>
        <v>2027</v>
      </c>
      <c r="H1619" s="311">
        <f t="shared" si="425"/>
        <v>46387</v>
      </c>
      <c r="I1619" s="33">
        <f>($K$1591*$C$1605)*$K$1162+$K$1165*0</f>
        <v>6.8149277371432927E-3</v>
      </c>
      <c r="J1619" s="33">
        <f>($K$1592*$D$1605)*$K$1167</f>
        <v>5.74158255860132E-2</v>
      </c>
    </row>
    <row r="1620" spans="1:10" ht="25.2" customHeight="1">
      <c r="A1620" s="425"/>
      <c r="B1620" s="300">
        <f t="shared" si="422"/>
        <v>2028</v>
      </c>
      <c r="C1620" s="311">
        <f t="shared" si="423"/>
        <v>46752</v>
      </c>
      <c r="D1620" s="33">
        <f>($L$1591*$C$1604)*$L$1162+$L$1165*0</f>
        <v>5.5971452071047693E-2</v>
      </c>
      <c r="E1620" s="33">
        <f>($L$1592*$D$1604)*$L$1167</f>
        <v>0.47480166183618999</v>
      </c>
      <c r="F1620" s="2"/>
      <c r="G1620" s="300">
        <f t="shared" si="424"/>
        <v>2028</v>
      </c>
      <c r="H1620" s="311">
        <f t="shared" si="425"/>
        <v>46752</v>
      </c>
      <c r="I1620" s="33">
        <f>($L$1591*$C$1605)*$L$1162+$L$1165*0</f>
        <v>6.9311161131363304E-3</v>
      </c>
      <c r="J1620" s="33">
        <f>($L$1592*$D$1605)*$L$1167</f>
        <v>5.8837011944397548E-2</v>
      </c>
    </row>
    <row r="1621" spans="1:10" ht="25.2" customHeight="1">
      <c r="A1621" s="425"/>
      <c r="B1621" s="300">
        <f t="shared" si="422"/>
        <v>2029</v>
      </c>
      <c r="C1621" s="311">
        <f t="shared" si="423"/>
        <v>47118</v>
      </c>
      <c r="D1621" s="33">
        <f>($M$1591*$C$1604)*$M$1162+$M$1165*0</f>
        <v>5.6927273148148543E-2</v>
      </c>
      <c r="E1621" s="33">
        <f>($M$1592*$D$1604)*$M$1167</f>
        <v>0.48659543400371857</v>
      </c>
      <c r="F1621" s="2"/>
      <c r="G1621" s="300">
        <f t="shared" si="424"/>
        <v>2029</v>
      </c>
      <c r="H1621" s="311">
        <f t="shared" si="425"/>
        <v>47118</v>
      </c>
      <c r="I1621" s="33">
        <f>($M$1591*$C$1605)*$M$1162+$M$1165*0</f>
        <v>7.0494783607399775E-3</v>
      </c>
      <c r="J1621" s="33">
        <f>($M$1592*$D$1605)*$M$1167</f>
        <v>6.0298486007497577E-2</v>
      </c>
    </row>
    <row r="1622" spans="1:10" ht="25.2" customHeight="1">
      <c r="A1622" s="425"/>
      <c r="B1622" s="300">
        <f t="shared" si="422"/>
        <v>2030</v>
      </c>
      <c r="C1622" s="311">
        <f t="shared" si="423"/>
        <v>47483</v>
      </c>
      <c r="D1622" s="33">
        <f>($N$1591*$C$1604)*$N$1162+$N$1165*0</f>
        <v>5.7859177855747748E-2</v>
      </c>
      <c r="E1622" s="33">
        <f>($N$1592*$D$1604)*$N$1167</f>
        <v>0.4983646116299017</v>
      </c>
      <c r="F1622" s="2"/>
      <c r="G1622" s="300">
        <f t="shared" si="424"/>
        <v>2030</v>
      </c>
      <c r="H1622" s="311">
        <f t="shared" si="425"/>
        <v>47483</v>
      </c>
      <c r="I1622" s="33">
        <f>($N$1591*$C$1605)*$N$1162+$N$1165*0</f>
        <v>7.1648789711538279E-3</v>
      </c>
      <c r="J1622" s="33">
        <f>($N$1592*$D$1605)*$N$1167</f>
        <v>6.1756912336271418E-2</v>
      </c>
    </row>
    <row r="1623" spans="1:10" ht="25.2" customHeight="1">
      <c r="A1623" s="425"/>
      <c r="B1623" s="300">
        <f t="shared" si="422"/>
        <v>2031</v>
      </c>
      <c r="C1623" s="311">
        <f t="shared" si="423"/>
        <v>47848</v>
      </c>
      <c r="D1623" s="33">
        <f>($O$1591*$C$1604)*$O$1162+$O$1165*0</f>
        <v>5.840739495652273E-2</v>
      </c>
      <c r="E1623" s="33">
        <f>($O$1592*$D$1604)*$O$1167</f>
        <v>0.51008508417573717</v>
      </c>
      <c r="F1623" s="2"/>
      <c r="G1623" s="300">
        <f t="shared" si="424"/>
        <v>2031</v>
      </c>
      <c r="H1623" s="311">
        <f t="shared" si="425"/>
        <v>47848</v>
      </c>
      <c r="I1623" s="33">
        <f>($O$1591*$C$1605)*$O$1162+$O$1165*0</f>
        <v>7.2327663716067435E-3</v>
      </c>
      <c r="J1623" s="33">
        <f>($O$1592*$D$1605)*$O$1167</f>
        <v>6.3209303173545325E-2</v>
      </c>
    </row>
    <row r="1624" spans="1:10" ht="25.2" customHeight="1">
      <c r="A1624" s="425"/>
      <c r="B1624" s="300">
        <f t="shared" si="422"/>
        <v>2032</v>
      </c>
      <c r="C1624" s="311">
        <f t="shared" si="423"/>
        <v>48213</v>
      </c>
      <c r="D1624" s="33">
        <f>($P$1591*$C$1604)*$P$1162+$P$1165*0</f>
        <v>5.8836816464498926E-2</v>
      </c>
      <c r="E1624" s="33">
        <f>($P$1592*$D$1604)*$P$1167</f>
        <v>0.52108413991160729</v>
      </c>
      <c r="F1624" s="2"/>
      <c r="G1624" s="300">
        <f t="shared" si="424"/>
        <v>2032</v>
      </c>
      <c r="H1624" s="311">
        <f t="shared" si="425"/>
        <v>48213</v>
      </c>
      <c r="I1624" s="33">
        <f>($P$1591*$C$1605)*$P$1162+$P$1165*0</f>
        <v>7.2859429504363053E-3</v>
      </c>
      <c r="J1624" s="33">
        <f>($P$1592*$D$1605)*$P$1167</f>
        <v>6.4572296662670378E-2</v>
      </c>
    </row>
    <row r="1625" spans="1:10" ht="25.2" customHeight="1">
      <c r="A1625" s="425"/>
      <c r="B1625" s="300">
        <f t="shared" si="422"/>
        <v>2033</v>
      </c>
      <c r="C1625" s="311">
        <f t="shared" si="423"/>
        <v>48579</v>
      </c>
      <c r="D1625" s="33">
        <f>($Q$1591*$C$1604)*$Q$1162+$Q$1165*0</f>
        <v>5.918352931291046E-2</v>
      </c>
      <c r="E1625" s="33">
        <f>($Q$1592*$D$1604)*$Q$1167</f>
        <v>0.53165498488032581</v>
      </c>
      <c r="F1625" s="2"/>
      <c r="G1625" s="300">
        <f t="shared" si="424"/>
        <v>2033</v>
      </c>
      <c r="H1625" s="311">
        <f t="shared" si="425"/>
        <v>48579</v>
      </c>
      <c r="I1625" s="33">
        <f>($Q$1591*$C$1605)*$Q$1162+$Q$1165*0</f>
        <v>7.328877462966123E-3</v>
      </c>
      <c r="J1625" s="33">
        <f>($Q$1592*$D$1605)*$Q$1167</f>
        <v>6.5882226643289202E-2</v>
      </c>
    </row>
    <row r="1626" spans="1:10" ht="25.2" customHeight="1">
      <c r="A1626" s="425"/>
      <c r="B1626" s="300">
        <f t="shared" si="422"/>
        <v>2034</v>
      </c>
      <c r="C1626" s="311">
        <f t="shared" si="423"/>
        <v>48944</v>
      </c>
      <c r="D1626" s="33">
        <f>($R$1591*$C$1604)*$R$1162+$R$1165*0</f>
        <v>5.9536635388521976E-2</v>
      </c>
      <c r="E1626" s="33">
        <f>($R$1592*$D$1604)*$R$1167</f>
        <v>0.54259100609355648</v>
      </c>
      <c r="F1626" s="2"/>
      <c r="G1626" s="300">
        <f t="shared" si="424"/>
        <v>2034</v>
      </c>
      <c r="H1626" s="311">
        <f t="shared" si="425"/>
        <v>48944</v>
      </c>
      <c r="I1626" s="33">
        <f>($R$1591*$C$1605)*$R$1162+$R$1165*0</f>
        <v>7.3726036683754576E-3</v>
      </c>
      <c r="J1626" s="33">
        <f>($R$1592*$D$1605)*$R$1167</f>
        <v>6.7237408948798968E-2</v>
      </c>
    </row>
    <row r="1627" spans="1:10" ht="25.2" customHeight="1">
      <c r="A1627" s="425"/>
      <c r="B1627" s="300">
        <f t="shared" si="422"/>
        <v>2035</v>
      </c>
      <c r="C1627" s="311">
        <f t="shared" si="423"/>
        <v>49309</v>
      </c>
      <c r="D1627" s="33">
        <f>($S$1591*$C$1604)*$S$1162+$S$1165*0</f>
        <v>5.9889044002884639E-2</v>
      </c>
      <c r="E1627" s="33">
        <f>($S$1592*$D$1604)*$S$1167</f>
        <v>0.55384276809964172</v>
      </c>
      <c r="F1627" s="2"/>
      <c r="G1627" s="300">
        <f t="shared" si="424"/>
        <v>2035</v>
      </c>
      <c r="H1627" s="311">
        <f t="shared" si="425"/>
        <v>49309</v>
      </c>
      <c r="I1627" s="33">
        <f>($S$1591*$C$1605)*$S$1162+$S$1165*0</f>
        <v>7.4162435050249796E-3</v>
      </c>
      <c r="J1627" s="33">
        <f>($S$1592*$D$1605)*$S$1167</f>
        <v>6.8631717580717705E-2</v>
      </c>
    </row>
    <row r="1628" spans="1:10" ht="25.2" customHeight="1">
      <c r="A1628" s="425"/>
      <c r="B1628" s="300">
        <f t="shared" si="422"/>
        <v>2036</v>
      </c>
      <c r="C1628" s="311">
        <f t="shared" si="423"/>
        <v>49674</v>
      </c>
      <c r="D1628" s="33">
        <f>($T$1591*$C$1604)*$T$1162+$T$1165*0</f>
        <v>6.0145140181404814E-2</v>
      </c>
      <c r="E1628" s="33">
        <f>($T$1592*$D$1604)*$T$1167</f>
        <v>0.5645269831551637</v>
      </c>
      <c r="F1628" s="2"/>
      <c r="G1628" s="300">
        <f t="shared" si="424"/>
        <v>2036</v>
      </c>
      <c r="H1628" s="311">
        <f t="shared" si="425"/>
        <v>49674</v>
      </c>
      <c r="I1628" s="33">
        <f>($T$1591*$C$1605)*$T$1162+$T$1165*0</f>
        <v>7.4479566781476053E-3</v>
      </c>
      <c r="J1628" s="33">
        <f>($T$1592*$D$1605)*$T$1167</f>
        <v>6.9955696284598357E-2</v>
      </c>
    </row>
    <row r="1629" spans="1:10" ht="25.2" customHeight="1">
      <c r="A1629" s="425"/>
      <c r="B1629" s="300">
        <f t="shared" si="422"/>
        <v>2037</v>
      </c>
      <c r="C1629" s="311">
        <f t="shared" si="423"/>
        <v>50040</v>
      </c>
      <c r="D1629" s="33">
        <f>($U$1591*$C$1604)*$U$1162+$U$1165*0</f>
        <v>6.034954703384128E-2</v>
      </c>
      <c r="E1629" s="33">
        <f>($U$1592*$D$1604)*$U$1167</f>
        <v>0.57504300182365042</v>
      </c>
      <c r="F1629" s="2"/>
      <c r="G1629" s="300">
        <f t="shared" si="424"/>
        <v>2037</v>
      </c>
      <c r="H1629" s="311">
        <f t="shared" si="425"/>
        <v>50040</v>
      </c>
      <c r="I1629" s="33">
        <f>($U$1591*$C$1605)*$U$1162+$U$1165*0</f>
        <v>7.473269003916096E-3</v>
      </c>
      <c r="J1629" s="33">
        <f>($U$1592*$D$1605)*$U$1167</f>
        <v>7.1258832237434858E-2</v>
      </c>
    </row>
    <row r="1630" spans="1:10" ht="25.2" customHeight="1">
      <c r="A1630" s="425"/>
      <c r="B1630" s="300">
        <f t="shared" si="422"/>
        <v>2038</v>
      </c>
      <c r="C1630" s="311">
        <f t="shared" si="423"/>
        <v>50405</v>
      </c>
      <c r="D1630" s="33">
        <f>($V$1591*$C$1604)*$V$1162+$V$1165*0</f>
        <v>6.0497351442489175E-2</v>
      </c>
      <c r="E1630" s="33">
        <f>($V$1592*$D$1604)*$V$1167</f>
        <v>0.58533551114789362</v>
      </c>
      <c r="F1630" s="2"/>
      <c r="G1630" s="300">
        <f t="shared" si="424"/>
        <v>2038</v>
      </c>
      <c r="H1630" s="311">
        <f t="shared" si="425"/>
        <v>50405</v>
      </c>
      <c r="I1630" s="33">
        <f>($V$1591*$C$1605)*$V$1162+$V$1165*0</f>
        <v>7.491572075937019E-3</v>
      </c>
      <c r="J1630" s="33">
        <f>($V$1592*$D$1605)*$V$1167</f>
        <v>7.2534271105332615E-2</v>
      </c>
    </row>
    <row r="1631" spans="1:10" ht="25.2" customHeight="1">
      <c r="A1631" s="425"/>
      <c r="B1631" s="300">
        <f t="shared" si="422"/>
        <v>2039</v>
      </c>
      <c r="C1631" s="311">
        <f t="shared" si="423"/>
        <v>50770</v>
      </c>
      <c r="D1631" s="33">
        <f>($W$1591*$C$1604)*$W$1162+$W$1165*0</f>
        <v>6.0590021660741761E-2</v>
      </c>
      <c r="E1631" s="33">
        <f>($W$1592*$D$1604)*$W$1167</f>
        <v>0.59540844362038148</v>
      </c>
      <c r="F1631" s="2"/>
      <c r="G1631" s="300">
        <f t="shared" si="424"/>
        <v>2039</v>
      </c>
      <c r="H1631" s="311">
        <f t="shared" si="425"/>
        <v>50770</v>
      </c>
      <c r="I1631" s="33">
        <f>($W$1591*$C$1605)*$W$1162+$W$1165*0</f>
        <v>7.5030477125190937E-3</v>
      </c>
      <c r="J1631" s="33">
        <f>($W$1592*$D$1605)*$W$1167</f>
        <v>7.3782500199365039E-2</v>
      </c>
    </row>
    <row r="1632" spans="1:10" ht="25.2" customHeight="1">
      <c r="A1632" s="425"/>
      <c r="B1632" s="300">
        <f t="shared" si="422"/>
        <v>2040</v>
      </c>
      <c r="C1632" s="311">
        <f t="shared" si="423"/>
        <v>51135</v>
      </c>
      <c r="D1632" s="33">
        <f>($X$1591*$C$1604)*$X$1162+$X$1165*0</f>
        <v>6.0577647889299008E-2</v>
      </c>
      <c r="E1632" s="33">
        <f>($X$1592*$D$1604)*$X$1167</f>
        <v>0.60475306933380224</v>
      </c>
      <c r="F1632" s="2"/>
      <c r="G1632" s="300">
        <f t="shared" si="424"/>
        <v>2040</v>
      </c>
      <c r="H1632" s="311">
        <f t="shared" si="425"/>
        <v>51135</v>
      </c>
      <c r="I1632" s="33">
        <f>($X$1591*$C$1605)*$X$1162+$X$1165*0</f>
        <v>7.5015154305529538E-3</v>
      </c>
      <c r="J1632" s="33">
        <f>($X$1592*$D$1605)*$X$1167</f>
        <v>7.4940478148705386E-2</v>
      </c>
    </row>
    <row r="1633" spans="1:62" ht="25.2" customHeight="1">
      <c r="A1633" s="425"/>
      <c r="B1633" s="300">
        <f t="shared" si="422"/>
        <v>2041</v>
      </c>
      <c r="C1633" s="311">
        <f t="shared" si="423"/>
        <v>51501</v>
      </c>
      <c r="D1633" s="33">
        <f>($Y$1591*$C$1604)*$Y$1162+$Y$1165*0</f>
        <v>6.0458690524761043E-2</v>
      </c>
      <c r="E1633" s="33">
        <f>($Y$1592*$D$1604)*$Y$1167</f>
        <v>0.61331846397911594</v>
      </c>
      <c r="F1633" s="2"/>
      <c r="G1633" s="300">
        <f t="shared" si="424"/>
        <v>2041</v>
      </c>
      <c r="H1633" s="311">
        <f t="shared" si="425"/>
        <v>51501</v>
      </c>
      <c r="I1633" s="33">
        <f>($Y$1591*$C$1605)*$Y$1162+$Y$1165*0</f>
        <v>7.4867845762403183E-3</v>
      </c>
      <c r="J1633" s="33">
        <f>($Y$1592*$D$1605)*$Y$1167</f>
        <v>7.6001894456950478E-2</v>
      </c>
    </row>
    <row r="1634" spans="1:62" ht="25.2" customHeight="1">
      <c r="A1634" s="425"/>
      <c r="B1634" s="300">
        <f t="shared" si="422"/>
        <v>2042</v>
      </c>
      <c r="C1634" s="311">
        <f t="shared" si="423"/>
        <v>51866</v>
      </c>
      <c r="D1634" s="33">
        <f>($Z$1591*$C$1604)*$Z$1162+$Z$1165*0</f>
        <v>6.0280559791411115E-2</v>
      </c>
      <c r="E1634" s="33">
        <f>($Z$1592*$D$1604)*$Z$1167</f>
        <v>0.62155508114504476</v>
      </c>
      <c r="F1634" s="2"/>
      <c r="G1634" s="300">
        <f t="shared" si="424"/>
        <v>2042</v>
      </c>
      <c r="H1634" s="311">
        <f t="shared" si="425"/>
        <v>51866</v>
      </c>
      <c r="I1634" s="33">
        <f>($Z$1591*$C$1605)*$Z$1162+$Z$1165*0</f>
        <v>7.4647261026706269E-3</v>
      </c>
      <c r="J1634" s="33">
        <f>($Z$1592*$D$1605)*$Z$1167</f>
        <v>7.7022568943848929E-2</v>
      </c>
    </row>
    <row r="1635" spans="1:62" ht="25.2" customHeight="1">
      <c r="A1635" s="425"/>
      <c r="B1635" s="300">
        <f t="shared" si="422"/>
        <v>2043</v>
      </c>
      <c r="C1635" s="311">
        <f t="shared" si="423"/>
        <v>52231</v>
      </c>
      <c r="D1635" s="33">
        <f>($AA$1591*$C$1604)*$AA$1162+$AA$1165*0</f>
        <v>5.9995055978762597E-2</v>
      </c>
      <c r="E1635" s="33">
        <f>($AA$1592*$D$1604)*$AA$1167</f>
        <v>0.62894116249088172</v>
      </c>
      <c r="F1635" s="2"/>
      <c r="G1635" s="300">
        <f t="shared" si="424"/>
        <v>2043</v>
      </c>
      <c r="H1635" s="311">
        <f t="shared" si="425"/>
        <v>52231</v>
      </c>
      <c r="I1635" s="33">
        <f>($AA$1591*$C$1605)*$AA$1162+$AA$1165*0</f>
        <v>7.4293712922630251E-3</v>
      </c>
      <c r="J1635" s="33">
        <f>($AA$1592*$D$1605)*$AA$1167</f>
        <v>7.7937845766357677E-2</v>
      </c>
    </row>
    <row r="1636" spans="1:62" ht="25.2" customHeight="1">
      <c r="A1636" s="425"/>
      <c r="B1636" s="300">
        <f t="shared" si="422"/>
        <v>2044</v>
      </c>
      <c r="C1636" s="311">
        <f t="shared" si="423"/>
        <v>52596</v>
      </c>
      <c r="D1636" s="33">
        <f>($AB$1591*$C$1604)*$AB$1162+$AB$1165*0</f>
        <v>5.9647293516681195E-2</v>
      </c>
      <c r="E1636" s="33">
        <f>($AB$1592*$D$1604)*$AB$1167</f>
        <v>0.63591435219439163</v>
      </c>
      <c r="F1636" s="2"/>
      <c r="G1636" s="300">
        <f t="shared" si="424"/>
        <v>2044</v>
      </c>
      <c r="H1636" s="311">
        <f t="shared" si="425"/>
        <v>52596</v>
      </c>
      <c r="I1636" s="33">
        <f>($AB$1591*$C$1605)*$AB$1162+$AB$1165*0</f>
        <v>7.3863068028619519E-3</v>
      </c>
      <c r="J1636" s="33">
        <f>($AB$1592*$D$1605)*$AB$1167</f>
        <v>7.8801957413080409E-2</v>
      </c>
    </row>
    <row r="1637" spans="1:62" ht="25.2" customHeight="1">
      <c r="A1637" s="425"/>
      <c r="B1637" s="300">
        <f t="shared" si="422"/>
        <v>2045</v>
      </c>
      <c r="C1637" s="311">
        <f t="shared" si="423"/>
        <v>52962</v>
      </c>
      <c r="D1637" s="33">
        <f>($AC$1591*$C$1604)*$AC$1162+$AC$1165*0</f>
        <v>5.928785160113724E-2</v>
      </c>
      <c r="E1637" s="33">
        <f>($AC$1592*$D$1604)*$AC$1167</f>
        <v>0.64300180425515552</v>
      </c>
      <c r="F1637" s="2"/>
      <c r="G1637" s="300">
        <f t="shared" si="424"/>
        <v>2045</v>
      </c>
      <c r="H1637" s="311">
        <f t="shared" si="425"/>
        <v>52962</v>
      </c>
      <c r="I1637" s="33">
        <f>($AC$1591*$C$1605)*$AC$1162+$AC$1165*0</f>
        <v>7.3417960110139764E-3</v>
      </c>
      <c r="J1637" s="33">
        <f>($AC$1592*$D$1605)*$AC$1167</f>
        <v>7.9680228352448729E-2</v>
      </c>
    </row>
    <row r="1638" spans="1:62" ht="25.2" customHeight="1">
      <c r="A1638" s="425"/>
      <c r="B1638" s="300">
        <f t="shared" si="422"/>
        <v>2046</v>
      </c>
      <c r="C1638" s="311">
        <f t="shared" si="423"/>
        <v>53327</v>
      </c>
      <c r="D1638" s="33">
        <f>($AD$1591*$C$1604)*$AD$1162+$AD$1165*0</f>
        <v>5.8919827822686802E-2</v>
      </c>
      <c r="E1638" s="33">
        <f>($AD$1592*$D$1604)*$AD$1167</f>
        <v>0.65024372984580436</v>
      </c>
      <c r="F1638" s="2"/>
      <c r="G1638" s="300">
        <f t="shared" si="424"/>
        <v>2046</v>
      </c>
      <c r="H1638" s="311">
        <f t="shared" si="425"/>
        <v>53327</v>
      </c>
      <c r="I1638" s="33">
        <f>($AD$1591*$C$1605)*$AD$1162+$AD$1165*0</f>
        <v>7.2962225008324421E-3</v>
      </c>
      <c r="J1638" s="33">
        <f>($AD$1592*$D$1605)*$AD$1167</f>
        <v>8.0577641518252793E-2</v>
      </c>
    </row>
    <row r="1639" spans="1:62" ht="25.2" customHeight="1">
      <c r="A1639" s="425"/>
      <c r="B1639" s="300">
        <f t="shared" si="422"/>
        <v>2047</v>
      </c>
      <c r="C1639" s="311">
        <f t="shared" si="423"/>
        <v>53692</v>
      </c>
      <c r="D1639" s="33">
        <f>($AE$1591*$C$1604)*$AE$1162+$AE$1165*0</f>
        <v>5.8539087798323924E-2</v>
      </c>
      <c r="E1639" s="33">
        <f>($AE$1592*$D$1604)*$AE$1167</f>
        <v>0.65760197749443328</v>
      </c>
      <c r="F1639" s="2"/>
      <c r="G1639" s="300">
        <f t="shared" si="424"/>
        <v>2047</v>
      </c>
      <c r="H1639" s="311">
        <f t="shared" si="425"/>
        <v>53692</v>
      </c>
      <c r="I1639" s="33">
        <f>($AE$1591*$C$1605)*$AE$1162+$AE$1165*0</f>
        <v>7.2490742990236404E-3</v>
      </c>
      <c r="J1639" s="33">
        <f>($AE$1592*$D$1605)*$AE$1167</f>
        <v>8.148946921303786E-2</v>
      </c>
    </row>
    <row r="1640" spans="1:62" ht="25.2" customHeight="1">
      <c r="A1640" s="425"/>
      <c r="B1640" s="300">
        <f t="shared" si="422"/>
        <v>2048</v>
      </c>
      <c r="C1640" s="311">
        <f t="shared" si="423"/>
        <v>54057</v>
      </c>
      <c r="D1640" s="33">
        <f>($AF$1591*$C$1604)*$AF$1162+$AF$1165*0</f>
        <v>5.8145183823985785E-2</v>
      </c>
      <c r="E1640" s="33">
        <f>($AF$1592*$D$1604)*$AF$1167</f>
        <v>0.6650777843508594</v>
      </c>
      <c r="F1640" s="2"/>
      <c r="G1640" s="300">
        <f t="shared" si="424"/>
        <v>2048</v>
      </c>
      <c r="H1640" s="311">
        <f t="shared" si="425"/>
        <v>54057</v>
      </c>
      <c r="I1640" s="33">
        <f>($AF$1591*$C$1605)*$AF$1162+$AF$1165*0</f>
        <v>7.2002959650240518E-3</v>
      </c>
      <c r="J1640" s="33">
        <f>($AF$1592*$D$1605)*$AF$1167</f>
        <v>8.2415864743341005E-2</v>
      </c>
    </row>
    <row r="1641" spans="1:62" ht="25.2" customHeight="1">
      <c r="A1641" s="425"/>
      <c r="B1641" s="300">
        <f t="shared" si="422"/>
        <v>2049</v>
      </c>
      <c r="C1641" s="311">
        <f t="shared" si="423"/>
        <v>54423</v>
      </c>
      <c r="D1641" s="33">
        <f>($AG$1591*$C$1604)*$AG$1162+$AG$1165*0</f>
        <v>5.773832280729118E-2</v>
      </c>
      <c r="E1641" s="33">
        <f>($AG$1592*$D$1604)*$AG$1167</f>
        <v>0.67268010595142258</v>
      </c>
      <c r="F1641" s="2"/>
      <c r="G1641" s="300">
        <f t="shared" si="424"/>
        <v>2049</v>
      </c>
      <c r="H1641" s="311">
        <f t="shared" si="425"/>
        <v>54423</v>
      </c>
      <c r="I1641" s="33">
        <f>($AG$1591*$C$1605)*$AG$1162+$AG$1165*0</f>
        <v>7.1499131208369931E-3</v>
      </c>
      <c r="J1641" s="33">
        <f>($AG$1592*$D$1605)*$AG$1167</f>
        <v>8.3357937871492371E-2</v>
      </c>
    </row>
    <row r="1642" spans="1:62" ht="25.2" customHeight="1">
      <c r="A1642" s="425"/>
      <c r="B1642" s="300">
        <f t="shared" si="422"/>
        <v>2050</v>
      </c>
      <c r="C1642" s="311">
        <f t="shared" si="423"/>
        <v>54788</v>
      </c>
      <c r="D1642" s="33">
        <f>($AH$1591*$C$1604)*$AH$1162+$AH$1165*0</f>
        <v>5.7269890371006653E-2</v>
      </c>
      <c r="E1642" s="33">
        <f>($AH$1592*$D$1604)*$AH$1167</f>
        <v>0.67983902780844974</v>
      </c>
      <c r="F1642" s="2"/>
      <c r="G1642" s="300">
        <f t="shared" si="424"/>
        <v>2050</v>
      </c>
      <c r="H1642" s="311">
        <f t="shared" si="425"/>
        <v>54788</v>
      </c>
      <c r="I1642" s="33">
        <f>($AH$1591*$C$1605)*$AH$1162+$AH$1165*0</f>
        <v>7.0919056994299843E-3</v>
      </c>
      <c r="J1642" s="33">
        <f>($AH$1592*$D$1605)*$AH$1167</f>
        <v>8.4245065286299603E-2</v>
      </c>
      <c r="K1642" s="64"/>
      <c r="L1642" s="64"/>
      <c r="M1642" s="64"/>
      <c r="N1642" s="64"/>
      <c r="O1642" s="64"/>
      <c r="P1642" s="64"/>
      <c r="Q1642" s="64"/>
      <c r="R1642" s="64"/>
      <c r="S1642" s="74"/>
      <c r="T1642" s="14"/>
      <c r="U1642" s="64"/>
      <c r="V1642" s="64"/>
      <c r="W1642" s="64"/>
      <c r="X1642" s="64"/>
      <c r="Y1642" s="64"/>
      <c r="Z1642" s="64"/>
      <c r="AA1642" s="64"/>
      <c r="AB1642" s="64"/>
      <c r="AC1642" s="64"/>
      <c r="AD1642" s="64"/>
      <c r="AE1642" s="64"/>
      <c r="AF1642" s="64"/>
      <c r="AG1642" s="64"/>
      <c r="AH1642" s="64"/>
      <c r="AI1642" s="64"/>
      <c r="AJ1642" s="64"/>
      <c r="AK1642" s="64"/>
      <c r="AL1642" s="64"/>
      <c r="AM1642" s="64"/>
      <c r="AN1642" s="64"/>
      <c r="AO1642" s="64"/>
      <c r="AP1642" s="64"/>
      <c r="AQ1642" s="64"/>
      <c r="AR1642" s="64"/>
      <c r="AS1642" s="64"/>
      <c r="AT1642" s="64"/>
      <c r="AU1642" s="64"/>
      <c r="AV1642" s="64"/>
      <c r="AW1642" s="64"/>
      <c r="AX1642" s="64"/>
      <c r="AY1642" s="64"/>
      <c r="AZ1642" s="64"/>
      <c r="BA1642" s="64"/>
      <c r="BB1642" s="64"/>
      <c r="BC1642" s="64"/>
      <c r="BD1642" s="64"/>
      <c r="BE1642" s="64"/>
      <c r="BF1642" s="64"/>
      <c r="BG1642" s="64"/>
      <c r="BH1642" s="64"/>
      <c r="BI1642" s="64"/>
      <c r="BJ1642" s="64"/>
    </row>
    <row r="1643" spans="1:62" ht="25.2" customHeight="1">
      <c r="A1643" s="425"/>
      <c r="B1643" s="300">
        <f t="shared" si="422"/>
        <v>2051</v>
      </c>
      <c r="C1643" s="311">
        <f t="shared" si="423"/>
        <v>55153</v>
      </c>
      <c r="D1643" s="33">
        <f>($AI$1591*$C$1604)*$AI$1162+$AI$1165*0</f>
        <v>5.7883602872895241E-2</v>
      </c>
      <c r="E1643" s="33">
        <f>($AI$1592*$D$1604)*$AI$1167</f>
        <v>0.68712428203078113</v>
      </c>
      <c r="F1643" s="2"/>
      <c r="G1643" s="300">
        <f t="shared" si="424"/>
        <v>2051</v>
      </c>
      <c r="H1643" s="311">
        <f t="shared" si="425"/>
        <v>55153</v>
      </c>
      <c r="I1643" s="33">
        <f>($AI$1591*$C$1605)*$AI$1162+$AI$1165*0</f>
        <v>7.1679035957374409E-3</v>
      </c>
      <c r="J1643" s="33">
        <f>($AI$1592*$D$1605)*$AI$1167</f>
        <v>8.5147847698727575E-2</v>
      </c>
      <c r="K1643" s="64"/>
      <c r="L1643" s="64"/>
      <c r="M1643" s="64"/>
      <c r="N1643" s="64"/>
      <c r="O1643" s="64"/>
      <c r="P1643" s="64"/>
      <c r="Q1643" s="64"/>
      <c r="R1643" s="64"/>
      <c r="S1643" s="74"/>
      <c r="T1643" s="14"/>
      <c r="U1643" s="64"/>
      <c r="V1643" s="64"/>
      <c r="W1643" s="64"/>
      <c r="X1643" s="64"/>
      <c r="Y1643" s="64"/>
      <c r="Z1643" s="64"/>
      <c r="AA1643" s="64"/>
      <c r="AB1643" s="64"/>
      <c r="AC1643" s="64"/>
      <c r="AD1643" s="64"/>
      <c r="AE1643" s="64"/>
      <c r="AF1643" s="64"/>
      <c r="AG1643" s="64"/>
      <c r="AH1643" s="64"/>
      <c r="AI1643" s="64"/>
      <c r="AJ1643" s="64"/>
      <c r="AK1643" s="64"/>
      <c r="AL1643" s="64"/>
      <c r="AM1643" s="64"/>
      <c r="AN1643" s="64"/>
      <c r="AO1643" s="64"/>
      <c r="AP1643" s="64"/>
      <c r="AQ1643" s="64"/>
      <c r="AR1643" s="64"/>
      <c r="AS1643" s="64"/>
      <c r="AT1643" s="64"/>
      <c r="AU1643" s="64"/>
      <c r="AV1643" s="64"/>
      <c r="AW1643" s="64"/>
      <c r="AX1643" s="64"/>
      <c r="AY1643" s="64"/>
      <c r="AZ1643" s="64"/>
      <c r="BA1643" s="64"/>
      <c r="BB1643" s="64"/>
      <c r="BC1643" s="64"/>
      <c r="BD1643" s="64"/>
      <c r="BE1643" s="64"/>
      <c r="BF1643" s="64"/>
      <c r="BG1643" s="64"/>
      <c r="BH1643" s="64"/>
      <c r="BI1643" s="64"/>
      <c r="BJ1643" s="64"/>
    </row>
    <row r="1644" spans="1:62" ht="25.2" customHeight="1">
      <c r="A1644" s="425"/>
      <c r="B1644" s="300">
        <f t="shared" si="422"/>
        <v>2052</v>
      </c>
      <c r="C1644" s="311">
        <f t="shared" si="423"/>
        <v>55518</v>
      </c>
      <c r="D1644" s="33">
        <f>($AJ$1591*$C$1604)*$AJ$1162+$AJ$1165*0</f>
        <v>5.8508575995969175E-2</v>
      </c>
      <c r="E1644" s="33">
        <f>($AJ$1592*$D$1604)*$AJ$1167</f>
        <v>0.69454320875902387</v>
      </c>
      <c r="F1644" s="2"/>
      <c r="G1644" s="300">
        <f t="shared" si="424"/>
        <v>2052</v>
      </c>
      <c r="H1644" s="311">
        <f t="shared" si="425"/>
        <v>55518</v>
      </c>
      <c r="I1644" s="33">
        <f>($AJ$1591*$C$1605)*$AJ$1162+$AJ$1165*0</f>
        <v>7.2452959292098034E-3</v>
      </c>
      <c r="J1644" s="33">
        <f>($AJ$1592*$D$1605)*$AJ$1167</f>
        <v>8.6067194692662122E-2</v>
      </c>
      <c r="K1644" s="64"/>
      <c r="L1644" s="64"/>
      <c r="M1644" s="64"/>
      <c r="N1644" s="64"/>
      <c r="O1644" s="64"/>
      <c r="P1644" s="64"/>
      <c r="Q1644" s="64"/>
      <c r="R1644" s="64"/>
      <c r="S1644" s="74"/>
      <c r="T1644" s="14"/>
      <c r="U1644" s="64"/>
      <c r="V1644" s="64"/>
      <c r="W1644" s="64"/>
      <c r="X1644" s="64"/>
      <c r="Y1644" s="64"/>
      <c r="Z1644" s="64"/>
      <c r="AA1644" s="64"/>
      <c r="AB1644" s="64"/>
      <c r="AC1644" s="64"/>
      <c r="AD1644" s="64"/>
      <c r="AE1644" s="64"/>
      <c r="AF1644" s="64"/>
      <c r="AG1644" s="64"/>
      <c r="AH1644" s="64"/>
      <c r="AI1644" s="64"/>
      <c r="AJ1644" s="64"/>
      <c r="AK1644" s="64"/>
      <c r="AL1644" s="64"/>
      <c r="AM1644" s="64"/>
      <c r="AN1644" s="64"/>
      <c r="AO1644" s="64"/>
      <c r="AP1644" s="64"/>
      <c r="AQ1644" s="64"/>
      <c r="AR1644" s="64"/>
      <c r="AS1644" s="64"/>
      <c r="AT1644" s="64"/>
      <c r="AU1644" s="64"/>
      <c r="AV1644" s="64"/>
      <c r="AW1644" s="64"/>
      <c r="AX1644" s="64"/>
      <c r="AY1644" s="64"/>
      <c r="AZ1644" s="64"/>
      <c r="BA1644" s="64"/>
      <c r="BB1644" s="64"/>
      <c r="BC1644" s="64"/>
      <c r="BD1644" s="64"/>
      <c r="BE1644" s="64"/>
      <c r="BF1644" s="64"/>
      <c r="BG1644" s="64"/>
      <c r="BH1644" s="64"/>
      <c r="BI1644" s="64"/>
      <c r="BJ1644" s="64"/>
    </row>
    <row r="1645" spans="1:62" ht="25.2" customHeight="1">
      <c r="A1645" s="425"/>
      <c r="B1645" s="300">
        <f t="shared" si="422"/>
        <v>2053</v>
      </c>
      <c r="C1645" s="311">
        <f t="shared" si="423"/>
        <v>55884</v>
      </c>
      <c r="D1645" s="33">
        <f>($AK$1591*$C$1604)*$AK$1162+$AK$1165*0</f>
        <v>5.9149366635979472E-2</v>
      </c>
      <c r="E1645" s="33">
        <f>($AK$1592*$D$1604)*$AK$1167</f>
        <v>0.70214990196048144</v>
      </c>
      <c r="F1645" s="2"/>
      <c r="G1645" s="300">
        <f t="shared" si="424"/>
        <v>2053</v>
      </c>
      <c r="H1645" s="311">
        <f t="shared" si="425"/>
        <v>55884</v>
      </c>
      <c r="I1645" s="33">
        <f>($AK$1591*$C$1605)*$AK$1162+$AK$1165*0</f>
        <v>7.3246469941863667E-3</v>
      </c>
      <c r="J1645" s="33">
        <f>($AK$1592*$D$1605)*$AK$1167</f>
        <v>8.7009809545821451E-2</v>
      </c>
      <c r="K1645" s="64"/>
      <c r="L1645" s="64"/>
      <c r="M1645" s="64"/>
      <c r="N1645" s="64"/>
      <c r="O1645" s="64"/>
      <c r="P1645" s="64"/>
      <c r="Q1645" s="64"/>
      <c r="R1645" s="64"/>
      <c r="S1645" s="74"/>
      <c r="T1645" s="14"/>
      <c r="U1645" s="64"/>
      <c r="V1645" s="64"/>
      <c r="W1645" s="64"/>
      <c r="X1645" s="64"/>
      <c r="Y1645" s="64"/>
      <c r="Z1645" s="64"/>
      <c r="AA1645" s="64"/>
      <c r="AB1645" s="64"/>
      <c r="AC1645" s="64"/>
      <c r="AD1645" s="64"/>
      <c r="AE1645" s="64"/>
      <c r="AF1645" s="64"/>
      <c r="AG1645" s="64"/>
      <c r="AH1645" s="64"/>
      <c r="AI1645" s="64"/>
      <c r="AJ1645" s="64"/>
      <c r="AK1645" s="64"/>
      <c r="AL1645" s="64"/>
      <c r="AM1645" s="64"/>
      <c r="AN1645" s="64"/>
      <c r="AO1645" s="64"/>
      <c r="AP1645" s="64"/>
      <c r="AQ1645" s="64"/>
      <c r="AR1645" s="64"/>
      <c r="AS1645" s="64"/>
      <c r="AT1645" s="64"/>
      <c r="AU1645" s="64"/>
      <c r="AV1645" s="64"/>
      <c r="AW1645" s="64"/>
      <c r="AX1645" s="64"/>
      <c r="AY1645" s="64"/>
      <c r="AZ1645" s="64"/>
      <c r="BA1645" s="64"/>
      <c r="BB1645" s="64"/>
      <c r="BC1645" s="64"/>
      <c r="BD1645" s="64"/>
      <c r="BE1645" s="64"/>
      <c r="BF1645" s="64"/>
      <c r="BG1645" s="64"/>
      <c r="BH1645" s="64"/>
      <c r="BI1645" s="64"/>
      <c r="BJ1645" s="64"/>
    </row>
    <row r="1646" spans="1:62" ht="25.2" customHeight="1">
      <c r="A1646" s="425"/>
      <c r="B1646" s="300">
        <f t="shared" si="422"/>
        <v>2054</v>
      </c>
      <c r="C1646" s="311">
        <f t="shared" si="423"/>
        <v>56249</v>
      </c>
      <c r="D1646" s="33">
        <f>($AL$1591*$C$1604)*$AL$1162+$AL$1165*0</f>
        <v>5.9850324427416758E-2</v>
      </c>
      <c r="E1646" s="33">
        <f>($AL$1592*$D$1604)*$AL$1167</f>
        <v>0.71047082697672226</v>
      </c>
      <c r="F1646" s="2"/>
      <c r="G1646" s="300">
        <f t="shared" si="424"/>
        <v>2054</v>
      </c>
      <c r="H1646" s="311">
        <f t="shared" si="425"/>
        <v>56249</v>
      </c>
      <c r="I1646" s="33">
        <f>($AL$1591*$C$1605)*$AL$1162+$AL$1165*0</f>
        <v>7.4114487415609456E-3</v>
      </c>
      <c r="J1646" s="33">
        <f>($AL$1592*$D$1605)*$AL$1167</f>
        <v>8.8040931388730898E-2</v>
      </c>
      <c r="K1646" s="64"/>
      <c r="L1646" s="64"/>
      <c r="M1646" s="64"/>
      <c r="N1646" s="64"/>
      <c r="O1646" s="64"/>
      <c r="P1646" s="64"/>
      <c r="Q1646" s="64"/>
      <c r="R1646" s="64"/>
      <c r="S1646" s="74"/>
      <c r="T1646" s="14"/>
      <c r="U1646" s="64"/>
      <c r="V1646" s="64"/>
      <c r="W1646" s="64"/>
      <c r="X1646" s="64"/>
      <c r="Y1646" s="64"/>
      <c r="Z1646" s="64"/>
      <c r="AA1646" s="64"/>
      <c r="AB1646" s="64"/>
      <c r="AC1646" s="64"/>
      <c r="AD1646" s="64"/>
      <c r="AE1646" s="64"/>
      <c r="AF1646" s="64"/>
      <c r="AG1646" s="64"/>
      <c r="AH1646" s="64"/>
      <c r="AI1646" s="64"/>
      <c r="AJ1646" s="64"/>
      <c r="AK1646" s="64"/>
      <c r="AL1646" s="64"/>
      <c r="AM1646" s="64"/>
      <c r="AN1646" s="64"/>
      <c r="AO1646" s="64"/>
      <c r="AP1646" s="64"/>
      <c r="AQ1646" s="64"/>
      <c r="AR1646" s="64"/>
      <c r="AS1646" s="64"/>
      <c r="AT1646" s="64"/>
      <c r="AU1646" s="64"/>
      <c r="AV1646" s="64"/>
      <c r="AW1646" s="64"/>
      <c r="AX1646" s="64"/>
      <c r="AY1646" s="64"/>
      <c r="AZ1646" s="64"/>
      <c r="BA1646" s="64"/>
      <c r="BB1646" s="64"/>
      <c r="BC1646" s="64"/>
      <c r="BD1646" s="64"/>
      <c r="BE1646" s="64"/>
      <c r="BF1646" s="64"/>
      <c r="BG1646" s="64"/>
      <c r="BH1646" s="64"/>
      <c r="BI1646" s="64"/>
      <c r="BJ1646" s="64"/>
    </row>
    <row r="1647" spans="1:62" ht="25.2" customHeight="1">
      <c r="A1647" s="425"/>
      <c r="B1647" s="300">
        <f t="shared" si="422"/>
        <v>2055</v>
      </c>
      <c r="C1647" s="311">
        <f t="shared" si="423"/>
        <v>56614</v>
      </c>
      <c r="D1647" s="33">
        <f>($AM$1591*$C$1604)*$AM$1162+$AM$1165*0</f>
        <v>6.0565720238701978E-2</v>
      </c>
      <c r="E1647" s="33">
        <f>($AM$1592*$D$1604)*$AM$1167</f>
        <v>0.71896314274145789</v>
      </c>
      <c r="F1647" s="2"/>
      <c r="G1647" s="300">
        <f t="shared" si="424"/>
        <v>2055</v>
      </c>
      <c r="H1647" s="311">
        <f t="shared" si="425"/>
        <v>56614</v>
      </c>
      <c r="I1647" s="33">
        <f>($AM$1591*$C$1605)*$AM$1162+$AM$1165*0</f>
        <v>7.5000383930957154E-3</v>
      </c>
      <c r="J1647" s="33">
        <f>($AM$1592*$D$1605)*$AM$1167</f>
        <v>8.909329182519822E-2</v>
      </c>
      <c r="K1647" s="64"/>
      <c r="L1647" s="64"/>
      <c r="M1647" s="64"/>
      <c r="N1647" s="64"/>
      <c r="O1647" s="64"/>
      <c r="P1647" s="64"/>
      <c r="Q1647" s="64"/>
      <c r="R1647" s="64"/>
      <c r="S1647" s="74"/>
      <c r="T1647" s="14"/>
      <c r="U1647" s="64"/>
      <c r="V1647" s="64"/>
      <c r="W1647" s="64"/>
      <c r="X1647" s="64"/>
      <c r="Y1647" s="64"/>
      <c r="Z1647" s="64"/>
      <c r="AA1647" s="64"/>
      <c r="AB1647" s="64"/>
      <c r="AC1647" s="64"/>
      <c r="AD1647" s="64"/>
      <c r="AE1647" s="64"/>
      <c r="AF1647" s="64"/>
      <c r="AG1647" s="64"/>
      <c r="AH1647" s="64"/>
      <c r="AI1647" s="64"/>
      <c r="AJ1647" s="64"/>
      <c r="AK1647" s="64"/>
      <c r="AL1647" s="64"/>
      <c r="AM1647" s="64"/>
      <c r="AN1647" s="64"/>
      <c r="AO1647" s="64"/>
      <c r="AP1647" s="64"/>
      <c r="AQ1647" s="64"/>
      <c r="AR1647" s="64"/>
      <c r="AS1647" s="64"/>
      <c r="AT1647" s="64"/>
      <c r="AU1647" s="64"/>
      <c r="AV1647" s="64"/>
      <c r="AW1647" s="64"/>
      <c r="AX1647" s="64"/>
      <c r="AY1647" s="64"/>
      <c r="AZ1647" s="64"/>
      <c r="BA1647" s="64"/>
      <c r="BB1647" s="64"/>
      <c r="BC1647" s="64"/>
      <c r="BD1647" s="64"/>
      <c r="BE1647" s="64"/>
      <c r="BF1647" s="64"/>
      <c r="BG1647" s="64"/>
      <c r="BH1647" s="64"/>
      <c r="BI1647" s="64"/>
      <c r="BJ1647" s="64"/>
    </row>
    <row r="1648" spans="1:62" ht="25.2" customHeight="1">
      <c r="A1648" s="425"/>
      <c r="B1648" s="300">
        <f t="shared" si="422"/>
        <v>2056</v>
      </c>
      <c r="C1648" s="311">
        <f t="shared" si="423"/>
        <v>56979</v>
      </c>
      <c r="D1648" s="33">
        <f>($AN$1591*$C$1604)*$AN$1162+$AN$1165*0</f>
        <v>6.1296550914965504E-2</v>
      </c>
      <c r="E1648" s="33">
        <f>($AN$1592*$D$1604)*$AN$1167</f>
        <v>0.72763868259712916</v>
      </c>
      <c r="F1648" s="2"/>
      <c r="G1648" s="300">
        <f t="shared" si="424"/>
        <v>2056</v>
      </c>
      <c r="H1648" s="311">
        <f t="shared" si="425"/>
        <v>56979</v>
      </c>
      <c r="I1648" s="33">
        <f>($AN$1591*$C$1605)*$AN$1162+$AN$1165*0</f>
        <v>7.5905393911722815E-3</v>
      </c>
      <c r="J1648" s="33">
        <f>($AN$1592*$D$1605)*$AN$1167</f>
        <v>9.0168357232800644E-2</v>
      </c>
      <c r="K1648" s="64"/>
      <c r="L1648" s="64"/>
      <c r="M1648" s="64"/>
      <c r="N1648" s="64"/>
      <c r="O1648" s="64"/>
      <c r="P1648" s="64"/>
      <c r="Q1648" s="64"/>
      <c r="R1648" s="64"/>
      <c r="S1648" s="74"/>
      <c r="T1648" s="14"/>
      <c r="U1648" s="64"/>
      <c r="V1648" s="64"/>
      <c r="W1648" s="64"/>
      <c r="X1648" s="64"/>
      <c r="Y1648" s="64"/>
      <c r="Z1648" s="64"/>
      <c r="AA1648" s="64"/>
      <c r="AB1648" s="64"/>
      <c r="AC1648" s="64"/>
      <c r="AD1648" s="64"/>
      <c r="AE1648" s="64"/>
      <c r="AF1648" s="64"/>
      <c r="AG1648" s="64"/>
      <c r="AH1648" s="64"/>
      <c r="AI1648" s="64"/>
      <c r="AJ1648" s="64"/>
      <c r="AK1648" s="64"/>
      <c r="AL1648" s="64"/>
      <c r="AM1648" s="64"/>
      <c r="AN1648" s="64"/>
      <c r="AO1648" s="64"/>
      <c r="AP1648" s="64"/>
      <c r="AQ1648" s="64"/>
      <c r="AR1648" s="64"/>
      <c r="AS1648" s="64"/>
      <c r="AT1648" s="64"/>
      <c r="AU1648" s="64"/>
      <c r="AV1648" s="64"/>
      <c r="AW1648" s="64"/>
      <c r="AX1648" s="64"/>
      <c r="AY1648" s="64"/>
      <c r="AZ1648" s="64"/>
      <c r="BA1648" s="64"/>
      <c r="BB1648" s="64"/>
      <c r="BC1648" s="64"/>
      <c r="BD1648" s="64"/>
      <c r="BE1648" s="64"/>
      <c r="BF1648" s="64"/>
      <c r="BG1648" s="64"/>
      <c r="BH1648" s="64"/>
      <c r="BI1648" s="64"/>
      <c r="BJ1648" s="64"/>
    </row>
    <row r="1649" spans="1:62" ht="25.2" customHeight="1">
      <c r="A1649" s="425"/>
      <c r="B1649" s="300">
        <f t="shared" si="422"/>
        <v>2057</v>
      </c>
      <c r="C1649" s="311">
        <f t="shared" si="423"/>
        <v>57345</v>
      </c>
      <c r="D1649" s="33">
        <f>($AO$1591*$C$1604)*$AO$1162+$AO$1165*0</f>
        <v>6.2043089416928647E-2</v>
      </c>
      <c r="E1649" s="33">
        <f>($AO$1592*$D$1604)*$AO$1167</f>
        <v>0.73650068680402281</v>
      </c>
      <c r="F1649" s="2"/>
      <c r="G1649" s="300">
        <f t="shared" si="424"/>
        <v>2057</v>
      </c>
      <c r="H1649" s="311">
        <f t="shared" si="425"/>
        <v>57345</v>
      </c>
      <c r="I1649" s="33">
        <f>($AO$1591*$C$1605)*$AO$1162+$AO$1165*0</f>
        <v>7.6829855373516821E-3</v>
      </c>
      <c r="J1649" s="33">
        <f>($AO$1592*$D$1605)*$AO$1167</f>
        <v>9.1266529141794908E-2</v>
      </c>
      <c r="K1649" s="64"/>
      <c r="L1649" s="64"/>
      <c r="M1649" s="64"/>
      <c r="N1649" s="64"/>
      <c r="O1649" s="64"/>
      <c r="P1649" s="64"/>
      <c r="Q1649" s="64"/>
      <c r="R1649" s="64"/>
      <c r="S1649" s="74"/>
      <c r="T1649" s="14"/>
      <c r="U1649" s="64"/>
      <c r="V1649" s="64"/>
      <c r="W1649" s="64"/>
      <c r="X1649" s="64"/>
      <c r="Y1649" s="64"/>
      <c r="Z1649" s="64"/>
      <c r="AA1649" s="64"/>
      <c r="AB1649" s="64"/>
      <c r="AC1649" s="64"/>
      <c r="AD1649" s="64"/>
      <c r="AE1649" s="64"/>
      <c r="AF1649" s="64"/>
      <c r="AG1649" s="64"/>
      <c r="AH1649" s="64"/>
      <c r="AI1649" s="64"/>
      <c r="AJ1649" s="64"/>
      <c r="AK1649" s="64"/>
      <c r="AL1649" s="64"/>
      <c r="AM1649" s="64"/>
      <c r="AN1649" s="64"/>
      <c r="AO1649" s="64"/>
      <c r="AP1649" s="64"/>
      <c r="AQ1649" s="64"/>
      <c r="AR1649" s="64"/>
      <c r="AS1649" s="64"/>
      <c r="AT1649" s="64"/>
      <c r="AU1649" s="64"/>
      <c r="AV1649" s="64"/>
      <c r="AW1649" s="64"/>
      <c r="AX1649" s="64"/>
      <c r="AY1649" s="64"/>
      <c r="AZ1649" s="64"/>
      <c r="BA1649" s="64"/>
      <c r="BB1649" s="64"/>
      <c r="BC1649" s="64"/>
      <c r="BD1649" s="64"/>
      <c r="BE1649" s="64"/>
      <c r="BF1649" s="64"/>
      <c r="BG1649" s="64"/>
      <c r="BH1649" s="64"/>
      <c r="BI1649" s="64"/>
      <c r="BJ1649" s="64"/>
    </row>
    <row r="1650" spans="1:62" ht="25.2" customHeight="1">
      <c r="A1650" s="425"/>
      <c r="B1650" s="300">
        <f t="shared" si="422"/>
        <v>2058</v>
      </c>
      <c r="C1650" s="311">
        <f t="shared" si="423"/>
        <v>57710</v>
      </c>
      <c r="D1650" s="33">
        <f>($AP$1591*$C$1604)*$AP$1162+$AP$1165*0</f>
        <v>6.2855737678112936E-2</v>
      </c>
      <c r="E1650" s="33">
        <f>($AP$1592*$D$1604)*$AP$1167</f>
        <v>0.74614746629416551</v>
      </c>
      <c r="F1650" s="2"/>
      <c r="G1650" s="300">
        <f t="shared" si="424"/>
        <v>2058</v>
      </c>
      <c r="H1650" s="311">
        <f t="shared" si="425"/>
        <v>57710</v>
      </c>
      <c r="I1650" s="33">
        <f>($AP$1591*$C$1605)*$AP$1162+$AP$1165*0</f>
        <v>7.7836182572292526E-3</v>
      </c>
      <c r="J1650" s="33">
        <f>($AP$1592*$D$1605)*$AP$1167</f>
        <v>9.2461949726237433E-2</v>
      </c>
      <c r="K1650" s="64"/>
      <c r="L1650" s="64"/>
      <c r="M1650" s="64"/>
      <c r="N1650" s="64"/>
      <c r="O1650" s="64"/>
      <c r="P1650" s="64"/>
      <c r="Q1650" s="64"/>
      <c r="R1650" s="64"/>
      <c r="S1650" s="74"/>
      <c r="T1650" s="14"/>
      <c r="U1650" s="64"/>
      <c r="V1650" s="64"/>
      <c r="W1650" s="64"/>
      <c r="X1650" s="64"/>
      <c r="Y1650" s="64"/>
      <c r="Z1650" s="64"/>
      <c r="AA1650" s="64"/>
      <c r="AB1650" s="64"/>
      <c r="AC1650" s="64"/>
      <c r="AD1650" s="64"/>
      <c r="AE1650" s="64"/>
      <c r="AF1650" s="64"/>
      <c r="AG1650" s="64"/>
      <c r="AH1650" s="64"/>
      <c r="AI1650" s="64"/>
      <c r="AJ1650" s="64"/>
      <c r="AK1650" s="64"/>
      <c r="AL1650" s="64"/>
      <c r="AM1650" s="64"/>
      <c r="AN1650" s="64"/>
      <c r="AO1650" s="64"/>
      <c r="AP1650" s="64"/>
      <c r="AQ1650" s="64"/>
      <c r="AR1650" s="64"/>
      <c r="AS1650" s="64"/>
      <c r="AT1650" s="64"/>
      <c r="AU1650" s="64"/>
      <c r="AV1650" s="64"/>
      <c r="AW1650" s="64"/>
      <c r="AX1650" s="64"/>
      <c r="AY1650" s="64"/>
      <c r="AZ1650" s="64"/>
      <c r="BA1650" s="64"/>
      <c r="BB1650" s="64"/>
      <c r="BC1650" s="64"/>
      <c r="BD1650" s="64"/>
      <c r="BE1650" s="64"/>
      <c r="BF1650" s="64"/>
      <c r="BG1650" s="64"/>
      <c r="BH1650" s="64"/>
      <c r="BI1650" s="64"/>
      <c r="BJ1650" s="64"/>
    </row>
    <row r="1651" spans="1:62" ht="25.2" customHeight="1">
      <c r="A1651" s="425"/>
      <c r="B1651" s="300">
        <f t="shared" si="422"/>
        <v>2059</v>
      </c>
      <c r="C1651" s="311">
        <f t="shared" si="423"/>
        <v>58075</v>
      </c>
      <c r="D1651" s="33">
        <f>($AQ$1591*$C$1604)*$AQ$1162+$AQ$1165*0</f>
        <v>6.3690576638682911E-2</v>
      </c>
      <c r="E1651" s="33">
        <f>($AQ$1592*$D$1604)*$AQ$1167</f>
        <v>0.75605766698869725</v>
      </c>
      <c r="F1651" s="2"/>
      <c r="G1651" s="300">
        <f t="shared" si="424"/>
        <v>2059</v>
      </c>
      <c r="H1651" s="311">
        <f t="shared" si="425"/>
        <v>58075</v>
      </c>
      <c r="I1651" s="33">
        <f>($AQ$1591*$C$1605)*$AQ$1162+$AQ$1165*0</f>
        <v>7.8869989192877528E-3</v>
      </c>
      <c r="J1651" s="33">
        <f>($AQ$1592*$D$1605)*$AQ$1167</f>
        <v>9.3690013238864112E-2</v>
      </c>
      <c r="K1651" s="64"/>
      <c r="L1651" s="64"/>
      <c r="M1651" s="64"/>
      <c r="N1651" s="64"/>
      <c r="O1651" s="64"/>
      <c r="P1651" s="64"/>
      <c r="Q1651" s="64"/>
      <c r="R1651" s="64"/>
      <c r="S1651" s="74"/>
      <c r="T1651" s="14"/>
      <c r="U1651" s="64"/>
      <c r="V1651" s="64"/>
      <c r="W1651" s="64"/>
      <c r="X1651" s="64"/>
      <c r="Y1651" s="64"/>
      <c r="Z1651" s="64"/>
      <c r="AA1651" s="64"/>
      <c r="AB1651" s="64"/>
      <c r="AC1651" s="64"/>
      <c r="AD1651" s="64"/>
      <c r="AE1651" s="64"/>
      <c r="AF1651" s="64"/>
      <c r="AG1651" s="64"/>
      <c r="AH1651" s="64"/>
      <c r="AI1651" s="64"/>
      <c r="AJ1651" s="64"/>
      <c r="AK1651" s="64"/>
      <c r="AL1651" s="64"/>
      <c r="AM1651" s="64"/>
      <c r="AN1651" s="64"/>
      <c r="AO1651" s="64"/>
      <c r="AP1651" s="64"/>
      <c r="AQ1651" s="64"/>
      <c r="AR1651" s="64"/>
      <c r="AS1651" s="64"/>
      <c r="AT1651" s="64"/>
      <c r="AU1651" s="64"/>
      <c r="AV1651" s="64"/>
      <c r="AW1651" s="64"/>
      <c r="AX1651" s="64"/>
      <c r="AY1651" s="64"/>
      <c r="AZ1651" s="64"/>
      <c r="BA1651" s="64"/>
      <c r="BB1651" s="64"/>
      <c r="BC1651" s="64"/>
      <c r="BD1651" s="64"/>
      <c r="BE1651" s="64"/>
      <c r="BF1651" s="64"/>
      <c r="BG1651" s="64"/>
      <c r="BH1651" s="64"/>
      <c r="BI1651" s="64"/>
      <c r="BJ1651" s="64"/>
    </row>
    <row r="1652" spans="1:62" ht="25.2" customHeight="1">
      <c r="A1652" s="425"/>
      <c r="B1652" s="300">
        <f t="shared" si="422"/>
        <v>2060</v>
      </c>
      <c r="C1652" s="311">
        <f t="shared" si="423"/>
        <v>58440</v>
      </c>
      <c r="D1652" s="33">
        <f>($AR$1591*$C$1604)*$AR$1162+$AR$1165*0</f>
        <v>6.454399706954192E-2</v>
      </c>
      <c r="E1652" s="33">
        <f>($AR$1592*$D$1604)*$AR$1167</f>
        <v>0.76618844447523471</v>
      </c>
      <c r="F1652" s="2"/>
      <c r="G1652" s="300">
        <f t="shared" si="424"/>
        <v>2060</v>
      </c>
      <c r="H1652" s="311">
        <f t="shared" si="425"/>
        <v>58440</v>
      </c>
      <c r="I1652" s="33">
        <f>($AR$1591*$C$1605)*$AR$1162+$AR$1165*0</f>
        <v>7.9926805816483842E-3</v>
      </c>
      <c r="J1652" s="33">
        <f>($AR$1592*$D$1605)*$AR$1167</f>
        <v>9.4945410437088512E-2</v>
      </c>
      <c r="K1652" s="64"/>
      <c r="L1652" s="64"/>
      <c r="M1652" s="64"/>
      <c r="N1652" s="64"/>
      <c r="O1652" s="64"/>
      <c r="P1652" s="64"/>
      <c r="Q1652" s="64"/>
      <c r="R1652" s="64"/>
      <c r="S1652" s="74"/>
      <c r="T1652" s="14"/>
      <c r="U1652" s="64"/>
      <c r="V1652" s="64"/>
      <c r="W1652" s="64"/>
      <c r="X1652" s="64"/>
      <c r="Y1652" s="64"/>
      <c r="Z1652" s="64"/>
      <c r="AA1652" s="64"/>
      <c r="AB1652" s="64"/>
      <c r="AC1652" s="64"/>
      <c r="AD1652" s="64"/>
      <c r="AE1652" s="64"/>
      <c r="AF1652" s="64"/>
      <c r="AG1652" s="64"/>
      <c r="AH1652" s="64"/>
      <c r="AI1652" s="64"/>
      <c r="AJ1652" s="64"/>
      <c r="AK1652" s="64"/>
      <c r="AL1652" s="64"/>
      <c r="AM1652" s="64"/>
      <c r="AN1652" s="64"/>
      <c r="AO1652" s="64"/>
      <c r="AP1652" s="64"/>
      <c r="AQ1652" s="64"/>
      <c r="AR1652" s="64"/>
      <c r="AS1652" s="64"/>
      <c r="AT1652" s="64"/>
      <c r="AU1652" s="64"/>
      <c r="AV1652" s="64"/>
      <c r="AW1652" s="64"/>
      <c r="AX1652" s="64"/>
      <c r="AY1652" s="64"/>
      <c r="AZ1652" s="64"/>
      <c r="BA1652" s="64"/>
      <c r="BB1652" s="64"/>
      <c r="BC1652" s="64"/>
      <c r="BD1652" s="64"/>
      <c r="BE1652" s="64"/>
      <c r="BF1652" s="64"/>
      <c r="BG1652" s="64"/>
      <c r="BH1652" s="64"/>
      <c r="BI1652" s="64"/>
      <c r="BJ1652" s="64"/>
    </row>
    <row r="1653" spans="1:62" ht="25.2" customHeight="1">
      <c r="A1653" s="426"/>
      <c r="B1653" s="300">
        <f t="shared" si="422"/>
        <v>2061</v>
      </c>
      <c r="C1653" s="311">
        <f t="shared" si="423"/>
        <v>58806</v>
      </c>
      <c r="D1653" s="33">
        <f>($AS$1591*$C$1604)*$AS$1162+$AS$1165*0</f>
        <v>6.5464667829318354E-2</v>
      </c>
      <c r="E1653" s="33">
        <f>($AS$1592*$D$1604)*$AS$1167</f>
        <v>0.77711753671206818</v>
      </c>
      <c r="F1653" s="2"/>
      <c r="G1653" s="300">
        <f t="shared" si="424"/>
        <v>2061</v>
      </c>
      <c r="H1653" s="311">
        <f t="shared" si="425"/>
        <v>58806</v>
      </c>
      <c r="I1653" s="33">
        <f>($AS$1591*$C$1605)*$AS$1162+$AS$1165*0</f>
        <v>8.1066900579414014E-3</v>
      </c>
      <c r="J1653" s="33">
        <f>($AS$1592*$D$1605)*$AS$1167</f>
        <v>9.6299734109826299E-2</v>
      </c>
      <c r="K1653" s="64"/>
      <c r="L1653" s="64"/>
      <c r="M1653" s="64"/>
      <c r="N1653" s="64"/>
      <c r="O1653" s="64"/>
      <c r="P1653" s="64"/>
      <c r="Q1653" s="64"/>
      <c r="R1653" s="64"/>
      <c r="S1653" s="74"/>
      <c r="T1653" s="14"/>
      <c r="U1653" s="64"/>
      <c r="V1653" s="64"/>
      <c r="W1653" s="64"/>
      <c r="X1653" s="64"/>
      <c r="Y1653" s="64"/>
      <c r="Z1653" s="64"/>
      <c r="AA1653" s="64"/>
      <c r="AB1653" s="64"/>
      <c r="AC1653" s="64"/>
      <c r="AD1653" s="64"/>
      <c r="AE1653" s="64"/>
      <c r="AF1653" s="64"/>
      <c r="AG1653" s="64"/>
      <c r="AH1653" s="64"/>
      <c r="AI1653" s="64"/>
      <c r="AJ1653" s="64"/>
      <c r="AK1653" s="64"/>
      <c r="AL1653" s="64"/>
      <c r="AM1653" s="64"/>
      <c r="AN1653" s="64"/>
      <c r="AO1653" s="64"/>
      <c r="AP1653" s="64"/>
      <c r="AQ1653" s="64"/>
      <c r="AR1653" s="64"/>
      <c r="AS1653" s="64"/>
      <c r="AT1653" s="64"/>
      <c r="AU1653" s="64"/>
      <c r="AV1653" s="64"/>
      <c r="AW1653" s="64"/>
      <c r="AX1653" s="64"/>
      <c r="AY1653" s="64"/>
      <c r="AZ1653" s="64"/>
      <c r="BA1653" s="64"/>
      <c r="BB1653" s="64"/>
      <c r="BC1653" s="64"/>
      <c r="BD1653" s="64"/>
      <c r="BE1653" s="64"/>
      <c r="BF1653" s="64"/>
      <c r="BG1653" s="64"/>
      <c r="BH1653" s="64"/>
      <c r="BI1653" s="64"/>
      <c r="BJ1653" s="64"/>
    </row>
    <row r="1654" spans="1:62" ht="25.2" customHeight="1">
      <c r="B1654" s="79"/>
      <c r="C1654" s="64"/>
      <c r="D1654" s="64"/>
      <c r="E1654" s="48"/>
      <c r="F1654" s="2"/>
      <c r="G1654" s="79"/>
      <c r="H1654" s="39"/>
      <c r="I1654" s="64"/>
      <c r="J1654" s="64"/>
      <c r="K1654" s="64"/>
      <c r="L1654" s="64"/>
      <c r="M1654" s="64"/>
      <c r="N1654" s="64"/>
      <c r="O1654" s="64"/>
      <c r="P1654" s="64"/>
      <c r="Q1654" s="64"/>
      <c r="R1654" s="64"/>
      <c r="S1654" s="64"/>
      <c r="T1654" s="64"/>
      <c r="U1654" s="64"/>
      <c r="V1654" s="64"/>
      <c r="W1654" s="64"/>
      <c r="X1654" s="64"/>
      <c r="Y1654" s="64"/>
      <c r="Z1654" s="64"/>
      <c r="AA1654" s="64"/>
      <c r="AB1654" s="64"/>
      <c r="AC1654" s="64"/>
      <c r="AD1654" s="64"/>
      <c r="AE1654" s="64"/>
      <c r="AF1654" s="64"/>
      <c r="AG1654" s="64"/>
      <c r="AH1654" s="64"/>
      <c r="AI1654" s="64"/>
      <c r="AJ1654" s="64"/>
      <c r="AK1654" s="64"/>
      <c r="AL1654" s="64"/>
      <c r="AM1654" s="64"/>
      <c r="AN1654" s="64"/>
      <c r="AO1654" s="64"/>
      <c r="AP1654" s="64"/>
      <c r="AQ1654" s="64"/>
      <c r="AR1654" s="64"/>
      <c r="AS1654" s="64"/>
      <c r="AT1654" s="64"/>
      <c r="AU1654" s="64"/>
      <c r="AV1654" s="64"/>
      <c r="AW1654" s="64"/>
      <c r="AX1654" s="64"/>
      <c r="AY1654" s="64"/>
      <c r="AZ1654" s="64"/>
      <c r="BA1654" s="64"/>
      <c r="BB1654" s="64"/>
      <c r="BC1654" s="64"/>
      <c r="BD1654" s="64"/>
      <c r="BE1654" s="64"/>
      <c r="BF1654" s="64"/>
      <c r="BG1654" s="64"/>
      <c r="BH1654" s="64"/>
      <c r="BI1654" s="64"/>
      <c r="BJ1654" s="64"/>
    </row>
    <row r="1655" spans="1:62" ht="25.2" customHeight="1">
      <c r="B1655" s="79"/>
      <c r="C1655" s="64"/>
      <c r="D1655" s="64"/>
      <c r="E1655" s="48"/>
      <c r="F1655" s="2"/>
      <c r="G1655" s="79"/>
      <c r="H1655" s="39"/>
      <c r="I1655" s="64"/>
      <c r="J1655" s="64"/>
      <c r="K1655" s="64"/>
      <c r="L1655" s="64"/>
      <c r="M1655" s="64"/>
      <c r="N1655" s="64"/>
      <c r="O1655" s="64"/>
      <c r="P1655" s="64"/>
      <c r="Q1655" s="64"/>
      <c r="R1655" s="64"/>
      <c r="S1655" s="64"/>
      <c r="T1655" s="64"/>
      <c r="U1655" s="64"/>
      <c r="V1655" s="64"/>
      <c r="W1655" s="64"/>
      <c r="X1655" s="64"/>
      <c r="Y1655" s="64"/>
      <c r="Z1655" s="64"/>
      <c r="AA1655" s="64"/>
      <c r="AB1655" s="64"/>
      <c r="AC1655" s="64"/>
      <c r="AD1655" s="64"/>
      <c r="AE1655" s="64"/>
      <c r="AF1655" s="64"/>
      <c r="AG1655" s="64"/>
      <c r="AH1655" s="64"/>
      <c r="AI1655" s="64"/>
      <c r="AJ1655" s="64"/>
      <c r="AK1655" s="64"/>
      <c r="AL1655" s="64"/>
      <c r="AM1655" s="64"/>
      <c r="AN1655" s="64"/>
      <c r="AO1655" s="64"/>
      <c r="AP1655" s="64"/>
      <c r="AQ1655" s="64"/>
      <c r="AR1655" s="64"/>
      <c r="AS1655" s="64"/>
      <c r="AT1655" s="64"/>
      <c r="AU1655" s="64"/>
      <c r="AV1655" s="64"/>
      <c r="AW1655" s="64"/>
      <c r="AX1655" s="64"/>
      <c r="AY1655" s="64"/>
      <c r="AZ1655" s="64"/>
      <c r="BA1655" s="64"/>
      <c r="BB1655" s="64"/>
      <c r="BC1655" s="64"/>
      <c r="BD1655" s="64"/>
      <c r="BE1655" s="64"/>
      <c r="BF1655" s="64"/>
      <c r="BG1655" s="64"/>
      <c r="BH1655" s="64"/>
      <c r="BI1655" s="64"/>
      <c r="BJ1655" s="64"/>
    </row>
    <row r="1656" spans="1:62" ht="25.2" customHeight="1">
      <c r="B1656" s="24"/>
      <c r="C1656" s="72"/>
      <c r="D1656" s="72"/>
      <c r="E1656" s="72"/>
      <c r="F1656" s="39"/>
      <c r="G1656" s="39"/>
      <c r="H1656" s="64"/>
      <c r="I1656" s="64"/>
      <c r="J1656" s="64"/>
      <c r="K1656" s="64"/>
      <c r="L1656" s="64"/>
      <c r="M1656" s="64"/>
      <c r="N1656" s="64"/>
      <c r="O1656" s="64"/>
      <c r="P1656" s="64"/>
      <c r="Q1656" s="64"/>
      <c r="R1656" s="64"/>
      <c r="S1656" s="64"/>
      <c r="T1656" s="64"/>
      <c r="U1656" s="64"/>
      <c r="V1656" s="64"/>
      <c r="W1656" s="64"/>
      <c r="X1656" s="64"/>
      <c r="Y1656" s="64"/>
      <c r="Z1656" s="64"/>
      <c r="AA1656" s="64"/>
      <c r="AB1656" s="64"/>
      <c r="AC1656" s="64"/>
      <c r="AD1656" s="64"/>
      <c r="AE1656" s="64"/>
      <c r="AF1656" s="64"/>
      <c r="AG1656" s="64"/>
      <c r="AH1656" s="64"/>
      <c r="AI1656" s="64"/>
      <c r="AJ1656" s="64"/>
      <c r="AK1656" s="64"/>
      <c r="AL1656" s="64"/>
      <c r="AM1656" s="64"/>
      <c r="AN1656" s="64"/>
      <c r="AO1656" s="64"/>
      <c r="AP1656" s="64"/>
      <c r="AQ1656" s="64"/>
      <c r="AR1656" s="64"/>
      <c r="AS1656" s="64"/>
      <c r="AT1656" s="64"/>
      <c r="AU1656" s="64"/>
      <c r="AV1656" s="64"/>
      <c r="AW1656" s="64"/>
      <c r="AX1656" s="64"/>
      <c r="AY1656" s="64"/>
      <c r="AZ1656" s="64"/>
      <c r="BA1656" s="64"/>
      <c r="BB1656" s="64"/>
      <c r="BC1656" s="64"/>
      <c r="BD1656" s="64"/>
      <c r="BE1656" s="64"/>
      <c r="BF1656" s="64"/>
      <c r="BG1656" s="64"/>
      <c r="BH1656" s="64"/>
      <c r="BI1656" s="64"/>
      <c r="BJ1656" s="64"/>
    </row>
    <row r="1657" spans="1:62" ht="25.2" customHeight="1">
      <c r="A1657" s="303" t="s">
        <v>384</v>
      </c>
      <c r="B1657" s="383" t="s">
        <v>515</v>
      </c>
      <c r="C1657" s="384"/>
      <c r="D1657" s="384"/>
      <c r="E1657" s="384"/>
      <c r="F1657" s="384"/>
      <c r="G1657" s="384"/>
      <c r="H1657" s="75"/>
      <c r="I1657" s="75"/>
      <c r="J1657" s="75"/>
      <c r="K1657" s="75"/>
      <c r="L1657" s="75"/>
      <c r="M1657" s="75"/>
      <c r="N1657" s="75"/>
      <c r="O1657" s="75"/>
      <c r="P1657" s="75"/>
      <c r="Q1657" s="75"/>
      <c r="R1657" s="75"/>
      <c r="S1657" s="75"/>
      <c r="T1657" s="75"/>
      <c r="U1657" s="75"/>
      <c r="V1657" s="75"/>
      <c r="W1657" s="75"/>
      <c r="X1657" s="75"/>
      <c r="Y1657" s="75"/>
      <c r="Z1657" s="75"/>
      <c r="AA1657" s="75"/>
      <c r="AB1657" s="75"/>
      <c r="AC1657" s="75"/>
      <c r="AD1657" s="75"/>
      <c r="AE1657" s="75"/>
      <c r="AF1657" s="75"/>
      <c r="AG1657" s="75"/>
      <c r="AH1657" s="75"/>
      <c r="AI1657" s="75"/>
      <c r="AJ1657" s="75"/>
      <c r="AK1657" s="75"/>
      <c r="AL1657" s="75"/>
      <c r="AM1657" s="75"/>
      <c r="AN1657" s="75"/>
      <c r="AO1657" s="75"/>
      <c r="AP1657" s="75"/>
      <c r="AQ1657" s="75"/>
      <c r="AR1657" s="75"/>
      <c r="AS1657" s="75"/>
      <c r="AT1657" s="75"/>
      <c r="AU1657" s="75"/>
      <c r="AV1657" s="75"/>
      <c r="AW1657" s="75"/>
      <c r="AX1657" s="75"/>
      <c r="AY1657" s="75"/>
      <c r="AZ1657" s="75"/>
      <c r="BA1657" s="75"/>
      <c r="BB1657" s="75"/>
      <c r="BC1657" s="75"/>
      <c r="BD1657" s="75"/>
      <c r="BE1657" s="75"/>
      <c r="BF1657" s="75"/>
      <c r="BG1657" s="75"/>
      <c r="BH1657" s="75"/>
      <c r="BI1657" s="75"/>
      <c r="BJ1657" s="75"/>
    </row>
    <row r="1658" spans="1:62" ht="25.2" customHeight="1">
      <c r="B1658" s="236" t="s">
        <v>342</v>
      </c>
      <c r="C1658" s="88">
        <v>2001</v>
      </c>
      <c r="D1658" s="88">
        <f t="shared" ref="D1658:BJ1658" si="426">C1658+1</f>
        <v>2002</v>
      </c>
      <c r="E1658" s="88">
        <f t="shared" si="426"/>
        <v>2003</v>
      </c>
      <c r="F1658" s="88">
        <f t="shared" si="426"/>
        <v>2004</v>
      </c>
      <c r="G1658" s="88">
        <f t="shared" si="426"/>
        <v>2005</v>
      </c>
      <c r="H1658" s="88">
        <f t="shared" si="426"/>
        <v>2006</v>
      </c>
      <c r="I1658" s="88">
        <f t="shared" si="426"/>
        <v>2007</v>
      </c>
      <c r="J1658" s="88">
        <f t="shared" si="426"/>
        <v>2008</v>
      </c>
      <c r="K1658" s="88">
        <f t="shared" si="426"/>
        <v>2009</v>
      </c>
      <c r="L1658" s="88">
        <f t="shared" si="426"/>
        <v>2010</v>
      </c>
      <c r="M1658" s="88">
        <f t="shared" si="426"/>
        <v>2011</v>
      </c>
      <c r="N1658" s="88">
        <f t="shared" si="426"/>
        <v>2012</v>
      </c>
      <c r="O1658" s="88">
        <f t="shared" si="426"/>
        <v>2013</v>
      </c>
      <c r="P1658" s="88">
        <f t="shared" si="426"/>
        <v>2014</v>
      </c>
      <c r="Q1658" s="88">
        <f t="shared" si="426"/>
        <v>2015</v>
      </c>
      <c r="R1658" s="88">
        <f t="shared" si="426"/>
        <v>2016</v>
      </c>
      <c r="S1658" s="88">
        <f t="shared" si="426"/>
        <v>2017</v>
      </c>
      <c r="T1658" s="88">
        <f t="shared" si="426"/>
        <v>2018</v>
      </c>
      <c r="U1658" s="88">
        <f t="shared" si="426"/>
        <v>2019</v>
      </c>
      <c r="V1658" s="88">
        <f t="shared" si="426"/>
        <v>2020</v>
      </c>
      <c r="W1658" s="88">
        <f t="shared" si="426"/>
        <v>2021</v>
      </c>
      <c r="X1658" s="88">
        <f t="shared" si="426"/>
        <v>2022</v>
      </c>
      <c r="Y1658" s="88">
        <f t="shared" si="426"/>
        <v>2023</v>
      </c>
      <c r="Z1658" s="88">
        <f t="shared" si="426"/>
        <v>2024</v>
      </c>
      <c r="AA1658" s="88">
        <f t="shared" si="426"/>
        <v>2025</v>
      </c>
      <c r="AB1658" s="88">
        <f t="shared" si="426"/>
        <v>2026</v>
      </c>
      <c r="AC1658" s="88">
        <f t="shared" si="426"/>
        <v>2027</v>
      </c>
      <c r="AD1658" s="88">
        <f t="shared" si="426"/>
        <v>2028</v>
      </c>
      <c r="AE1658" s="88">
        <f t="shared" si="426"/>
        <v>2029</v>
      </c>
      <c r="AF1658" s="88">
        <f t="shared" si="426"/>
        <v>2030</v>
      </c>
      <c r="AG1658" s="88">
        <f t="shared" si="426"/>
        <v>2031</v>
      </c>
      <c r="AH1658" s="88">
        <f t="shared" si="426"/>
        <v>2032</v>
      </c>
      <c r="AI1658" s="88">
        <f t="shared" si="426"/>
        <v>2033</v>
      </c>
      <c r="AJ1658" s="88">
        <f t="shared" si="426"/>
        <v>2034</v>
      </c>
      <c r="AK1658" s="88">
        <f t="shared" si="426"/>
        <v>2035</v>
      </c>
      <c r="AL1658" s="88">
        <f t="shared" si="426"/>
        <v>2036</v>
      </c>
      <c r="AM1658" s="88">
        <f t="shared" si="426"/>
        <v>2037</v>
      </c>
      <c r="AN1658" s="88">
        <f t="shared" si="426"/>
        <v>2038</v>
      </c>
      <c r="AO1658" s="88">
        <f t="shared" si="426"/>
        <v>2039</v>
      </c>
      <c r="AP1658" s="88">
        <f t="shared" si="426"/>
        <v>2040</v>
      </c>
      <c r="AQ1658" s="88">
        <f t="shared" si="426"/>
        <v>2041</v>
      </c>
      <c r="AR1658" s="88">
        <f t="shared" si="426"/>
        <v>2042</v>
      </c>
      <c r="AS1658" s="88">
        <f t="shared" si="426"/>
        <v>2043</v>
      </c>
      <c r="AT1658" s="88">
        <f t="shared" si="426"/>
        <v>2044</v>
      </c>
      <c r="AU1658" s="88">
        <f t="shared" si="426"/>
        <v>2045</v>
      </c>
      <c r="AV1658" s="88">
        <f t="shared" si="426"/>
        <v>2046</v>
      </c>
      <c r="AW1658" s="88">
        <f t="shared" si="426"/>
        <v>2047</v>
      </c>
      <c r="AX1658" s="88">
        <f t="shared" si="426"/>
        <v>2048</v>
      </c>
      <c r="AY1658" s="88">
        <f t="shared" si="426"/>
        <v>2049</v>
      </c>
      <c r="AZ1658" s="88">
        <f t="shared" si="426"/>
        <v>2050</v>
      </c>
      <c r="BA1658" s="88">
        <f t="shared" si="426"/>
        <v>2051</v>
      </c>
      <c r="BB1658" s="88">
        <f t="shared" si="426"/>
        <v>2052</v>
      </c>
      <c r="BC1658" s="88">
        <f t="shared" si="426"/>
        <v>2053</v>
      </c>
      <c r="BD1658" s="88">
        <f t="shared" si="426"/>
        <v>2054</v>
      </c>
      <c r="BE1658" s="88">
        <f t="shared" si="426"/>
        <v>2055</v>
      </c>
      <c r="BF1658" s="88">
        <f t="shared" si="426"/>
        <v>2056</v>
      </c>
      <c r="BG1658" s="88">
        <f t="shared" si="426"/>
        <v>2057</v>
      </c>
      <c r="BH1658" s="88">
        <f t="shared" si="426"/>
        <v>2058</v>
      </c>
      <c r="BI1658" s="88">
        <f t="shared" si="426"/>
        <v>2059</v>
      </c>
      <c r="BJ1658" s="88">
        <f t="shared" si="426"/>
        <v>2060</v>
      </c>
    </row>
    <row r="1659" spans="1:62" s="10" customFormat="1" ht="25.2" customHeight="1">
      <c r="B1659" s="21" t="s">
        <v>505</v>
      </c>
      <c r="C1659" s="43"/>
      <c r="D1659" s="43"/>
      <c r="E1659" s="43"/>
      <c r="F1659" s="43"/>
      <c r="G1659" s="47"/>
      <c r="H1659" s="75"/>
      <c r="I1659" s="75"/>
      <c r="J1659" s="75"/>
      <c r="K1659" s="75"/>
      <c r="L1659" s="75"/>
      <c r="M1659" s="75"/>
      <c r="N1659" s="75"/>
      <c r="O1659" s="75"/>
      <c r="P1659" s="75"/>
      <c r="Q1659" s="75"/>
      <c r="R1659" s="75"/>
      <c r="S1659" s="75"/>
      <c r="T1659" s="75"/>
      <c r="U1659" s="75"/>
      <c r="V1659" s="75"/>
      <c r="W1659" s="75"/>
      <c r="X1659" s="75"/>
      <c r="Y1659" s="75"/>
      <c r="Z1659" s="75"/>
      <c r="AA1659" s="75"/>
      <c r="AB1659" s="75"/>
      <c r="AC1659" s="75"/>
      <c r="AD1659" s="75"/>
      <c r="AE1659" s="75"/>
      <c r="AF1659" s="75"/>
      <c r="AG1659" s="75"/>
      <c r="AH1659" s="75"/>
      <c r="AI1659" s="75"/>
      <c r="AJ1659" s="75"/>
      <c r="AK1659" s="75"/>
      <c r="AL1659" s="75"/>
      <c r="AM1659" s="75"/>
      <c r="AN1659" s="75"/>
      <c r="AO1659" s="75"/>
      <c r="AP1659" s="75"/>
      <c r="AQ1659" s="75"/>
      <c r="AR1659" s="75"/>
      <c r="AS1659" s="75"/>
      <c r="AT1659" s="75"/>
      <c r="AU1659" s="75"/>
      <c r="AV1659" s="75"/>
      <c r="AW1659" s="75"/>
      <c r="AX1659" s="75"/>
      <c r="AY1659" s="75"/>
      <c r="AZ1659" s="75"/>
      <c r="BA1659" s="75"/>
      <c r="BB1659" s="75"/>
      <c r="BC1659" s="75"/>
      <c r="BD1659" s="75"/>
      <c r="BE1659" s="75"/>
      <c r="BF1659" s="75"/>
      <c r="BG1659" s="75"/>
      <c r="BH1659" s="75"/>
      <c r="BI1659" s="75"/>
      <c r="BJ1659" s="75"/>
    </row>
    <row r="1660" spans="1:62" ht="25.2" customHeight="1">
      <c r="B1660" s="237" t="s">
        <v>343</v>
      </c>
      <c r="C1660" s="43"/>
      <c r="D1660" s="43"/>
      <c r="E1660" s="43"/>
      <c r="F1660" s="43"/>
      <c r="G1660" s="47"/>
      <c r="H1660" s="75"/>
      <c r="I1660" s="75"/>
      <c r="J1660" s="75"/>
      <c r="K1660" s="75"/>
      <c r="L1660" s="75"/>
      <c r="M1660" s="75"/>
      <c r="N1660" s="75"/>
      <c r="O1660" s="75"/>
      <c r="P1660" s="75"/>
      <c r="Q1660" s="75"/>
      <c r="R1660" s="75"/>
      <c r="S1660" s="75"/>
      <c r="T1660" s="75"/>
      <c r="U1660" s="75"/>
      <c r="V1660" s="75"/>
      <c r="W1660" s="75"/>
      <c r="X1660" s="75"/>
      <c r="Y1660" s="75"/>
      <c r="Z1660" s="75"/>
      <c r="AA1660" s="75"/>
      <c r="AB1660" s="75"/>
      <c r="AC1660" s="75"/>
      <c r="AD1660" s="75"/>
      <c r="AE1660" s="75"/>
      <c r="AF1660" s="75"/>
      <c r="AG1660" s="75"/>
      <c r="AH1660" s="75"/>
      <c r="AI1660" s="75"/>
      <c r="AJ1660" s="75"/>
      <c r="AK1660" s="75"/>
      <c r="AL1660" s="75"/>
      <c r="AM1660" s="75"/>
      <c r="AN1660" s="75"/>
      <c r="AO1660" s="75"/>
      <c r="AP1660" s="75"/>
      <c r="AQ1660" s="75"/>
      <c r="AR1660" s="75"/>
      <c r="AS1660" s="75"/>
      <c r="AT1660" s="75"/>
      <c r="AU1660" s="75"/>
      <c r="AV1660" s="75"/>
      <c r="AW1660" s="75"/>
      <c r="AX1660" s="75"/>
      <c r="AY1660" s="75"/>
      <c r="AZ1660" s="75"/>
      <c r="BA1660" s="75"/>
      <c r="BB1660" s="75"/>
      <c r="BC1660" s="75"/>
      <c r="BD1660" s="75"/>
      <c r="BE1660" s="75"/>
      <c r="BF1660" s="75"/>
      <c r="BG1660" s="75"/>
      <c r="BH1660" s="75"/>
      <c r="BI1660" s="75"/>
      <c r="BJ1660" s="75"/>
    </row>
    <row r="1661" spans="1:62" ht="25.2" customHeight="1">
      <c r="B1661" s="60"/>
      <c r="C1661" s="88">
        <f t="shared" ref="C1661:BJ1661" si="427">C$1667</f>
        <v>2001</v>
      </c>
      <c r="D1661" s="88">
        <f t="shared" si="427"/>
        <v>2002</v>
      </c>
      <c r="E1661" s="88">
        <f t="shared" si="427"/>
        <v>2003</v>
      </c>
      <c r="F1661" s="88">
        <f t="shared" si="427"/>
        <v>2004</v>
      </c>
      <c r="G1661" s="88">
        <f t="shared" si="427"/>
        <v>2005</v>
      </c>
      <c r="H1661" s="88">
        <f t="shared" si="427"/>
        <v>2006</v>
      </c>
      <c r="I1661" s="88">
        <f t="shared" si="427"/>
        <v>2007</v>
      </c>
      <c r="J1661" s="88">
        <f t="shared" si="427"/>
        <v>2008</v>
      </c>
      <c r="K1661" s="88">
        <f t="shared" si="427"/>
        <v>2009</v>
      </c>
      <c r="L1661" s="88">
        <f t="shared" si="427"/>
        <v>2010</v>
      </c>
      <c r="M1661" s="88">
        <f t="shared" si="427"/>
        <v>2011</v>
      </c>
      <c r="N1661" s="88">
        <f t="shared" si="427"/>
        <v>2012</v>
      </c>
      <c r="O1661" s="88">
        <f t="shared" si="427"/>
        <v>2013</v>
      </c>
      <c r="P1661" s="88">
        <f t="shared" si="427"/>
        <v>2014</v>
      </c>
      <c r="Q1661" s="88">
        <f t="shared" si="427"/>
        <v>2015</v>
      </c>
      <c r="R1661" s="88">
        <f t="shared" si="427"/>
        <v>2016</v>
      </c>
      <c r="S1661" s="88">
        <f t="shared" si="427"/>
        <v>2017</v>
      </c>
      <c r="T1661" s="88">
        <f t="shared" si="427"/>
        <v>2018</v>
      </c>
      <c r="U1661" s="88">
        <f t="shared" si="427"/>
        <v>2019</v>
      </c>
      <c r="V1661" s="88">
        <f t="shared" si="427"/>
        <v>2020</v>
      </c>
      <c r="W1661" s="88">
        <f t="shared" si="427"/>
        <v>2021</v>
      </c>
      <c r="X1661" s="88">
        <f t="shared" si="427"/>
        <v>2022</v>
      </c>
      <c r="Y1661" s="88">
        <f t="shared" si="427"/>
        <v>2023</v>
      </c>
      <c r="Z1661" s="88">
        <f t="shared" si="427"/>
        <v>2024</v>
      </c>
      <c r="AA1661" s="88">
        <f t="shared" si="427"/>
        <v>2025</v>
      </c>
      <c r="AB1661" s="88">
        <f t="shared" si="427"/>
        <v>2026</v>
      </c>
      <c r="AC1661" s="88">
        <f t="shared" si="427"/>
        <v>2027</v>
      </c>
      <c r="AD1661" s="88">
        <f t="shared" si="427"/>
        <v>2028</v>
      </c>
      <c r="AE1661" s="88">
        <f t="shared" si="427"/>
        <v>2029</v>
      </c>
      <c r="AF1661" s="88">
        <f t="shared" si="427"/>
        <v>2030</v>
      </c>
      <c r="AG1661" s="88">
        <f t="shared" si="427"/>
        <v>2031</v>
      </c>
      <c r="AH1661" s="88">
        <f t="shared" si="427"/>
        <v>2032</v>
      </c>
      <c r="AI1661" s="88">
        <f t="shared" si="427"/>
        <v>2033</v>
      </c>
      <c r="AJ1661" s="88">
        <f t="shared" si="427"/>
        <v>2034</v>
      </c>
      <c r="AK1661" s="88">
        <f t="shared" si="427"/>
        <v>2035</v>
      </c>
      <c r="AL1661" s="88">
        <f t="shared" si="427"/>
        <v>2036</v>
      </c>
      <c r="AM1661" s="88">
        <f t="shared" si="427"/>
        <v>2037</v>
      </c>
      <c r="AN1661" s="88">
        <f t="shared" si="427"/>
        <v>2038</v>
      </c>
      <c r="AO1661" s="88">
        <f t="shared" si="427"/>
        <v>2039</v>
      </c>
      <c r="AP1661" s="88">
        <f t="shared" si="427"/>
        <v>2040</v>
      </c>
      <c r="AQ1661" s="88">
        <f t="shared" si="427"/>
        <v>2041</v>
      </c>
      <c r="AR1661" s="88">
        <f t="shared" si="427"/>
        <v>2042</v>
      </c>
      <c r="AS1661" s="88">
        <f t="shared" si="427"/>
        <v>2043</v>
      </c>
      <c r="AT1661" s="88">
        <f t="shared" si="427"/>
        <v>2044</v>
      </c>
      <c r="AU1661" s="88">
        <f t="shared" si="427"/>
        <v>2045</v>
      </c>
      <c r="AV1661" s="88">
        <f t="shared" si="427"/>
        <v>2046</v>
      </c>
      <c r="AW1661" s="88">
        <f t="shared" si="427"/>
        <v>2047</v>
      </c>
      <c r="AX1661" s="88">
        <f t="shared" si="427"/>
        <v>2048</v>
      </c>
      <c r="AY1661" s="88">
        <f t="shared" si="427"/>
        <v>2049</v>
      </c>
      <c r="AZ1661" s="88">
        <f t="shared" si="427"/>
        <v>2050</v>
      </c>
      <c r="BA1661" s="88">
        <f t="shared" si="427"/>
        <v>2051</v>
      </c>
      <c r="BB1661" s="88">
        <f t="shared" si="427"/>
        <v>2052</v>
      </c>
      <c r="BC1661" s="88">
        <f t="shared" si="427"/>
        <v>2053</v>
      </c>
      <c r="BD1661" s="88">
        <f t="shared" si="427"/>
        <v>2054</v>
      </c>
      <c r="BE1661" s="88">
        <f t="shared" si="427"/>
        <v>2055</v>
      </c>
      <c r="BF1661" s="88">
        <f t="shared" si="427"/>
        <v>2056</v>
      </c>
      <c r="BG1661" s="88">
        <f t="shared" si="427"/>
        <v>2057</v>
      </c>
      <c r="BH1661" s="88">
        <f t="shared" si="427"/>
        <v>2058</v>
      </c>
      <c r="BI1661" s="88">
        <f t="shared" si="427"/>
        <v>2059</v>
      </c>
      <c r="BJ1661" s="88">
        <f t="shared" si="427"/>
        <v>2060</v>
      </c>
    </row>
    <row r="1662" spans="1:62" s="10" customFormat="1" ht="25.2" customHeight="1">
      <c r="B1662" s="86" t="s">
        <v>83</v>
      </c>
      <c r="C1662" s="238">
        <v>105.5</v>
      </c>
      <c r="D1662" s="238">
        <v>101.9</v>
      </c>
      <c r="E1662" s="239">
        <v>100.8</v>
      </c>
      <c r="F1662" s="239">
        <v>103.5</v>
      </c>
      <c r="G1662" s="239">
        <v>102.1</v>
      </c>
      <c r="H1662" s="239">
        <v>101</v>
      </c>
      <c r="I1662" s="239">
        <v>102.5</v>
      </c>
      <c r="J1662" s="239">
        <v>104.2</v>
      </c>
      <c r="K1662" s="239">
        <v>103.5</v>
      </c>
      <c r="L1662" s="239">
        <v>102.6</v>
      </c>
      <c r="M1662" s="239">
        <v>104.3</v>
      </c>
      <c r="N1662" s="239">
        <v>103.7</v>
      </c>
      <c r="O1662" s="239">
        <v>100.9</v>
      </c>
      <c r="P1662" s="239">
        <v>100</v>
      </c>
      <c r="Q1662" s="239">
        <v>99.1</v>
      </c>
      <c r="R1662" s="239">
        <v>99.4</v>
      </c>
      <c r="S1662" s="240">
        <v>102</v>
      </c>
      <c r="T1662" s="240">
        <v>101.6</v>
      </c>
      <c r="U1662" s="240">
        <v>102.3</v>
      </c>
      <c r="V1662" s="240">
        <v>103.4</v>
      </c>
      <c r="W1662" s="240">
        <v>105.1</v>
      </c>
      <c r="X1662" s="323">
        <v>114.4</v>
      </c>
      <c r="Y1662" s="323">
        <v>111.4</v>
      </c>
      <c r="Z1662" s="241"/>
      <c r="AA1662" s="241"/>
      <c r="AB1662" s="241"/>
      <c r="AC1662" s="241"/>
      <c r="AD1662" s="241"/>
      <c r="AE1662" s="241"/>
      <c r="AF1662" s="241"/>
      <c r="AG1662" s="241"/>
      <c r="AH1662" s="241"/>
      <c r="AI1662" s="241"/>
      <c r="AJ1662" s="241"/>
      <c r="AK1662" s="241"/>
      <c r="AL1662" s="241"/>
      <c r="AM1662" s="241"/>
      <c r="AN1662" s="241"/>
      <c r="AO1662" s="241"/>
      <c r="AP1662" s="241"/>
      <c r="AQ1662" s="241"/>
      <c r="AR1662" s="241"/>
      <c r="AS1662" s="241"/>
      <c r="AT1662" s="241"/>
      <c r="AU1662" s="241"/>
      <c r="AV1662" s="241"/>
      <c r="AW1662" s="241"/>
      <c r="AX1662" s="241"/>
      <c r="AY1662" s="241"/>
      <c r="AZ1662" s="241"/>
      <c r="BA1662" s="241"/>
      <c r="BB1662" s="241"/>
      <c r="BC1662" s="241"/>
      <c r="BD1662" s="241"/>
      <c r="BE1662" s="241"/>
      <c r="BF1662" s="241"/>
      <c r="BG1662" s="241"/>
      <c r="BH1662" s="241"/>
      <c r="BI1662" s="241"/>
      <c r="BJ1662" s="241"/>
    </row>
    <row r="1663" spans="1:62" s="10" customFormat="1" ht="25.2" customHeight="1">
      <c r="B1663" s="21" t="s">
        <v>506</v>
      </c>
      <c r="C1663" s="56"/>
      <c r="D1663" s="56"/>
      <c r="E1663" s="56"/>
      <c r="F1663" s="56"/>
      <c r="G1663" s="56"/>
      <c r="H1663" s="56"/>
      <c r="I1663" s="56"/>
      <c r="J1663" s="56"/>
      <c r="K1663" s="56"/>
      <c r="L1663" s="56"/>
      <c r="M1663" s="56"/>
      <c r="N1663" s="56"/>
      <c r="O1663" s="56"/>
      <c r="P1663" s="56"/>
      <c r="Q1663" s="56"/>
      <c r="R1663" s="56"/>
      <c r="S1663" s="56"/>
      <c r="T1663" s="56"/>
      <c r="U1663" s="56"/>
      <c r="V1663" s="56"/>
      <c r="W1663" s="56"/>
      <c r="X1663" s="56"/>
      <c r="Y1663" s="56"/>
      <c r="Z1663" s="56"/>
      <c r="AA1663" s="56"/>
      <c r="AB1663" s="56"/>
      <c r="AC1663" s="56"/>
      <c r="AD1663" s="76"/>
      <c r="AE1663" s="60"/>
      <c r="AF1663" s="60"/>
      <c r="AG1663" s="60"/>
      <c r="AH1663" s="60"/>
      <c r="AI1663" s="60"/>
      <c r="AJ1663" s="60"/>
      <c r="AK1663" s="60"/>
      <c r="AL1663" s="60"/>
      <c r="AM1663" s="60"/>
      <c r="AN1663" s="60"/>
      <c r="AO1663" s="60"/>
      <c r="AP1663" s="60"/>
      <c r="AQ1663" s="60"/>
      <c r="AR1663" s="60"/>
      <c r="AS1663" s="60"/>
      <c r="AT1663" s="60"/>
      <c r="AU1663" s="60"/>
      <c r="AV1663" s="60"/>
      <c r="AW1663" s="60"/>
      <c r="AX1663" s="60"/>
      <c r="AY1663" s="60"/>
      <c r="AZ1663" s="60"/>
      <c r="BA1663" s="60"/>
      <c r="BB1663" s="60"/>
      <c r="BC1663" s="60"/>
      <c r="BD1663" s="60"/>
      <c r="BE1663" s="60"/>
      <c r="BF1663" s="60"/>
      <c r="BG1663" s="60"/>
      <c r="BH1663" s="60"/>
      <c r="BI1663" s="60"/>
      <c r="BJ1663" s="60"/>
    </row>
    <row r="1664" spans="1:62" ht="25.2" customHeight="1">
      <c r="B1664" s="60"/>
      <c r="C1664" s="88">
        <v>2001</v>
      </c>
      <c r="D1664" s="88">
        <f t="shared" ref="D1664:BJ1664" si="428">C1664+1</f>
        <v>2002</v>
      </c>
      <c r="E1664" s="88">
        <f t="shared" si="428"/>
        <v>2003</v>
      </c>
      <c r="F1664" s="88">
        <f t="shared" si="428"/>
        <v>2004</v>
      </c>
      <c r="G1664" s="88">
        <f t="shared" si="428"/>
        <v>2005</v>
      </c>
      <c r="H1664" s="88">
        <f t="shared" si="428"/>
        <v>2006</v>
      </c>
      <c r="I1664" s="88">
        <f t="shared" si="428"/>
        <v>2007</v>
      </c>
      <c r="J1664" s="88">
        <f t="shared" si="428"/>
        <v>2008</v>
      </c>
      <c r="K1664" s="88">
        <f t="shared" si="428"/>
        <v>2009</v>
      </c>
      <c r="L1664" s="88">
        <f t="shared" si="428"/>
        <v>2010</v>
      </c>
      <c r="M1664" s="88">
        <f t="shared" si="428"/>
        <v>2011</v>
      </c>
      <c r="N1664" s="88">
        <f t="shared" si="428"/>
        <v>2012</v>
      </c>
      <c r="O1664" s="88">
        <f t="shared" si="428"/>
        <v>2013</v>
      </c>
      <c r="P1664" s="88">
        <f t="shared" si="428"/>
        <v>2014</v>
      </c>
      <c r="Q1664" s="88">
        <f t="shared" si="428"/>
        <v>2015</v>
      </c>
      <c r="R1664" s="88">
        <f t="shared" si="428"/>
        <v>2016</v>
      </c>
      <c r="S1664" s="88">
        <f t="shared" si="428"/>
        <v>2017</v>
      </c>
      <c r="T1664" s="88">
        <f t="shared" si="428"/>
        <v>2018</v>
      </c>
      <c r="U1664" s="88">
        <f t="shared" si="428"/>
        <v>2019</v>
      </c>
      <c r="V1664" s="88">
        <f t="shared" si="428"/>
        <v>2020</v>
      </c>
      <c r="W1664" s="88">
        <f t="shared" si="428"/>
        <v>2021</v>
      </c>
      <c r="X1664" s="88">
        <f t="shared" si="428"/>
        <v>2022</v>
      </c>
      <c r="Y1664" s="88">
        <f t="shared" si="428"/>
        <v>2023</v>
      </c>
      <c r="Z1664" s="88">
        <f t="shared" si="428"/>
        <v>2024</v>
      </c>
      <c r="AA1664" s="88">
        <f t="shared" si="428"/>
        <v>2025</v>
      </c>
      <c r="AB1664" s="88">
        <f t="shared" si="428"/>
        <v>2026</v>
      </c>
      <c r="AC1664" s="88">
        <f t="shared" si="428"/>
        <v>2027</v>
      </c>
      <c r="AD1664" s="88">
        <f t="shared" si="428"/>
        <v>2028</v>
      </c>
      <c r="AE1664" s="88">
        <f t="shared" si="428"/>
        <v>2029</v>
      </c>
      <c r="AF1664" s="88">
        <f t="shared" si="428"/>
        <v>2030</v>
      </c>
      <c r="AG1664" s="88">
        <f t="shared" si="428"/>
        <v>2031</v>
      </c>
      <c r="AH1664" s="88">
        <f t="shared" si="428"/>
        <v>2032</v>
      </c>
      <c r="AI1664" s="88">
        <f t="shared" si="428"/>
        <v>2033</v>
      </c>
      <c r="AJ1664" s="88">
        <f t="shared" si="428"/>
        <v>2034</v>
      </c>
      <c r="AK1664" s="88">
        <f t="shared" si="428"/>
        <v>2035</v>
      </c>
      <c r="AL1664" s="88">
        <f t="shared" si="428"/>
        <v>2036</v>
      </c>
      <c r="AM1664" s="88">
        <f t="shared" si="428"/>
        <v>2037</v>
      </c>
      <c r="AN1664" s="88">
        <f t="shared" si="428"/>
        <v>2038</v>
      </c>
      <c r="AO1664" s="88">
        <f t="shared" si="428"/>
        <v>2039</v>
      </c>
      <c r="AP1664" s="88">
        <f t="shared" si="428"/>
        <v>2040</v>
      </c>
      <c r="AQ1664" s="88">
        <f t="shared" si="428"/>
        <v>2041</v>
      </c>
      <c r="AR1664" s="88">
        <f t="shared" si="428"/>
        <v>2042</v>
      </c>
      <c r="AS1664" s="88">
        <f t="shared" si="428"/>
        <v>2043</v>
      </c>
      <c r="AT1664" s="88">
        <f t="shared" si="428"/>
        <v>2044</v>
      </c>
      <c r="AU1664" s="88">
        <f t="shared" si="428"/>
        <v>2045</v>
      </c>
      <c r="AV1664" s="88">
        <f t="shared" si="428"/>
        <v>2046</v>
      </c>
      <c r="AW1664" s="88">
        <f t="shared" si="428"/>
        <v>2047</v>
      </c>
      <c r="AX1664" s="88">
        <f t="shared" si="428"/>
        <v>2048</v>
      </c>
      <c r="AY1664" s="88">
        <f t="shared" si="428"/>
        <v>2049</v>
      </c>
      <c r="AZ1664" s="88">
        <f t="shared" si="428"/>
        <v>2050</v>
      </c>
      <c r="BA1664" s="88">
        <f t="shared" si="428"/>
        <v>2051</v>
      </c>
      <c r="BB1664" s="88">
        <f t="shared" si="428"/>
        <v>2052</v>
      </c>
      <c r="BC1664" s="88">
        <f t="shared" si="428"/>
        <v>2053</v>
      </c>
      <c r="BD1664" s="88">
        <f t="shared" si="428"/>
        <v>2054</v>
      </c>
      <c r="BE1664" s="88">
        <f t="shared" si="428"/>
        <v>2055</v>
      </c>
      <c r="BF1664" s="88">
        <f t="shared" si="428"/>
        <v>2056</v>
      </c>
      <c r="BG1664" s="88">
        <f t="shared" si="428"/>
        <v>2057</v>
      </c>
      <c r="BH1664" s="88">
        <f t="shared" si="428"/>
        <v>2058</v>
      </c>
      <c r="BI1664" s="88">
        <f t="shared" si="428"/>
        <v>2059</v>
      </c>
      <c r="BJ1664" s="88">
        <f t="shared" si="428"/>
        <v>2060</v>
      </c>
    </row>
    <row r="1665" spans="2:62" s="10" customFormat="1" ht="25.2" customHeight="1">
      <c r="B1665" s="86" t="s">
        <v>91</v>
      </c>
      <c r="C1665" s="238">
        <v>101.3</v>
      </c>
      <c r="D1665" s="240">
        <v>102</v>
      </c>
      <c r="E1665" s="240">
        <v>103.5</v>
      </c>
      <c r="F1665" s="240">
        <v>105</v>
      </c>
      <c r="G1665" s="240">
        <v>103.5</v>
      </c>
      <c r="H1665" s="240">
        <v>106.1</v>
      </c>
      <c r="I1665" s="240">
        <v>107.1</v>
      </c>
      <c r="J1665" s="240">
        <v>104.2</v>
      </c>
      <c r="K1665" s="240">
        <v>102.8</v>
      </c>
      <c r="L1665" s="240">
        <v>103.4</v>
      </c>
      <c r="M1665" s="240">
        <v>105</v>
      </c>
      <c r="N1665" s="240">
        <v>101.5</v>
      </c>
      <c r="O1665" s="240">
        <v>100.9</v>
      </c>
      <c r="P1665" s="240">
        <v>103.8</v>
      </c>
      <c r="Q1665" s="240">
        <v>104.4</v>
      </c>
      <c r="R1665" s="239">
        <v>103</v>
      </c>
      <c r="S1665" s="240">
        <v>105.1</v>
      </c>
      <c r="T1665" s="240">
        <v>105.9</v>
      </c>
      <c r="U1665" s="240">
        <v>104.5</v>
      </c>
      <c r="V1665" s="240">
        <v>98</v>
      </c>
      <c r="W1665" s="240">
        <v>106.9</v>
      </c>
      <c r="X1665" s="323">
        <v>105.6</v>
      </c>
      <c r="Y1665" s="323">
        <v>100.2</v>
      </c>
      <c r="Z1665" s="241"/>
      <c r="AA1665" s="241"/>
      <c r="AB1665" s="241"/>
      <c r="AC1665" s="241"/>
      <c r="AD1665" s="241"/>
      <c r="AE1665" s="241"/>
      <c r="AF1665" s="241"/>
      <c r="AG1665" s="241"/>
      <c r="AH1665" s="241"/>
      <c r="AI1665" s="241"/>
      <c r="AJ1665" s="241"/>
      <c r="AK1665" s="241"/>
      <c r="AL1665" s="241"/>
      <c r="AM1665" s="241"/>
      <c r="AN1665" s="241"/>
      <c r="AO1665" s="241"/>
      <c r="AP1665" s="241"/>
      <c r="AQ1665" s="241"/>
      <c r="AR1665" s="241"/>
      <c r="AS1665" s="241"/>
      <c r="AT1665" s="241"/>
      <c r="AU1665" s="241"/>
      <c r="AV1665" s="241"/>
      <c r="AW1665" s="241"/>
      <c r="AX1665" s="241"/>
      <c r="AY1665" s="241"/>
      <c r="AZ1665" s="241"/>
      <c r="BA1665" s="241"/>
      <c r="BB1665" s="241"/>
      <c r="BC1665" s="241"/>
      <c r="BD1665" s="241"/>
      <c r="BE1665" s="241"/>
      <c r="BF1665" s="241"/>
      <c r="BG1665" s="241"/>
      <c r="BH1665" s="241"/>
      <c r="BI1665" s="241"/>
      <c r="BJ1665" s="241"/>
    </row>
    <row r="1666" spans="2:62" s="10" customFormat="1" ht="25.2" customHeight="1">
      <c r="B1666" s="21" t="s">
        <v>507</v>
      </c>
      <c r="C1666" s="21"/>
      <c r="D1666" s="21"/>
      <c r="E1666" s="21"/>
      <c r="F1666" s="21"/>
      <c r="G1666" s="21"/>
      <c r="H1666" s="21"/>
      <c r="I1666" s="21"/>
      <c r="J1666" s="21"/>
      <c r="K1666" s="21"/>
      <c r="L1666" s="21"/>
      <c r="M1666" s="21"/>
      <c r="N1666" s="21"/>
      <c r="O1666" s="21"/>
      <c r="P1666" s="21"/>
      <c r="Q1666" s="21"/>
      <c r="R1666" s="21"/>
      <c r="S1666" s="21"/>
      <c r="T1666" s="21"/>
      <c r="U1666" s="21"/>
      <c r="V1666" s="21"/>
      <c r="W1666" s="21"/>
      <c r="X1666" s="21"/>
      <c r="Y1666" s="60"/>
      <c r="Z1666" s="60"/>
      <c r="AA1666" s="60"/>
      <c r="AB1666" s="60"/>
      <c r="AC1666" s="60"/>
      <c r="AD1666" s="76"/>
      <c r="AE1666" s="60"/>
      <c r="AF1666" s="60"/>
      <c r="AG1666" s="60"/>
      <c r="AH1666" s="60"/>
      <c r="AI1666" s="60"/>
      <c r="AJ1666" s="60"/>
      <c r="AK1666" s="60"/>
      <c r="AL1666" s="60"/>
      <c r="AM1666" s="60"/>
      <c r="AN1666" s="60"/>
      <c r="AO1666" s="60"/>
      <c r="AP1666" s="60"/>
      <c r="AQ1666" s="60"/>
      <c r="AR1666" s="60"/>
      <c r="AS1666" s="60"/>
      <c r="AT1666" s="60"/>
      <c r="AU1666" s="60"/>
      <c r="AV1666" s="60"/>
      <c r="AW1666" s="60"/>
      <c r="AX1666" s="60"/>
      <c r="AY1666" s="60"/>
      <c r="AZ1666" s="60"/>
      <c r="BA1666" s="60"/>
      <c r="BB1666" s="60"/>
      <c r="BC1666" s="60"/>
      <c r="BD1666" s="60"/>
      <c r="BE1666" s="60"/>
      <c r="BF1666" s="60"/>
      <c r="BG1666" s="60"/>
      <c r="BH1666" s="60"/>
      <c r="BI1666" s="60"/>
      <c r="BJ1666" s="60"/>
    </row>
    <row r="1667" spans="2:62" ht="25.2" customHeight="1">
      <c r="B1667" s="60"/>
      <c r="C1667" s="88">
        <v>2001</v>
      </c>
      <c r="D1667" s="88">
        <f t="shared" ref="D1667:BJ1667" si="429">C1667+1</f>
        <v>2002</v>
      </c>
      <c r="E1667" s="88">
        <f t="shared" si="429"/>
        <v>2003</v>
      </c>
      <c r="F1667" s="88">
        <f t="shared" si="429"/>
        <v>2004</v>
      </c>
      <c r="G1667" s="88">
        <f t="shared" si="429"/>
        <v>2005</v>
      </c>
      <c r="H1667" s="88">
        <f t="shared" si="429"/>
        <v>2006</v>
      </c>
      <c r="I1667" s="88">
        <f t="shared" si="429"/>
        <v>2007</v>
      </c>
      <c r="J1667" s="88">
        <f t="shared" si="429"/>
        <v>2008</v>
      </c>
      <c r="K1667" s="88">
        <f t="shared" si="429"/>
        <v>2009</v>
      </c>
      <c r="L1667" s="88">
        <f t="shared" si="429"/>
        <v>2010</v>
      </c>
      <c r="M1667" s="88">
        <f t="shared" si="429"/>
        <v>2011</v>
      </c>
      <c r="N1667" s="88">
        <f t="shared" si="429"/>
        <v>2012</v>
      </c>
      <c r="O1667" s="88">
        <f t="shared" si="429"/>
        <v>2013</v>
      </c>
      <c r="P1667" s="88">
        <f t="shared" si="429"/>
        <v>2014</v>
      </c>
      <c r="Q1667" s="88">
        <f t="shared" si="429"/>
        <v>2015</v>
      </c>
      <c r="R1667" s="88">
        <f t="shared" si="429"/>
        <v>2016</v>
      </c>
      <c r="S1667" s="88">
        <f t="shared" si="429"/>
        <v>2017</v>
      </c>
      <c r="T1667" s="88">
        <f t="shared" si="429"/>
        <v>2018</v>
      </c>
      <c r="U1667" s="88">
        <f t="shared" si="429"/>
        <v>2019</v>
      </c>
      <c r="V1667" s="88">
        <f t="shared" si="429"/>
        <v>2020</v>
      </c>
      <c r="W1667" s="88">
        <f t="shared" si="429"/>
        <v>2021</v>
      </c>
      <c r="X1667" s="88">
        <f t="shared" si="429"/>
        <v>2022</v>
      </c>
      <c r="Y1667" s="88">
        <f t="shared" si="429"/>
        <v>2023</v>
      </c>
      <c r="Z1667" s="88">
        <f t="shared" si="429"/>
        <v>2024</v>
      </c>
      <c r="AA1667" s="88">
        <f t="shared" si="429"/>
        <v>2025</v>
      </c>
      <c r="AB1667" s="88">
        <f t="shared" si="429"/>
        <v>2026</v>
      </c>
      <c r="AC1667" s="88">
        <f t="shared" si="429"/>
        <v>2027</v>
      </c>
      <c r="AD1667" s="88">
        <f t="shared" si="429"/>
        <v>2028</v>
      </c>
      <c r="AE1667" s="88">
        <f t="shared" si="429"/>
        <v>2029</v>
      </c>
      <c r="AF1667" s="88">
        <f t="shared" si="429"/>
        <v>2030</v>
      </c>
      <c r="AG1667" s="88">
        <f t="shared" si="429"/>
        <v>2031</v>
      </c>
      <c r="AH1667" s="88">
        <f t="shared" si="429"/>
        <v>2032</v>
      </c>
      <c r="AI1667" s="88">
        <f t="shared" si="429"/>
        <v>2033</v>
      </c>
      <c r="AJ1667" s="88">
        <f t="shared" si="429"/>
        <v>2034</v>
      </c>
      <c r="AK1667" s="88">
        <f t="shared" si="429"/>
        <v>2035</v>
      </c>
      <c r="AL1667" s="88">
        <f t="shared" si="429"/>
        <v>2036</v>
      </c>
      <c r="AM1667" s="88">
        <f t="shared" si="429"/>
        <v>2037</v>
      </c>
      <c r="AN1667" s="88">
        <f t="shared" si="429"/>
        <v>2038</v>
      </c>
      <c r="AO1667" s="88">
        <f t="shared" si="429"/>
        <v>2039</v>
      </c>
      <c r="AP1667" s="88">
        <f t="shared" si="429"/>
        <v>2040</v>
      </c>
      <c r="AQ1667" s="88">
        <f t="shared" si="429"/>
        <v>2041</v>
      </c>
      <c r="AR1667" s="88">
        <f t="shared" si="429"/>
        <v>2042</v>
      </c>
      <c r="AS1667" s="88">
        <f t="shared" si="429"/>
        <v>2043</v>
      </c>
      <c r="AT1667" s="88">
        <f t="shared" si="429"/>
        <v>2044</v>
      </c>
      <c r="AU1667" s="88">
        <f t="shared" si="429"/>
        <v>2045</v>
      </c>
      <c r="AV1667" s="88">
        <f t="shared" si="429"/>
        <v>2046</v>
      </c>
      <c r="AW1667" s="88">
        <f t="shared" si="429"/>
        <v>2047</v>
      </c>
      <c r="AX1667" s="88">
        <f t="shared" si="429"/>
        <v>2048</v>
      </c>
      <c r="AY1667" s="88">
        <f t="shared" si="429"/>
        <v>2049</v>
      </c>
      <c r="AZ1667" s="88">
        <f t="shared" si="429"/>
        <v>2050</v>
      </c>
      <c r="BA1667" s="88">
        <f t="shared" si="429"/>
        <v>2051</v>
      </c>
      <c r="BB1667" s="88">
        <f t="shared" si="429"/>
        <v>2052</v>
      </c>
      <c r="BC1667" s="88">
        <f t="shared" si="429"/>
        <v>2053</v>
      </c>
      <c r="BD1667" s="88">
        <f t="shared" si="429"/>
        <v>2054</v>
      </c>
      <c r="BE1667" s="88">
        <f t="shared" si="429"/>
        <v>2055</v>
      </c>
      <c r="BF1667" s="88">
        <f t="shared" si="429"/>
        <v>2056</v>
      </c>
      <c r="BG1667" s="88">
        <f t="shared" si="429"/>
        <v>2057</v>
      </c>
      <c r="BH1667" s="88">
        <f t="shared" si="429"/>
        <v>2058</v>
      </c>
      <c r="BI1667" s="88">
        <f t="shared" si="429"/>
        <v>2059</v>
      </c>
      <c r="BJ1667" s="88">
        <f t="shared" si="429"/>
        <v>2060</v>
      </c>
    </row>
    <row r="1668" spans="2:62" s="10" customFormat="1" ht="25.2" customHeight="1">
      <c r="B1668" s="87" t="s">
        <v>80</v>
      </c>
      <c r="C1668" s="242">
        <v>38242.199999999997</v>
      </c>
      <c r="D1668" s="243">
        <v>38218.5</v>
      </c>
      <c r="E1668" s="243">
        <v>38190.6</v>
      </c>
      <c r="F1668" s="243">
        <v>38173.800000000003</v>
      </c>
      <c r="G1668" s="243">
        <v>38157.1</v>
      </c>
      <c r="H1668" s="243">
        <v>38125.5</v>
      </c>
      <c r="I1668" s="243">
        <v>38115.599999999999</v>
      </c>
      <c r="J1668" s="243">
        <v>38135.9</v>
      </c>
      <c r="K1668" s="243">
        <v>38167.300000000003</v>
      </c>
      <c r="L1668" s="243">
        <v>38529.9</v>
      </c>
      <c r="M1668" s="243">
        <v>38538.400000000001</v>
      </c>
      <c r="N1668" s="243">
        <v>38533.300000000003</v>
      </c>
      <c r="O1668" s="243">
        <v>38495.699999999997</v>
      </c>
      <c r="P1668" s="243">
        <v>38478.6</v>
      </c>
      <c r="Q1668" s="243">
        <v>38437.199999999997</v>
      </c>
      <c r="R1668" s="243">
        <v>38433</v>
      </c>
      <c r="S1668" s="244">
        <v>38433.599999999999</v>
      </c>
      <c r="T1668" s="244">
        <v>38411.1</v>
      </c>
      <c r="U1668" s="244">
        <v>38382.6</v>
      </c>
      <c r="V1668" s="244">
        <v>38088.6</v>
      </c>
      <c r="W1668" s="244">
        <v>37907.699999999997</v>
      </c>
      <c r="X1668" s="325">
        <v>37766.300000000003</v>
      </c>
      <c r="Y1668" s="325">
        <v>37636.5</v>
      </c>
      <c r="Z1668" s="245"/>
      <c r="AA1668" s="245"/>
      <c r="AB1668" s="245"/>
      <c r="AC1668" s="245"/>
      <c r="AD1668" s="245"/>
      <c r="AE1668" s="245"/>
      <c r="AF1668" s="245"/>
      <c r="AG1668" s="245"/>
      <c r="AH1668" s="245"/>
      <c r="AI1668" s="245"/>
      <c r="AJ1668" s="245"/>
      <c r="AK1668" s="245"/>
      <c r="AL1668" s="245"/>
      <c r="AM1668" s="245"/>
      <c r="AN1668" s="245"/>
      <c r="AO1668" s="245"/>
      <c r="AP1668" s="245"/>
      <c r="AQ1668" s="245"/>
      <c r="AR1668" s="245"/>
      <c r="AS1668" s="245"/>
      <c r="AT1668" s="245"/>
      <c r="AU1668" s="245"/>
      <c r="AV1668" s="245"/>
      <c r="AW1668" s="245"/>
      <c r="AX1668" s="245"/>
      <c r="AY1668" s="245"/>
      <c r="AZ1668" s="245"/>
      <c r="BA1668" s="245"/>
      <c r="BB1668" s="245"/>
      <c r="BC1668" s="245"/>
      <c r="BD1668" s="245"/>
      <c r="BE1668" s="245"/>
      <c r="BF1668" s="245"/>
      <c r="BG1668" s="245"/>
      <c r="BH1668" s="245"/>
      <c r="BI1668" s="245"/>
      <c r="BJ1668" s="245"/>
    </row>
    <row r="1669" spans="2:62" s="10" customFormat="1" ht="25.2" customHeight="1">
      <c r="B1669" s="86" t="s">
        <v>81</v>
      </c>
      <c r="C1669" s="246"/>
      <c r="D1669" s="247">
        <f t="shared" ref="D1669:Y1669" si="430">D1668/C1668</f>
        <v>0.99938026577968853</v>
      </c>
      <c r="E1669" s="248">
        <f t="shared" si="430"/>
        <v>0.99926998704815728</v>
      </c>
      <c r="F1669" s="248">
        <f t="shared" si="430"/>
        <v>0.99956010117672944</v>
      </c>
      <c r="G1669" s="248">
        <f t="shared" si="430"/>
        <v>0.99956252717832639</v>
      </c>
      <c r="H1669" s="248">
        <f t="shared" si="430"/>
        <v>0.99917184482049215</v>
      </c>
      <c r="I1669" s="248">
        <f t="shared" si="430"/>
        <v>0.99974033127434392</v>
      </c>
      <c r="J1669" s="248">
        <f t="shared" si="430"/>
        <v>1.0005325903304685</v>
      </c>
      <c r="K1669" s="248">
        <f t="shared" si="430"/>
        <v>1.0008233711542143</v>
      </c>
      <c r="L1669" s="248">
        <f t="shared" si="430"/>
        <v>1.009500279034671</v>
      </c>
      <c r="M1669" s="248">
        <f t="shared" si="430"/>
        <v>1.0002206078915337</v>
      </c>
      <c r="N1669" s="248">
        <f t="shared" si="430"/>
        <v>0.9998676644593445</v>
      </c>
      <c r="O1669" s="248">
        <f t="shared" si="430"/>
        <v>0.99902422060918727</v>
      </c>
      <c r="P1669" s="248">
        <f t="shared" si="430"/>
        <v>0.99955579454328669</v>
      </c>
      <c r="Q1669" s="248">
        <f t="shared" si="430"/>
        <v>0.99892407727931887</v>
      </c>
      <c r="R1669" s="248">
        <f t="shared" si="430"/>
        <v>0.99989073085448477</v>
      </c>
      <c r="S1669" s="248">
        <f t="shared" si="430"/>
        <v>1.000015611583795</v>
      </c>
      <c r="T1669" s="248">
        <f t="shared" si="430"/>
        <v>0.99941457474709627</v>
      </c>
      <c r="U1669" s="144">
        <f>U1668/T1668</f>
        <v>0.99925802697657706</v>
      </c>
      <c r="V1669" s="144">
        <f t="shared" si="430"/>
        <v>0.99234027918900747</v>
      </c>
      <c r="W1669" s="144">
        <f t="shared" si="430"/>
        <v>0.99525054740788577</v>
      </c>
      <c r="X1669" s="326">
        <f t="shared" si="430"/>
        <v>0.99626988712055875</v>
      </c>
      <c r="Y1669" s="326">
        <f t="shared" si="430"/>
        <v>0.99656307342789729</v>
      </c>
      <c r="Z1669" s="249"/>
      <c r="AA1669" s="249"/>
      <c r="AB1669" s="249"/>
      <c r="AC1669" s="249"/>
      <c r="AD1669" s="249"/>
      <c r="AE1669" s="249"/>
      <c r="AF1669" s="249"/>
      <c r="AG1669" s="249"/>
      <c r="AH1669" s="249"/>
      <c r="AI1669" s="249"/>
      <c r="AJ1669" s="249"/>
      <c r="AK1669" s="249"/>
      <c r="AL1669" s="249"/>
      <c r="AM1669" s="249"/>
      <c r="AN1669" s="249"/>
      <c r="AO1669" s="249"/>
      <c r="AP1669" s="249"/>
      <c r="AQ1669" s="249"/>
      <c r="AR1669" s="249"/>
      <c r="AS1669" s="249"/>
      <c r="AT1669" s="249"/>
      <c r="AU1669" s="249"/>
      <c r="AV1669" s="249"/>
      <c r="AW1669" s="249"/>
      <c r="AX1669" s="249"/>
      <c r="AY1669" s="249"/>
      <c r="AZ1669" s="249"/>
      <c r="BA1669" s="249"/>
      <c r="BB1669" s="249"/>
      <c r="BC1669" s="249"/>
      <c r="BD1669" s="249"/>
      <c r="BE1669" s="249"/>
      <c r="BF1669" s="249"/>
      <c r="BG1669" s="249"/>
      <c r="BH1669" s="249"/>
      <c r="BI1669" s="249"/>
      <c r="BJ1669" s="249"/>
    </row>
    <row r="1670" spans="2:62" s="10" customFormat="1" ht="25.2" customHeight="1">
      <c r="B1670" s="21" t="s">
        <v>508</v>
      </c>
      <c r="C1670" s="21"/>
      <c r="D1670" s="250"/>
      <c r="E1670" s="250"/>
      <c r="F1670" s="250"/>
      <c r="G1670" s="250"/>
      <c r="H1670" s="250"/>
      <c r="I1670" s="250"/>
      <c r="J1670" s="250"/>
      <c r="K1670" s="250"/>
      <c r="L1670" s="250"/>
      <c r="M1670" s="250"/>
      <c r="N1670" s="250"/>
      <c r="O1670" s="250"/>
      <c r="P1670" s="250"/>
      <c r="Q1670" s="250"/>
      <c r="R1670" s="250"/>
      <c r="S1670" s="250"/>
      <c r="T1670" s="250"/>
      <c r="U1670" s="250"/>
      <c r="V1670" s="250"/>
      <c r="W1670" s="250"/>
      <c r="X1670" s="60"/>
      <c r="Y1670" s="60"/>
      <c r="Z1670" s="60"/>
      <c r="AA1670" s="60"/>
      <c r="AB1670" s="60"/>
      <c r="AC1670" s="60"/>
      <c r="AD1670" s="76"/>
      <c r="AE1670" s="60"/>
      <c r="AF1670" s="60"/>
      <c r="AG1670" s="60"/>
      <c r="AH1670" s="60"/>
      <c r="AI1670" s="60"/>
      <c r="AJ1670" s="60"/>
      <c r="AK1670" s="60"/>
      <c r="AL1670" s="60"/>
      <c r="AM1670" s="60"/>
      <c r="AN1670" s="60"/>
      <c r="AO1670" s="60"/>
      <c r="AP1670" s="60"/>
      <c r="AQ1670" s="60"/>
      <c r="AR1670" s="60"/>
      <c r="AS1670" s="60"/>
      <c r="AT1670" s="60"/>
      <c r="AU1670" s="60"/>
      <c r="AV1670" s="60"/>
      <c r="AW1670" s="60"/>
      <c r="AX1670" s="60"/>
      <c r="AY1670" s="60"/>
      <c r="AZ1670" s="60"/>
      <c r="BA1670" s="60"/>
      <c r="BB1670" s="60"/>
      <c r="BC1670" s="60"/>
      <c r="BD1670" s="60"/>
      <c r="BE1670" s="60"/>
      <c r="BF1670" s="60"/>
      <c r="BG1670" s="60"/>
      <c r="BH1670" s="60"/>
      <c r="BI1670" s="60"/>
      <c r="BJ1670" s="60"/>
    </row>
    <row r="1671" spans="2:62" ht="25.2" customHeight="1">
      <c r="B1671" s="60"/>
      <c r="C1671" s="88">
        <f t="shared" ref="C1671:BJ1671" si="431">C$1667</f>
        <v>2001</v>
      </c>
      <c r="D1671" s="88">
        <f t="shared" si="431"/>
        <v>2002</v>
      </c>
      <c r="E1671" s="88">
        <f t="shared" si="431"/>
        <v>2003</v>
      </c>
      <c r="F1671" s="88">
        <f t="shared" si="431"/>
        <v>2004</v>
      </c>
      <c r="G1671" s="88">
        <f t="shared" si="431"/>
        <v>2005</v>
      </c>
      <c r="H1671" s="88">
        <f t="shared" si="431"/>
        <v>2006</v>
      </c>
      <c r="I1671" s="88">
        <f t="shared" si="431"/>
        <v>2007</v>
      </c>
      <c r="J1671" s="88">
        <f t="shared" si="431"/>
        <v>2008</v>
      </c>
      <c r="K1671" s="88">
        <f t="shared" si="431"/>
        <v>2009</v>
      </c>
      <c r="L1671" s="88">
        <f t="shared" si="431"/>
        <v>2010</v>
      </c>
      <c r="M1671" s="88">
        <f t="shared" si="431"/>
        <v>2011</v>
      </c>
      <c r="N1671" s="88">
        <f t="shared" si="431"/>
        <v>2012</v>
      </c>
      <c r="O1671" s="88">
        <f t="shared" si="431"/>
        <v>2013</v>
      </c>
      <c r="P1671" s="88">
        <f t="shared" si="431"/>
        <v>2014</v>
      </c>
      <c r="Q1671" s="88">
        <f t="shared" si="431"/>
        <v>2015</v>
      </c>
      <c r="R1671" s="88">
        <f t="shared" si="431"/>
        <v>2016</v>
      </c>
      <c r="S1671" s="88">
        <f t="shared" si="431"/>
        <v>2017</v>
      </c>
      <c r="T1671" s="88">
        <f t="shared" si="431"/>
        <v>2018</v>
      </c>
      <c r="U1671" s="88">
        <f t="shared" si="431"/>
        <v>2019</v>
      </c>
      <c r="V1671" s="88">
        <f t="shared" si="431"/>
        <v>2020</v>
      </c>
      <c r="W1671" s="88">
        <f t="shared" si="431"/>
        <v>2021</v>
      </c>
      <c r="X1671" s="88">
        <f t="shared" si="431"/>
        <v>2022</v>
      </c>
      <c r="Y1671" s="88">
        <f t="shared" si="431"/>
        <v>2023</v>
      </c>
      <c r="Z1671" s="88">
        <f t="shared" si="431"/>
        <v>2024</v>
      </c>
      <c r="AA1671" s="88">
        <f t="shared" si="431"/>
        <v>2025</v>
      </c>
      <c r="AB1671" s="88">
        <f t="shared" si="431"/>
        <v>2026</v>
      </c>
      <c r="AC1671" s="88">
        <f t="shared" si="431"/>
        <v>2027</v>
      </c>
      <c r="AD1671" s="88">
        <f t="shared" si="431"/>
        <v>2028</v>
      </c>
      <c r="AE1671" s="88">
        <f t="shared" si="431"/>
        <v>2029</v>
      </c>
      <c r="AF1671" s="88">
        <f t="shared" si="431"/>
        <v>2030</v>
      </c>
      <c r="AG1671" s="88">
        <f t="shared" si="431"/>
        <v>2031</v>
      </c>
      <c r="AH1671" s="88">
        <f t="shared" si="431"/>
        <v>2032</v>
      </c>
      <c r="AI1671" s="88">
        <f t="shared" si="431"/>
        <v>2033</v>
      </c>
      <c r="AJ1671" s="88">
        <f t="shared" si="431"/>
        <v>2034</v>
      </c>
      <c r="AK1671" s="88">
        <f t="shared" si="431"/>
        <v>2035</v>
      </c>
      <c r="AL1671" s="88">
        <f t="shared" si="431"/>
        <v>2036</v>
      </c>
      <c r="AM1671" s="88">
        <f t="shared" si="431"/>
        <v>2037</v>
      </c>
      <c r="AN1671" s="88">
        <f t="shared" si="431"/>
        <v>2038</v>
      </c>
      <c r="AO1671" s="88">
        <f t="shared" si="431"/>
        <v>2039</v>
      </c>
      <c r="AP1671" s="88">
        <f t="shared" si="431"/>
        <v>2040</v>
      </c>
      <c r="AQ1671" s="88">
        <f t="shared" si="431"/>
        <v>2041</v>
      </c>
      <c r="AR1671" s="88">
        <f t="shared" si="431"/>
        <v>2042</v>
      </c>
      <c r="AS1671" s="88">
        <f t="shared" si="431"/>
        <v>2043</v>
      </c>
      <c r="AT1671" s="88">
        <f t="shared" si="431"/>
        <v>2044</v>
      </c>
      <c r="AU1671" s="88">
        <f t="shared" si="431"/>
        <v>2045</v>
      </c>
      <c r="AV1671" s="88">
        <f t="shared" si="431"/>
        <v>2046</v>
      </c>
      <c r="AW1671" s="88">
        <f t="shared" si="431"/>
        <v>2047</v>
      </c>
      <c r="AX1671" s="88">
        <f t="shared" si="431"/>
        <v>2048</v>
      </c>
      <c r="AY1671" s="88">
        <f t="shared" si="431"/>
        <v>2049</v>
      </c>
      <c r="AZ1671" s="88">
        <f t="shared" si="431"/>
        <v>2050</v>
      </c>
      <c r="BA1671" s="88">
        <f t="shared" si="431"/>
        <v>2051</v>
      </c>
      <c r="BB1671" s="88">
        <f t="shared" si="431"/>
        <v>2052</v>
      </c>
      <c r="BC1671" s="88">
        <f t="shared" si="431"/>
        <v>2053</v>
      </c>
      <c r="BD1671" s="88">
        <f t="shared" si="431"/>
        <v>2054</v>
      </c>
      <c r="BE1671" s="88">
        <f t="shared" si="431"/>
        <v>2055</v>
      </c>
      <c r="BF1671" s="88">
        <f t="shared" si="431"/>
        <v>2056</v>
      </c>
      <c r="BG1671" s="88">
        <f t="shared" si="431"/>
        <v>2057</v>
      </c>
      <c r="BH1671" s="88">
        <f t="shared" si="431"/>
        <v>2058</v>
      </c>
      <c r="BI1671" s="88">
        <f t="shared" si="431"/>
        <v>2059</v>
      </c>
      <c r="BJ1671" s="88">
        <f t="shared" si="431"/>
        <v>2060</v>
      </c>
    </row>
    <row r="1672" spans="2:62" s="10" customFormat="1" ht="25.2" customHeight="1">
      <c r="B1672" s="86" t="s">
        <v>82</v>
      </c>
      <c r="C1672" s="251"/>
      <c r="D1672" s="252">
        <f t="shared" ref="D1672:Y1672" si="432">(D1665-100)/D1669+100</f>
        <v>102.00124023705797</v>
      </c>
      <c r="E1672" s="253">
        <f t="shared" si="432"/>
        <v>103.50255691191026</v>
      </c>
      <c r="F1672" s="253">
        <f t="shared" si="432"/>
        <v>105.00220046209704</v>
      </c>
      <c r="G1672" s="253">
        <f t="shared" si="432"/>
        <v>103.50153182500766</v>
      </c>
      <c r="H1672" s="253">
        <f t="shared" si="432"/>
        <v>106.10505593369267</v>
      </c>
      <c r="I1672" s="253">
        <f t="shared" si="432"/>
        <v>107.10184412681421</v>
      </c>
      <c r="J1672" s="253">
        <f t="shared" si="432"/>
        <v>104.19776431131821</v>
      </c>
      <c r="K1672" s="253">
        <f t="shared" si="432"/>
        <v>102.79769645743869</v>
      </c>
      <c r="L1672" s="253">
        <f t="shared" si="432"/>
        <v>103.36800303141197</v>
      </c>
      <c r="M1672" s="253">
        <f t="shared" si="432"/>
        <v>104.99889720382787</v>
      </c>
      <c r="N1672" s="253">
        <f t="shared" si="432"/>
        <v>101.5001985295835</v>
      </c>
      <c r="O1672" s="253">
        <f t="shared" si="432"/>
        <v>100.9008790592196</v>
      </c>
      <c r="P1672" s="253">
        <f t="shared" si="432"/>
        <v>103.80168873087898</v>
      </c>
      <c r="Q1672" s="253">
        <f t="shared" si="432"/>
        <v>104.40473915893978</v>
      </c>
      <c r="R1672" s="253">
        <f t="shared" si="432"/>
        <v>103.0003278432597</v>
      </c>
      <c r="S1672" s="253">
        <f t="shared" si="432"/>
        <v>105.09992038216561</v>
      </c>
      <c r="T1672" s="253">
        <f t="shared" si="432"/>
        <v>105.90345603224068</v>
      </c>
      <c r="U1672" s="253">
        <f t="shared" si="432"/>
        <v>104.50334135780275</v>
      </c>
      <c r="V1672" s="253">
        <f t="shared" si="432"/>
        <v>97.984562309982508</v>
      </c>
      <c r="W1672" s="253">
        <f t="shared" si="432"/>
        <v>106.93292761101307</v>
      </c>
      <c r="X1672" s="324">
        <f t="shared" si="432"/>
        <v>105.62096684080781</v>
      </c>
      <c r="Y1672" s="324">
        <f t="shared" si="432"/>
        <v>100.200689755955</v>
      </c>
      <c r="Z1672" s="254"/>
      <c r="AA1672" s="254"/>
      <c r="AB1672" s="254"/>
      <c r="AC1672" s="254"/>
      <c r="AD1672" s="254"/>
      <c r="AE1672" s="254"/>
      <c r="AF1672" s="254"/>
      <c r="AG1672" s="254"/>
      <c r="AH1672" s="254"/>
      <c r="AI1672" s="254"/>
      <c r="AJ1672" s="254"/>
      <c r="AK1672" s="254"/>
      <c r="AL1672" s="254"/>
      <c r="AM1672" s="254"/>
      <c r="AN1672" s="254"/>
      <c r="AO1672" s="254"/>
      <c r="AP1672" s="254"/>
      <c r="AQ1672" s="254"/>
      <c r="AR1672" s="254"/>
      <c r="AS1672" s="254"/>
      <c r="AT1672" s="254"/>
      <c r="AU1672" s="254"/>
      <c r="AV1672" s="254"/>
      <c r="AW1672" s="254"/>
      <c r="AX1672" s="254"/>
      <c r="AY1672" s="254"/>
      <c r="AZ1672" s="254"/>
      <c r="BA1672" s="254"/>
      <c r="BB1672" s="254"/>
      <c r="BC1672" s="254"/>
      <c r="BD1672" s="254"/>
      <c r="BE1672" s="254"/>
      <c r="BF1672" s="254"/>
      <c r="BG1672" s="254"/>
      <c r="BH1672" s="254"/>
      <c r="BI1672" s="254"/>
      <c r="BJ1672" s="254"/>
    </row>
    <row r="1673" spans="2:62" s="10" customFormat="1" ht="25.2" customHeight="1">
      <c r="B1673" s="255" t="s">
        <v>344</v>
      </c>
      <c r="C1673" s="56"/>
      <c r="D1673" s="56"/>
      <c r="E1673" s="56"/>
      <c r="F1673" s="56"/>
      <c r="G1673" s="56"/>
      <c r="H1673" s="56"/>
      <c r="I1673" s="56"/>
      <c r="J1673" s="56"/>
      <c r="K1673" s="56"/>
      <c r="L1673" s="56"/>
      <c r="M1673" s="56"/>
      <c r="N1673" s="56"/>
      <c r="O1673" s="56"/>
      <c r="P1673" s="56"/>
      <c r="Q1673" s="56"/>
      <c r="R1673" s="56"/>
      <c r="S1673" s="56"/>
      <c r="T1673" s="56"/>
      <c r="U1673" s="56"/>
      <c r="V1673" s="56"/>
      <c r="W1673" s="56"/>
      <c r="X1673" s="56"/>
      <c r="Y1673" s="56"/>
      <c r="Z1673" s="56"/>
      <c r="AA1673" s="56"/>
      <c r="AB1673" s="56"/>
      <c r="AC1673" s="56"/>
      <c r="AD1673" s="76"/>
      <c r="AE1673" s="60"/>
      <c r="AF1673" s="60"/>
      <c r="AG1673" s="60"/>
      <c r="AH1673" s="60"/>
      <c r="AI1673" s="60"/>
      <c r="AJ1673" s="60"/>
      <c r="AK1673" s="60"/>
      <c r="AL1673" s="60"/>
      <c r="AM1673" s="60"/>
      <c r="AN1673" s="60"/>
      <c r="AO1673" s="60"/>
      <c r="AP1673" s="60"/>
      <c r="AQ1673" s="60"/>
      <c r="AR1673" s="60"/>
      <c r="AS1673" s="60"/>
      <c r="AT1673" s="60"/>
      <c r="AU1673" s="60"/>
      <c r="AV1673" s="60"/>
      <c r="AW1673" s="60"/>
      <c r="AX1673" s="60"/>
      <c r="AY1673" s="60"/>
      <c r="AZ1673" s="60"/>
      <c r="BA1673" s="60"/>
      <c r="BB1673" s="60"/>
      <c r="BC1673" s="60"/>
      <c r="BD1673" s="60"/>
      <c r="BE1673" s="60"/>
      <c r="BF1673" s="60"/>
      <c r="BG1673" s="60"/>
      <c r="BH1673" s="60"/>
      <c r="BI1673" s="60"/>
      <c r="BJ1673" s="60"/>
    </row>
    <row r="1674" spans="2:62" ht="25.2" customHeight="1">
      <c r="B1674" s="60"/>
      <c r="C1674" s="88">
        <f t="shared" ref="C1674:BJ1674" si="433">C$1667</f>
        <v>2001</v>
      </c>
      <c r="D1674" s="88">
        <f t="shared" si="433"/>
        <v>2002</v>
      </c>
      <c r="E1674" s="88">
        <f t="shared" si="433"/>
        <v>2003</v>
      </c>
      <c r="F1674" s="88">
        <f t="shared" si="433"/>
        <v>2004</v>
      </c>
      <c r="G1674" s="88">
        <f t="shared" si="433"/>
        <v>2005</v>
      </c>
      <c r="H1674" s="88">
        <f t="shared" si="433"/>
        <v>2006</v>
      </c>
      <c r="I1674" s="88">
        <f t="shared" si="433"/>
        <v>2007</v>
      </c>
      <c r="J1674" s="88">
        <f t="shared" si="433"/>
        <v>2008</v>
      </c>
      <c r="K1674" s="88">
        <f t="shared" si="433"/>
        <v>2009</v>
      </c>
      <c r="L1674" s="88">
        <f t="shared" si="433"/>
        <v>2010</v>
      </c>
      <c r="M1674" s="88">
        <f t="shared" si="433"/>
        <v>2011</v>
      </c>
      <c r="N1674" s="88">
        <f t="shared" si="433"/>
        <v>2012</v>
      </c>
      <c r="O1674" s="88">
        <f t="shared" si="433"/>
        <v>2013</v>
      </c>
      <c r="P1674" s="88">
        <f t="shared" si="433"/>
        <v>2014</v>
      </c>
      <c r="Q1674" s="88">
        <f t="shared" si="433"/>
        <v>2015</v>
      </c>
      <c r="R1674" s="88">
        <f t="shared" si="433"/>
        <v>2016</v>
      </c>
      <c r="S1674" s="88">
        <f t="shared" si="433"/>
        <v>2017</v>
      </c>
      <c r="T1674" s="88">
        <f t="shared" si="433"/>
        <v>2018</v>
      </c>
      <c r="U1674" s="88">
        <f t="shared" si="433"/>
        <v>2019</v>
      </c>
      <c r="V1674" s="88">
        <f t="shared" si="433"/>
        <v>2020</v>
      </c>
      <c r="W1674" s="88">
        <f t="shared" si="433"/>
        <v>2021</v>
      </c>
      <c r="X1674" s="88">
        <f t="shared" si="433"/>
        <v>2022</v>
      </c>
      <c r="Y1674" s="88">
        <f t="shared" si="433"/>
        <v>2023</v>
      </c>
      <c r="Z1674" s="88">
        <f t="shared" si="433"/>
        <v>2024</v>
      </c>
      <c r="AA1674" s="88">
        <f t="shared" si="433"/>
        <v>2025</v>
      </c>
      <c r="AB1674" s="88">
        <f t="shared" si="433"/>
        <v>2026</v>
      </c>
      <c r="AC1674" s="88">
        <f t="shared" si="433"/>
        <v>2027</v>
      </c>
      <c r="AD1674" s="88">
        <f t="shared" si="433"/>
        <v>2028</v>
      </c>
      <c r="AE1674" s="88">
        <f t="shared" si="433"/>
        <v>2029</v>
      </c>
      <c r="AF1674" s="88">
        <f t="shared" si="433"/>
        <v>2030</v>
      </c>
      <c r="AG1674" s="88">
        <f t="shared" si="433"/>
        <v>2031</v>
      </c>
      <c r="AH1674" s="88">
        <f t="shared" si="433"/>
        <v>2032</v>
      </c>
      <c r="AI1674" s="88">
        <f t="shared" si="433"/>
        <v>2033</v>
      </c>
      <c r="AJ1674" s="88">
        <f t="shared" si="433"/>
        <v>2034</v>
      </c>
      <c r="AK1674" s="88">
        <f t="shared" si="433"/>
        <v>2035</v>
      </c>
      <c r="AL1674" s="88">
        <f t="shared" si="433"/>
        <v>2036</v>
      </c>
      <c r="AM1674" s="88">
        <f t="shared" si="433"/>
        <v>2037</v>
      </c>
      <c r="AN1674" s="88">
        <f t="shared" si="433"/>
        <v>2038</v>
      </c>
      <c r="AO1674" s="88">
        <f t="shared" si="433"/>
        <v>2039</v>
      </c>
      <c r="AP1674" s="88">
        <f t="shared" si="433"/>
        <v>2040</v>
      </c>
      <c r="AQ1674" s="88">
        <f t="shared" si="433"/>
        <v>2041</v>
      </c>
      <c r="AR1674" s="88">
        <f t="shared" si="433"/>
        <v>2042</v>
      </c>
      <c r="AS1674" s="88">
        <f t="shared" si="433"/>
        <v>2043</v>
      </c>
      <c r="AT1674" s="88">
        <f t="shared" si="433"/>
        <v>2044</v>
      </c>
      <c r="AU1674" s="88">
        <f t="shared" si="433"/>
        <v>2045</v>
      </c>
      <c r="AV1674" s="88">
        <f t="shared" si="433"/>
        <v>2046</v>
      </c>
      <c r="AW1674" s="88">
        <f t="shared" si="433"/>
        <v>2047</v>
      </c>
      <c r="AX1674" s="88">
        <f t="shared" si="433"/>
        <v>2048</v>
      </c>
      <c r="AY1674" s="88">
        <f t="shared" si="433"/>
        <v>2049</v>
      </c>
      <c r="AZ1674" s="88">
        <f t="shared" si="433"/>
        <v>2050</v>
      </c>
      <c r="BA1674" s="88">
        <f t="shared" si="433"/>
        <v>2051</v>
      </c>
      <c r="BB1674" s="88">
        <f t="shared" si="433"/>
        <v>2052</v>
      </c>
      <c r="BC1674" s="88">
        <f t="shared" si="433"/>
        <v>2053</v>
      </c>
      <c r="BD1674" s="88">
        <f t="shared" si="433"/>
        <v>2054</v>
      </c>
      <c r="BE1674" s="88">
        <f t="shared" si="433"/>
        <v>2055</v>
      </c>
      <c r="BF1674" s="88">
        <f t="shared" si="433"/>
        <v>2056</v>
      </c>
      <c r="BG1674" s="88">
        <f t="shared" si="433"/>
        <v>2057</v>
      </c>
      <c r="BH1674" s="88">
        <f t="shared" si="433"/>
        <v>2058</v>
      </c>
      <c r="BI1674" s="88">
        <f t="shared" si="433"/>
        <v>2059</v>
      </c>
      <c r="BJ1674" s="88">
        <f t="shared" si="433"/>
        <v>2060</v>
      </c>
    </row>
    <row r="1675" spans="2:62" s="10" customFormat="1" ht="25.2" customHeight="1">
      <c r="B1675" s="256" t="s">
        <v>95</v>
      </c>
      <c r="C1675" s="257"/>
      <c r="D1675" s="257"/>
      <c r="E1675" s="257"/>
      <c r="F1675" s="257"/>
      <c r="G1675" s="257"/>
      <c r="H1675" s="257"/>
      <c r="I1675" s="257"/>
      <c r="J1675" s="257"/>
      <c r="K1675" s="257"/>
      <c r="L1675" s="257"/>
      <c r="M1675" s="257"/>
      <c r="N1675" s="257"/>
      <c r="O1675" s="257"/>
      <c r="P1675" s="257"/>
      <c r="Q1675" s="257"/>
      <c r="R1675" s="257"/>
      <c r="S1675" s="257"/>
      <c r="T1675" s="257"/>
      <c r="U1675" s="257"/>
      <c r="V1675" s="257"/>
      <c r="W1675" s="257"/>
      <c r="X1675" s="374">
        <f>X1665</f>
        <v>105.6</v>
      </c>
      <c r="Y1675" s="241">
        <v>100.2</v>
      </c>
      <c r="Z1675" s="240">
        <v>103.1</v>
      </c>
      <c r="AA1675" s="240">
        <v>103.7</v>
      </c>
      <c r="AB1675" s="240">
        <v>103.4</v>
      </c>
      <c r="AC1675" s="240">
        <v>103</v>
      </c>
      <c r="AD1675" s="240">
        <v>103.1</v>
      </c>
      <c r="AE1675" s="240">
        <v>102.8</v>
      </c>
      <c r="AF1675" s="240">
        <v>102.6</v>
      </c>
      <c r="AG1675" s="240">
        <v>102.3</v>
      </c>
      <c r="AH1675" s="240">
        <v>102.1</v>
      </c>
      <c r="AI1675" s="240">
        <v>102.1</v>
      </c>
      <c r="AJ1675" s="240">
        <v>102.1</v>
      </c>
      <c r="AK1675" s="240">
        <v>101.9</v>
      </c>
      <c r="AL1675" s="240">
        <v>101.8</v>
      </c>
      <c r="AM1675" s="240">
        <v>101.7</v>
      </c>
      <c r="AN1675" s="240">
        <v>101.6</v>
      </c>
      <c r="AO1675" s="240">
        <v>101.4</v>
      </c>
      <c r="AP1675" s="240">
        <v>101.2</v>
      </c>
      <c r="AQ1675" s="240">
        <v>101.1</v>
      </c>
      <c r="AR1675" s="240">
        <v>100.9</v>
      </c>
      <c r="AS1675" s="240">
        <v>100.8</v>
      </c>
      <c r="AT1675" s="240">
        <v>100.8</v>
      </c>
      <c r="AU1675" s="240">
        <v>100.8</v>
      </c>
      <c r="AV1675" s="240">
        <v>100.8</v>
      </c>
      <c r="AW1675" s="240">
        <v>100.8</v>
      </c>
      <c r="AX1675" s="240">
        <v>100.8</v>
      </c>
      <c r="AY1675" s="240">
        <v>100.7</v>
      </c>
      <c r="AZ1675" s="240">
        <v>100.7</v>
      </c>
      <c r="BA1675" s="240">
        <v>100.7</v>
      </c>
      <c r="BB1675" s="240">
        <v>100.7</v>
      </c>
      <c r="BC1675" s="240">
        <v>100.8</v>
      </c>
      <c r="BD1675" s="240">
        <v>100.8</v>
      </c>
      <c r="BE1675" s="240">
        <v>100.8</v>
      </c>
      <c r="BF1675" s="240">
        <v>100.8</v>
      </c>
      <c r="BG1675" s="240">
        <v>100.9</v>
      </c>
      <c r="BH1675" s="240">
        <v>100.9</v>
      </c>
      <c r="BI1675" s="240">
        <v>100.9</v>
      </c>
      <c r="BJ1675" s="240">
        <v>101</v>
      </c>
    </row>
    <row r="1676" spans="2:62" s="10" customFormat="1" ht="25.2" customHeight="1">
      <c r="B1676" s="255" t="s">
        <v>509</v>
      </c>
      <c r="C1676" s="174"/>
      <c r="D1676" s="174"/>
      <c r="E1676" s="174"/>
      <c r="F1676" s="174"/>
      <c r="G1676" s="174"/>
      <c r="H1676" s="174"/>
      <c r="I1676" s="174"/>
      <c r="J1676" s="174"/>
      <c r="K1676" s="174"/>
      <c r="L1676" s="174"/>
      <c r="M1676" s="174"/>
      <c r="N1676" s="174"/>
      <c r="O1676" s="174"/>
      <c r="P1676" s="174"/>
      <c r="Q1676" s="174"/>
      <c r="R1676" s="174"/>
      <c r="S1676" s="174"/>
      <c r="T1676" s="174"/>
      <c r="U1676" s="174"/>
      <c r="V1676" s="174"/>
      <c r="W1676" s="174"/>
      <c r="X1676" s="174"/>
      <c r="Y1676" s="174"/>
      <c r="Z1676" s="174"/>
      <c r="AA1676" s="174"/>
      <c r="AB1676" s="174"/>
      <c r="AC1676" s="174"/>
      <c r="AD1676" s="174"/>
      <c r="AE1676" s="174"/>
      <c r="AF1676" s="174"/>
      <c r="AG1676" s="174"/>
      <c r="AH1676" s="174"/>
      <c r="AI1676" s="174"/>
      <c r="AJ1676" s="174"/>
      <c r="AK1676" s="174"/>
      <c r="AL1676" s="174"/>
      <c r="AM1676" s="174"/>
      <c r="AN1676" s="174"/>
      <c r="AO1676" s="174"/>
      <c r="AP1676" s="174"/>
      <c r="AQ1676" s="174"/>
      <c r="AR1676" s="174"/>
      <c r="AS1676" s="174"/>
      <c r="AT1676" s="174"/>
      <c r="AU1676" s="174"/>
      <c r="AV1676" s="174"/>
      <c r="AW1676" s="174"/>
      <c r="AX1676" s="174"/>
      <c r="AY1676" s="174"/>
      <c r="AZ1676" s="174"/>
      <c r="BA1676" s="174"/>
      <c r="BB1676" s="174"/>
      <c r="BC1676" s="174"/>
      <c r="BD1676" s="174"/>
      <c r="BE1676" s="174"/>
      <c r="BF1676" s="174"/>
      <c r="BG1676" s="174"/>
      <c r="BH1676" s="174"/>
      <c r="BI1676" s="174"/>
      <c r="BJ1676" s="174"/>
    </row>
    <row r="1677" spans="2:62" ht="25.2" customHeight="1">
      <c r="B1677" s="60"/>
      <c r="C1677" s="88">
        <f t="shared" ref="C1677:BJ1677" si="434">C$1667</f>
        <v>2001</v>
      </c>
      <c r="D1677" s="88">
        <f t="shared" si="434"/>
        <v>2002</v>
      </c>
      <c r="E1677" s="88">
        <f t="shared" si="434"/>
        <v>2003</v>
      </c>
      <c r="F1677" s="88">
        <f t="shared" si="434"/>
        <v>2004</v>
      </c>
      <c r="G1677" s="88">
        <f t="shared" si="434"/>
        <v>2005</v>
      </c>
      <c r="H1677" s="88">
        <f t="shared" si="434"/>
        <v>2006</v>
      </c>
      <c r="I1677" s="88">
        <f t="shared" si="434"/>
        <v>2007</v>
      </c>
      <c r="J1677" s="88">
        <f t="shared" si="434"/>
        <v>2008</v>
      </c>
      <c r="K1677" s="88">
        <f t="shared" si="434"/>
        <v>2009</v>
      </c>
      <c r="L1677" s="88">
        <f t="shared" si="434"/>
        <v>2010</v>
      </c>
      <c r="M1677" s="88">
        <f t="shared" si="434"/>
        <v>2011</v>
      </c>
      <c r="N1677" s="88">
        <f t="shared" si="434"/>
        <v>2012</v>
      </c>
      <c r="O1677" s="88">
        <f t="shared" si="434"/>
        <v>2013</v>
      </c>
      <c r="P1677" s="88">
        <f t="shared" si="434"/>
        <v>2014</v>
      </c>
      <c r="Q1677" s="88">
        <f t="shared" si="434"/>
        <v>2015</v>
      </c>
      <c r="R1677" s="88">
        <f t="shared" si="434"/>
        <v>2016</v>
      </c>
      <c r="S1677" s="88">
        <f t="shared" si="434"/>
        <v>2017</v>
      </c>
      <c r="T1677" s="88">
        <f t="shared" si="434"/>
        <v>2018</v>
      </c>
      <c r="U1677" s="88">
        <f t="shared" si="434"/>
        <v>2019</v>
      </c>
      <c r="V1677" s="88">
        <f t="shared" si="434"/>
        <v>2020</v>
      </c>
      <c r="W1677" s="88">
        <f t="shared" si="434"/>
        <v>2021</v>
      </c>
      <c r="X1677" s="88">
        <f t="shared" si="434"/>
        <v>2022</v>
      </c>
      <c r="Y1677" s="88">
        <f t="shared" si="434"/>
        <v>2023</v>
      </c>
      <c r="Z1677" s="88">
        <f t="shared" si="434"/>
        <v>2024</v>
      </c>
      <c r="AA1677" s="88">
        <f t="shared" si="434"/>
        <v>2025</v>
      </c>
      <c r="AB1677" s="88">
        <f t="shared" si="434"/>
        <v>2026</v>
      </c>
      <c r="AC1677" s="88">
        <f t="shared" si="434"/>
        <v>2027</v>
      </c>
      <c r="AD1677" s="88">
        <f t="shared" si="434"/>
        <v>2028</v>
      </c>
      <c r="AE1677" s="88">
        <f t="shared" si="434"/>
        <v>2029</v>
      </c>
      <c r="AF1677" s="88">
        <f t="shared" si="434"/>
        <v>2030</v>
      </c>
      <c r="AG1677" s="88">
        <f t="shared" si="434"/>
        <v>2031</v>
      </c>
      <c r="AH1677" s="88">
        <f t="shared" si="434"/>
        <v>2032</v>
      </c>
      <c r="AI1677" s="88">
        <f t="shared" si="434"/>
        <v>2033</v>
      </c>
      <c r="AJ1677" s="88">
        <f t="shared" si="434"/>
        <v>2034</v>
      </c>
      <c r="AK1677" s="88">
        <f t="shared" si="434"/>
        <v>2035</v>
      </c>
      <c r="AL1677" s="88">
        <f t="shared" si="434"/>
        <v>2036</v>
      </c>
      <c r="AM1677" s="88">
        <f t="shared" si="434"/>
        <v>2037</v>
      </c>
      <c r="AN1677" s="88">
        <f t="shared" si="434"/>
        <v>2038</v>
      </c>
      <c r="AO1677" s="88">
        <f t="shared" si="434"/>
        <v>2039</v>
      </c>
      <c r="AP1677" s="88">
        <f t="shared" si="434"/>
        <v>2040</v>
      </c>
      <c r="AQ1677" s="88">
        <f t="shared" si="434"/>
        <v>2041</v>
      </c>
      <c r="AR1677" s="88">
        <f t="shared" si="434"/>
        <v>2042</v>
      </c>
      <c r="AS1677" s="88">
        <f t="shared" si="434"/>
        <v>2043</v>
      </c>
      <c r="AT1677" s="88">
        <f t="shared" si="434"/>
        <v>2044</v>
      </c>
      <c r="AU1677" s="88">
        <f t="shared" si="434"/>
        <v>2045</v>
      </c>
      <c r="AV1677" s="88">
        <f t="shared" si="434"/>
        <v>2046</v>
      </c>
      <c r="AW1677" s="88">
        <f t="shared" si="434"/>
        <v>2047</v>
      </c>
      <c r="AX1677" s="88">
        <f t="shared" si="434"/>
        <v>2048</v>
      </c>
      <c r="AY1677" s="88">
        <f t="shared" si="434"/>
        <v>2049</v>
      </c>
      <c r="AZ1677" s="88">
        <f t="shared" si="434"/>
        <v>2050</v>
      </c>
      <c r="BA1677" s="88">
        <f t="shared" si="434"/>
        <v>2051</v>
      </c>
      <c r="BB1677" s="88">
        <f t="shared" si="434"/>
        <v>2052</v>
      </c>
      <c r="BC1677" s="88">
        <f t="shared" si="434"/>
        <v>2053</v>
      </c>
      <c r="BD1677" s="88">
        <f t="shared" si="434"/>
        <v>2054</v>
      </c>
      <c r="BE1677" s="88">
        <f t="shared" si="434"/>
        <v>2055</v>
      </c>
      <c r="BF1677" s="88">
        <f t="shared" si="434"/>
        <v>2056</v>
      </c>
      <c r="BG1677" s="88">
        <f t="shared" si="434"/>
        <v>2057</v>
      </c>
      <c r="BH1677" s="88">
        <f t="shared" si="434"/>
        <v>2058</v>
      </c>
      <c r="BI1677" s="88">
        <f t="shared" si="434"/>
        <v>2059</v>
      </c>
      <c r="BJ1677" s="88">
        <f t="shared" si="434"/>
        <v>2060</v>
      </c>
    </row>
    <row r="1678" spans="2:62" s="10" customFormat="1" ht="25.2" customHeight="1">
      <c r="B1678" s="99" t="s">
        <v>85</v>
      </c>
      <c r="C1678" s="258"/>
      <c r="D1678" s="258"/>
      <c r="E1678" s="258"/>
      <c r="F1678" s="258"/>
      <c r="G1678" s="258"/>
      <c r="H1678" s="258"/>
      <c r="I1678" s="258"/>
      <c r="J1678" s="258"/>
      <c r="K1678" s="258"/>
      <c r="L1678" s="258"/>
      <c r="M1678" s="258"/>
      <c r="N1678" s="258"/>
      <c r="O1678" s="258"/>
      <c r="P1678" s="258"/>
      <c r="Q1678" s="258"/>
      <c r="R1678" s="258"/>
      <c r="S1678" s="258"/>
      <c r="T1678" s="258"/>
      <c r="U1678" s="258"/>
      <c r="V1678" s="258"/>
      <c r="W1678" s="258"/>
      <c r="X1678" s="328">
        <v>37766327</v>
      </c>
      <c r="Y1678" s="327">
        <v>37650773</v>
      </c>
      <c r="Z1678" s="327">
        <v>37532044</v>
      </c>
      <c r="AA1678" s="327">
        <v>37412189</v>
      </c>
      <c r="AB1678" s="327">
        <v>37288794</v>
      </c>
      <c r="AC1678" s="327">
        <v>37254771</v>
      </c>
      <c r="AD1678" s="327">
        <v>37252993</v>
      </c>
      <c r="AE1678" s="327">
        <v>37172231</v>
      </c>
      <c r="AF1678" s="327">
        <v>37049551</v>
      </c>
      <c r="AG1678" s="327">
        <v>36906903</v>
      </c>
      <c r="AH1678" s="327">
        <v>36750047</v>
      </c>
      <c r="AI1678" s="327">
        <v>36581214</v>
      </c>
      <c r="AJ1678" s="327">
        <v>36405733</v>
      </c>
      <c r="AK1678" s="327">
        <v>36223944</v>
      </c>
      <c r="AL1678" s="327">
        <v>36036856</v>
      </c>
      <c r="AM1678" s="327">
        <v>35847455</v>
      </c>
      <c r="AN1678" s="327">
        <v>35654059</v>
      </c>
      <c r="AO1678" s="327">
        <v>35457605</v>
      </c>
      <c r="AP1678" s="327">
        <v>35258862</v>
      </c>
      <c r="AQ1678" s="327">
        <v>35058188</v>
      </c>
      <c r="AR1678" s="327">
        <v>34855960</v>
      </c>
      <c r="AS1678" s="327">
        <v>34654531</v>
      </c>
      <c r="AT1678" s="327">
        <v>34451798</v>
      </c>
      <c r="AU1678" s="327">
        <v>34245295</v>
      </c>
      <c r="AV1678" s="327">
        <v>34037787</v>
      </c>
      <c r="AW1678" s="327">
        <v>33829362</v>
      </c>
      <c r="AX1678" s="327">
        <v>33619626</v>
      </c>
      <c r="AY1678" s="327">
        <v>33410504</v>
      </c>
      <c r="AZ1678" s="327">
        <v>33199662</v>
      </c>
      <c r="BA1678" s="329">
        <v>32986858</v>
      </c>
      <c r="BB1678" s="329">
        <v>32769153</v>
      </c>
      <c r="BC1678" s="329">
        <v>32549146</v>
      </c>
      <c r="BD1678" s="329">
        <v>32326537</v>
      </c>
      <c r="BE1678" s="329">
        <v>32100957</v>
      </c>
      <c r="BF1678" s="329">
        <v>31872540</v>
      </c>
      <c r="BG1678" s="329">
        <v>31641340</v>
      </c>
      <c r="BH1678" s="329">
        <v>31404722</v>
      </c>
      <c r="BI1678" s="329">
        <v>31165365</v>
      </c>
      <c r="BJ1678" s="329">
        <v>30925606</v>
      </c>
    </row>
    <row r="1679" spans="2:62" s="10" customFormat="1" ht="25.2" customHeight="1">
      <c r="B1679" s="99" t="s">
        <v>86</v>
      </c>
      <c r="C1679" s="259"/>
      <c r="D1679" s="259"/>
      <c r="E1679" s="259"/>
      <c r="F1679" s="259"/>
      <c r="G1679" s="259"/>
      <c r="H1679" s="259"/>
      <c r="I1679" s="259"/>
      <c r="J1679" s="259"/>
      <c r="K1679" s="259"/>
      <c r="L1679" s="259"/>
      <c r="M1679" s="259"/>
      <c r="N1679" s="259"/>
      <c r="O1679" s="259"/>
      <c r="P1679" s="259"/>
      <c r="Q1679" s="259"/>
      <c r="R1679" s="258"/>
      <c r="S1679" s="258"/>
      <c r="T1679" s="258"/>
      <c r="U1679" s="258"/>
      <c r="V1679" s="258"/>
      <c r="W1679" s="258"/>
      <c r="X1679" s="258"/>
      <c r="Y1679" s="261">
        <f t="shared" ref="Y1679:BJ1679" si="435">Y1678/X1678</f>
        <v>0.99694029022202768</v>
      </c>
      <c r="Z1679" s="261">
        <f t="shared" si="435"/>
        <v>0.99684657204780369</v>
      </c>
      <c r="AA1679" s="261">
        <f t="shared" si="435"/>
        <v>0.99680659545214223</v>
      </c>
      <c r="AB1679" s="261">
        <f t="shared" si="435"/>
        <v>0.99670174338101414</v>
      </c>
      <c r="AC1679" s="261">
        <f t="shared" si="435"/>
        <v>0.99908758111082918</v>
      </c>
      <c r="AD1679" s="261">
        <f t="shared" si="435"/>
        <v>0.99995227456907465</v>
      </c>
      <c r="AE1679" s="261">
        <f t="shared" si="435"/>
        <v>0.99783206680869907</v>
      </c>
      <c r="AF1679" s="261">
        <f t="shared" si="435"/>
        <v>0.9966996869248983</v>
      </c>
      <c r="AG1679" s="261">
        <f t="shared" si="435"/>
        <v>0.99614980489237237</v>
      </c>
      <c r="AH1679" s="261">
        <f t="shared" si="435"/>
        <v>0.99574995496100016</v>
      </c>
      <c r="AI1679" s="261">
        <f t="shared" si="435"/>
        <v>0.99540591063733874</v>
      </c>
      <c r="AJ1679" s="261">
        <f t="shared" si="435"/>
        <v>0.99520297494774235</v>
      </c>
      <c r="AK1679" s="261">
        <f t="shared" si="435"/>
        <v>0.99500658316644797</v>
      </c>
      <c r="AL1679" s="261">
        <f t="shared" si="435"/>
        <v>0.99483523936543183</v>
      </c>
      <c r="AM1679" s="261">
        <f t="shared" si="435"/>
        <v>0.99474424183952115</v>
      </c>
      <c r="AN1679" s="261">
        <f t="shared" si="435"/>
        <v>0.99460502844623144</v>
      </c>
      <c r="AO1679" s="261">
        <f t="shared" si="435"/>
        <v>0.99448999621613909</v>
      </c>
      <c r="AP1679" s="261">
        <f t="shared" si="435"/>
        <v>0.99439491189548757</v>
      </c>
      <c r="AQ1679" s="261">
        <f t="shared" si="435"/>
        <v>0.99430855142176744</v>
      </c>
      <c r="AR1679" s="261">
        <f t="shared" si="435"/>
        <v>0.99423164711193857</v>
      </c>
      <c r="AS1679" s="261">
        <f t="shared" si="435"/>
        <v>0.99422110307677658</v>
      </c>
      <c r="AT1679" s="261">
        <f t="shared" si="435"/>
        <v>0.99414988475821531</v>
      </c>
      <c r="AU1679" s="261">
        <f t="shared" si="435"/>
        <v>0.99400603126722153</v>
      </c>
      <c r="AV1679" s="261">
        <f t="shared" si="435"/>
        <v>0.99394053986102326</v>
      </c>
      <c r="AW1679" s="261">
        <f t="shared" si="435"/>
        <v>0.99387665831506611</v>
      </c>
      <c r="AX1679" s="261">
        <f t="shared" si="435"/>
        <v>0.99380017867318926</v>
      </c>
      <c r="AY1679" s="261">
        <f t="shared" si="435"/>
        <v>0.9937797642365207</v>
      </c>
      <c r="AZ1679" s="144">
        <f t="shared" si="435"/>
        <v>0.99368934991223123</v>
      </c>
      <c r="BA1679" s="144">
        <f t="shared" si="435"/>
        <v>0.99359017570721053</v>
      </c>
      <c r="BB1679" s="144">
        <f t="shared" si="435"/>
        <v>0.99340025048763358</v>
      </c>
      <c r="BC1679" s="144">
        <f t="shared" si="435"/>
        <v>0.99328615542794163</v>
      </c>
      <c r="BD1679" s="144">
        <f t="shared" si="435"/>
        <v>0.99316083438871172</v>
      </c>
      <c r="BE1679" s="144">
        <f t="shared" si="435"/>
        <v>0.99302183218697382</v>
      </c>
      <c r="BF1679" s="144">
        <f t="shared" si="435"/>
        <v>0.99288441774492886</v>
      </c>
      <c r="BG1679" s="144">
        <f t="shared" si="435"/>
        <v>0.99274610683679432</v>
      </c>
      <c r="BH1679" s="144">
        <f t="shared" si="435"/>
        <v>0.99252187170328432</v>
      </c>
      <c r="BI1679" s="261">
        <f t="shared" si="435"/>
        <v>0.99237831177107694</v>
      </c>
      <c r="BJ1679" s="261">
        <f t="shared" si="435"/>
        <v>0.99230687655992478</v>
      </c>
    </row>
    <row r="1680" spans="2:62" s="10" customFormat="1" ht="25.2" customHeight="1">
      <c r="B1680" s="21" t="s">
        <v>516</v>
      </c>
      <c r="C1680" s="60"/>
      <c r="D1680" s="60"/>
      <c r="E1680" s="60"/>
      <c r="F1680" s="60"/>
      <c r="G1680" s="60"/>
      <c r="H1680" s="60"/>
      <c r="I1680" s="60"/>
      <c r="J1680" s="60"/>
      <c r="K1680" s="60"/>
      <c r="L1680" s="60"/>
      <c r="M1680" s="60"/>
      <c r="N1680" s="60"/>
      <c r="O1680" s="60"/>
      <c r="P1680" s="60"/>
      <c r="Q1680" s="60"/>
      <c r="R1680" s="65"/>
      <c r="S1680" s="65"/>
      <c r="T1680" s="65"/>
      <c r="U1680" s="65"/>
      <c r="V1680" s="65"/>
      <c r="W1680" s="65"/>
      <c r="X1680" s="65"/>
      <c r="Y1680" s="65"/>
      <c r="Z1680" s="65"/>
      <c r="AA1680" s="65"/>
      <c r="AB1680" s="65"/>
      <c r="AC1680" s="65"/>
      <c r="AD1680" s="65"/>
      <c r="AE1680" s="65"/>
      <c r="AF1680" s="65"/>
      <c r="AG1680" s="65"/>
      <c r="AH1680" s="65"/>
      <c r="AI1680" s="65"/>
      <c r="AJ1680" s="65"/>
      <c r="AK1680" s="65"/>
      <c r="AL1680" s="65"/>
      <c r="AM1680" s="65"/>
      <c r="AN1680" s="65"/>
      <c r="AO1680" s="65"/>
      <c r="AP1680" s="65"/>
      <c r="AQ1680" s="65"/>
      <c r="AR1680" s="65"/>
      <c r="AS1680" s="65"/>
      <c r="AT1680" s="65"/>
      <c r="AU1680" s="65"/>
      <c r="AV1680" s="65"/>
      <c r="AW1680" s="65"/>
      <c r="AX1680" s="65"/>
      <c r="AY1680" s="65"/>
      <c r="AZ1680" s="59">
        <f>(AZ1678/AP1678)^(1/($AZ$1671-$AP$1671))</f>
        <v>0.99400034953882099</v>
      </c>
      <c r="BA1680" s="60" t="s">
        <v>96</v>
      </c>
      <c r="BB1680" s="77"/>
      <c r="BC1680" s="77"/>
      <c r="BD1680" s="77"/>
      <c r="BE1680" s="77"/>
      <c r="BF1680" s="77"/>
      <c r="BG1680" s="77"/>
      <c r="BH1680" s="77"/>
      <c r="BI1680" s="77"/>
      <c r="BJ1680" s="77"/>
    </row>
    <row r="1681" spans="2:62" ht="25.2" customHeight="1">
      <c r="B1681" s="60"/>
      <c r="C1681" s="88">
        <f t="shared" ref="C1681:BJ1681" si="436">C$1667</f>
        <v>2001</v>
      </c>
      <c r="D1681" s="88">
        <f t="shared" si="436"/>
        <v>2002</v>
      </c>
      <c r="E1681" s="88">
        <f t="shared" si="436"/>
        <v>2003</v>
      </c>
      <c r="F1681" s="88">
        <f t="shared" si="436"/>
        <v>2004</v>
      </c>
      <c r="G1681" s="88">
        <f t="shared" si="436"/>
        <v>2005</v>
      </c>
      <c r="H1681" s="88">
        <f t="shared" si="436"/>
        <v>2006</v>
      </c>
      <c r="I1681" s="88">
        <f t="shared" si="436"/>
        <v>2007</v>
      </c>
      <c r="J1681" s="88">
        <f t="shared" si="436"/>
        <v>2008</v>
      </c>
      <c r="K1681" s="88">
        <f t="shared" si="436"/>
        <v>2009</v>
      </c>
      <c r="L1681" s="88">
        <f t="shared" si="436"/>
        <v>2010</v>
      </c>
      <c r="M1681" s="88">
        <f t="shared" si="436"/>
        <v>2011</v>
      </c>
      <c r="N1681" s="88">
        <f t="shared" si="436"/>
        <v>2012</v>
      </c>
      <c r="O1681" s="88">
        <f t="shared" si="436"/>
        <v>2013</v>
      </c>
      <c r="P1681" s="88">
        <f t="shared" si="436"/>
        <v>2014</v>
      </c>
      <c r="Q1681" s="88">
        <f t="shared" si="436"/>
        <v>2015</v>
      </c>
      <c r="R1681" s="88">
        <f t="shared" si="436"/>
        <v>2016</v>
      </c>
      <c r="S1681" s="88">
        <f t="shared" si="436"/>
        <v>2017</v>
      </c>
      <c r="T1681" s="88">
        <f t="shared" si="436"/>
        <v>2018</v>
      </c>
      <c r="U1681" s="88">
        <f t="shared" si="436"/>
        <v>2019</v>
      </c>
      <c r="V1681" s="88">
        <f t="shared" si="436"/>
        <v>2020</v>
      </c>
      <c r="W1681" s="88">
        <f t="shared" si="436"/>
        <v>2021</v>
      </c>
      <c r="X1681" s="88">
        <f t="shared" si="436"/>
        <v>2022</v>
      </c>
      <c r="Y1681" s="88">
        <f t="shared" si="436"/>
        <v>2023</v>
      </c>
      <c r="Z1681" s="88">
        <f t="shared" si="436"/>
        <v>2024</v>
      </c>
      <c r="AA1681" s="88">
        <f t="shared" si="436"/>
        <v>2025</v>
      </c>
      <c r="AB1681" s="88">
        <f t="shared" si="436"/>
        <v>2026</v>
      </c>
      <c r="AC1681" s="88">
        <f t="shared" si="436"/>
        <v>2027</v>
      </c>
      <c r="AD1681" s="88">
        <f t="shared" si="436"/>
        <v>2028</v>
      </c>
      <c r="AE1681" s="88">
        <f t="shared" si="436"/>
        <v>2029</v>
      </c>
      <c r="AF1681" s="88">
        <f t="shared" si="436"/>
        <v>2030</v>
      </c>
      <c r="AG1681" s="88">
        <f t="shared" si="436"/>
        <v>2031</v>
      </c>
      <c r="AH1681" s="88">
        <f t="shared" si="436"/>
        <v>2032</v>
      </c>
      <c r="AI1681" s="88">
        <f t="shared" si="436"/>
        <v>2033</v>
      </c>
      <c r="AJ1681" s="88">
        <f t="shared" si="436"/>
        <v>2034</v>
      </c>
      <c r="AK1681" s="88">
        <f t="shared" si="436"/>
        <v>2035</v>
      </c>
      <c r="AL1681" s="88">
        <f t="shared" si="436"/>
        <v>2036</v>
      </c>
      <c r="AM1681" s="88">
        <f t="shared" si="436"/>
        <v>2037</v>
      </c>
      <c r="AN1681" s="88">
        <f t="shared" si="436"/>
        <v>2038</v>
      </c>
      <c r="AO1681" s="88">
        <f t="shared" si="436"/>
        <v>2039</v>
      </c>
      <c r="AP1681" s="88">
        <f t="shared" si="436"/>
        <v>2040</v>
      </c>
      <c r="AQ1681" s="88">
        <f t="shared" si="436"/>
        <v>2041</v>
      </c>
      <c r="AR1681" s="88">
        <f t="shared" si="436"/>
        <v>2042</v>
      </c>
      <c r="AS1681" s="88">
        <f t="shared" si="436"/>
        <v>2043</v>
      </c>
      <c r="AT1681" s="88">
        <f t="shared" si="436"/>
        <v>2044</v>
      </c>
      <c r="AU1681" s="88">
        <f t="shared" si="436"/>
        <v>2045</v>
      </c>
      <c r="AV1681" s="88">
        <f t="shared" si="436"/>
        <v>2046</v>
      </c>
      <c r="AW1681" s="88">
        <f t="shared" si="436"/>
        <v>2047</v>
      </c>
      <c r="AX1681" s="88">
        <f t="shared" si="436"/>
        <v>2048</v>
      </c>
      <c r="AY1681" s="88">
        <f t="shared" si="436"/>
        <v>2049</v>
      </c>
      <c r="AZ1681" s="88">
        <f t="shared" si="436"/>
        <v>2050</v>
      </c>
      <c r="BA1681" s="88">
        <f t="shared" si="436"/>
        <v>2051</v>
      </c>
      <c r="BB1681" s="88">
        <f t="shared" si="436"/>
        <v>2052</v>
      </c>
      <c r="BC1681" s="88">
        <f t="shared" si="436"/>
        <v>2053</v>
      </c>
      <c r="BD1681" s="88">
        <f t="shared" si="436"/>
        <v>2054</v>
      </c>
      <c r="BE1681" s="88">
        <f t="shared" si="436"/>
        <v>2055</v>
      </c>
      <c r="BF1681" s="88">
        <f t="shared" si="436"/>
        <v>2056</v>
      </c>
      <c r="BG1681" s="88">
        <f t="shared" si="436"/>
        <v>2057</v>
      </c>
      <c r="BH1681" s="88">
        <f t="shared" si="436"/>
        <v>2058</v>
      </c>
      <c r="BI1681" s="88">
        <f t="shared" si="436"/>
        <v>2059</v>
      </c>
      <c r="BJ1681" s="88">
        <f t="shared" si="436"/>
        <v>2060</v>
      </c>
    </row>
    <row r="1682" spans="2:62" s="10" customFormat="1" ht="25.2" customHeight="1">
      <c r="B1682" s="87" t="s">
        <v>71</v>
      </c>
      <c r="C1682" s="259"/>
      <c r="D1682" s="259"/>
      <c r="E1682" s="259"/>
      <c r="F1682" s="259"/>
      <c r="G1682" s="259"/>
      <c r="H1682" s="259"/>
      <c r="I1682" s="259"/>
      <c r="J1682" s="259"/>
      <c r="K1682" s="259"/>
      <c r="L1682" s="259"/>
      <c r="M1682" s="259"/>
      <c r="N1682" s="259"/>
      <c r="O1682" s="259"/>
      <c r="P1682" s="259"/>
      <c r="Q1682" s="259"/>
      <c r="R1682" s="259"/>
      <c r="S1682" s="259"/>
      <c r="T1682" s="259"/>
      <c r="U1682" s="259"/>
      <c r="V1682" s="259"/>
      <c r="W1682" s="262"/>
      <c r="X1682" s="262"/>
      <c r="Y1682" s="261">
        <f>Y1675/100/Y1679</f>
        <v>1.0050752385349433</v>
      </c>
      <c r="Z1682" s="261">
        <f t="shared" ref="Z1682:BJ1682" si="437">Z1675/100/Z1679</f>
        <v>1.034261469026307</v>
      </c>
      <c r="AA1682" s="261">
        <f t="shared" si="437"/>
        <v>1.04032216954747</v>
      </c>
      <c r="AB1682" s="261">
        <f t="shared" si="437"/>
        <v>1.0374216829324112</v>
      </c>
      <c r="AC1682" s="261">
        <f t="shared" si="437"/>
        <v>1.0309406497224207</v>
      </c>
      <c r="AD1682" s="261">
        <f t="shared" si="437"/>
        <v>1.031049207267722</v>
      </c>
      <c r="AE1682" s="261">
        <f t="shared" si="437"/>
        <v>1.0302334773503372</v>
      </c>
      <c r="AF1682" s="261">
        <f t="shared" si="437"/>
        <v>1.0293973334791562</v>
      </c>
      <c r="AG1682" s="261">
        <f t="shared" si="437"/>
        <v>1.0269539731632318</v>
      </c>
      <c r="AH1682" s="261">
        <f t="shared" si="437"/>
        <v>1.0253578169029278</v>
      </c>
      <c r="AI1682" s="261">
        <f t="shared" si="437"/>
        <v>1.0257122135695114</v>
      </c>
      <c r="AJ1682" s="261">
        <f t="shared" si="437"/>
        <v>1.0259213705160117</v>
      </c>
      <c r="AK1682" s="261">
        <f t="shared" si="437"/>
        <v>1.0241138272243355</v>
      </c>
      <c r="AL1682" s="261">
        <f t="shared" si="437"/>
        <v>1.0232850222006049</v>
      </c>
      <c r="AM1682" s="261">
        <f t="shared" si="437"/>
        <v>1.0223733470618768</v>
      </c>
      <c r="AN1682" s="261">
        <f t="shared" si="437"/>
        <v>1.0215110229104629</v>
      </c>
      <c r="AO1682" s="261">
        <f t="shared" si="437"/>
        <v>1.0196180995868165</v>
      </c>
      <c r="AP1682" s="261">
        <f t="shared" si="437"/>
        <v>1.0177043223913467</v>
      </c>
      <c r="AQ1682" s="261">
        <f t="shared" si="437"/>
        <v>1.0167869908735727</v>
      </c>
      <c r="AR1682" s="261">
        <f t="shared" si="437"/>
        <v>1.0148540362107372</v>
      </c>
      <c r="AS1682" s="261">
        <f t="shared" si="437"/>
        <v>1.0138589865781187</v>
      </c>
      <c r="AT1682" s="261">
        <f t="shared" si="437"/>
        <v>1.0139316168056018</v>
      </c>
      <c r="AU1682" s="261">
        <f t="shared" si="437"/>
        <v>1.0140783539461407</v>
      </c>
      <c r="AV1682" s="261">
        <f t="shared" si="437"/>
        <v>1.0141451722463626</v>
      </c>
      <c r="AW1682" s="261">
        <f t="shared" si="437"/>
        <v>1.0142103565535763</v>
      </c>
      <c r="AX1682" s="261">
        <f t="shared" si="437"/>
        <v>1.0142884068966145</v>
      </c>
      <c r="AY1682" s="261">
        <f t="shared" si="437"/>
        <v>1.0133029834569391</v>
      </c>
      <c r="AZ1682" s="261">
        <f t="shared" si="437"/>
        <v>1.0133951823967364</v>
      </c>
      <c r="BA1682" s="261">
        <f t="shared" si="437"/>
        <v>1.0134963334185998</v>
      </c>
      <c r="BB1682" s="261">
        <f t="shared" si="437"/>
        <v>1.0136901007481032</v>
      </c>
      <c r="BC1682" s="261">
        <f t="shared" si="437"/>
        <v>1.0148132987575158</v>
      </c>
      <c r="BD1682" s="261">
        <f t="shared" si="437"/>
        <v>1.0149413519920183</v>
      </c>
      <c r="BE1682" s="261">
        <f t="shared" si="437"/>
        <v>1.01508342246619</v>
      </c>
      <c r="BF1682" s="261">
        <f t="shared" si="437"/>
        <v>1.0152239092334656</v>
      </c>
      <c r="BG1682" s="261">
        <f t="shared" si="437"/>
        <v>1.0163726586800685</v>
      </c>
      <c r="BH1682" s="261">
        <f t="shared" si="437"/>
        <v>1.0166022822937266</v>
      </c>
      <c r="BI1682" s="261">
        <f t="shared" si="437"/>
        <v>1.0167493465261839</v>
      </c>
      <c r="BJ1682" s="261">
        <f t="shared" si="437"/>
        <v>1.0178302940935093</v>
      </c>
    </row>
    <row r="1683" spans="2:62" s="10" customFormat="1" ht="25.2" customHeight="1">
      <c r="B1683" s="21" t="s">
        <v>345</v>
      </c>
      <c r="C1683" s="60"/>
      <c r="D1683" s="60"/>
      <c r="E1683" s="60"/>
      <c r="F1683" s="60"/>
      <c r="G1683" s="60"/>
      <c r="H1683" s="60"/>
      <c r="I1683" s="60"/>
      <c r="J1683" s="60"/>
      <c r="K1683" s="60"/>
      <c r="L1683" s="60"/>
      <c r="M1683" s="60"/>
      <c r="N1683" s="60"/>
      <c r="O1683" s="60"/>
      <c r="P1683" s="60"/>
      <c r="Q1683" s="77"/>
      <c r="R1683" s="77"/>
      <c r="S1683" s="77"/>
      <c r="T1683" s="77"/>
      <c r="U1683" s="77"/>
      <c r="V1683" s="77"/>
      <c r="W1683" s="77"/>
      <c r="X1683" s="77"/>
      <c r="Y1683" s="77"/>
      <c r="Z1683" s="77"/>
      <c r="AA1683" s="77"/>
      <c r="AB1683" s="77"/>
      <c r="AC1683" s="77"/>
      <c r="AD1683" s="77"/>
      <c r="AE1683" s="77"/>
      <c r="AF1683" s="77"/>
      <c r="AG1683" s="77"/>
      <c r="AH1683" s="77"/>
      <c r="AI1683" s="77"/>
      <c r="AJ1683" s="77"/>
      <c r="AK1683" s="77"/>
      <c r="AL1683" s="77"/>
      <c r="AM1683" s="77"/>
      <c r="AN1683" s="77"/>
      <c r="AO1683" s="77"/>
      <c r="AP1683" s="77"/>
      <c r="AQ1683" s="77"/>
      <c r="AR1683" s="77"/>
      <c r="AS1683" s="77"/>
      <c r="AT1683" s="77"/>
      <c r="AU1683" s="77"/>
      <c r="AV1683" s="77"/>
      <c r="AW1683" s="77"/>
      <c r="AX1683" s="77"/>
      <c r="AY1683" s="77"/>
      <c r="AZ1683" s="77"/>
      <c r="BA1683" s="77"/>
      <c r="BB1683" s="77"/>
      <c r="BC1683" s="77"/>
      <c r="BD1683" s="77"/>
      <c r="BE1683" s="77"/>
      <c r="BF1683" s="77"/>
      <c r="BG1683" s="77"/>
      <c r="BH1683" s="77"/>
      <c r="BI1683" s="77"/>
      <c r="BJ1683" s="77"/>
    </row>
    <row r="1684" spans="2:62" ht="25.2" customHeight="1">
      <c r="B1684" s="60"/>
      <c r="C1684" s="88">
        <f t="shared" ref="C1684:BJ1684" si="438">C$1667</f>
        <v>2001</v>
      </c>
      <c r="D1684" s="88">
        <f t="shared" si="438"/>
        <v>2002</v>
      </c>
      <c r="E1684" s="88">
        <f t="shared" si="438"/>
        <v>2003</v>
      </c>
      <c r="F1684" s="88">
        <f t="shared" si="438"/>
        <v>2004</v>
      </c>
      <c r="G1684" s="88">
        <f t="shared" si="438"/>
        <v>2005</v>
      </c>
      <c r="H1684" s="88">
        <f t="shared" si="438"/>
        <v>2006</v>
      </c>
      <c r="I1684" s="88">
        <f t="shared" si="438"/>
        <v>2007</v>
      </c>
      <c r="J1684" s="88">
        <f t="shared" si="438"/>
        <v>2008</v>
      </c>
      <c r="K1684" s="88">
        <f t="shared" si="438"/>
        <v>2009</v>
      </c>
      <c r="L1684" s="88">
        <f t="shared" si="438"/>
        <v>2010</v>
      </c>
      <c r="M1684" s="88">
        <f t="shared" si="438"/>
        <v>2011</v>
      </c>
      <c r="N1684" s="88">
        <f t="shared" si="438"/>
        <v>2012</v>
      </c>
      <c r="O1684" s="88">
        <f t="shared" si="438"/>
        <v>2013</v>
      </c>
      <c r="P1684" s="88">
        <f t="shared" si="438"/>
        <v>2014</v>
      </c>
      <c r="Q1684" s="88">
        <f t="shared" si="438"/>
        <v>2015</v>
      </c>
      <c r="R1684" s="88">
        <f t="shared" si="438"/>
        <v>2016</v>
      </c>
      <c r="S1684" s="88">
        <f t="shared" si="438"/>
        <v>2017</v>
      </c>
      <c r="T1684" s="88">
        <f t="shared" si="438"/>
        <v>2018</v>
      </c>
      <c r="U1684" s="88">
        <f t="shared" si="438"/>
        <v>2019</v>
      </c>
      <c r="V1684" s="88">
        <f t="shared" si="438"/>
        <v>2020</v>
      </c>
      <c r="W1684" s="88">
        <f t="shared" si="438"/>
        <v>2021</v>
      </c>
      <c r="X1684" s="88">
        <f t="shared" si="438"/>
        <v>2022</v>
      </c>
      <c r="Y1684" s="88">
        <f t="shared" si="438"/>
        <v>2023</v>
      </c>
      <c r="Z1684" s="88">
        <f t="shared" si="438"/>
        <v>2024</v>
      </c>
      <c r="AA1684" s="88">
        <f t="shared" si="438"/>
        <v>2025</v>
      </c>
      <c r="AB1684" s="88">
        <f t="shared" si="438"/>
        <v>2026</v>
      </c>
      <c r="AC1684" s="88">
        <f t="shared" si="438"/>
        <v>2027</v>
      </c>
      <c r="AD1684" s="88">
        <f t="shared" si="438"/>
        <v>2028</v>
      </c>
      <c r="AE1684" s="88">
        <f t="shared" si="438"/>
        <v>2029</v>
      </c>
      <c r="AF1684" s="88">
        <f t="shared" si="438"/>
        <v>2030</v>
      </c>
      <c r="AG1684" s="88">
        <f t="shared" si="438"/>
        <v>2031</v>
      </c>
      <c r="AH1684" s="88">
        <f t="shared" si="438"/>
        <v>2032</v>
      </c>
      <c r="AI1684" s="88">
        <f t="shared" si="438"/>
        <v>2033</v>
      </c>
      <c r="AJ1684" s="88">
        <f t="shared" si="438"/>
        <v>2034</v>
      </c>
      <c r="AK1684" s="88">
        <f t="shared" si="438"/>
        <v>2035</v>
      </c>
      <c r="AL1684" s="88">
        <f t="shared" si="438"/>
        <v>2036</v>
      </c>
      <c r="AM1684" s="88">
        <f t="shared" si="438"/>
        <v>2037</v>
      </c>
      <c r="AN1684" s="88">
        <f t="shared" si="438"/>
        <v>2038</v>
      </c>
      <c r="AO1684" s="88">
        <f t="shared" si="438"/>
        <v>2039</v>
      </c>
      <c r="AP1684" s="88">
        <f t="shared" si="438"/>
        <v>2040</v>
      </c>
      <c r="AQ1684" s="88">
        <f t="shared" si="438"/>
        <v>2041</v>
      </c>
      <c r="AR1684" s="88">
        <f t="shared" si="438"/>
        <v>2042</v>
      </c>
      <c r="AS1684" s="88">
        <f t="shared" si="438"/>
        <v>2043</v>
      </c>
      <c r="AT1684" s="88">
        <f t="shared" si="438"/>
        <v>2044</v>
      </c>
      <c r="AU1684" s="88">
        <f t="shared" si="438"/>
        <v>2045</v>
      </c>
      <c r="AV1684" s="88">
        <f t="shared" si="438"/>
        <v>2046</v>
      </c>
      <c r="AW1684" s="88">
        <f t="shared" si="438"/>
        <v>2047</v>
      </c>
      <c r="AX1684" s="88">
        <f t="shared" si="438"/>
        <v>2048</v>
      </c>
      <c r="AY1684" s="88">
        <f t="shared" si="438"/>
        <v>2049</v>
      </c>
      <c r="AZ1684" s="88">
        <f t="shared" si="438"/>
        <v>2050</v>
      </c>
      <c r="BA1684" s="88">
        <f t="shared" si="438"/>
        <v>2051</v>
      </c>
      <c r="BB1684" s="88">
        <f t="shared" si="438"/>
        <v>2052</v>
      </c>
      <c r="BC1684" s="88">
        <f t="shared" si="438"/>
        <v>2053</v>
      </c>
      <c r="BD1684" s="88">
        <f t="shared" si="438"/>
        <v>2054</v>
      </c>
      <c r="BE1684" s="88">
        <f t="shared" si="438"/>
        <v>2055</v>
      </c>
      <c r="BF1684" s="88">
        <f t="shared" si="438"/>
        <v>2056</v>
      </c>
      <c r="BG1684" s="88">
        <f t="shared" si="438"/>
        <v>2057</v>
      </c>
      <c r="BH1684" s="88">
        <f t="shared" si="438"/>
        <v>2058</v>
      </c>
      <c r="BI1684" s="88">
        <f t="shared" si="438"/>
        <v>2059</v>
      </c>
      <c r="BJ1684" s="88">
        <f t="shared" si="438"/>
        <v>2060</v>
      </c>
    </row>
    <row r="1685" spans="2:62" s="10" customFormat="1" ht="25.2" customHeight="1">
      <c r="B1685" s="86" t="s">
        <v>84</v>
      </c>
      <c r="C1685" s="263">
        <v>3.6720999999999999</v>
      </c>
      <c r="D1685" s="263">
        <v>3.8574000000000002</v>
      </c>
      <c r="E1685" s="263">
        <v>4.3996000000000004</v>
      </c>
      <c r="F1685" s="263">
        <v>4.5267999999999997</v>
      </c>
      <c r="G1685" s="263">
        <v>4.0229999999999997</v>
      </c>
      <c r="H1685" s="263">
        <v>3.8959000000000001</v>
      </c>
      <c r="I1685" s="263">
        <v>3.7837000000000001</v>
      </c>
      <c r="J1685" s="263">
        <v>3.5121000000000002</v>
      </c>
      <c r="K1685" s="263">
        <v>4.3276000000000003</v>
      </c>
      <c r="L1685" s="263">
        <v>3.9946999999999999</v>
      </c>
      <c r="M1685" s="263">
        <v>4.1205999999999996</v>
      </c>
      <c r="N1685" s="263">
        <v>4.1847000000000003</v>
      </c>
      <c r="O1685" s="263">
        <v>4.1974999999999998</v>
      </c>
      <c r="P1685" s="263">
        <v>4.1843000000000004</v>
      </c>
      <c r="Q1685" s="263">
        <v>4.1840999999999999</v>
      </c>
      <c r="R1685" s="260">
        <v>4.3632</v>
      </c>
      <c r="S1685" s="263">
        <v>4.2569999999999997</v>
      </c>
      <c r="T1685" s="263">
        <v>4.2614999999999998</v>
      </c>
      <c r="U1685" s="263">
        <v>4.2976000000000001</v>
      </c>
      <c r="V1685" s="1"/>
      <c r="W1685" s="1"/>
      <c r="X1685" s="1"/>
      <c r="Y1685" s="1"/>
      <c r="Z1685" s="1"/>
      <c r="AA1685" s="1"/>
      <c r="AB1685" s="1"/>
      <c r="AC1685" s="1"/>
      <c r="AD1685" s="1"/>
      <c r="AE1685" s="1"/>
      <c r="AF1685" s="1"/>
      <c r="AG1685" s="1"/>
      <c r="AH1685" s="1"/>
      <c r="AI1685" s="1"/>
      <c r="AJ1685" s="1"/>
      <c r="AK1685" s="1"/>
      <c r="AL1685" s="1"/>
      <c r="AM1685" s="1"/>
      <c r="AN1685" s="1"/>
      <c r="AO1685" s="1"/>
      <c r="AP1685" s="1"/>
      <c r="AQ1685" s="1"/>
      <c r="AR1685" s="1"/>
      <c r="AS1685" s="1"/>
      <c r="AT1685" s="1"/>
      <c r="AU1685" s="1"/>
      <c r="AV1685" s="1"/>
      <c r="AW1685" s="1"/>
      <c r="AX1685" s="1"/>
      <c r="AY1685" s="1"/>
      <c r="AZ1685" s="1"/>
      <c r="BA1685" s="1"/>
      <c r="BB1685" s="1"/>
      <c r="BC1685" s="1"/>
      <c r="BD1685" s="1"/>
      <c r="BE1685" s="1"/>
      <c r="BF1685" s="1"/>
      <c r="BG1685" s="1"/>
      <c r="BH1685" s="1"/>
      <c r="BI1685" s="1"/>
      <c r="BJ1685" s="1"/>
    </row>
    <row r="1686" spans="2:62" s="10" customFormat="1" ht="25.2" customHeight="1">
      <c r="B1686" s="120" t="s">
        <v>72</v>
      </c>
      <c r="C1686" s="60"/>
      <c r="D1686" s="60"/>
      <c r="E1686" s="60"/>
      <c r="F1686" s="60"/>
      <c r="G1686" s="60"/>
      <c r="H1686" s="60"/>
      <c r="I1686" s="60"/>
      <c r="J1686" s="60"/>
      <c r="K1686" s="60"/>
      <c r="L1686" s="60"/>
      <c r="M1686" s="60"/>
      <c r="N1686" s="60"/>
      <c r="O1686" s="60"/>
      <c r="P1686" s="60"/>
      <c r="Q1686" s="60"/>
      <c r="R1686" s="60"/>
      <c r="S1686" s="60"/>
      <c r="T1686" s="60"/>
      <c r="U1686" s="60"/>
      <c r="V1686" s="60"/>
      <c r="W1686" s="60"/>
      <c r="X1686" s="60"/>
      <c r="Y1686" s="60"/>
      <c r="Z1686" s="60"/>
      <c r="AA1686" s="60"/>
      <c r="AB1686" s="60"/>
      <c r="AC1686" s="60"/>
      <c r="AD1686" s="76"/>
      <c r="AE1686" s="60"/>
      <c r="AF1686" s="60"/>
      <c r="AG1686" s="60"/>
      <c r="AH1686" s="60"/>
      <c r="AI1686" s="60"/>
      <c r="AJ1686" s="60"/>
      <c r="AK1686" s="60"/>
      <c r="AL1686" s="60"/>
      <c r="AM1686" s="60"/>
      <c r="AN1686" s="60"/>
      <c r="AO1686" s="60"/>
      <c r="AP1686" s="60"/>
      <c r="AQ1686" s="60"/>
      <c r="AR1686" s="60"/>
      <c r="AS1686" s="60"/>
      <c r="AT1686" s="60"/>
      <c r="AU1686" s="60"/>
      <c r="AV1686" s="60"/>
      <c r="AW1686" s="60"/>
      <c r="AX1686" s="60"/>
      <c r="AY1686" s="60"/>
      <c r="AZ1686" s="60"/>
      <c r="BA1686" s="60"/>
      <c r="BB1686" s="60"/>
      <c r="BC1686" s="60"/>
      <c r="BD1686" s="60"/>
      <c r="BE1686" s="60"/>
      <c r="BF1686" s="60"/>
      <c r="BG1686" s="60"/>
      <c r="BH1686" s="60"/>
      <c r="BI1686" s="60"/>
      <c r="BJ1686" s="60"/>
    </row>
    <row r="1687" spans="2:62" ht="25.2" customHeight="1">
      <c r="C1687" s="64"/>
      <c r="D1687" s="64"/>
      <c r="E1687" s="64"/>
      <c r="F1687" s="64"/>
      <c r="G1687" s="64"/>
      <c r="H1687" s="64"/>
      <c r="I1687" s="64"/>
      <c r="J1687" s="64"/>
      <c r="K1687" s="64"/>
      <c r="L1687" s="64"/>
      <c r="M1687" s="64"/>
      <c r="N1687" s="64"/>
      <c r="O1687" s="64"/>
      <c r="P1687" s="64"/>
      <c r="Q1687" s="64"/>
      <c r="R1687" s="64"/>
      <c r="S1687" s="64"/>
      <c r="T1687" s="64"/>
      <c r="U1687" s="64"/>
      <c r="V1687" s="64"/>
      <c r="W1687" s="64"/>
      <c r="X1687" s="64"/>
      <c r="Y1687" s="64"/>
      <c r="Z1687" s="64"/>
      <c r="AA1687" s="64"/>
      <c r="AB1687" s="64"/>
      <c r="AC1687" s="64"/>
      <c r="AD1687" s="64"/>
      <c r="AE1687" s="64"/>
      <c r="AF1687" s="64"/>
      <c r="AG1687" s="64"/>
      <c r="AH1687" s="64"/>
      <c r="AI1687" s="64"/>
      <c r="AJ1687" s="64"/>
      <c r="AK1687" s="64"/>
      <c r="AL1687" s="64"/>
      <c r="AM1687" s="64"/>
      <c r="AN1687" s="64"/>
      <c r="AO1687" s="64"/>
      <c r="AP1687" s="64"/>
      <c r="AQ1687" s="64"/>
      <c r="AR1687" s="64"/>
      <c r="AS1687" s="64"/>
      <c r="AT1687" s="64"/>
      <c r="AU1687" s="64"/>
      <c r="AV1687" s="64"/>
      <c r="AW1687" s="64"/>
      <c r="AX1687" s="64"/>
      <c r="AY1687" s="64"/>
      <c r="AZ1687" s="64"/>
      <c r="BA1687" s="64"/>
      <c r="BB1687" s="64"/>
      <c r="BC1687" s="64"/>
      <c r="BD1687" s="64"/>
      <c r="BE1687" s="64"/>
      <c r="BF1687" s="64"/>
      <c r="BG1687" s="64"/>
      <c r="BH1687" s="64"/>
      <c r="BI1687" s="64"/>
      <c r="BJ1687" s="64"/>
    </row>
    <row r="1688" spans="2:62" ht="25.2" customHeight="1">
      <c r="B1688" s="60"/>
      <c r="C1688" s="88">
        <f t="shared" ref="C1688:BJ1688" si="439">C$1667</f>
        <v>2001</v>
      </c>
      <c r="D1688" s="88">
        <f t="shared" si="439"/>
        <v>2002</v>
      </c>
      <c r="E1688" s="88">
        <f t="shared" si="439"/>
        <v>2003</v>
      </c>
      <c r="F1688" s="88">
        <f t="shared" si="439"/>
        <v>2004</v>
      </c>
      <c r="G1688" s="88">
        <f t="shared" si="439"/>
        <v>2005</v>
      </c>
      <c r="H1688" s="88">
        <f t="shared" si="439"/>
        <v>2006</v>
      </c>
      <c r="I1688" s="88">
        <f t="shared" si="439"/>
        <v>2007</v>
      </c>
      <c r="J1688" s="88">
        <f t="shared" si="439"/>
        <v>2008</v>
      </c>
      <c r="K1688" s="88">
        <f t="shared" si="439"/>
        <v>2009</v>
      </c>
      <c r="L1688" s="88">
        <f t="shared" si="439"/>
        <v>2010</v>
      </c>
      <c r="M1688" s="88">
        <f t="shared" si="439"/>
        <v>2011</v>
      </c>
      <c r="N1688" s="88">
        <f t="shared" si="439"/>
        <v>2012</v>
      </c>
      <c r="O1688" s="88">
        <f t="shared" si="439"/>
        <v>2013</v>
      </c>
      <c r="P1688" s="88">
        <f t="shared" si="439"/>
        <v>2014</v>
      </c>
      <c r="Q1688" s="88">
        <f t="shared" si="439"/>
        <v>2015</v>
      </c>
      <c r="R1688" s="88">
        <f t="shared" si="439"/>
        <v>2016</v>
      </c>
      <c r="S1688" s="88">
        <f t="shared" si="439"/>
        <v>2017</v>
      </c>
      <c r="T1688" s="88">
        <f t="shared" si="439"/>
        <v>2018</v>
      </c>
      <c r="U1688" s="88">
        <f t="shared" si="439"/>
        <v>2019</v>
      </c>
      <c r="V1688" s="88">
        <f t="shared" si="439"/>
        <v>2020</v>
      </c>
      <c r="W1688" s="88">
        <f t="shared" si="439"/>
        <v>2021</v>
      </c>
      <c r="X1688" s="88">
        <f t="shared" si="439"/>
        <v>2022</v>
      </c>
      <c r="Y1688" s="88">
        <f t="shared" si="439"/>
        <v>2023</v>
      </c>
      <c r="Z1688" s="88">
        <f t="shared" si="439"/>
        <v>2024</v>
      </c>
      <c r="AA1688" s="88">
        <f t="shared" si="439"/>
        <v>2025</v>
      </c>
      <c r="AB1688" s="88">
        <f t="shared" si="439"/>
        <v>2026</v>
      </c>
      <c r="AC1688" s="88">
        <f t="shared" si="439"/>
        <v>2027</v>
      </c>
      <c r="AD1688" s="88">
        <f t="shared" si="439"/>
        <v>2028</v>
      </c>
      <c r="AE1688" s="88">
        <f t="shared" si="439"/>
        <v>2029</v>
      </c>
      <c r="AF1688" s="88">
        <f t="shared" si="439"/>
        <v>2030</v>
      </c>
      <c r="AG1688" s="88">
        <f t="shared" si="439"/>
        <v>2031</v>
      </c>
      <c r="AH1688" s="88">
        <f t="shared" si="439"/>
        <v>2032</v>
      </c>
      <c r="AI1688" s="88">
        <f t="shared" si="439"/>
        <v>2033</v>
      </c>
      <c r="AJ1688" s="88">
        <f t="shared" si="439"/>
        <v>2034</v>
      </c>
      <c r="AK1688" s="88">
        <f t="shared" si="439"/>
        <v>2035</v>
      </c>
      <c r="AL1688" s="88">
        <f t="shared" si="439"/>
        <v>2036</v>
      </c>
      <c r="AM1688" s="88">
        <f t="shared" si="439"/>
        <v>2037</v>
      </c>
      <c r="AN1688" s="88">
        <f t="shared" si="439"/>
        <v>2038</v>
      </c>
      <c r="AO1688" s="88">
        <f t="shared" si="439"/>
        <v>2039</v>
      </c>
      <c r="AP1688" s="88">
        <f t="shared" si="439"/>
        <v>2040</v>
      </c>
      <c r="AQ1688" s="88">
        <f t="shared" si="439"/>
        <v>2041</v>
      </c>
      <c r="AR1688" s="88">
        <f t="shared" si="439"/>
        <v>2042</v>
      </c>
      <c r="AS1688" s="88">
        <f t="shared" si="439"/>
        <v>2043</v>
      </c>
      <c r="AT1688" s="88">
        <f t="shared" si="439"/>
        <v>2044</v>
      </c>
      <c r="AU1688" s="88">
        <f t="shared" si="439"/>
        <v>2045</v>
      </c>
      <c r="AV1688" s="88">
        <f t="shared" si="439"/>
        <v>2046</v>
      </c>
      <c r="AW1688" s="88">
        <f t="shared" si="439"/>
        <v>2047</v>
      </c>
      <c r="AX1688" s="88">
        <f t="shared" si="439"/>
        <v>2048</v>
      </c>
      <c r="AY1688" s="88">
        <f t="shared" si="439"/>
        <v>2049</v>
      </c>
      <c r="AZ1688" s="88">
        <f t="shared" si="439"/>
        <v>2050</v>
      </c>
      <c r="BA1688" s="88">
        <f t="shared" si="439"/>
        <v>2051</v>
      </c>
      <c r="BB1688" s="88">
        <f t="shared" si="439"/>
        <v>2052</v>
      </c>
      <c r="BC1688" s="88">
        <f t="shared" si="439"/>
        <v>2053</v>
      </c>
      <c r="BD1688" s="88">
        <f t="shared" si="439"/>
        <v>2054</v>
      </c>
      <c r="BE1688" s="88">
        <f t="shared" si="439"/>
        <v>2055</v>
      </c>
      <c r="BF1688" s="88">
        <f t="shared" si="439"/>
        <v>2056</v>
      </c>
      <c r="BG1688" s="88">
        <f t="shared" si="439"/>
        <v>2057</v>
      </c>
      <c r="BH1688" s="88">
        <f t="shared" si="439"/>
        <v>2058</v>
      </c>
      <c r="BI1688" s="88">
        <f t="shared" si="439"/>
        <v>2059</v>
      </c>
      <c r="BJ1688" s="88">
        <f t="shared" si="439"/>
        <v>2060</v>
      </c>
    </row>
    <row r="1689" spans="2:62" s="10" customFormat="1" ht="25.2" customHeight="1">
      <c r="B1689" s="142" t="s">
        <v>346</v>
      </c>
      <c r="C1689" s="264">
        <v>46.8</v>
      </c>
      <c r="D1689" s="264">
        <v>47.6</v>
      </c>
      <c r="E1689" s="264">
        <v>48.3</v>
      </c>
      <c r="F1689" s="264">
        <v>50.1</v>
      </c>
      <c r="G1689" s="264">
        <v>50.4</v>
      </c>
      <c r="H1689" s="264">
        <v>50.7</v>
      </c>
      <c r="I1689" s="264">
        <v>53.1</v>
      </c>
      <c r="J1689" s="264">
        <v>55.4</v>
      </c>
      <c r="K1689" s="264">
        <v>59.1</v>
      </c>
      <c r="L1689" s="265">
        <v>62.4</v>
      </c>
      <c r="M1689" s="264">
        <v>64.900000000000006</v>
      </c>
      <c r="N1689" s="264">
        <v>66.400000000000006</v>
      </c>
      <c r="O1689" s="264">
        <v>66.400000000000006</v>
      </c>
      <c r="P1689" s="264">
        <v>66.900000000000006</v>
      </c>
      <c r="Q1689" s="264">
        <v>68.400000000000006</v>
      </c>
      <c r="R1689" s="266">
        <v>68.2</v>
      </c>
      <c r="S1689" s="264">
        <v>68.900000000000006</v>
      </c>
      <c r="T1689" s="264">
        <v>70.3</v>
      </c>
      <c r="U1689" s="264">
        <v>72.2</v>
      </c>
      <c r="V1689" s="267"/>
      <c r="W1689" s="1"/>
      <c r="X1689" s="1"/>
      <c r="Y1689" s="1"/>
      <c r="Z1689" s="1"/>
      <c r="AA1689" s="1"/>
      <c r="AB1689" s="1"/>
      <c r="AC1689" s="1"/>
      <c r="AD1689" s="1"/>
      <c r="AE1689" s="1"/>
      <c r="AF1689" s="1"/>
      <c r="AG1689" s="1"/>
      <c r="AH1689" s="1"/>
      <c r="AI1689" s="1"/>
      <c r="AJ1689" s="1"/>
      <c r="AK1689" s="1"/>
      <c r="AL1689" s="1"/>
      <c r="AM1689" s="1"/>
      <c r="AN1689" s="1"/>
      <c r="AO1689" s="1"/>
      <c r="AP1689" s="1"/>
      <c r="AQ1689" s="1"/>
      <c r="AR1689" s="1"/>
      <c r="AS1689" s="1"/>
      <c r="AT1689" s="1"/>
      <c r="AU1689" s="1"/>
      <c r="AV1689" s="1"/>
      <c r="AW1689" s="1"/>
      <c r="AX1689" s="1"/>
      <c r="AY1689" s="1"/>
      <c r="AZ1689" s="1"/>
      <c r="BA1689" s="1"/>
      <c r="BB1689" s="1"/>
      <c r="BC1689" s="1"/>
      <c r="BD1689" s="1"/>
      <c r="BE1689" s="1"/>
      <c r="BF1689" s="1"/>
      <c r="BG1689" s="1"/>
      <c r="BH1689" s="1"/>
      <c r="BI1689" s="1"/>
      <c r="BJ1689" s="1"/>
    </row>
    <row r="1690" spans="2:62" s="10" customFormat="1" ht="25.2" customHeight="1">
      <c r="B1690" s="21" t="s">
        <v>347</v>
      </c>
      <c r="C1690" s="60"/>
      <c r="D1690" s="60"/>
      <c r="E1690" s="60"/>
      <c r="F1690" s="60"/>
      <c r="G1690" s="60"/>
      <c r="H1690" s="60"/>
      <c r="I1690" s="60"/>
      <c r="J1690" s="60"/>
      <c r="K1690" s="60"/>
      <c r="L1690" s="60"/>
      <c r="M1690" s="60"/>
      <c r="N1690" s="60"/>
      <c r="O1690" s="60"/>
      <c r="P1690" s="60"/>
      <c r="Q1690" s="60"/>
      <c r="R1690" s="60"/>
      <c r="S1690" s="60"/>
      <c r="T1690" s="60"/>
      <c r="U1690" s="60"/>
      <c r="V1690" s="60"/>
      <c r="W1690" s="60"/>
      <c r="X1690" s="60"/>
      <c r="Y1690" s="60"/>
      <c r="Z1690" s="60"/>
      <c r="AA1690" s="60"/>
      <c r="AB1690" s="60"/>
      <c r="AC1690" s="60"/>
      <c r="AD1690" s="76"/>
      <c r="AE1690" s="60"/>
      <c r="AF1690" s="60"/>
      <c r="AG1690" s="60"/>
      <c r="AH1690" s="60"/>
      <c r="AI1690" s="60"/>
      <c r="AJ1690" s="60"/>
      <c r="AK1690" s="60"/>
      <c r="AL1690" s="60"/>
      <c r="AM1690" s="60"/>
      <c r="AN1690" s="60"/>
      <c r="AO1690" s="60"/>
      <c r="AP1690" s="60"/>
      <c r="AQ1690" s="60"/>
      <c r="AR1690" s="60"/>
      <c r="AS1690" s="60"/>
      <c r="AT1690" s="60"/>
      <c r="AU1690" s="60"/>
      <c r="AV1690" s="60"/>
      <c r="AW1690" s="60"/>
      <c r="AX1690" s="60"/>
      <c r="AY1690" s="60"/>
      <c r="AZ1690" s="60"/>
      <c r="BA1690" s="60"/>
      <c r="BB1690" s="60"/>
      <c r="BC1690" s="60"/>
      <c r="BD1690" s="60"/>
      <c r="BE1690" s="60"/>
      <c r="BF1690" s="60"/>
      <c r="BG1690" s="60"/>
      <c r="BH1690" s="60"/>
      <c r="BI1690" s="60"/>
      <c r="BJ1690" s="60"/>
    </row>
    <row r="1691" spans="2:62" ht="25.2" customHeight="1">
      <c r="B1691" s="60"/>
      <c r="C1691" s="88">
        <f t="shared" ref="C1691:BJ1691" si="440">C$1667</f>
        <v>2001</v>
      </c>
      <c r="D1691" s="88">
        <f t="shared" si="440"/>
        <v>2002</v>
      </c>
      <c r="E1691" s="88">
        <f t="shared" si="440"/>
        <v>2003</v>
      </c>
      <c r="F1691" s="88">
        <f t="shared" si="440"/>
        <v>2004</v>
      </c>
      <c r="G1691" s="88">
        <f t="shared" si="440"/>
        <v>2005</v>
      </c>
      <c r="H1691" s="88">
        <f t="shared" si="440"/>
        <v>2006</v>
      </c>
      <c r="I1691" s="88">
        <f t="shared" si="440"/>
        <v>2007</v>
      </c>
      <c r="J1691" s="88">
        <f t="shared" si="440"/>
        <v>2008</v>
      </c>
      <c r="K1691" s="88">
        <f t="shared" si="440"/>
        <v>2009</v>
      </c>
      <c r="L1691" s="88">
        <f t="shared" si="440"/>
        <v>2010</v>
      </c>
      <c r="M1691" s="88">
        <f t="shared" si="440"/>
        <v>2011</v>
      </c>
      <c r="N1691" s="88">
        <f t="shared" si="440"/>
        <v>2012</v>
      </c>
      <c r="O1691" s="88">
        <f t="shared" si="440"/>
        <v>2013</v>
      </c>
      <c r="P1691" s="88">
        <f t="shared" si="440"/>
        <v>2014</v>
      </c>
      <c r="Q1691" s="88">
        <f t="shared" si="440"/>
        <v>2015</v>
      </c>
      <c r="R1691" s="88">
        <f t="shared" si="440"/>
        <v>2016</v>
      </c>
      <c r="S1691" s="88">
        <f t="shared" si="440"/>
        <v>2017</v>
      </c>
      <c r="T1691" s="88">
        <f t="shared" si="440"/>
        <v>2018</v>
      </c>
      <c r="U1691" s="88">
        <f t="shared" si="440"/>
        <v>2019</v>
      </c>
      <c r="V1691" s="88">
        <f t="shared" si="440"/>
        <v>2020</v>
      </c>
      <c r="W1691" s="88">
        <f t="shared" si="440"/>
        <v>2021</v>
      </c>
      <c r="X1691" s="88">
        <f t="shared" si="440"/>
        <v>2022</v>
      </c>
      <c r="Y1691" s="88">
        <f t="shared" si="440"/>
        <v>2023</v>
      </c>
      <c r="Z1691" s="88">
        <f t="shared" si="440"/>
        <v>2024</v>
      </c>
      <c r="AA1691" s="88">
        <f t="shared" si="440"/>
        <v>2025</v>
      </c>
      <c r="AB1691" s="88">
        <f t="shared" si="440"/>
        <v>2026</v>
      </c>
      <c r="AC1691" s="88">
        <f t="shared" si="440"/>
        <v>2027</v>
      </c>
      <c r="AD1691" s="88">
        <f t="shared" si="440"/>
        <v>2028</v>
      </c>
      <c r="AE1691" s="88">
        <f t="shared" si="440"/>
        <v>2029</v>
      </c>
      <c r="AF1691" s="88">
        <f t="shared" si="440"/>
        <v>2030</v>
      </c>
      <c r="AG1691" s="88">
        <f t="shared" si="440"/>
        <v>2031</v>
      </c>
      <c r="AH1691" s="88">
        <f t="shared" si="440"/>
        <v>2032</v>
      </c>
      <c r="AI1691" s="88">
        <f t="shared" si="440"/>
        <v>2033</v>
      </c>
      <c r="AJ1691" s="88">
        <f t="shared" si="440"/>
        <v>2034</v>
      </c>
      <c r="AK1691" s="88">
        <f t="shared" si="440"/>
        <v>2035</v>
      </c>
      <c r="AL1691" s="88">
        <f t="shared" si="440"/>
        <v>2036</v>
      </c>
      <c r="AM1691" s="88">
        <f t="shared" si="440"/>
        <v>2037</v>
      </c>
      <c r="AN1691" s="88">
        <f t="shared" si="440"/>
        <v>2038</v>
      </c>
      <c r="AO1691" s="88">
        <f t="shared" si="440"/>
        <v>2039</v>
      </c>
      <c r="AP1691" s="88">
        <f t="shared" si="440"/>
        <v>2040</v>
      </c>
      <c r="AQ1691" s="88">
        <f t="shared" si="440"/>
        <v>2041</v>
      </c>
      <c r="AR1691" s="88">
        <f t="shared" si="440"/>
        <v>2042</v>
      </c>
      <c r="AS1691" s="88">
        <f t="shared" si="440"/>
        <v>2043</v>
      </c>
      <c r="AT1691" s="88">
        <f t="shared" si="440"/>
        <v>2044</v>
      </c>
      <c r="AU1691" s="88">
        <f t="shared" si="440"/>
        <v>2045</v>
      </c>
      <c r="AV1691" s="88">
        <f t="shared" si="440"/>
        <v>2046</v>
      </c>
      <c r="AW1691" s="88">
        <f t="shared" si="440"/>
        <v>2047</v>
      </c>
      <c r="AX1691" s="88">
        <f t="shared" si="440"/>
        <v>2048</v>
      </c>
      <c r="AY1691" s="88">
        <f t="shared" si="440"/>
        <v>2049</v>
      </c>
      <c r="AZ1691" s="88">
        <f t="shared" si="440"/>
        <v>2050</v>
      </c>
      <c r="BA1691" s="88">
        <f t="shared" si="440"/>
        <v>2051</v>
      </c>
      <c r="BB1691" s="88">
        <f t="shared" si="440"/>
        <v>2052</v>
      </c>
      <c r="BC1691" s="88">
        <f t="shared" si="440"/>
        <v>2053</v>
      </c>
      <c r="BD1691" s="88">
        <f t="shared" si="440"/>
        <v>2054</v>
      </c>
      <c r="BE1691" s="88">
        <f t="shared" si="440"/>
        <v>2055</v>
      </c>
      <c r="BF1691" s="88">
        <f t="shared" si="440"/>
        <v>2056</v>
      </c>
      <c r="BG1691" s="88">
        <f t="shared" si="440"/>
        <v>2057</v>
      </c>
      <c r="BH1691" s="88">
        <f t="shared" si="440"/>
        <v>2058</v>
      </c>
      <c r="BI1691" s="88">
        <f t="shared" si="440"/>
        <v>2059</v>
      </c>
      <c r="BJ1691" s="88">
        <f t="shared" si="440"/>
        <v>2060</v>
      </c>
    </row>
    <row r="1692" spans="2:62" s="10" customFormat="1" ht="25.2" customHeight="1">
      <c r="B1692" s="268" t="s">
        <v>348</v>
      </c>
      <c r="C1692" s="238"/>
      <c r="D1692" s="238"/>
      <c r="E1692" s="238"/>
      <c r="F1692" s="238"/>
      <c r="G1692" s="238"/>
      <c r="H1692" s="239">
        <v>103.2</v>
      </c>
      <c r="I1692" s="239">
        <v>107.4</v>
      </c>
      <c r="J1692" s="239">
        <v>104.8</v>
      </c>
      <c r="K1692" s="239">
        <v>100.2</v>
      </c>
      <c r="L1692" s="239">
        <v>99.9</v>
      </c>
      <c r="M1692" s="239">
        <v>101</v>
      </c>
      <c r="N1692" s="239">
        <v>100.2</v>
      </c>
      <c r="O1692" s="239">
        <v>98.2</v>
      </c>
      <c r="P1692" s="239">
        <v>98.8</v>
      </c>
      <c r="Q1692" s="266">
        <v>99.5</v>
      </c>
      <c r="R1692" s="266">
        <v>99.6</v>
      </c>
      <c r="S1692" s="266">
        <v>100.6</v>
      </c>
      <c r="T1692" s="266">
        <v>102.7</v>
      </c>
      <c r="U1692" s="266">
        <v>103.5</v>
      </c>
      <c r="V1692" s="266">
        <v>102.6</v>
      </c>
      <c r="W1692" s="266">
        <v>104.2</v>
      </c>
      <c r="X1692" s="266">
        <v>112.7</v>
      </c>
      <c r="Y1692" s="266">
        <v>110.2</v>
      </c>
      <c r="Z1692" s="375"/>
      <c r="AA1692" s="375"/>
      <c r="AB1692" s="375"/>
      <c r="AC1692" s="375"/>
      <c r="AD1692" s="375"/>
      <c r="AE1692" s="375"/>
      <c r="AF1692" s="375"/>
      <c r="AG1692" s="375"/>
      <c r="AH1692" s="375"/>
      <c r="AI1692" s="375"/>
      <c r="AJ1692" s="375"/>
      <c r="AK1692" s="375"/>
      <c r="AL1692" s="375"/>
      <c r="AM1692" s="375"/>
      <c r="AN1692" s="375"/>
      <c r="AO1692" s="375"/>
      <c r="AP1692" s="375"/>
      <c r="AQ1692" s="375"/>
      <c r="AR1692" s="375"/>
      <c r="AS1692" s="375"/>
      <c r="AT1692" s="375"/>
      <c r="AU1692" s="375"/>
      <c r="AV1692" s="375"/>
      <c r="AW1692" s="375"/>
      <c r="AX1692" s="375"/>
      <c r="AY1692" s="375"/>
      <c r="AZ1692" s="375"/>
      <c r="BA1692" s="375"/>
      <c r="BB1692" s="375"/>
      <c r="BC1692" s="375"/>
      <c r="BD1692" s="375"/>
      <c r="BE1692" s="375"/>
      <c r="BF1692" s="375"/>
      <c r="BG1692" s="375"/>
      <c r="BH1692" s="375"/>
      <c r="BI1692" s="375"/>
      <c r="BJ1692" s="375"/>
    </row>
    <row r="1693" spans="2:62" s="10" customFormat="1" ht="25.2" customHeight="1">
      <c r="B1693" s="21" t="s">
        <v>506</v>
      </c>
      <c r="C1693" s="2"/>
      <c r="D1693" s="2"/>
      <c r="E1693" s="2"/>
      <c r="F1693" s="2"/>
      <c r="G1693" s="2"/>
      <c r="H1693" s="2"/>
      <c r="I1693" s="2"/>
      <c r="J1693" s="2"/>
      <c r="K1693" s="2"/>
      <c r="L1693" s="2"/>
      <c r="M1693" s="2"/>
      <c r="N1693" s="2"/>
      <c r="O1693" s="2"/>
      <c r="P1693" s="2"/>
      <c r="Q1693" s="2"/>
      <c r="R1693" s="2"/>
      <c r="S1693" s="2"/>
      <c r="T1693" s="2"/>
      <c r="U1693" s="2"/>
      <c r="V1693" s="2"/>
      <c r="W1693" s="2"/>
      <c r="X1693" s="2"/>
      <c r="Y1693" s="60"/>
      <c r="Z1693" s="60"/>
      <c r="AA1693" s="60"/>
      <c r="AB1693" s="60"/>
      <c r="AC1693" s="60"/>
      <c r="AD1693" s="76"/>
      <c r="AE1693" s="60"/>
      <c r="AF1693" s="60"/>
      <c r="AG1693" s="60"/>
      <c r="AH1693" s="60"/>
      <c r="AI1693" s="60"/>
      <c r="AJ1693" s="60"/>
      <c r="AK1693" s="60"/>
      <c r="AL1693" s="60"/>
      <c r="AM1693" s="60"/>
      <c r="AN1693" s="60"/>
      <c r="AO1693" s="60"/>
      <c r="AP1693" s="60"/>
      <c r="AQ1693" s="60"/>
      <c r="AR1693" s="60"/>
      <c r="AS1693" s="60"/>
      <c r="AT1693" s="60"/>
      <c r="AU1693" s="60"/>
      <c r="AV1693" s="60"/>
      <c r="AW1693" s="60"/>
      <c r="AX1693" s="60"/>
      <c r="AY1693" s="60"/>
      <c r="AZ1693" s="60"/>
      <c r="BA1693" s="60"/>
      <c r="BB1693" s="60"/>
      <c r="BC1693" s="60"/>
      <c r="BD1693" s="60"/>
      <c r="BE1693" s="60"/>
      <c r="BF1693" s="60"/>
      <c r="BG1693" s="60"/>
      <c r="BH1693" s="60"/>
      <c r="BI1693" s="60"/>
      <c r="BJ1693" s="60"/>
    </row>
    <row r="1694" spans="2:62" ht="25.2" customHeight="1">
      <c r="B1694" s="92"/>
      <c r="C1694" s="60"/>
      <c r="D1694" s="60"/>
      <c r="E1694" s="60"/>
      <c r="F1694" s="60"/>
      <c r="G1694" s="60"/>
      <c r="H1694" s="60"/>
      <c r="I1694" s="60"/>
      <c r="J1694" s="60"/>
      <c r="K1694" s="60"/>
      <c r="L1694" s="60"/>
      <c r="M1694" s="60"/>
      <c r="N1694" s="60"/>
      <c r="O1694" s="60"/>
      <c r="P1694" s="60"/>
      <c r="Q1694" s="92"/>
      <c r="R1694" s="60"/>
      <c r="S1694" s="60"/>
      <c r="T1694" s="60"/>
      <c r="U1694" s="60"/>
      <c r="V1694" s="60"/>
      <c r="W1694" s="60"/>
      <c r="X1694" s="60"/>
      <c r="Y1694" s="60"/>
      <c r="Z1694" s="60"/>
      <c r="AA1694" s="60"/>
      <c r="AB1694" s="60"/>
      <c r="AC1694" s="60"/>
      <c r="AD1694" s="60"/>
      <c r="AE1694" s="60"/>
      <c r="AF1694" s="60"/>
      <c r="AG1694" s="60"/>
      <c r="AH1694" s="60"/>
      <c r="AI1694" s="60"/>
      <c r="AJ1694" s="60"/>
      <c r="AK1694" s="60"/>
      <c r="AL1694" s="60"/>
      <c r="AM1694" s="60"/>
      <c r="AN1694" s="60"/>
      <c r="AO1694" s="60"/>
      <c r="AP1694" s="60"/>
      <c r="AQ1694" s="60"/>
      <c r="AR1694" s="60"/>
      <c r="AS1694" s="60"/>
      <c r="AT1694" s="60"/>
      <c r="AU1694" s="60"/>
      <c r="AV1694" s="60"/>
      <c r="AW1694" s="60"/>
      <c r="AX1694" s="64"/>
      <c r="AY1694" s="64"/>
      <c r="AZ1694" s="64"/>
      <c r="BA1694" s="64"/>
      <c r="BB1694" s="64"/>
      <c r="BC1694" s="64"/>
      <c r="BD1694" s="64"/>
      <c r="BE1694" s="64"/>
      <c r="BF1694" s="64"/>
      <c r="BG1694" s="64"/>
      <c r="BH1694" s="64"/>
      <c r="BI1694" s="64"/>
      <c r="BJ1694" s="64"/>
    </row>
    <row r="1695" spans="2:62" ht="25.2" customHeight="1">
      <c r="B1695" s="46"/>
      <c r="C1695" s="46"/>
      <c r="D1695" s="46"/>
      <c r="E1695" s="46"/>
      <c r="F1695" s="46"/>
      <c r="G1695" s="46"/>
      <c r="H1695" s="46"/>
      <c r="I1695" s="46"/>
      <c r="J1695" s="46"/>
      <c r="K1695" s="46"/>
      <c r="L1695" s="46"/>
      <c r="M1695" s="46"/>
      <c r="N1695" s="46"/>
      <c r="O1695" s="46"/>
      <c r="P1695" s="46"/>
      <c r="Q1695" s="46"/>
      <c r="R1695" s="46"/>
      <c r="S1695" s="46"/>
      <c r="T1695" s="46"/>
      <c r="U1695" s="46"/>
      <c r="V1695" s="46"/>
      <c r="W1695" s="46"/>
      <c r="X1695" s="46"/>
      <c r="Y1695" s="46"/>
      <c r="Z1695" s="46"/>
      <c r="AA1695" s="46"/>
      <c r="AB1695" s="46"/>
      <c r="AC1695" s="46"/>
      <c r="AD1695" s="46"/>
      <c r="AE1695" s="46"/>
      <c r="AF1695" s="46"/>
      <c r="AG1695" s="46"/>
      <c r="AH1695" s="46"/>
      <c r="AI1695" s="46"/>
      <c r="AJ1695" s="46"/>
      <c r="AK1695" s="46"/>
      <c r="AL1695" s="46"/>
      <c r="AM1695" s="46"/>
      <c r="AN1695" s="46"/>
      <c r="AO1695" s="46"/>
      <c r="AP1695" s="46"/>
      <c r="AQ1695" s="46"/>
      <c r="AR1695" s="46"/>
      <c r="AS1695" s="46"/>
      <c r="AT1695" s="46"/>
      <c r="AU1695" s="75"/>
      <c r="AV1695" s="75"/>
      <c r="AW1695" s="75"/>
      <c r="AX1695" s="75"/>
      <c r="AY1695" s="75"/>
      <c r="AZ1695" s="75"/>
      <c r="BA1695" s="75"/>
      <c r="BB1695" s="75"/>
      <c r="BC1695" s="75"/>
      <c r="BD1695" s="75"/>
      <c r="BE1695" s="75"/>
      <c r="BF1695" s="75"/>
      <c r="BG1695" s="75"/>
      <c r="BH1695" s="75"/>
      <c r="BI1695" s="75"/>
      <c r="BJ1695" s="75"/>
    </row>
    <row r="1696" spans="2:62" ht="25.2" customHeight="1">
      <c r="B1696" s="64"/>
      <c r="C1696" s="516" t="s">
        <v>349</v>
      </c>
      <c r="D1696" s="517"/>
      <c r="E1696" s="89" t="s">
        <v>350</v>
      </c>
      <c r="F1696" s="89" t="s">
        <v>351</v>
      </c>
      <c r="G1696" s="269"/>
      <c r="H1696" s="60"/>
      <c r="I1696" s="46"/>
      <c r="J1696" s="60"/>
      <c r="K1696" s="60"/>
      <c r="L1696" s="60"/>
      <c r="M1696" s="60"/>
      <c r="N1696" s="60"/>
      <c r="O1696" s="60"/>
      <c r="P1696" s="60"/>
      <c r="Q1696" s="60"/>
      <c r="R1696" s="60"/>
      <c r="S1696" s="60"/>
      <c r="T1696" s="60"/>
      <c r="U1696" s="60"/>
      <c r="V1696" s="60"/>
      <c r="W1696" s="60"/>
      <c r="X1696" s="60"/>
      <c r="Y1696" s="60"/>
      <c r="Z1696" s="60"/>
      <c r="AA1696" s="60"/>
      <c r="AB1696" s="60"/>
      <c r="AC1696" s="60"/>
      <c r="AD1696" s="60"/>
      <c r="AE1696" s="60"/>
      <c r="AF1696" s="60"/>
      <c r="AG1696" s="60"/>
      <c r="AH1696" s="60"/>
      <c r="AI1696" s="60"/>
      <c r="AJ1696" s="60"/>
      <c r="AK1696" s="60"/>
      <c r="AL1696" s="60"/>
      <c r="AM1696" s="60"/>
      <c r="AN1696" s="60"/>
      <c r="AO1696" s="60"/>
      <c r="AP1696" s="60"/>
      <c r="AQ1696" s="60"/>
      <c r="AR1696" s="60"/>
      <c r="AS1696" s="60"/>
      <c r="AT1696" s="60"/>
      <c r="AU1696" s="64"/>
      <c r="AV1696" s="64"/>
      <c r="AW1696" s="64"/>
      <c r="AX1696" s="64"/>
      <c r="AY1696" s="64"/>
      <c r="AZ1696" s="64"/>
      <c r="BA1696" s="64"/>
      <c r="BB1696" s="64"/>
      <c r="BC1696" s="64"/>
      <c r="BD1696" s="64"/>
      <c r="BE1696" s="64"/>
      <c r="BF1696" s="64"/>
      <c r="BG1696" s="64"/>
      <c r="BH1696" s="64"/>
      <c r="BI1696" s="64"/>
      <c r="BJ1696" s="64"/>
    </row>
    <row r="1697" spans="2:62" ht="42.75" customHeight="1">
      <c r="B1697" s="64"/>
      <c r="C1697" s="95" t="s">
        <v>70</v>
      </c>
      <c r="D1697" s="89" t="s">
        <v>352</v>
      </c>
      <c r="E1697" s="89" t="s">
        <v>352</v>
      </c>
      <c r="F1697" s="95" t="s">
        <v>69</v>
      </c>
      <c r="G1697" s="89" t="s">
        <v>353</v>
      </c>
      <c r="H1697" s="89" t="s">
        <v>354</v>
      </c>
      <c r="I1697" s="89" t="s">
        <v>355</v>
      </c>
      <c r="J1697" s="60"/>
      <c r="K1697" s="60"/>
      <c r="L1697" s="60"/>
      <c r="M1697" s="60"/>
      <c r="N1697" s="60"/>
      <c r="O1697" s="60"/>
      <c r="P1697" s="60"/>
      <c r="Q1697" s="60"/>
      <c r="R1697" s="60"/>
      <c r="S1697" s="60"/>
      <c r="T1697" s="60"/>
      <c r="U1697" s="60"/>
      <c r="V1697" s="60"/>
      <c r="W1697" s="60"/>
      <c r="X1697" s="60"/>
      <c r="Y1697" s="60"/>
      <c r="Z1697" s="60"/>
      <c r="AA1697" s="60"/>
      <c r="AB1697" s="60"/>
      <c r="AC1697" s="60"/>
      <c r="AD1697" s="60"/>
      <c r="AE1697" s="60"/>
      <c r="AF1697" s="60"/>
      <c r="AG1697" s="60"/>
      <c r="AH1697" s="60"/>
      <c r="AI1697" s="60"/>
      <c r="AJ1697" s="60"/>
      <c r="AK1697" s="60"/>
      <c r="AL1697" s="60"/>
      <c r="AM1697" s="60"/>
      <c r="AN1697" s="60"/>
      <c r="AO1697" s="60"/>
      <c r="AP1697" s="60"/>
      <c r="AQ1697" s="60"/>
      <c r="AR1697" s="60"/>
      <c r="AS1697" s="60"/>
      <c r="AT1697" s="60"/>
      <c r="AU1697" s="64"/>
      <c r="AV1697" s="64"/>
      <c r="AW1697" s="64"/>
      <c r="AX1697" s="64"/>
      <c r="AY1697" s="64"/>
      <c r="AZ1697" s="64"/>
      <c r="BA1697" s="64"/>
      <c r="BB1697" s="64"/>
      <c r="BC1697" s="64"/>
      <c r="BD1697" s="64"/>
      <c r="BE1697" s="64"/>
      <c r="BF1697" s="64"/>
      <c r="BG1697" s="64"/>
      <c r="BH1697" s="64"/>
      <c r="BI1697" s="64"/>
      <c r="BJ1697" s="64"/>
    </row>
    <row r="1698" spans="2:62" ht="25.2" customHeight="1">
      <c r="B1698" s="270">
        <v>2001</v>
      </c>
      <c r="C1698" s="61">
        <v>0.5</v>
      </c>
      <c r="D1698" s="271"/>
      <c r="E1698" s="271"/>
      <c r="F1698" s="385">
        <f>0.8</f>
        <v>0.8</v>
      </c>
      <c r="G1698" s="271"/>
      <c r="H1698" s="271"/>
      <c r="I1698" s="271"/>
      <c r="J1698" s="60"/>
      <c r="K1698" s="60"/>
      <c r="L1698" s="60"/>
      <c r="M1698" s="60"/>
      <c r="N1698" s="60"/>
      <c r="O1698" s="60"/>
      <c r="P1698" s="60"/>
      <c r="Q1698" s="60"/>
      <c r="R1698" s="60"/>
      <c r="S1698" s="60"/>
      <c r="T1698" s="60"/>
      <c r="U1698" s="60"/>
      <c r="V1698" s="60"/>
      <c r="W1698" s="60"/>
      <c r="X1698" s="60"/>
      <c r="Y1698" s="60"/>
      <c r="Z1698" s="60"/>
      <c r="AA1698" s="60"/>
      <c r="AB1698" s="60"/>
      <c r="AC1698" s="60"/>
      <c r="AD1698" s="60"/>
      <c r="AE1698" s="60"/>
      <c r="AF1698" s="60"/>
      <c r="AG1698" s="60"/>
      <c r="AH1698" s="60"/>
      <c r="AI1698" s="60"/>
      <c r="AJ1698" s="60"/>
      <c r="AK1698" s="60"/>
      <c r="AL1698" s="60"/>
      <c r="AM1698" s="60"/>
      <c r="AN1698" s="60"/>
      <c r="AO1698" s="60"/>
      <c r="AP1698" s="60"/>
      <c r="AQ1698" s="60"/>
      <c r="AR1698" s="60"/>
      <c r="AS1698" s="60"/>
      <c r="AT1698" s="60"/>
      <c r="AU1698" s="64"/>
      <c r="AV1698" s="64"/>
      <c r="AW1698" s="64"/>
      <c r="AX1698" s="64"/>
      <c r="AY1698" s="64"/>
      <c r="AZ1698" s="64"/>
      <c r="BA1698" s="64"/>
      <c r="BB1698" s="64"/>
      <c r="BC1698" s="64"/>
      <c r="BD1698" s="64"/>
      <c r="BE1698" s="64"/>
      <c r="BF1698" s="64"/>
      <c r="BG1698" s="64"/>
      <c r="BH1698" s="64"/>
      <c r="BI1698" s="64"/>
      <c r="BJ1698" s="64"/>
    </row>
    <row r="1699" spans="2:62" ht="25.2" customHeight="1">
      <c r="B1699" s="270">
        <f t="shared" ref="B1699:B1757" si="441">B1698+1</f>
        <v>2002</v>
      </c>
      <c r="C1699" s="518"/>
      <c r="D1699" s="271"/>
      <c r="E1699" s="271"/>
      <c r="F1699" s="520"/>
      <c r="G1699" s="272"/>
      <c r="H1699" s="271"/>
      <c r="I1699" s="271"/>
      <c r="J1699" s="60"/>
      <c r="K1699" s="60"/>
      <c r="L1699" s="60"/>
      <c r="M1699" s="60"/>
      <c r="N1699" s="60"/>
      <c r="O1699" s="60"/>
      <c r="P1699" s="60"/>
      <c r="Q1699" s="60"/>
      <c r="R1699" s="60"/>
      <c r="S1699" s="60"/>
      <c r="T1699" s="60"/>
      <c r="U1699" s="60"/>
      <c r="V1699" s="60"/>
      <c r="W1699" s="60"/>
      <c r="X1699" s="60"/>
      <c r="Y1699" s="60"/>
      <c r="Z1699" s="60"/>
      <c r="AA1699" s="60"/>
      <c r="AB1699" s="60"/>
      <c r="AC1699" s="60"/>
      <c r="AD1699" s="60"/>
      <c r="AE1699" s="60"/>
      <c r="AF1699" s="60"/>
      <c r="AG1699" s="60"/>
      <c r="AH1699" s="60"/>
      <c r="AI1699" s="60"/>
      <c r="AJ1699" s="60"/>
      <c r="AK1699" s="60"/>
      <c r="AL1699" s="60"/>
      <c r="AM1699" s="60"/>
      <c r="AN1699" s="60"/>
      <c r="AO1699" s="60"/>
      <c r="AP1699" s="60"/>
      <c r="AQ1699" s="60"/>
      <c r="AR1699" s="60"/>
      <c r="AS1699" s="60"/>
      <c r="AT1699" s="60"/>
      <c r="AU1699" s="64"/>
      <c r="AV1699" s="64"/>
      <c r="AW1699" s="64"/>
      <c r="AX1699" s="64"/>
      <c r="AY1699" s="64"/>
      <c r="AZ1699" s="64"/>
      <c r="BA1699" s="64"/>
      <c r="BB1699" s="64"/>
      <c r="BC1699" s="64"/>
      <c r="BD1699" s="64"/>
      <c r="BE1699" s="64"/>
      <c r="BF1699" s="64"/>
      <c r="BG1699" s="64"/>
      <c r="BH1699" s="64"/>
      <c r="BI1699" s="64"/>
      <c r="BJ1699" s="64"/>
    </row>
    <row r="1700" spans="2:62" ht="25.2" customHeight="1">
      <c r="B1700" s="270">
        <f t="shared" si="441"/>
        <v>2003</v>
      </c>
      <c r="C1700" s="518"/>
      <c r="D1700" s="62">
        <f>($C$1698*($E$1672/100-1)+1)*$E$1662/100</f>
        <v>1.0256528868360277</v>
      </c>
      <c r="E1700" s="234">
        <f>$E$1662/100</f>
        <v>1.008</v>
      </c>
      <c r="F1700" s="520"/>
      <c r="G1700" s="62">
        <f>($F$1698*($E$1672/100-1)+1)*$E$1662/100</f>
        <v>1.0362446189376444</v>
      </c>
      <c r="H1700" s="271"/>
      <c r="I1700" s="271"/>
      <c r="J1700" s="60"/>
      <c r="K1700" s="60"/>
      <c r="L1700" s="60"/>
      <c r="M1700" s="60"/>
      <c r="N1700" s="60"/>
      <c r="O1700" s="60"/>
      <c r="P1700" s="60"/>
      <c r="Q1700" s="60"/>
      <c r="R1700" s="60"/>
      <c r="S1700" s="60"/>
      <c r="T1700" s="60"/>
      <c r="U1700" s="60"/>
      <c r="V1700" s="60"/>
      <c r="W1700" s="60"/>
      <c r="X1700" s="60"/>
      <c r="Y1700" s="60"/>
      <c r="Z1700" s="60"/>
      <c r="AA1700" s="60"/>
      <c r="AB1700" s="60"/>
      <c r="AC1700" s="60"/>
      <c r="AD1700" s="60"/>
      <c r="AE1700" s="60"/>
      <c r="AF1700" s="60"/>
      <c r="AG1700" s="60"/>
      <c r="AH1700" s="60"/>
      <c r="AI1700" s="60"/>
      <c r="AJ1700" s="60"/>
      <c r="AK1700" s="60"/>
      <c r="AL1700" s="60"/>
      <c r="AM1700" s="60"/>
      <c r="AN1700" s="60"/>
      <c r="AO1700" s="60"/>
      <c r="AP1700" s="60"/>
      <c r="AQ1700" s="60"/>
      <c r="AR1700" s="60"/>
      <c r="AS1700" s="60"/>
      <c r="AT1700" s="60"/>
      <c r="AU1700" s="64"/>
      <c r="AV1700" s="64"/>
      <c r="AW1700" s="64"/>
      <c r="AX1700" s="64"/>
      <c r="AY1700" s="64"/>
      <c r="AZ1700" s="64"/>
      <c r="BA1700" s="64"/>
      <c r="BB1700" s="64"/>
      <c r="BC1700" s="64"/>
      <c r="BD1700" s="64"/>
      <c r="BE1700" s="64"/>
      <c r="BF1700" s="64"/>
      <c r="BG1700" s="64"/>
      <c r="BH1700" s="64"/>
      <c r="BI1700" s="64"/>
      <c r="BJ1700" s="64"/>
    </row>
    <row r="1701" spans="2:62" ht="25.2" customHeight="1">
      <c r="B1701" s="270">
        <f t="shared" si="441"/>
        <v>2004</v>
      </c>
      <c r="C1701" s="518"/>
      <c r="D1701" s="62">
        <f>($C$1698*($F$1672/100-1)+1)*$F$1662/100</f>
        <v>1.0608863873913521</v>
      </c>
      <c r="E1701" s="234">
        <f>$F$1662/100</f>
        <v>1.0349999999999999</v>
      </c>
      <c r="F1701" s="520"/>
      <c r="G1701" s="62">
        <f>($F$1698*($F$1672/100-1)+1)*$F$1662/100</f>
        <v>1.0764182198261636</v>
      </c>
      <c r="H1701" s="271"/>
      <c r="I1701" s="271"/>
      <c r="J1701" s="60"/>
      <c r="K1701" s="60"/>
      <c r="L1701" s="60"/>
      <c r="M1701" s="60"/>
      <c r="N1701" s="60"/>
      <c r="O1701" s="60"/>
      <c r="P1701" s="60"/>
      <c r="Q1701" s="60"/>
      <c r="R1701" s="60"/>
      <c r="S1701" s="60"/>
      <c r="T1701" s="60"/>
      <c r="U1701" s="60"/>
      <c r="V1701" s="60"/>
      <c r="W1701" s="60"/>
      <c r="X1701" s="60"/>
      <c r="Y1701" s="60"/>
      <c r="Z1701" s="60"/>
      <c r="AA1701" s="60"/>
      <c r="AB1701" s="60"/>
      <c r="AC1701" s="60"/>
      <c r="AD1701" s="60"/>
      <c r="AE1701" s="60"/>
      <c r="AF1701" s="60"/>
      <c r="AG1701" s="60"/>
      <c r="AH1701" s="60"/>
      <c r="AI1701" s="60"/>
      <c r="AJ1701" s="60"/>
      <c r="AK1701" s="60"/>
      <c r="AL1701" s="60"/>
      <c r="AM1701" s="60"/>
      <c r="AN1701" s="60"/>
      <c r="AO1701" s="60"/>
      <c r="AP1701" s="60"/>
      <c r="AQ1701" s="60"/>
      <c r="AR1701" s="60"/>
      <c r="AS1701" s="60"/>
      <c r="AT1701" s="60"/>
      <c r="AU1701" s="64"/>
      <c r="AV1701" s="64"/>
      <c r="AW1701" s="64"/>
      <c r="AX1701" s="64"/>
      <c r="AY1701" s="64"/>
      <c r="AZ1701" s="64"/>
      <c r="BA1701" s="64"/>
      <c r="BB1701" s="64"/>
      <c r="BC1701" s="64"/>
      <c r="BD1701" s="64"/>
      <c r="BE1701" s="64"/>
      <c r="BF1701" s="64"/>
      <c r="BG1701" s="64"/>
      <c r="BH1701" s="64"/>
      <c r="BI1701" s="64"/>
      <c r="BJ1701" s="64"/>
    </row>
    <row r="1702" spans="2:62" ht="25.2" customHeight="1">
      <c r="B1702" s="270">
        <f t="shared" si="441"/>
        <v>2005</v>
      </c>
      <c r="C1702" s="518"/>
      <c r="D1702" s="62">
        <f>($C$1698*($G$1672/100-1)+1)*$G$1662/100</f>
        <v>1.038875319966664</v>
      </c>
      <c r="E1702" s="234">
        <f>$G$1662/100</f>
        <v>1.0209999999999999</v>
      </c>
      <c r="F1702" s="520"/>
      <c r="G1702" s="62">
        <f>($F$1698*($G$1672/100-1)+1)*$G$1662/100</f>
        <v>1.0496005119466623</v>
      </c>
      <c r="H1702" s="271"/>
      <c r="I1702" s="271"/>
      <c r="J1702" s="60"/>
      <c r="K1702" s="60"/>
      <c r="L1702" s="60"/>
      <c r="M1702" s="60"/>
      <c r="N1702" s="60"/>
      <c r="O1702" s="60"/>
      <c r="P1702" s="60"/>
      <c r="Q1702" s="60"/>
      <c r="R1702" s="60"/>
      <c r="S1702" s="60"/>
      <c r="T1702" s="60"/>
      <c r="U1702" s="60"/>
      <c r="V1702" s="60"/>
      <c r="W1702" s="60"/>
      <c r="X1702" s="60"/>
      <c r="Y1702" s="60"/>
      <c r="Z1702" s="60"/>
      <c r="AA1702" s="60"/>
      <c r="AB1702" s="60"/>
      <c r="AC1702" s="60"/>
      <c r="AD1702" s="60"/>
      <c r="AE1702" s="60"/>
      <c r="AF1702" s="60"/>
      <c r="AG1702" s="60"/>
      <c r="AH1702" s="60"/>
      <c r="AI1702" s="60"/>
      <c r="AJ1702" s="60"/>
      <c r="AK1702" s="60"/>
      <c r="AL1702" s="60"/>
      <c r="AM1702" s="60"/>
      <c r="AN1702" s="60"/>
      <c r="AO1702" s="60"/>
      <c r="AP1702" s="60"/>
      <c r="AQ1702" s="60"/>
      <c r="AR1702" s="60"/>
      <c r="AS1702" s="60"/>
      <c r="AT1702" s="60"/>
      <c r="AU1702" s="64"/>
      <c r="AV1702" s="64"/>
      <c r="AW1702" s="64"/>
      <c r="AX1702" s="64"/>
      <c r="AY1702" s="64"/>
      <c r="AZ1702" s="64"/>
      <c r="BA1702" s="64"/>
      <c r="BB1702" s="64"/>
      <c r="BC1702" s="64"/>
      <c r="BD1702" s="64"/>
      <c r="BE1702" s="64"/>
      <c r="BF1702" s="64"/>
      <c r="BG1702" s="64"/>
      <c r="BH1702" s="64"/>
      <c r="BI1702" s="64"/>
      <c r="BJ1702" s="64"/>
    </row>
    <row r="1703" spans="2:62" ht="25.2" customHeight="1">
      <c r="B1703" s="270">
        <f t="shared" si="441"/>
        <v>2006</v>
      </c>
      <c r="C1703" s="518"/>
      <c r="D1703" s="62">
        <f>($C$1698*($H$1672/100-1)+1)*$H$1662/100</f>
        <v>1.0408305324651481</v>
      </c>
      <c r="E1703" s="234">
        <f>$H$1662/100</f>
        <v>1.01</v>
      </c>
      <c r="F1703" s="520"/>
      <c r="G1703" s="62">
        <f>($F$1698*($H$1672/100-1)+1)*$H$1662/100</f>
        <v>1.0593288519442365</v>
      </c>
      <c r="H1703" s="271"/>
      <c r="I1703" s="271"/>
      <c r="J1703" s="60"/>
      <c r="K1703" s="60"/>
      <c r="L1703" s="65"/>
      <c r="M1703" s="60"/>
      <c r="N1703" s="60"/>
      <c r="O1703" s="60"/>
      <c r="P1703" s="60"/>
      <c r="Q1703" s="60"/>
      <c r="R1703" s="60"/>
      <c r="S1703" s="60"/>
      <c r="T1703" s="60"/>
      <c r="U1703" s="60"/>
      <c r="V1703" s="60"/>
      <c r="W1703" s="60"/>
      <c r="X1703" s="60"/>
      <c r="Y1703" s="60"/>
      <c r="Z1703" s="60"/>
      <c r="AA1703" s="60"/>
      <c r="AB1703" s="60"/>
      <c r="AC1703" s="60"/>
      <c r="AD1703" s="60"/>
      <c r="AE1703" s="60"/>
      <c r="AF1703" s="60"/>
      <c r="AG1703" s="60"/>
      <c r="AH1703" s="60"/>
      <c r="AI1703" s="60"/>
      <c r="AJ1703" s="60"/>
      <c r="AK1703" s="60"/>
      <c r="AL1703" s="60"/>
      <c r="AM1703" s="60"/>
      <c r="AN1703" s="60"/>
      <c r="AO1703" s="60"/>
      <c r="AP1703" s="60"/>
      <c r="AQ1703" s="60"/>
      <c r="AR1703" s="60"/>
      <c r="AS1703" s="60"/>
      <c r="AT1703" s="60"/>
      <c r="AU1703" s="64"/>
      <c r="AV1703" s="64"/>
      <c r="AW1703" s="64"/>
      <c r="AX1703" s="64"/>
      <c r="AY1703" s="64"/>
      <c r="AZ1703" s="64"/>
      <c r="BA1703" s="64"/>
      <c r="BB1703" s="64"/>
      <c r="BC1703" s="64"/>
      <c r="BD1703" s="64"/>
      <c r="BE1703" s="64"/>
      <c r="BF1703" s="64"/>
      <c r="BG1703" s="64"/>
      <c r="BH1703" s="64"/>
      <c r="BI1703" s="64"/>
      <c r="BJ1703" s="64"/>
    </row>
    <row r="1704" spans="2:62" ht="25.2" customHeight="1">
      <c r="B1704" s="270">
        <f t="shared" si="441"/>
        <v>2007</v>
      </c>
      <c r="C1704" s="518"/>
      <c r="D1704" s="62">
        <f>($C$1698*($I$1672/100-1)+1)*$I$1662/100</f>
        <v>1.0613969511499228</v>
      </c>
      <c r="E1704" s="234">
        <f>$I$1662/100</f>
        <v>1.0249999999999999</v>
      </c>
      <c r="F1704" s="520"/>
      <c r="G1704" s="62">
        <f>($F$1698*($I$1672/100-1)+1)*$I$1662/100</f>
        <v>1.0832351218398764</v>
      </c>
      <c r="H1704" s="271"/>
      <c r="I1704" s="271"/>
      <c r="J1704" s="60"/>
      <c r="K1704" s="60"/>
      <c r="L1704" s="60"/>
      <c r="M1704" s="60"/>
      <c r="N1704" s="60"/>
      <c r="O1704" s="60"/>
      <c r="P1704" s="60"/>
      <c r="Q1704" s="60"/>
      <c r="R1704" s="60"/>
      <c r="S1704" s="60"/>
      <c r="T1704" s="60"/>
      <c r="U1704" s="60"/>
      <c r="V1704" s="60"/>
      <c r="W1704" s="60"/>
      <c r="X1704" s="60"/>
      <c r="Y1704" s="60"/>
      <c r="Z1704" s="60"/>
      <c r="AA1704" s="60"/>
      <c r="AB1704" s="60"/>
      <c r="AC1704" s="60"/>
      <c r="AD1704" s="60"/>
      <c r="AE1704" s="60"/>
      <c r="AF1704" s="60"/>
      <c r="AG1704" s="60"/>
      <c r="AH1704" s="60"/>
      <c r="AI1704" s="60"/>
      <c r="AJ1704" s="60"/>
      <c r="AK1704" s="60"/>
      <c r="AL1704" s="60"/>
      <c r="AM1704" s="60"/>
      <c r="AN1704" s="60"/>
      <c r="AO1704" s="60"/>
      <c r="AP1704" s="60"/>
      <c r="AQ1704" s="60"/>
      <c r="AR1704" s="60"/>
      <c r="AS1704" s="60"/>
      <c r="AT1704" s="60"/>
      <c r="AU1704" s="64"/>
      <c r="AV1704" s="64"/>
      <c r="AW1704" s="64"/>
      <c r="AX1704" s="64"/>
      <c r="AY1704" s="64"/>
      <c r="AZ1704" s="64"/>
      <c r="BA1704" s="64"/>
      <c r="BB1704" s="64"/>
      <c r="BC1704" s="64"/>
      <c r="BD1704" s="64"/>
      <c r="BE1704" s="64"/>
      <c r="BF1704" s="64"/>
      <c r="BG1704" s="64"/>
      <c r="BH1704" s="64"/>
      <c r="BI1704" s="64"/>
      <c r="BJ1704" s="64"/>
    </row>
    <row r="1705" spans="2:62" ht="25.2" customHeight="1">
      <c r="B1705" s="270">
        <f t="shared" si="441"/>
        <v>2008</v>
      </c>
      <c r="C1705" s="518"/>
      <c r="D1705" s="62">
        <f>($C$1698*($J$1672/100-1)+1)*$J$1662/100</f>
        <v>1.0638703520619681</v>
      </c>
      <c r="E1705" s="234">
        <f>$J$1662/100</f>
        <v>1.042</v>
      </c>
      <c r="F1705" s="520"/>
      <c r="G1705" s="62">
        <f>($F$1698*($J$1672/100-1)+1)*$J$1662/100</f>
        <v>1.0769925632991486</v>
      </c>
      <c r="H1705" s="271"/>
      <c r="I1705" s="271"/>
      <c r="J1705" s="60"/>
      <c r="K1705" s="60"/>
      <c r="L1705" s="60"/>
      <c r="M1705" s="60"/>
      <c r="N1705" s="60"/>
      <c r="O1705" s="60"/>
      <c r="P1705" s="60"/>
      <c r="Q1705" s="60"/>
      <c r="R1705" s="60"/>
      <c r="S1705" s="60"/>
      <c r="T1705" s="60"/>
      <c r="U1705" s="60"/>
      <c r="V1705" s="60"/>
      <c r="W1705" s="60"/>
      <c r="X1705" s="60"/>
      <c r="Y1705" s="60"/>
      <c r="Z1705" s="60"/>
      <c r="AA1705" s="60"/>
      <c r="AB1705" s="60"/>
      <c r="AC1705" s="60"/>
      <c r="AD1705" s="60"/>
      <c r="AE1705" s="60"/>
      <c r="AF1705" s="60"/>
      <c r="AG1705" s="60"/>
      <c r="AH1705" s="60"/>
      <c r="AI1705" s="60"/>
      <c r="AJ1705" s="60"/>
      <c r="AK1705" s="60"/>
      <c r="AL1705" s="60"/>
      <c r="AM1705" s="60"/>
      <c r="AN1705" s="60"/>
      <c r="AO1705" s="60"/>
      <c r="AP1705" s="60"/>
      <c r="AQ1705" s="60"/>
      <c r="AR1705" s="60"/>
      <c r="AS1705" s="60"/>
      <c r="AT1705" s="60"/>
      <c r="AU1705" s="64"/>
      <c r="AV1705" s="64"/>
      <c r="AW1705" s="64"/>
      <c r="AX1705" s="64"/>
      <c r="AY1705" s="64"/>
      <c r="AZ1705" s="64"/>
      <c r="BA1705" s="64"/>
      <c r="BB1705" s="64"/>
      <c r="BC1705" s="64"/>
      <c r="BD1705" s="64"/>
      <c r="BE1705" s="64"/>
      <c r="BF1705" s="64"/>
      <c r="BG1705" s="64"/>
      <c r="BH1705" s="64"/>
      <c r="BI1705" s="64"/>
      <c r="BJ1705" s="64"/>
    </row>
    <row r="1706" spans="2:62" ht="25.2" customHeight="1">
      <c r="B1706" s="270">
        <f t="shared" si="441"/>
        <v>2009</v>
      </c>
      <c r="C1706" s="518"/>
      <c r="D1706" s="62">
        <f>($C$1698*($K$1672/100-1)+1)*$K$1662/100</f>
        <v>1.0494780791672451</v>
      </c>
      <c r="E1706" s="234">
        <f>$K$1662/100</f>
        <v>1.0349999999999999</v>
      </c>
      <c r="F1706" s="520"/>
      <c r="G1706" s="62">
        <f>($F$1698*($K$1672/100-1)+1)*$K$1662/100</f>
        <v>1.0581649266675923</v>
      </c>
      <c r="H1706" s="271"/>
      <c r="I1706" s="271"/>
    </row>
    <row r="1707" spans="2:62" ht="25.2" customHeight="1">
      <c r="B1707" s="270">
        <f t="shared" si="441"/>
        <v>2010</v>
      </c>
      <c r="C1707" s="518"/>
      <c r="D1707" s="62">
        <f>($C$1698*($L$1672/100-1)+1)*$L$1662/100</f>
        <v>1.0432778555511433</v>
      </c>
      <c r="E1707" s="234">
        <f>$L$1662/100</f>
        <v>1.026</v>
      </c>
      <c r="F1707" s="520"/>
      <c r="G1707" s="62">
        <f>($F$1698*($L$1672/100-1)+1)*$L$1662/100</f>
        <v>1.0536445688818297</v>
      </c>
      <c r="H1707" s="271"/>
      <c r="I1707" s="271"/>
    </row>
    <row r="1708" spans="2:62" ht="25.2" customHeight="1">
      <c r="B1708" s="270">
        <f t="shared" si="441"/>
        <v>2011</v>
      </c>
      <c r="C1708" s="518"/>
      <c r="D1708" s="62">
        <f>($C$1698*($M$1672/100-1)+1)*$M$1662/100</f>
        <v>1.0690692489179623</v>
      </c>
      <c r="E1708" s="234">
        <f>$M$1662/100</f>
        <v>1.0429999999999999</v>
      </c>
      <c r="F1708" s="520"/>
      <c r="G1708" s="62">
        <f>($F$1698*($M$1672/100-1)+1)*$M$1662/100</f>
        <v>1.0847107982687398</v>
      </c>
      <c r="H1708" s="271"/>
      <c r="I1708" s="271"/>
    </row>
    <row r="1709" spans="2:62" ht="25.2" customHeight="1">
      <c r="B1709" s="270">
        <f t="shared" si="441"/>
        <v>2012</v>
      </c>
      <c r="C1709" s="518"/>
      <c r="D1709" s="62">
        <f>($C$1698*($N$1672/100-1)+1)*$N$1662/100</f>
        <v>1.0447785293758904</v>
      </c>
      <c r="E1709" s="234">
        <f>$N$1662/100</f>
        <v>1.0369999999999999</v>
      </c>
      <c r="F1709" s="520"/>
      <c r="G1709" s="62">
        <f>($F$1698*($N$1672/100-1)+1)*$N$1662/100</f>
        <v>1.0494456470014246</v>
      </c>
      <c r="H1709" s="271"/>
      <c r="I1709" s="271"/>
    </row>
    <row r="1710" spans="2:62" ht="25.2" customHeight="1">
      <c r="B1710" s="270">
        <f t="shared" si="441"/>
        <v>2013</v>
      </c>
      <c r="C1710" s="518"/>
      <c r="D1710" s="62">
        <f>($C$1698*($O$1672/100-1)+1)*$O$1662/100</f>
        <v>1.0135449348537628</v>
      </c>
      <c r="E1710" s="234">
        <f>$O$1662/100</f>
        <v>1.0090000000000001</v>
      </c>
      <c r="F1710" s="520"/>
      <c r="G1710" s="62">
        <f>($F$1698*($O$1672/100-1)+1)*$O$1662/100</f>
        <v>1.0162718957660206</v>
      </c>
      <c r="H1710" s="271"/>
      <c r="I1710" s="62">
        <v>1</v>
      </c>
    </row>
    <row r="1711" spans="2:62" ht="25.2" customHeight="1">
      <c r="B1711" s="270">
        <f t="shared" si="441"/>
        <v>2014</v>
      </c>
      <c r="C1711" s="518"/>
      <c r="D1711" s="62">
        <f>($C$1698*($P$1672/100-1)+1)*$P$1662/100</f>
        <v>1.0190084436543949</v>
      </c>
      <c r="E1711" s="234">
        <f>$P$1662/100</f>
        <v>1</v>
      </c>
      <c r="F1711" s="520"/>
      <c r="G1711" s="62">
        <f>($F$1698*($P$1672/100-1)+1)*$P$1662/100</f>
        <v>1.0304135098470319</v>
      </c>
      <c r="H1711" s="271"/>
      <c r="I1711" s="62">
        <f>$P$1692/100</f>
        <v>0.98799999999999999</v>
      </c>
    </row>
    <row r="1712" spans="2:62" ht="25.2" customHeight="1">
      <c r="B1712" s="270">
        <f t="shared" si="441"/>
        <v>2015</v>
      </c>
      <c r="C1712" s="518"/>
      <c r="D1712" s="62">
        <f>($C$1698*($Q$1672/100-1)+1)*$Q$1662/100</f>
        <v>1.0128254825325465</v>
      </c>
      <c r="E1712" s="234">
        <f>$Q$1662/100</f>
        <v>0.99099999999999999</v>
      </c>
      <c r="F1712" s="520"/>
      <c r="G1712" s="62">
        <f>($F$1698*($Q$1672/100-1)+1)*$Q$1662/100</f>
        <v>1.0259207720520744</v>
      </c>
      <c r="H1712" s="271"/>
      <c r="I1712" s="62">
        <f>$Q$1692/100</f>
        <v>0.995</v>
      </c>
    </row>
    <row r="1713" spans="2:9" ht="25.2" customHeight="1">
      <c r="B1713" s="270">
        <f t="shared" si="441"/>
        <v>2016</v>
      </c>
      <c r="C1713" s="518"/>
      <c r="D1713" s="62">
        <f>($C$1698*($R$1672/100-1)+1)*$R$1662/100</f>
        <v>1.0089116293810008</v>
      </c>
      <c r="E1713" s="234">
        <f>$R$1662/100</f>
        <v>0.99400000000000011</v>
      </c>
      <c r="F1713" s="520"/>
      <c r="G1713" s="62">
        <f>($F$1698*($R$1672/100-1)+1)*$R$1662/100</f>
        <v>1.0178586070096012</v>
      </c>
      <c r="H1713" s="234">
        <v>1</v>
      </c>
      <c r="I1713" s="62">
        <f>$R$1692/100</f>
        <v>0.996</v>
      </c>
    </row>
    <row r="1714" spans="2:9" ht="25.2" customHeight="1">
      <c r="B1714" s="270">
        <f t="shared" si="441"/>
        <v>2017</v>
      </c>
      <c r="C1714" s="518"/>
      <c r="D1714" s="62">
        <f>($C$1698*($S$1672/100-1)+1)*$S$1662/100</f>
        <v>1.0460095939490446</v>
      </c>
      <c r="E1714" s="234">
        <f>$S$1662/100</f>
        <v>1.02</v>
      </c>
      <c r="F1714" s="520"/>
      <c r="G1714" s="62">
        <f>($F$1698*($S$1672/100-1)+1)*$S$1662/100</f>
        <v>1.0616153503184713</v>
      </c>
      <c r="H1714" s="234">
        <f t="shared" ref="H1714:H1757" si="442">H1713*G1714</f>
        <v>1.0616153503184713</v>
      </c>
      <c r="I1714" s="62">
        <f>$S$1692/100</f>
        <v>1.006</v>
      </c>
    </row>
    <row r="1715" spans="2:9" ht="25.2" customHeight="1">
      <c r="B1715" s="270">
        <f t="shared" si="441"/>
        <v>2018</v>
      </c>
      <c r="C1715" s="518"/>
      <c r="D1715" s="62">
        <f>($C$1698*($T$1672/100-1)+1)*$T$1662/100</f>
        <v>1.0459895566437825</v>
      </c>
      <c r="E1715" s="234">
        <f>$T$1662/100</f>
        <v>1.016</v>
      </c>
      <c r="F1715" s="520"/>
      <c r="G1715" s="62">
        <f>($F$1698*($T$1672/100-1)+1)*$T$1662/100</f>
        <v>1.0639832906300521</v>
      </c>
      <c r="H1715" s="234">
        <f t="shared" si="442"/>
        <v>1.1295409938152228</v>
      </c>
      <c r="I1715" s="62">
        <f>$T$1692/100</f>
        <v>1.0270000000000001</v>
      </c>
    </row>
    <row r="1716" spans="2:9" ht="25.2" customHeight="1">
      <c r="B1716" s="270">
        <f t="shared" si="441"/>
        <v>2019</v>
      </c>
      <c r="C1716" s="518"/>
      <c r="D1716" s="62">
        <f>($C$1698*($U$1672/100-1)+1)*$U$1662/100</f>
        <v>1.0460345910451609</v>
      </c>
      <c r="E1716" s="234">
        <f>$U$1662/100</f>
        <v>1.0229999999999999</v>
      </c>
      <c r="F1716" s="520"/>
      <c r="G1716" s="62">
        <f>($F$1698*($U$1672/100-1)+1)*$U$1662/100</f>
        <v>1.0598553456722577</v>
      </c>
      <c r="H1716" s="234">
        <f t="shared" si="442"/>
        <v>1.1971500604510183</v>
      </c>
      <c r="I1716" s="62">
        <f>$U$1692/100</f>
        <v>1.0349999999999999</v>
      </c>
    </row>
    <row r="1717" spans="2:9" ht="25.2" customHeight="1">
      <c r="B1717" s="270">
        <f t="shared" si="441"/>
        <v>2020</v>
      </c>
      <c r="C1717" s="519"/>
      <c r="D1717" s="62">
        <f>($C$1698*($V$1672/100-1)+1)*$V$1662/100</f>
        <v>1.0235801871426096</v>
      </c>
      <c r="E1717" s="234">
        <f>$V$1662/100</f>
        <v>1.034</v>
      </c>
      <c r="F1717" s="520"/>
      <c r="G1717" s="62">
        <f>($F$1698*($V$1672/100-1)+1)*$V$1662/100</f>
        <v>1.0173282994281754</v>
      </c>
      <c r="H1717" s="234">
        <f t="shared" si="442"/>
        <v>1.2178946351589719</v>
      </c>
      <c r="I1717" s="62">
        <f>$V$1692/100</f>
        <v>1.026</v>
      </c>
    </row>
    <row r="1718" spans="2:9" ht="25.2" customHeight="1">
      <c r="B1718" s="270">
        <f t="shared" si="441"/>
        <v>2021</v>
      </c>
      <c r="C1718" s="518"/>
      <c r="D1718" s="62">
        <f>($C$1698*($W$1672/100-1)+1)*$W$1662/100</f>
        <v>1.0874325345958737</v>
      </c>
      <c r="E1718" s="234">
        <f>$W$1662/100</f>
        <v>1.0509999999999999</v>
      </c>
      <c r="F1718" s="520"/>
      <c r="G1718" s="62">
        <f>($F$1698*($W$1672/100-1)+1)*$W$1662/100</f>
        <v>1.1092920553533978</v>
      </c>
      <c r="H1718" s="234">
        <f t="shared" si="442"/>
        <v>1.3510008430393725</v>
      </c>
      <c r="I1718" s="62">
        <f>$W$1692/100</f>
        <v>1.042</v>
      </c>
    </row>
    <row r="1719" spans="2:9" ht="25.2" customHeight="1">
      <c r="B1719" s="270">
        <f t="shared" si="441"/>
        <v>2022</v>
      </c>
      <c r="C1719" s="518"/>
      <c r="D1719" s="62">
        <f>($C$1698*($X$1672/100-1)+1)*$X$1662/100</f>
        <v>1.1761519303294208</v>
      </c>
      <c r="E1719" s="234">
        <f>$X$1662/100</f>
        <v>1.1440000000000001</v>
      </c>
      <c r="F1719" s="520"/>
      <c r="G1719" s="62">
        <f>($F$1698*($X$1672/100-1)+1)*$X$1662/100</f>
        <v>1.1954430885270733</v>
      </c>
      <c r="H1719" s="234">
        <f t="shared" si="442"/>
        <v>1.6150446204056672</v>
      </c>
      <c r="I1719" s="62">
        <f>$X$1692/100</f>
        <v>1.127</v>
      </c>
    </row>
    <row r="1720" spans="2:9" ht="25.2" customHeight="1">
      <c r="B1720" s="270">
        <f t="shared" si="441"/>
        <v>2023</v>
      </c>
      <c r="C1720" s="518"/>
      <c r="D1720" s="62">
        <f>($C$1698*($Y$1672/100-1)+1)*$Y$1662/100</f>
        <v>1.1151178419406693</v>
      </c>
      <c r="E1720" s="234">
        <f>$Y$1662/100</f>
        <v>1.1140000000000001</v>
      </c>
      <c r="F1720" s="520"/>
      <c r="G1720" s="62">
        <f>($F$1698*($Y$1672/100-1)+1)*$Y$1662/100</f>
        <v>1.115788547105071</v>
      </c>
      <c r="H1720" s="234">
        <f t="shared" si="442"/>
        <v>1.8020482905123003</v>
      </c>
      <c r="I1720" s="62">
        <f>$Y$1692/100</f>
        <v>1.1020000000000001</v>
      </c>
    </row>
    <row r="1721" spans="2:9" ht="25.2" customHeight="1">
      <c r="B1721" s="273">
        <f t="shared" si="441"/>
        <v>2024</v>
      </c>
      <c r="C1721" s="518"/>
      <c r="D1721" s="274">
        <f>$C$1698*($Z$1682-1)+1</f>
        <v>1.0171307345131535</v>
      </c>
      <c r="E1721" s="274">
        <v>1</v>
      </c>
      <c r="F1721" s="520"/>
      <c r="G1721" s="274">
        <f>$F$1698*($Z$1682-1)+1</f>
        <v>1.0274091752210457</v>
      </c>
      <c r="H1721" s="274">
        <f t="shared" si="442"/>
        <v>1.8514409478637377</v>
      </c>
      <c r="I1721" s="275">
        <v>1</v>
      </c>
    </row>
    <row r="1722" spans="2:9" ht="25.2" customHeight="1">
      <c r="B1722" s="270">
        <f t="shared" si="441"/>
        <v>2025</v>
      </c>
      <c r="C1722" s="518"/>
      <c r="D1722" s="234">
        <f>$C$1698*($AA$1682-1)+1</f>
        <v>1.020161084773735</v>
      </c>
      <c r="E1722" s="234">
        <v>1</v>
      </c>
      <c r="F1722" s="520"/>
      <c r="G1722" s="234">
        <f>$F$1698*($AA$1682-1)+1</f>
        <v>1.0322577356379761</v>
      </c>
      <c r="H1722" s="234">
        <f t="shared" si="442"/>
        <v>1.9111642405092499</v>
      </c>
      <c r="I1722" s="62">
        <v>1</v>
      </c>
    </row>
    <row r="1723" spans="2:9" ht="25.2" customHeight="1">
      <c r="B1723" s="270">
        <f t="shared" si="441"/>
        <v>2026</v>
      </c>
      <c r="C1723" s="518"/>
      <c r="D1723" s="234">
        <f>$C$1698*($AB$1682-1)+1</f>
        <v>1.0187108414662056</v>
      </c>
      <c r="E1723" s="234">
        <v>1</v>
      </c>
      <c r="F1723" s="520"/>
      <c r="G1723" s="234">
        <f>$F$1698*($AB$1682-1)+1</f>
        <v>1.0299373463459289</v>
      </c>
      <c r="H1723" s="234">
        <f t="shared" si="442"/>
        <v>1.9683794263013297</v>
      </c>
      <c r="I1723" s="62">
        <v>1</v>
      </c>
    </row>
    <row r="1724" spans="2:9" ht="25.2" customHeight="1">
      <c r="B1724" s="270">
        <f t="shared" si="441"/>
        <v>2027</v>
      </c>
      <c r="C1724" s="518"/>
      <c r="D1724" s="234">
        <f>$C$1698*($AC$1682-1)+1</f>
        <v>1.0154703248612105</v>
      </c>
      <c r="E1724" s="234">
        <v>1</v>
      </c>
      <c r="F1724" s="520"/>
      <c r="G1724" s="234">
        <f>$F$1698*($AC$1682-1)+1</f>
        <v>1.0247525197779366</v>
      </c>
      <c r="H1724" s="234">
        <f t="shared" si="442"/>
        <v>2.0171017769813369</v>
      </c>
      <c r="I1724" s="62">
        <v>1</v>
      </c>
    </row>
    <row r="1725" spans="2:9" ht="25.2" customHeight="1">
      <c r="B1725" s="270">
        <f t="shared" si="441"/>
        <v>2028</v>
      </c>
      <c r="C1725" s="518"/>
      <c r="D1725" s="234">
        <f>$C$1698*($AD$1682-1)+1</f>
        <v>1.015524603633861</v>
      </c>
      <c r="E1725" s="234">
        <v>1</v>
      </c>
      <c r="F1725" s="520"/>
      <c r="G1725" s="234">
        <f>$F$1698*($AD$1682-1)+1</f>
        <v>1.0248393658141777</v>
      </c>
      <c r="H1725" s="234">
        <f t="shared" si="442"/>
        <v>2.0672053059042041</v>
      </c>
      <c r="I1725" s="62">
        <v>1</v>
      </c>
    </row>
    <row r="1726" spans="2:9" ht="25.2" customHeight="1">
      <c r="B1726" s="270">
        <f t="shared" si="441"/>
        <v>2029</v>
      </c>
      <c r="C1726" s="518"/>
      <c r="D1726" s="234">
        <f>$C$1698*($AE$1682-1)+1</f>
        <v>1.0151167386751685</v>
      </c>
      <c r="E1726" s="234">
        <v>1</v>
      </c>
      <c r="F1726" s="520"/>
      <c r="G1726" s="234">
        <f>$F$1698*($AE$1682-1)+1</f>
        <v>1.0241867818802697</v>
      </c>
      <c r="H1726" s="234">
        <f t="shared" si="442"/>
        <v>2.1172043497398452</v>
      </c>
      <c r="I1726" s="62">
        <v>1</v>
      </c>
    </row>
    <row r="1727" spans="2:9" ht="25.2" customHeight="1">
      <c r="B1727" s="270">
        <f t="shared" si="441"/>
        <v>2030</v>
      </c>
      <c r="C1727" s="518"/>
      <c r="D1727" s="234">
        <f>$C$1698*($AF$1682-1)+1</f>
        <v>1.0146986667395781</v>
      </c>
      <c r="E1727" s="234">
        <v>1</v>
      </c>
      <c r="F1727" s="520"/>
      <c r="G1727" s="234">
        <f>$F$1698*($AF$1682-1)+1</f>
        <v>1.0235178667833249</v>
      </c>
      <c r="H1727" s="234">
        <f t="shared" si="442"/>
        <v>2.1669964795901029</v>
      </c>
      <c r="I1727" s="62">
        <v>1</v>
      </c>
    </row>
    <row r="1728" spans="2:9" ht="25.2" customHeight="1">
      <c r="B1728" s="270">
        <f t="shared" si="441"/>
        <v>2031</v>
      </c>
      <c r="C1728" s="518"/>
      <c r="D1728" s="234">
        <f>$C$1698*($AG$1682-1)+1</f>
        <v>1.0134769865816158</v>
      </c>
      <c r="E1728" s="234">
        <v>1</v>
      </c>
      <c r="F1728" s="520"/>
      <c r="G1728" s="234">
        <f>$F$1698*($AG$1682-1)+1</f>
        <v>1.0215631785305854</v>
      </c>
      <c r="H1728" s="234">
        <f t="shared" si="442"/>
        <v>2.2137238115546545</v>
      </c>
      <c r="I1728" s="62">
        <v>1</v>
      </c>
    </row>
    <row r="1729" spans="2:9" ht="25.2" customHeight="1">
      <c r="B1729" s="270">
        <f t="shared" si="441"/>
        <v>2032</v>
      </c>
      <c r="C1729" s="518"/>
      <c r="D1729" s="234">
        <f>$C$1698*($AH$1682-1)+1</f>
        <v>1.012678908451464</v>
      </c>
      <c r="E1729" s="234">
        <v>1</v>
      </c>
      <c r="F1729" s="520"/>
      <c r="G1729" s="234">
        <f>$F$1698*($AH$1682-1)+1</f>
        <v>1.0202862535223423</v>
      </c>
      <c r="H1729" s="234">
        <f t="shared" si="442"/>
        <v>2.2586319740242979</v>
      </c>
      <c r="I1729" s="62">
        <v>1</v>
      </c>
    </row>
    <row r="1730" spans="2:9" ht="25.2" customHeight="1">
      <c r="B1730" s="270">
        <f t="shared" si="441"/>
        <v>2033</v>
      </c>
      <c r="C1730" s="518"/>
      <c r="D1730" s="234">
        <f>$C$1698*($AI$1682-1)+1</f>
        <v>1.0128561067847557</v>
      </c>
      <c r="E1730" s="234">
        <v>1</v>
      </c>
      <c r="F1730" s="520"/>
      <c r="G1730" s="234">
        <f>$F$1698*($AI$1682-1)+1</f>
        <v>1.0205697708556092</v>
      </c>
      <c r="H1730" s="234">
        <f t="shared" si="442"/>
        <v>2.3050915161771299</v>
      </c>
      <c r="I1730" s="62">
        <v>1</v>
      </c>
    </row>
    <row r="1731" spans="2:9" ht="25.2" customHeight="1">
      <c r="B1731" s="270">
        <f t="shared" si="441"/>
        <v>2034</v>
      </c>
      <c r="C1731" s="518"/>
      <c r="D1731" s="234">
        <f>$C$1698*($AJ$1682-1)+1</f>
        <v>1.012960685258006</v>
      </c>
      <c r="E1731" s="234">
        <v>1</v>
      </c>
      <c r="F1731" s="520"/>
      <c r="G1731" s="234">
        <f>$F$1698*($AJ$1682-1)+1</f>
        <v>1.0207370964128093</v>
      </c>
      <c r="H1731" s="234">
        <f t="shared" si="442"/>
        <v>2.3528924211884439</v>
      </c>
      <c r="I1731" s="62">
        <v>1</v>
      </c>
    </row>
    <row r="1732" spans="2:9" ht="25.2" customHeight="1">
      <c r="B1732" s="270">
        <f t="shared" si="441"/>
        <v>2035</v>
      </c>
      <c r="C1732" s="518"/>
      <c r="D1732" s="234">
        <f>$C$1698*($AK$1682-1)+1</f>
        <v>1.0120569136121678</v>
      </c>
      <c r="E1732" s="234">
        <v>1</v>
      </c>
      <c r="F1732" s="520"/>
      <c r="G1732" s="234">
        <f>$F$1698*($AK$1682-1)+1</f>
        <v>1.0192910617794684</v>
      </c>
      <c r="H1732" s="234">
        <f t="shared" si="442"/>
        <v>2.3982822142460329</v>
      </c>
      <c r="I1732" s="62">
        <v>1</v>
      </c>
    </row>
    <row r="1733" spans="2:9" ht="25.2" customHeight="1">
      <c r="B1733" s="270">
        <f t="shared" si="441"/>
        <v>2036</v>
      </c>
      <c r="C1733" s="518"/>
      <c r="D1733" s="234">
        <f>$C$1698*($AL$1682-1)+1</f>
        <v>1.0116425111003025</v>
      </c>
      <c r="E1733" s="234">
        <v>1</v>
      </c>
      <c r="F1733" s="520"/>
      <c r="G1733" s="234">
        <f>$F$1698*($AL$1682-1)+1</f>
        <v>1.0186280177604838</v>
      </c>
      <c r="H1733" s="234">
        <f t="shared" si="442"/>
        <v>2.4429574579276605</v>
      </c>
      <c r="I1733" s="62">
        <v>1</v>
      </c>
    </row>
    <row r="1734" spans="2:9" ht="25.2" customHeight="1">
      <c r="B1734" s="270">
        <f t="shared" si="441"/>
        <v>2037</v>
      </c>
      <c r="C1734" s="518"/>
      <c r="D1734" s="234">
        <f>$C$1698*($AM$1682-1)+1</f>
        <v>1.0111866735309385</v>
      </c>
      <c r="E1734" s="234">
        <v>1</v>
      </c>
      <c r="F1734" s="520"/>
      <c r="G1734" s="234">
        <f>$F$1698*($AM$1682-1)+1</f>
        <v>1.0178986776495014</v>
      </c>
      <c r="H1734" s="234">
        <f t="shared" si="442"/>
        <v>2.4866831659785529</v>
      </c>
      <c r="I1734" s="62">
        <v>1</v>
      </c>
    </row>
    <row r="1735" spans="2:9" ht="25.2" customHeight="1">
      <c r="B1735" s="270">
        <f t="shared" si="441"/>
        <v>2038</v>
      </c>
      <c r="C1735" s="518"/>
      <c r="D1735" s="234">
        <f>$C$1698*($AN$1682-1)+1</f>
        <v>1.0107555114552316</v>
      </c>
      <c r="E1735" s="234">
        <v>1</v>
      </c>
      <c r="F1735" s="520"/>
      <c r="G1735" s="234">
        <f>$F$1698*($AN$1682-1)+1</f>
        <v>1.0172088183283703</v>
      </c>
      <c r="H1735" s="234">
        <f t="shared" si="442"/>
        <v>2.5294760448220943</v>
      </c>
      <c r="I1735" s="62">
        <v>1</v>
      </c>
    </row>
    <row r="1736" spans="2:9" ht="25.2" customHeight="1">
      <c r="B1736" s="270">
        <f t="shared" si="441"/>
        <v>2039</v>
      </c>
      <c r="C1736" s="518"/>
      <c r="D1736" s="234">
        <f>$C$1698*($AO$1682-1)+1</f>
        <v>1.0098090497934082</v>
      </c>
      <c r="E1736" s="234">
        <v>1</v>
      </c>
      <c r="F1736" s="520"/>
      <c r="G1736" s="234">
        <f>$F$1698*($AO$1682-1)+1</f>
        <v>1.0156944796694531</v>
      </c>
      <c r="H1736" s="234">
        <f t="shared" si="442"/>
        <v>2.5691748551819233</v>
      </c>
      <c r="I1736" s="62">
        <v>1</v>
      </c>
    </row>
    <row r="1737" spans="2:9" ht="25.2" customHeight="1">
      <c r="B1737" s="270">
        <f t="shared" si="441"/>
        <v>2040</v>
      </c>
      <c r="C1737" s="518"/>
      <c r="D1737" s="234">
        <f>$C$1698*($AP$1682-1)+1</f>
        <v>1.0088521611956733</v>
      </c>
      <c r="E1737" s="234">
        <v>1</v>
      </c>
      <c r="F1737" s="520"/>
      <c r="G1737" s="234">
        <f>$F$1698*($AP$1682-1)+1</f>
        <v>1.0141634579130774</v>
      </c>
      <c r="H1737" s="234">
        <f t="shared" si="442"/>
        <v>2.6055632551146291</v>
      </c>
      <c r="I1737" s="62">
        <v>1</v>
      </c>
    </row>
    <row r="1738" spans="2:9" ht="25.2" customHeight="1">
      <c r="B1738" s="270">
        <f t="shared" si="441"/>
        <v>2041</v>
      </c>
      <c r="C1738" s="518"/>
      <c r="D1738" s="234">
        <f>$C$1698*($AQ$1682-1)+1</f>
        <v>1.0083934954367864</v>
      </c>
      <c r="E1738" s="234">
        <v>1</v>
      </c>
      <c r="F1738" s="520"/>
      <c r="G1738" s="234">
        <f>$F$1698*($AQ$1682-1)+1</f>
        <v>1.0134295926988581</v>
      </c>
      <c r="H1738" s="234">
        <f t="shared" si="442"/>
        <v>2.6405549083819295</v>
      </c>
      <c r="I1738" s="62">
        <v>1</v>
      </c>
    </row>
    <row r="1739" spans="2:9" ht="25.2" customHeight="1">
      <c r="B1739" s="270">
        <f t="shared" si="441"/>
        <v>2042</v>
      </c>
      <c r="C1739" s="518"/>
      <c r="D1739" s="234">
        <f>$C$1698*($AR$1682-1)+1</f>
        <v>1.0074270181053686</v>
      </c>
      <c r="E1739" s="234">
        <v>1</v>
      </c>
      <c r="F1739" s="520"/>
      <c r="G1739" s="234">
        <f>$F$1698*($AR$1682-1)+1</f>
        <v>1.0118832289685897</v>
      </c>
      <c r="H1739" s="234">
        <f t="shared" si="442"/>
        <v>2.6719332269623655</v>
      </c>
      <c r="I1739" s="62">
        <v>1</v>
      </c>
    </row>
    <row r="1740" spans="2:9" ht="25.2" customHeight="1">
      <c r="B1740" s="270">
        <f t="shared" si="441"/>
        <v>2043</v>
      </c>
      <c r="C1740" s="518"/>
      <c r="D1740" s="234">
        <f>$C$1698*($AS$1682-1)+1</f>
        <v>1.0069294932890593</v>
      </c>
      <c r="E1740" s="234">
        <v>1</v>
      </c>
      <c r="F1740" s="520"/>
      <c r="G1740" s="234">
        <f>$F$1698*($AS$1682-1)+1</f>
        <v>1.0110871892624949</v>
      </c>
      <c r="H1740" s="234">
        <f t="shared" si="442"/>
        <v>2.7015574563464457</v>
      </c>
      <c r="I1740" s="62">
        <v>1</v>
      </c>
    </row>
    <row r="1741" spans="2:9" ht="25.2" customHeight="1">
      <c r="B1741" s="270">
        <f t="shared" si="441"/>
        <v>2044</v>
      </c>
      <c r="C1741" s="518"/>
      <c r="D1741" s="234">
        <f>$C$1698*($AT$1682-1)+1</f>
        <v>1.0069658084028008</v>
      </c>
      <c r="E1741" s="234">
        <v>1</v>
      </c>
      <c r="F1741" s="520"/>
      <c r="G1741" s="234">
        <f>$F$1698*($AT$1682-1)+1</f>
        <v>1.0111452934444816</v>
      </c>
      <c r="H1741" s="234">
        <f t="shared" si="442"/>
        <v>2.7316671069545539</v>
      </c>
      <c r="I1741" s="62">
        <v>1</v>
      </c>
    </row>
    <row r="1742" spans="2:9" ht="25.2" customHeight="1">
      <c r="B1742" s="270">
        <f t="shared" si="441"/>
        <v>2045</v>
      </c>
      <c r="C1742" s="518"/>
      <c r="D1742" s="234">
        <f>$C$1698*($AU$1682-1)+1</f>
        <v>1.0070391769730702</v>
      </c>
      <c r="E1742" s="234">
        <v>1</v>
      </c>
      <c r="F1742" s="520"/>
      <c r="G1742" s="234">
        <f>$F$1698*($AU$1682-1)+1</f>
        <v>1.0112626831569125</v>
      </c>
      <c r="H1742" s="234">
        <f t="shared" si="442"/>
        <v>2.7624330080703428</v>
      </c>
      <c r="I1742" s="62">
        <v>1</v>
      </c>
    </row>
    <row r="1743" spans="2:9" ht="25.2" customHeight="1">
      <c r="B1743" s="270">
        <f t="shared" si="441"/>
        <v>2046</v>
      </c>
      <c r="C1743" s="518"/>
      <c r="D1743" s="234">
        <f>$C$1698*($AV$1682-1)+1</f>
        <v>1.0070725861231813</v>
      </c>
      <c r="E1743" s="234">
        <v>1</v>
      </c>
      <c r="F1743" s="520"/>
      <c r="G1743" s="234">
        <f>$F$1698*($AV$1682-1)+1</f>
        <v>1.0113161377970901</v>
      </c>
      <c r="H1743" s="234">
        <f t="shared" si="442"/>
        <v>2.7936930806448967</v>
      </c>
      <c r="I1743" s="62">
        <v>1</v>
      </c>
    </row>
    <row r="1744" spans="2:9" ht="25.2" customHeight="1">
      <c r="B1744" s="270">
        <f t="shared" si="441"/>
        <v>2047</v>
      </c>
      <c r="C1744" s="518"/>
      <c r="D1744" s="234">
        <f>$C$1698*($AW$1682-1)+1</f>
        <v>1.0071051782767881</v>
      </c>
      <c r="E1744" s="234">
        <v>1</v>
      </c>
      <c r="F1744" s="520"/>
      <c r="G1744" s="234">
        <f>$F$1698*($AW$1682-1)+1</f>
        <v>1.0113682852428609</v>
      </c>
      <c r="H1744" s="234">
        <f t="shared" si="442"/>
        <v>2.825452580466675</v>
      </c>
      <c r="I1744" s="62">
        <v>1</v>
      </c>
    </row>
    <row r="1745" spans="1:9" ht="25.2" customHeight="1">
      <c r="B1745" s="270">
        <f t="shared" si="441"/>
        <v>2048</v>
      </c>
      <c r="C1745" s="518"/>
      <c r="D1745" s="234">
        <f>$C$1698*($AX$1682-1)+1</f>
        <v>1.0071442034483074</v>
      </c>
      <c r="E1745" s="234">
        <v>1</v>
      </c>
      <c r="F1745" s="520"/>
      <c r="G1745" s="234">
        <f>$F$1698*($AX$1682-1)+1</f>
        <v>1.0114307255172916</v>
      </c>
      <c r="H1745" s="234">
        <f t="shared" si="442"/>
        <v>2.857749553376113</v>
      </c>
      <c r="I1745" s="62">
        <v>1</v>
      </c>
    </row>
    <row r="1746" spans="1:9" ht="25.2" customHeight="1">
      <c r="B1746" s="270">
        <f t="shared" si="441"/>
        <v>2049</v>
      </c>
      <c r="C1746" s="518"/>
      <c r="D1746" s="234">
        <f>$C$1698*($AY$1682-1)+1</f>
        <v>1.0066514917284697</v>
      </c>
      <c r="E1746" s="234">
        <v>1</v>
      </c>
      <c r="F1746" s="520"/>
      <c r="G1746" s="234">
        <f>$F$1698*($AY$1682-1)+1</f>
        <v>1.0106423867655514</v>
      </c>
      <c r="H1746" s="234">
        <f t="shared" si="442"/>
        <v>2.8881628294022232</v>
      </c>
      <c r="I1746" s="62">
        <v>1</v>
      </c>
    </row>
    <row r="1747" spans="1:9" ht="25.2" customHeight="1">
      <c r="B1747" s="270">
        <f t="shared" si="441"/>
        <v>2050</v>
      </c>
      <c r="C1747" s="518"/>
      <c r="D1747" s="234">
        <f>$C$1698*($AZ$1682-1)+1</f>
        <v>1.0066975911983682</v>
      </c>
      <c r="E1747" s="234">
        <v>1</v>
      </c>
      <c r="F1747" s="520"/>
      <c r="G1747" s="234">
        <f>$F$1698*($AZ$1682-1)+1</f>
        <v>1.0107161459173892</v>
      </c>
      <c r="H1747" s="234">
        <f t="shared" si="442"/>
        <v>2.9191128037152771</v>
      </c>
      <c r="I1747" s="62">
        <v>1</v>
      </c>
    </row>
    <row r="1748" spans="1:9" ht="25.2" customHeight="1">
      <c r="B1748" s="270">
        <f t="shared" si="441"/>
        <v>2051</v>
      </c>
      <c r="C1748" s="518"/>
      <c r="D1748" s="234">
        <f>$C$1698*($BA$1682-1)+1</f>
        <v>1.0067481667092999</v>
      </c>
      <c r="E1748" s="234">
        <v>1</v>
      </c>
      <c r="F1748" s="520"/>
      <c r="G1748" s="234">
        <f>$F$1698*($BA$1682-1)+1</f>
        <v>1.0107970667348798</v>
      </c>
      <c r="H1748" s="234">
        <f t="shared" si="442"/>
        <v>2.9506306594636329</v>
      </c>
      <c r="I1748" s="62">
        <v>1</v>
      </c>
    </row>
    <row r="1749" spans="1:9" ht="25.2" customHeight="1">
      <c r="B1749" s="270">
        <f t="shared" si="441"/>
        <v>2052</v>
      </c>
      <c r="C1749" s="518"/>
      <c r="D1749" s="234">
        <f>$C$1698*($BB$1682-1)+1</f>
        <v>1.0068450503740516</v>
      </c>
      <c r="E1749" s="234">
        <v>1</v>
      </c>
      <c r="F1749" s="520"/>
      <c r="G1749" s="234">
        <f>$F$1698*($BB$1682-1)+1</f>
        <v>1.0109520805984826</v>
      </c>
      <c r="H1749" s="234">
        <f t="shared" si="442"/>
        <v>2.9829462042624324</v>
      </c>
      <c r="I1749" s="62">
        <v>1</v>
      </c>
    </row>
    <row r="1750" spans="1:9" ht="25.2" customHeight="1">
      <c r="B1750" s="270">
        <f t="shared" si="441"/>
        <v>2053</v>
      </c>
      <c r="C1750" s="518"/>
      <c r="D1750" s="234">
        <f>$C$1698*($BC$1682-1)+1</f>
        <v>1.0074066493787579</v>
      </c>
      <c r="E1750" s="234">
        <v>1</v>
      </c>
      <c r="F1750" s="520"/>
      <c r="G1750" s="234">
        <f>$F$1698*($BC$1682-1)+1</f>
        <v>1.0118506390060127</v>
      </c>
      <c r="H1750" s="234">
        <f t="shared" si="442"/>
        <v>3.0182960229035021</v>
      </c>
      <c r="I1750" s="62">
        <v>1</v>
      </c>
    </row>
    <row r="1751" spans="1:9" ht="25.2" customHeight="1">
      <c r="B1751" s="270">
        <f t="shared" si="441"/>
        <v>2054</v>
      </c>
      <c r="C1751" s="518"/>
      <c r="D1751" s="234">
        <f>$C$1698*($BD$1682-1)+1</f>
        <v>1.007470675996009</v>
      </c>
      <c r="E1751" s="234">
        <v>1</v>
      </c>
      <c r="F1751" s="520"/>
      <c r="G1751" s="234">
        <f>$F$1698*($BD$1682-1)+1</f>
        <v>1.0119530815936146</v>
      </c>
      <c r="H1751" s="234">
        <f t="shared" si="442"/>
        <v>3.0543739615389502</v>
      </c>
      <c r="I1751" s="62">
        <v>1</v>
      </c>
    </row>
    <row r="1752" spans="1:9" ht="25.2" customHeight="1">
      <c r="B1752" s="270">
        <f t="shared" si="441"/>
        <v>2055</v>
      </c>
      <c r="C1752" s="518"/>
      <c r="D1752" s="234">
        <f>$C$1698*($BE$1682-1)+1</f>
        <v>1.0075417112330949</v>
      </c>
      <c r="E1752" s="234">
        <v>1</v>
      </c>
      <c r="F1752" s="520"/>
      <c r="G1752" s="234">
        <f>$F$1698*($BE$1682-1)+1</f>
        <v>1.012066737972952</v>
      </c>
      <c r="H1752" s="234">
        <f t="shared" si="442"/>
        <v>3.0912302918042482</v>
      </c>
      <c r="I1752" s="62">
        <v>1</v>
      </c>
    </row>
    <row r="1753" spans="1:9" ht="25.2" customHeight="1">
      <c r="B1753" s="270">
        <f t="shared" si="441"/>
        <v>2056</v>
      </c>
      <c r="C1753" s="518"/>
      <c r="D1753" s="234">
        <f>$C$1698*($BF$1682-1)+1</f>
        <v>1.0076119546167328</v>
      </c>
      <c r="E1753" s="234">
        <v>1</v>
      </c>
      <c r="F1753" s="520"/>
      <c r="G1753" s="234">
        <f>$F$1698*($BF$1682-1)+1</f>
        <v>1.0121791273867724</v>
      </c>
      <c r="H1753" s="234">
        <f t="shared" si="442"/>
        <v>3.1288787793099817</v>
      </c>
      <c r="I1753" s="62">
        <v>1</v>
      </c>
    </row>
    <row r="1754" spans="1:9" ht="25.2" customHeight="1">
      <c r="B1754" s="270">
        <f t="shared" si="441"/>
        <v>2057</v>
      </c>
      <c r="C1754" s="518"/>
      <c r="D1754" s="234">
        <f>$C$1698*($BG$1682-1)+1</f>
        <v>1.0081863293400342</v>
      </c>
      <c r="E1754" s="234">
        <v>1</v>
      </c>
      <c r="F1754" s="520"/>
      <c r="G1754" s="234">
        <f>$F$1698*($BG$1682-1)+1</f>
        <v>1.0130981269440549</v>
      </c>
      <c r="H1754" s="234">
        <f t="shared" si="442"/>
        <v>3.1698612307539431</v>
      </c>
      <c r="I1754" s="62">
        <v>1</v>
      </c>
    </row>
    <row r="1755" spans="1:9" ht="25.2" customHeight="1">
      <c r="B1755" s="270">
        <f t="shared" si="441"/>
        <v>2058</v>
      </c>
      <c r="C1755" s="518"/>
      <c r="D1755" s="234">
        <f>$C$1698*($BH$1682-1)+1</f>
        <v>1.0083011411468634</v>
      </c>
      <c r="E1755" s="234">
        <v>1</v>
      </c>
      <c r="F1755" s="520"/>
      <c r="G1755" s="234">
        <f>$F$1698*($BH$1682-1)+1</f>
        <v>1.0132818258349814</v>
      </c>
      <c r="H1755" s="234">
        <f t="shared" si="442"/>
        <v>3.2119627755418767</v>
      </c>
      <c r="I1755" s="62">
        <v>1</v>
      </c>
    </row>
    <row r="1756" spans="1:9" ht="25.2" customHeight="1">
      <c r="B1756" s="270">
        <f t="shared" si="441"/>
        <v>2059</v>
      </c>
      <c r="C1756" s="518"/>
      <c r="D1756" s="234">
        <f>$C$1698*($BI$1682-1)+1</f>
        <v>1.0083746732630918</v>
      </c>
      <c r="E1756" s="234">
        <v>1</v>
      </c>
      <c r="F1756" s="520"/>
      <c r="G1756" s="234">
        <f>$F$1698*($BI$1682-1)+1</f>
        <v>1.0133994772209471</v>
      </c>
      <c r="H1756" s="234">
        <f t="shared" si="442"/>
        <v>3.25500139758728</v>
      </c>
      <c r="I1756" s="62">
        <v>1</v>
      </c>
    </row>
    <row r="1757" spans="1:9" ht="25.2" customHeight="1">
      <c r="B1757" s="270">
        <f t="shared" si="441"/>
        <v>2060</v>
      </c>
      <c r="C1757" s="518"/>
      <c r="D1757" s="234">
        <f>$C$1698*($BJ$1682-1)+1</f>
        <v>1.0089151470467548</v>
      </c>
      <c r="E1757" s="234">
        <v>1</v>
      </c>
      <c r="F1757" s="520"/>
      <c r="G1757" s="234">
        <f>$F$1698*($BJ$1682-1)+1</f>
        <v>1.0142642352748075</v>
      </c>
      <c r="H1757" s="234">
        <f t="shared" si="442"/>
        <v>3.3014315033422923</v>
      </c>
      <c r="I1757" s="62">
        <v>1</v>
      </c>
    </row>
    <row r="1758" spans="1:9" ht="25.2" customHeight="1">
      <c r="B1758" s="79"/>
      <c r="C1758" s="60"/>
      <c r="D1758" s="60"/>
      <c r="E1758" s="60"/>
      <c r="F1758" s="60"/>
      <c r="G1758" s="100"/>
      <c r="H1758" s="60"/>
      <c r="I1758" s="276"/>
    </row>
    <row r="1759" spans="1:9" ht="25.2" customHeight="1">
      <c r="B1759" s="46"/>
      <c r="C1759" s="46"/>
      <c r="D1759" s="46"/>
      <c r="E1759" s="46"/>
      <c r="F1759" s="46"/>
      <c r="G1759" s="46"/>
      <c r="H1759" s="46"/>
      <c r="I1759" s="46"/>
    </row>
    <row r="1760" spans="1:9" ht="25.2" customHeight="1">
      <c r="A1760" s="303" t="s">
        <v>384</v>
      </c>
      <c r="B1760" s="397" t="s">
        <v>376</v>
      </c>
      <c r="C1760" s="397"/>
      <c r="D1760" s="397"/>
      <c r="E1760" s="397"/>
      <c r="F1760" s="397"/>
      <c r="G1760" s="397"/>
      <c r="H1760" s="397"/>
    </row>
    <row r="1761" spans="2:9" ht="25.2" customHeight="1"/>
    <row r="1762" spans="2:9" ht="25.2" customHeight="1">
      <c r="B1762" s="447" t="s">
        <v>356</v>
      </c>
      <c r="C1762" s="447"/>
      <c r="D1762" s="447"/>
      <c r="F1762" s="447" t="s">
        <v>73</v>
      </c>
      <c r="G1762" s="447"/>
      <c r="H1762" s="447"/>
    </row>
    <row r="1763" spans="2:9" ht="25.2" customHeight="1">
      <c r="B1763" s="94" t="s">
        <v>16</v>
      </c>
      <c r="C1763" s="45" t="s">
        <v>53</v>
      </c>
      <c r="D1763" s="45" t="s">
        <v>18</v>
      </c>
      <c r="F1763" s="94" t="s">
        <v>16</v>
      </c>
      <c r="G1763" s="45" t="s">
        <v>53</v>
      </c>
      <c r="H1763" s="45" t="s">
        <v>18</v>
      </c>
    </row>
    <row r="1764" spans="2:9" ht="25.2" customHeight="1">
      <c r="B1764" s="29">
        <v>0</v>
      </c>
      <c r="C1764" s="30">
        <v>2024</v>
      </c>
      <c r="D1764" s="31">
        <f t="shared" ref="D1764:D1812" si="443">1/(1+$D$1813)^$B1764</f>
        <v>1</v>
      </c>
      <c r="F1764" s="29">
        <v>0</v>
      </c>
      <c r="G1764" s="30">
        <v>2024</v>
      </c>
      <c r="H1764" s="31">
        <f t="shared" ref="H1764:H1812" si="444">1/(1+$H$1813)^$F1764</f>
        <v>1</v>
      </c>
      <c r="I1764" s="28"/>
    </row>
    <row r="1765" spans="2:9" ht="25.2" customHeight="1">
      <c r="B1765" s="29">
        <f t="shared" ref="B1765:C1780" si="445">B1764+1</f>
        <v>1</v>
      </c>
      <c r="C1765" s="30">
        <f t="shared" si="445"/>
        <v>2025</v>
      </c>
      <c r="D1765" s="31">
        <f t="shared" si="443"/>
        <v>0.970873786407767</v>
      </c>
      <c r="F1765" s="29">
        <f t="shared" ref="F1765:G1780" si="446">F1764+1</f>
        <v>1</v>
      </c>
      <c r="G1765" s="30">
        <f t="shared" si="446"/>
        <v>2025</v>
      </c>
      <c r="H1765" s="31">
        <f t="shared" si="444"/>
        <v>0.96153846153846145</v>
      </c>
    </row>
    <row r="1766" spans="2:9" ht="25.2" customHeight="1">
      <c r="B1766" s="29">
        <f t="shared" si="445"/>
        <v>2</v>
      </c>
      <c r="C1766" s="30">
        <f t="shared" si="445"/>
        <v>2026</v>
      </c>
      <c r="D1766" s="31">
        <f t="shared" si="443"/>
        <v>0.94259590913375435</v>
      </c>
      <c r="F1766" s="29">
        <f t="shared" si="446"/>
        <v>2</v>
      </c>
      <c r="G1766" s="30">
        <f t="shared" si="446"/>
        <v>2026</v>
      </c>
      <c r="H1766" s="31">
        <f t="shared" si="444"/>
        <v>0.92455621301775137</v>
      </c>
    </row>
    <row r="1767" spans="2:9" ht="25.2" customHeight="1">
      <c r="B1767" s="29">
        <f t="shared" si="445"/>
        <v>3</v>
      </c>
      <c r="C1767" s="30">
        <f t="shared" si="445"/>
        <v>2027</v>
      </c>
      <c r="D1767" s="31">
        <f t="shared" si="443"/>
        <v>0.91514165935315961</v>
      </c>
      <c r="F1767" s="29">
        <f t="shared" si="446"/>
        <v>3</v>
      </c>
      <c r="G1767" s="30">
        <f t="shared" si="446"/>
        <v>2027</v>
      </c>
      <c r="H1767" s="31">
        <f t="shared" si="444"/>
        <v>0.88899635867091487</v>
      </c>
    </row>
    <row r="1768" spans="2:9" ht="25.2" customHeight="1">
      <c r="B1768" s="29">
        <f t="shared" si="445"/>
        <v>4</v>
      </c>
      <c r="C1768" s="30">
        <f t="shared" si="445"/>
        <v>2028</v>
      </c>
      <c r="D1768" s="31">
        <f t="shared" si="443"/>
        <v>0.888487047915689</v>
      </c>
      <c r="F1768" s="29">
        <f t="shared" si="446"/>
        <v>4</v>
      </c>
      <c r="G1768" s="30">
        <f t="shared" si="446"/>
        <v>2028</v>
      </c>
      <c r="H1768" s="31">
        <f t="shared" si="444"/>
        <v>0.85480419102972571</v>
      </c>
    </row>
    <row r="1769" spans="2:9" ht="25.2" customHeight="1">
      <c r="B1769" s="29">
        <f t="shared" si="445"/>
        <v>5</v>
      </c>
      <c r="C1769" s="30">
        <f t="shared" si="445"/>
        <v>2029</v>
      </c>
      <c r="D1769" s="31">
        <f t="shared" si="443"/>
        <v>0.86260878438416411</v>
      </c>
      <c r="F1769" s="29">
        <f t="shared" si="446"/>
        <v>5</v>
      </c>
      <c r="G1769" s="30">
        <f t="shared" si="446"/>
        <v>2029</v>
      </c>
      <c r="H1769" s="31">
        <f t="shared" si="444"/>
        <v>0.82192710675935154</v>
      </c>
    </row>
    <row r="1770" spans="2:9" ht="25.2" customHeight="1">
      <c r="B1770" s="29">
        <f t="shared" si="445"/>
        <v>6</v>
      </c>
      <c r="C1770" s="30">
        <f t="shared" si="445"/>
        <v>2030</v>
      </c>
      <c r="D1770" s="31">
        <f t="shared" si="443"/>
        <v>0.83748425668365445</v>
      </c>
      <c r="F1770" s="29">
        <f t="shared" si="446"/>
        <v>6</v>
      </c>
      <c r="G1770" s="30">
        <f t="shared" si="446"/>
        <v>2030</v>
      </c>
      <c r="H1770" s="31">
        <f t="shared" si="444"/>
        <v>0.79031452573014571</v>
      </c>
    </row>
    <row r="1771" spans="2:9" ht="25.2" customHeight="1">
      <c r="B1771" s="29">
        <f t="shared" si="445"/>
        <v>7</v>
      </c>
      <c r="C1771" s="30">
        <f t="shared" si="445"/>
        <v>2031</v>
      </c>
      <c r="D1771" s="31">
        <f t="shared" si="443"/>
        <v>0.81309151134335378</v>
      </c>
      <c r="F1771" s="29">
        <f t="shared" si="446"/>
        <v>7</v>
      </c>
      <c r="G1771" s="30">
        <f t="shared" si="446"/>
        <v>2031</v>
      </c>
      <c r="H1771" s="31">
        <f t="shared" si="444"/>
        <v>0.75991781320206331</v>
      </c>
    </row>
    <row r="1772" spans="2:9" ht="25.2" customHeight="1">
      <c r="B1772" s="29">
        <f t="shared" si="445"/>
        <v>8</v>
      </c>
      <c r="C1772" s="30">
        <f t="shared" si="445"/>
        <v>2032</v>
      </c>
      <c r="D1772" s="31">
        <f t="shared" si="443"/>
        <v>0.78940923431393573</v>
      </c>
      <c r="F1772" s="29">
        <f t="shared" si="446"/>
        <v>8</v>
      </c>
      <c r="G1772" s="30">
        <f t="shared" si="446"/>
        <v>2032</v>
      </c>
      <c r="H1772" s="31">
        <f t="shared" si="444"/>
        <v>0.73069020500198378</v>
      </c>
    </row>
    <row r="1773" spans="2:9" ht="25.2" customHeight="1">
      <c r="B1773" s="29">
        <f t="shared" si="445"/>
        <v>9</v>
      </c>
      <c r="C1773" s="30">
        <f t="shared" si="445"/>
        <v>2033</v>
      </c>
      <c r="D1773" s="31">
        <f t="shared" si="443"/>
        <v>0.76641673234362695</v>
      </c>
      <c r="F1773" s="29">
        <f t="shared" si="446"/>
        <v>9</v>
      </c>
      <c r="G1773" s="30">
        <f t="shared" si="446"/>
        <v>2033</v>
      </c>
      <c r="H1773" s="31">
        <f t="shared" si="444"/>
        <v>0.70258673557883045</v>
      </c>
    </row>
    <row r="1774" spans="2:9" ht="25.2" customHeight="1">
      <c r="B1774" s="29">
        <f t="shared" si="445"/>
        <v>10</v>
      </c>
      <c r="C1774" s="30">
        <f t="shared" si="445"/>
        <v>2034</v>
      </c>
      <c r="D1774" s="31">
        <f t="shared" si="443"/>
        <v>0.74409391489672516</v>
      </c>
      <c r="F1774" s="29">
        <f t="shared" si="446"/>
        <v>10</v>
      </c>
      <c r="G1774" s="30">
        <f t="shared" si="446"/>
        <v>2034</v>
      </c>
      <c r="H1774" s="31">
        <f t="shared" si="444"/>
        <v>0.67556416882579851</v>
      </c>
    </row>
    <row r="1775" spans="2:9" ht="25.2" customHeight="1">
      <c r="B1775" s="29">
        <f t="shared" si="445"/>
        <v>11</v>
      </c>
      <c r="C1775" s="30">
        <f t="shared" si="445"/>
        <v>2035</v>
      </c>
      <c r="D1775" s="31">
        <f t="shared" si="443"/>
        <v>0.72242127659876232</v>
      </c>
      <c r="F1775" s="29">
        <f t="shared" si="446"/>
        <v>11</v>
      </c>
      <c r="G1775" s="30">
        <f t="shared" si="446"/>
        <v>2035</v>
      </c>
      <c r="H1775" s="31">
        <f t="shared" si="444"/>
        <v>0.6495809315632679</v>
      </c>
    </row>
    <row r="1776" spans="2:9" ht="25.2" customHeight="1">
      <c r="B1776" s="29">
        <f t="shared" si="445"/>
        <v>12</v>
      </c>
      <c r="C1776" s="30">
        <f t="shared" si="445"/>
        <v>2036</v>
      </c>
      <c r="D1776" s="31">
        <f t="shared" si="443"/>
        <v>0.70137988019297326</v>
      </c>
      <c r="F1776" s="29">
        <f t="shared" si="446"/>
        <v>12</v>
      </c>
      <c r="G1776" s="30">
        <f t="shared" si="446"/>
        <v>2036</v>
      </c>
      <c r="H1776" s="31">
        <f t="shared" si="444"/>
        <v>0.62459704958006512</v>
      </c>
    </row>
    <row r="1777" spans="2:8" ht="25.2" customHeight="1">
      <c r="B1777" s="29">
        <f t="shared" si="445"/>
        <v>13</v>
      </c>
      <c r="C1777" s="30">
        <f t="shared" si="445"/>
        <v>2037</v>
      </c>
      <c r="D1777" s="31">
        <f t="shared" si="443"/>
        <v>0.68095133999317792</v>
      </c>
      <c r="F1777" s="29">
        <f t="shared" si="446"/>
        <v>13</v>
      </c>
      <c r="G1777" s="30">
        <f t="shared" si="446"/>
        <v>2037</v>
      </c>
      <c r="H1777" s="31">
        <f t="shared" si="444"/>
        <v>0.600574086134678</v>
      </c>
    </row>
    <row r="1778" spans="2:8" ht="25.2" customHeight="1">
      <c r="B1778" s="29">
        <f t="shared" si="445"/>
        <v>14</v>
      </c>
      <c r="C1778" s="30">
        <f t="shared" si="445"/>
        <v>2038</v>
      </c>
      <c r="D1778" s="31">
        <f t="shared" si="443"/>
        <v>0.66111780581861923</v>
      </c>
      <c r="F1778" s="29">
        <f t="shared" si="446"/>
        <v>14</v>
      </c>
      <c r="G1778" s="30">
        <f t="shared" si="446"/>
        <v>2038</v>
      </c>
      <c r="H1778" s="31">
        <f t="shared" si="444"/>
        <v>0.57747508282180582</v>
      </c>
    </row>
    <row r="1779" spans="2:8" ht="25.2" customHeight="1">
      <c r="B1779" s="29">
        <f t="shared" si="445"/>
        <v>15</v>
      </c>
      <c r="C1779" s="30">
        <f t="shared" si="445"/>
        <v>2039</v>
      </c>
      <c r="D1779" s="31">
        <f t="shared" si="443"/>
        <v>0.64186194739671765</v>
      </c>
      <c r="F1779" s="29">
        <f t="shared" si="446"/>
        <v>15</v>
      </c>
      <c r="G1779" s="30">
        <f t="shared" si="446"/>
        <v>2039</v>
      </c>
      <c r="H1779" s="31">
        <f t="shared" si="444"/>
        <v>0.55526450271327477</v>
      </c>
    </row>
    <row r="1780" spans="2:8" ht="25.2" customHeight="1">
      <c r="B1780" s="29">
        <f t="shared" si="445"/>
        <v>16</v>
      </c>
      <c r="C1780" s="30">
        <f t="shared" si="445"/>
        <v>2040</v>
      </c>
      <c r="D1780" s="31">
        <f t="shared" si="443"/>
        <v>0.62316693922011435</v>
      </c>
      <c r="F1780" s="29">
        <f t="shared" si="446"/>
        <v>16</v>
      </c>
      <c r="G1780" s="30">
        <f t="shared" si="446"/>
        <v>2040</v>
      </c>
      <c r="H1780" s="31">
        <f t="shared" si="444"/>
        <v>0.53390817568584104</v>
      </c>
    </row>
    <row r="1781" spans="2:8" ht="25.2" customHeight="1">
      <c r="B1781" s="29">
        <f t="shared" ref="B1781:C1796" si="447">B1780+1</f>
        <v>17</v>
      </c>
      <c r="C1781" s="30">
        <f t="shared" si="447"/>
        <v>2041</v>
      </c>
      <c r="D1781" s="31">
        <f t="shared" si="443"/>
        <v>0.60501644584477121</v>
      </c>
      <c r="F1781" s="29">
        <f t="shared" ref="F1781:G1796" si="448">F1780+1</f>
        <v>17</v>
      </c>
      <c r="G1781" s="30">
        <f t="shared" si="448"/>
        <v>2041</v>
      </c>
      <c r="H1781" s="31">
        <f t="shared" si="444"/>
        <v>0.51337324585177024</v>
      </c>
    </row>
    <row r="1782" spans="2:8" ht="25.2" customHeight="1">
      <c r="B1782" s="29">
        <f t="shared" si="447"/>
        <v>18</v>
      </c>
      <c r="C1782" s="30">
        <f t="shared" si="447"/>
        <v>2042</v>
      </c>
      <c r="D1782" s="31">
        <f t="shared" si="443"/>
        <v>0.5873946076162827</v>
      </c>
      <c r="F1782" s="29">
        <f t="shared" si="448"/>
        <v>18</v>
      </c>
      <c r="G1782" s="30">
        <f t="shared" si="448"/>
        <v>2042</v>
      </c>
      <c r="H1782" s="31">
        <f t="shared" si="444"/>
        <v>0.49362812101131748</v>
      </c>
    </row>
    <row r="1783" spans="2:8" ht="25.2" customHeight="1">
      <c r="B1783" s="29">
        <f t="shared" si="447"/>
        <v>19</v>
      </c>
      <c r="C1783" s="30">
        <f t="shared" si="447"/>
        <v>2043</v>
      </c>
      <c r="D1783" s="31">
        <f t="shared" si="443"/>
        <v>0.57028602681192497</v>
      </c>
      <c r="F1783" s="29">
        <f t="shared" si="448"/>
        <v>19</v>
      </c>
      <c r="G1783" s="30">
        <f t="shared" si="448"/>
        <v>2043</v>
      </c>
      <c r="H1783" s="31">
        <f t="shared" si="444"/>
        <v>0.47464242404934376</v>
      </c>
    </row>
    <row r="1784" spans="2:8" ht="25.2" customHeight="1">
      <c r="B1784" s="29">
        <f t="shared" si="447"/>
        <v>20</v>
      </c>
      <c r="C1784" s="30">
        <f t="shared" si="447"/>
        <v>2044</v>
      </c>
      <c r="D1784" s="31">
        <f t="shared" si="443"/>
        <v>0.55367575418633497</v>
      </c>
      <c r="F1784" s="29">
        <f t="shared" si="448"/>
        <v>20</v>
      </c>
      <c r="G1784" s="30">
        <f t="shared" si="448"/>
        <v>2044</v>
      </c>
      <c r="H1784" s="31">
        <f t="shared" si="444"/>
        <v>0.45638694620129205</v>
      </c>
    </row>
    <row r="1785" spans="2:8" ht="25.2" customHeight="1">
      <c r="B1785" s="29">
        <f t="shared" si="447"/>
        <v>21</v>
      </c>
      <c r="C1785" s="30">
        <f t="shared" si="447"/>
        <v>2045</v>
      </c>
      <c r="D1785" s="31">
        <f t="shared" si="443"/>
        <v>0.5375492759090631</v>
      </c>
      <c r="F1785" s="29">
        <f t="shared" si="448"/>
        <v>21</v>
      </c>
      <c r="G1785" s="30">
        <f t="shared" si="448"/>
        <v>2045</v>
      </c>
      <c r="H1785" s="31">
        <f t="shared" si="444"/>
        <v>0.43883360211662686</v>
      </c>
    </row>
    <row r="1786" spans="2:8" ht="25.2" customHeight="1">
      <c r="B1786" s="29">
        <f t="shared" si="447"/>
        <v>22</v>
      </c>
      <c r="C1786" s="30">
        <f t="shared" si="447"/>
        <v>2046</v>
      </c>
      <c r="D1786" s="31">
        <f t="shared" si="443"/>
        <v>0.52189250088258554</v>
      </c>
      <c r="F1786" s="29">
        <f t="shared" si="448"/>
        <v>22</v>
      </c>
      <c r="G1786" s="30">
        <f t="shared" si="448"/>
        <v>2046</v>
      </c>
      <c r="H1786" s="31">
        <f t="shared" si="444"/>
        <v>0.42195538665060278</v>
      </c>
    </row>
    <row r="1787" spans="2:8" ht="25.2" customHeight="1">
      <c r="B1787" s="29">
        <f t="shared" si="447"/>
        <v>23</v>
      </c>
      <c r="C1787" s="30">
        <f t="shared" si="447"/>
        <v>2047</v>
      </c>
      <c r="D1787" s="31">
        <f t="shared" si="443"/>
        <v>0.50669174842969467</v>
      </c>
      <c r="F1787" s="29">
        <f t="shared" si="448"/>
        <v>23</v>
      </c>
      <c r="G1787" s="30">
        <f t="shared" si="448"/>
        <v>2047</v>
      </c>
      <c r="H1787" s="31">
        <f t="shared" si="444"/>
        <v>0.40572633331788732</v>
      </c>
    </row>
    <row r="1788" spans="2:8" ht="25.2" customHeight="1">
      <c r="B1788" s="29">
        <f t="shared" si="447"/>
        <v>24</v>
      </c>
      <c r="C1788" s="30">
        <f t="shared" si="447"/>
        <v>2048</v>
      </c>
      <c r="D1788" s="31">
        <f t="shared" si="443"/>
        <v>0.49193373633950943</v>
      </c>
      <c r="F1788" s="29">
        <f t="shared" si="448"/>
        <v>24</v>
      </c>
      <c r="G1788" s="30">
        <f t="shared" si="448"/>
        <v>2048</v>
      </c>
      <c r="H1788" s="31">
        <f t="shared" si="444"/>
        <v>0.39012147434412242</v>
      </c>
    </row>
    <row r="1789" spans="2:8" ht="25.2" customHeight="1">
      <c r="B1789" s="29">
        <f t="shared" si="447"/>
        <v>25</v>
      </c>
      <c r="C1789" s="30">
        <f t="shared" si="447"/>
        <v>2049</v>
      </c>
      <c r="D1789" s="31">
        <f t="shared" si="443"/>
        <v>0.47760556926165965</v>
      </c>
      <c r="F1789" s="29">
        <f t="shared" si="448"/>
        <v>25</v>
      </c>
      <c r="G1789" s="30">
        <f t="shared" si="448"/>
        <v>2049</v>
      </c>
      <c r="H1789" s="31">
        <f t="shared" si="444"/>
        <v>0.37511680225396377</v>
      </c>
    </row>
    <row r="1790" spans="2:8" ht="25.2" customHeight="1">
      <c r="B1790" s="29">
        <f t="shared" si="447"/>
        <v>26</v>
      </c>
      <c r="C1790" s="30">
        <f t="shared" si="447"/>
        <v>2050</v>
      </c>
      <c r="D1790" s="31">
        <f t="shared" si="443"/>
        <v>0.46369472743850448</v>
      </c>
      <c r="F1790" s="29">
        <f t="shared" si="448"/>
        <v>26</v>
      </c>
      <c r="G1790" s="30">
        <f t="shared" si="448"/>
        <v>2050</v>
      </c>
      <c r="H1790" s="31">
        <f t="shared" si="444"/>
        <v>0.36068923293650368</v>
      </c>
    </row>
    <row r="1791" spans="2:8" ht="25.2" customHeight="1">
      <c r="B1791" s="29">
        <f t="shared" si="447"/>
        <v>27</v>
      </c>
      <c r="C1791" s="30">
        <f t="shared" si="447"/>
        <v>2051</v>
      </c>
      <c r="D1791" s="31">
        <f t="shared" si="443"/>
        <v>0.45018905576553836</v>
      </c>
      <c r="F1791" s="29">
        <f t="shared" si="448"/>
        <v>27</v>
      </c>
      <c r="G1791" s="30">
        <f t="shared" si="448"/>
        <v>2051</v>
      </c>
      <c r="H1791" s="31">
        <f t="shared" si="444"/>
        <v>0.3468165701312535</v>
      </c>
    </row>
    <row r="1792" spans="2:8" ht="25.2" customHeight="1">
      <c r="B1792" s="29">
        <f t="shared" si="447"/>
        <v>28</v>
      </c>
      <c r="C1792" s="30">
        <f t="shared" si="447"/>
        <v>2052</v>
      </c>
      <c r="D1792" s="31">
        <f t="shared" si="443"/>
        <v>0.4370767531704256</v>
      </c>
      <c r="F1792" s="29">
        <f t="shared" si="448"/>
        <v>28</v>
      </c>
      <c r="G1792" s="30">
        <f t="shared" si="448"/>
        <v>2052</v>
      </c>
      <c r="H1792" s="31">
        <f t="shared" si="444"/>
        <v>0.3334774712800514</v>
      </c>
    </row>
    <row r="1793" spans="2:8" ht="25.2" customHeight="1">
      <c r="B1793" s="29">
        <f t="shared" si="447"/>
        <v>29</v>
      </c>
      <c r="C1793" s="30">
        <f t="shared" si="447"/>
        <v>2053</v>
      </c>
      <c r="D1793" s="31">
        <f t="shared" si="443"/>
        <v>0.42434636230138412</v>
      </c>
      <c r="F1793" s="29">
        <f t="shared" si="448"/>
        <v>29</v>
      </c>
      <c r="G1793" s="30">
        <f t="shared" si="448"/>
        <v>2053</v>
      </c>
      <c r="H1793" s="31">
        <f t="shared" si="444"/>
        <v>0.32065141469235708</v>
      </c>
    </row>
    <row r="1794" spans="2:8" ht="25.2" customHeight="1">
      <c r="B1794" s="29">
        <f t="shared" si="447"/>
        <v>30</v>
      </c>
      <c r="C1794" s="30">
        <f t="shared" si="447"/>
        <v>2054</v>
      </c>
      <c r="D1794" s="31">
        <f t="shared" si="443"/>
        <v>0.41198675951590691</v>
      </c>
      <c r="F1794" s="29">
        <f t="shared" si="448"/>
        <v>30</v>
      </c>
      <c r="G1794" s="30">
        <f t="shared" si="448"/>
        <v>2054</v>
      </c>
      <c r="H1794" s="31">
        <f t="shared" si="444"/>
        <v>0.30831866797342034</v>
      </c>
    </row>
    <row r="1795" spans="2:8" ht="25.2" customHeight="1">
      <c r="B1795" s="29">
        <f t="shared" si="447"/>
        <v>31</v>
      </c>
      <c r="C1795" s="30">
        <f t="shared" si="447"/>
        <v>2055</v>
      </c>
      <c r="D1795" s="31">
        <f t="shared" si="443"/>
        <v>0.39998714516107459</v>
      </c>
      <c r="F1795" s="29">
        <f t="shared" si="448"/>
        <v>31</v>
      </c>
      <c r="G1795" s="30">
        <f t="shared" si="448"/>
        <v>2055</v>
      </c>
      <c r="H1795" s="31">
        <f t="shared" si="444"/>
        <v>0.29646025766675027</v>
      </c>
    </row>
    <row r="1796" spans="2:8" ht="25.2" customHeight="1">
      <c r="B1796" s="29">
        <f t="shared" si="447"/>
        <v>32</v>
      </c>
      <c r="C1796" s="30">
        <f t="shared" si="447"/>
        <v>2056</v>
      </c>
      <c r="D1796" s="31">
        <f t="shared" si="443"/>
        <v>0.38833703413696569</v>
      </c>
      <c r="F1796" s="29">
        <f t="shared" si="448"/>
        <v>32</v>
      </c>
      <c r="G1796" s="30">
        <f t="shared" si="448"/>
        <v>2056</v>
      </c>
      <c r="H1796" s="31">
        <f t="shared" si="444"/>
        <v>0.28505794006418295</v>
      </c>
    </row>
    <row r="1797" spans="2:8" ht="25.2" customHeight="1">
      <c r="B1797" s="29">
        <f t="shared" ref="B1797:C1812" si="449">B1796+1</f>
        <v>33</v>
      </c>
      <c r="C1797" s="30">
        <f t="shared" si="449"/>
        <v>2057</v>
      </c>
      <c r="D1797" s="31">
        <f t="shared" si="443"/>
        <v>0.37702624673491814</v>
      </c>
      <c r="F1797" s="29">
        <f t="shared" ref="F1797:G1812" si="450">F1796+1</f>
        <v>33</v>
      </c>
      <c r="G1797" s="30">
        <f t="shared" si="450"/>
        <v>2057</v>
      </c>
      <c r="H1797" s="31">
        <f t="shared" si="444"/>
        <v>0.27409417313863743</v>
      </c>
    </row>
    <row r="1798" spans="2:8" ht="25.2" customHeight="1">
      <c r="B1798" s="29">
        <f t="shared" si="449"/>
        <v>34</v>
      </c>
      <c r="C1798" s="30">
        <f t="shared" si="449"/>
        <v>2058</v>
      </c>
      <c r="D1798" s="31">
        <f t="shared" si="443"/>
        <v>0.36604489974263904</v>
      </c>
      <c r="F1798" s="29">
        <f t="shared" si="450"/>
        <v>34</v>
      </c>
      <c r="G1798" s="30">
        <f t="shared" si="450"/>
        <v>2058</v>
      </c>
      <c r="H1798" s="31">
        <f t="shared" si="444"/>
        <v>0.26355208955638215</v>
      </c>
    </row>
    <row r="1799" spans="2:8" ht="25.2" customHeight="1">
      <c r="B1799" s="29">
        <f t="shared" si="449"/>
        <v>35</v>
      </c>
      <c r="C1799" s="30">
        <f t="shared" si="449"/>
        <v>2059</v>
      </c>
      <c r="D1799" s="31">
        <f t="shared" si="443"/>
        <v>0.35538339780838735</v>
      </c>
      <c r="F1799" s="29">
        <f t="shared" si="450"/>
        <v>35</v>
      </c>
      <c r="G1799" s="30">
        <f t="shared" si="450"/>
        <v>2059</v>
      </c>
      <c r="H1799" s="31">
        <f t="shared" si="444"/>
        <v>0.25341547072729048</v>
      </c>
    </row>
    <row r="1800" spans="2:8" ht="25.2" customHeight="1">
      <c r="B1800" s="29">
        <f t="shared" si="449"/>
        <v>36</v>
      </c>
      <c r="C1800" s="30">
        <f t="shared" si="449"/>
        <v>2060</v>
      </c>
      <c r="D1800" s="31">
        <f t="shared" si="443"/>
        <v>0.34503242505668674</v>
      </c>
      <c r="F1800" s="29">
        <f t="shared" si="450"/>
        <v>36</v>
      </c>
      <c r="G1800" s="30">
        <f t="shared" si="450"/>
        <v>2060</v>
      </c>
      <c r="H1800" s="31">
        <f t="shared" si="444"/>
        <v>0.24366872185316396</v>
      </c>
    </row>
    <row r="1801" spans="2:8" ht="25.2" customHeight="1">
      <c r="B1801" s="29">
        <f t="shared" si="449"/>
        <v>37</v>
      </c>
      <c r="C1801" s="30">
        <f t="shared" si="449"/>
        <v>2061</v>
      </c>
      <c r="D1801" s="31">
        <f t="shared" si="443"/>
        <v>0.33498293694823961</v>
      </c>
      <c r="F1801" s="29">
        <f t="shared" si="450"/>
        <v>37</v>
      </c>
      <c r="G1801" s="30">
        <f t="shared" si="450"/>
        <v>2061</v>
      </c>
      <c r="H1801" s="31">
        <f t="shared" si="444"/>
        <v>0.23429684793573452</v>
      </c>
    </row>
    <row r="1802" spans="2:8" ht="25.2" customHeight="1">
      <c r="B1802" s="29">
        <f t="shared" si="449"/>
        <v>38</v>
      </c>
      <c r="C1802" s="30">
        <f t="shared" si="449"/>
        <v>2062</v>
      </c>
      <c r="D1802" s="31">
        <f t="shared" si="443"/>
        <v>0.3252261523769317</v>
      </c>
      <c r="F1802" s="29">
        <f t="shared" si="450"/>
        <v>38</v>
      </c>
      <c r="G1802" s="30">
        <f t="shared" si="450"/>
        <v>2062</v>
      </c>
      <c r="H1802" s="31">
        <f t="shared" si="444"/>
        <v>0.22528543070743706</v>
      </c>
    </row>
    <row r="1803" spans="2:8" ht="25.2" customHeight="1">
      <c r="B1803" s="29">
        <f t="shared" si="449"/>
        <v>39</v>
      </c>
      <c r="C1803" s="30">
        <f t="shared" si="449"/>
        <v>2063</v>
      </c>
      <c r="D1803" s="31">
        <f t="shared" si="443"/>
        <v>0.31575354599702099</v>
      </c>
      <c r="F1803" s="29">
        <f t="shared" si="450"/>
        <v>39</v>
      </c>
      <c r="G1803" s="30">
        <f t="shared" si="450"/>
        <v>2063</v>
      </c>
      <c r="H1803" s="31">
        <f t="shared" si="444"/>
        <v>0.21662060644945874</v>
      </c>
    </row>
    <row r="1804" spans="2:8" ht="25.2" customHeight="1">
      <c r="B1804" s="29">
        <f t="shared" si="449"/>
        <v>40</v>
      </c>
      <c r="C1804" s="30">
        <f t="shared" si="449"/>
        <v>2064</v>
      </c>
      <c r="D1804" s="31">
        <f t="shared" si="443"/>
        <v>0.30655684077380685</v>
      </c>
      <c r="F1804" s="29">
        <f t="shared" si="450"/>
        <v>40</v>
      </c>
      <c r="G1804" s="30">
        <f t="shared" si="450"/>
        <v>2064</v>
      </c>
      <c r="H1804" s="31">
        <f t="shared" si="444"/>
        <v>0.20828904466294101</v>
      </c>
    </row>
    <row r="1805" spans="2:8" ht="25.2" customHeight="1">
      <c r="B1805" s="29">
        <f t="shared" si="449"/>
        <v>41</v>
      </c>
      <c r="C1805" s="30">
        <f t="shared" si="449"/>
        <v>2065</v>
      </c>
      <c r="D1805" s="31">
        <f t="shared" si="443"/>
        <v>0.29762800075126877</v>
      </c>
      <c r="F1805" s="29">
        <f t="shared" si="450"/>
        <v>41</v>
      </c>
      <c r="G1805" s="30">
        <f t="shared" si="450"/>
        <v>2065</v>
      </c>
      <c r="H1805" s="31">
        <f t="shared" si="444"/>
        <v>0.20027792756052021</v>
      </c>
    </row>
    <row r="1806" spans="2:8" ht="25.2" customHeight="1">
      <c r="B1806" s="29">
        <f t="shared" si="449"/>
        <v>42</v>
      </c>
      <c r="C1806" s="30">
        <f t="shared" si="449"/>
        <v>2066</v>
      </c>
      <c r="D1806" s="31">
        <f t="shared" si="443"/>
        <v>0.28895922403035801</v>
      </c>
      <c r="F1806" s="29">
        <f t="shared" si="450"/>
        <v>42</v>
      </c>
      <c r="G1806" s="30">
        <f t="shared" si="450"/>
        <v>2066</v>
      </c>
      <c r="H1806" s="31">
        <f t="shared" si="444"/>
        <v>0.19257493034665407</v>
      </c>
    </row>
    <row r="1807" spans="2:8" ht="25.2" customHeight="1">
      <c r="B1807" s="29">
        <f t="shared" si="449"/>
        <v>43</v>
      </c>
      <c r="C1807" s="30">
        <f t="shared" si="449"/>
        <v>2067</v>
      </c>
      <c r="D1807" s="31">
        <f t="shared" si="443"/>
        <v>0.28054293595180391</v>
      </c>
      <c r="F1807" s="29">
        <f t="shared" si="450"/>
        <v>43</v>
      </c>
      <c r="G1807" s="30">
        <f t="shared" si="450"/>
        <v>2067</v>
      </c>
      <c r="H1807" s="31">
        <f t="shared" si="444"/>
        <v>0.18516820225639813</v>
      </c>
    </row>
    <row r="1808" spans="2:8" ht="25.2" customHeight="1">
      <c r="B1808" s="29">
        <f t="shared" si="449"/>
        <v>44</v>
      </c>
      <c r="C1808" s="30">
        <f t="shared" si="449"/>
        <v>2068</v>
      </c>
      <c r="D1808" s="31">
        <f t="shared" si="443"/>
        <v>0.27237178247747956</v>
      </c>
      <c r="F1808" s="29">
        <f t="shared" si="450"/>
        <v>44</v>
      </c>
      <c r="G1808" s="30">
        <f t="shared" si="450"/>
        <v>2068</v>
      </c>
      <c r="H1808" s="31">
        <f t="shared" si="444"/>
        <v>0.17804634832345972</v>
      </c>
    </row>
    <row r="1809" spans="2:8" ht="25.2" customHeight="1">
      <c r="B1809" s="29">
        <f t="shared" si="449"/>
        <v>45</v>
      </c>
      <c r="C1809" s="30">
        <f t="shared" si="449"/>
        <v>2069</v>
      </c>
      <c r="D1809" s="31">
        <f t="shared" si="443"/>
        <v>0.26443862376454325</v>
      </c>
      <c r="F1809" s="29">
        <f t="shared" si="450"/>
        <v>45</v>
      </c>
      <c r="G1809" s="30">
        <f t="shared" si="450"/>
        <v>2069</v>
      </c>
      <c r="H1809" s="31">
        <f t="shared" si="444"/>
        <v>0.17119841184948048</v>
      </c>
    </row>
    <row r="1810" spans="2:8" ht="25.2" customHeight="1">
      <c r="B1810" s="29">
        <f t="shared" si="449"/>
        <v>46</v>
      </c>
      <c r="C1810" s="30">
        <f t="shared" si="449"/>
        <v>2070</v>
      </c>
      <c r="D1810" s="31">
        <f t="shared" si="443"/>
        <v>0.25673652792674101</v>
      </c>
      <c r="F1810" s="29">
        <f t="shared" si="450"/>
        <v>46</v>
      </c>
      <c r="G1810" s="30">
        <f t="shared" si="450"/>
        <v>2070</v>
      </c>
      <c r="H1810" s="31">
        <f t="shared" si="444"/>
        <v>0.1646138575475774</v>
      </c>
    </row>
    <row r="1811" spans="2:8" ht="25.2" customHeight="1">
      <c r="B1811" s="29">
        <f t="shared" si="449"/>
        <v>47</v>
      </c>
      <c r="C1811" s="30">
        <f t="shared" si="449"/>
        <v>2071</v>
      </c>
      <c r="D1811" s="31">
        <f t="shared" si="443"/>
        <v>0.24925876497741845</v>
      </c>
      <c r="F1811" s="29">
        <f t="shared" si="450"/>
        <v>47</v>
      </c>
      <c r="G1811" s="30">
        <f t="shared" si="450"/>
        <v>2071</v>
      </c>
      <c r="H1811" s="31">
        <f t="shared" si="444"/>
        <v>0.15828255533420904</v>
      </c>
    </row>
    <row r="1812" spans="2:8" ht="25.2" customHeight="1">
      <c r="B1812" s="29">
        <f t="shared" si="449"/>
        <v>48</v>
      </c>
      <c r="C1812" s="30">
        <f t="shared" si="449"/>
        <v>2072</v>
      </c>
      <c r="D1812" s="31">
        <f t="shared" si="443"/>
        <v>0.24199880094894996</v>
      </c>
      <c r="F1812" s="29">
        <f t="shared" si="450"/>
        <v>48</v>
      </c>
      <c r="G1812" s="30">
        <f t="shared" si="450"/>
        <v>2072</v>
      </c>
      <c r="H1812" s="31">
        <f t="shared" si="444"/>
        <v>0.15219476474443175</v>
      </c>
    </row>
    <row r="1813" spans="2:8" ht="25.2" customHeight="1">
      <c r="B1813" s="515" t="s">
        <v>357</v>
      </c>
      <c r="C1813" s="515"/>
      <c r="D1813" s="277">
        <f>3%</f>
        <v>0.03</v>
      </c>
      <c r="F1813" s="515" t="s">
        <v>358</v>
      </c>
      <c r="G1813" s="515"/>
      <c r="H1813" s="277">
        <f>4%</f>
        <v>0.04</v>
      </c>
    </row>
    <row r="1814" spans="2:8" ht="25.2" customHeight="1">
      <c r="B1814" s="79" t="s">
        <v>359</v>
      </c>
      <c r="C1814" s="49"/>
      <c r="D1814" s="49"/>
      <c r="E1814" s="49"/>
      <c r="F1814" s="79" t="s">
        <v>359</v>
      </c>
    </row>
  </sheetData>
  <mergeCells count="282">
    <mergeCell ref="B1760:H1760"/>
    <mergeCell ref="B1762:D1762"/>
    <mergeCell ref="F1762:H1762"/>
    <mergeCell ref="B1813:C1813"/>
    <mergeCell ref="F1813:G1813"/>
    <mergeCell ref="A1610:A1653"/>
    <mergeCell ref="B1610:D1610"/>
    <mergeCell ref="C1696:D1696"/>
    <mergeCell ref="C1699:C1757"/>
    <mergeCell ref="F1699:F1757"/>
    <mergeCell ref="B1586:H1586"/>
    <mergeCell ref="B1588:J1588"/>
    <mergeCell ref="B1589:B1590"/>
    <mergeCell ref="B1594:B1595"/>
    <mergeCell ref="B1602:D1602"/>
    <mergeCell ref="B1608:I1608"/>
    <mergeCell ref="C1543:D1543"/>
    <mergeCell ref="F1543:G1543"/>
    <mergeCell ref="I1543:J1543"/>
    <mergeCell ref="M1543:O1543"/>
    <mergeCell ref="P1543:Q1543"/>
    <mergeCell ref="D1545:D1584"/>
    <mergeCell ref="G1545:G1584"/>
    <mergeCell ref="J1545:J1584"/>
    <mergeCell ref="B1497:I1497"/>
    <mergeCell ref="K1497:K1499"/>
    <mergeCell ref="N1497:AA1497"/>
    <mergeCell ref="B1498:B1499"/>
    <mergeCell ref="C1498:C1499"/>
    <mergeCell ref="D1498:I1498"/>
    <mergeCell ref="M1498:M1499"/>
    <mergeCell ref="N1498:AA1498"/>
    <mergeCell ref="B1403:I1403"/>
    <mergeCell ref="K1403:K1405"/>
    <mergeCell ref="N1403:AA1403"/>
    <mergeCell ref="B1404:B1405"/>
    <mergeCell ref="C1404:C1405"/>
    <mergeCell ref="D1404:I1404"/>
    <mergeCell ref="M1404:M1405"/>
    <mergeCell ref="N1404:AA1404"/>
    <mergeCell ref="N1357:AA1357"/>
    <mergeCell ref="K1309:K1311"/>
    <mergeCell ref="N1309:AA1309"/>
    <mergeCell ref="B1310:B1311"/>
    <mergeCell ref="C1310:C1311"/>
    <mergeCell ref="D1310:I1310"/>
    <mergeCell ref="M1310:M1311"/>
    <mergeCell ref="N1310:AA1310"/>
    <mergeCell ref="AG1357:AG1358"/>
    <mergeCell ref="AH1357:AH1358"/>
    <mergeCell ref="AE1357:AE1358"/>
    <mergeCell ref="AF1357:AF1358"/>
    <mergeCell ref="B1259:AR1259"/>
    <mergeCell ref="A1262:A1584"/>
    <mergeCell ref="B1262:I1262"/>
    <mergeCell ref="N1262:AA1262"/>
    <mergeCell ref="B1263:B1264"/>
    <mergeCell ref="C1263:C1264"/>
    <mergeCell ref="D1263:I1263"/>
    <mergeCell ref="M1263:M1264"/>
    <mergeCell ref="N1263:AA1263"/>
    <mergeCell ref="B1309:I1309"/>
    <mergeCell ref="B1356:I1356"/>
    <mergeCell ref="N1356:AA1356"/>
    <mergeCell ref="AD1356:AH1356"/>
    <mergeCell ref="B1357:B1358"/>
    <mergeCell ref="C1357:C1358"/>
    <mergeCell ref="D1357:I1357"/>
    <mergeCell ref="M1357:M1358"/>
    <mergeCell ref="B1450:I1450"/>
    <mergeCell ref="N1450:AA1450"/>
    <mergeCell ref="B1451:B1452"/>
    <mergeCell ref="C1451:C1452"/>
    <mergeCell ref="D1451:I1451"/>
    <mergeCell ref="M1451:M1452"/>
    <mergeCell ref="N1451:AA1451"/>
    <mergeCell ref="B1230:D1230"/>
    <mergeCell ref="F1230:H1230"/>
    <mergeCell ref="B1249:B1250"/>
    <mergeCell ref="C1249:C1250"/>
    <mergeCell ref="D1249:AS1249"/>
    <mergeCell ref="B1254:B1255"/>
    <mergeCell ref="G1204:I1204"/>
    <mergeCell ref="B1221:B1222"/>
    <mergeCell ref="B1228:D1228"/>
    <mergeCell ref="F1228:H1228"/>
    <mergeCell ref="B1229:D1229"/>
    <mergeCell ref="F1229:H1229"/>
    <mergeCell ref="B1175:D1175"/>
    <mergeCell ref="F1175:H1175"/>
    <mergeCell ref="B1176:D1176"/>
    <mergeCell ref="F1176:H1176"/>
    <mergeCell ref="J1176:L1176"/>
    <mergeCell ref="C1200:E1200"/>
    <mergeCell ref="G1200:I1200"/>
    <mergeCell ref="D1113:G1113"/>
    <mergeCell ref="H1113:K1113"/>
    <mergeCell ref="B1158:H1158"/>
    <mergeCell ref="B1160:I1160"/>
    <mergeCell ref="B1172:H1172"/>
    <mergeCell ref="B1174:D1174"/>
    <mergeCell ref="F1174:H1174"/>
    <mergeCell ref="J1174:L1174"/>
    <mergeCell ref="D972:G972"/>
    <mergeCell ref="H972:K972"/>
    <mergeCell ref="L972:O972"/>
    <mergeCell ref="P972:S972"/>
    <mergeCell ref="B1018:K1018"/>
    <mergeCell ref="A1020:A1156"/>
    <mergeCell ref="D1021:G1021"/>
    <mergeCell ref="H1021:K1021"/>
    <mergeCell ref="D1067:G1067"/>
    <mergeCell ref="H1067:K1067"/>
    <mergeCell ref="B922:S922"/>
    <mergeCell ref="D924:G924"/>
    <mergeCell ref="H924:J924"/>
    <mergeCell ref="L924:O924"/>
    <mergeCell ref="P924:S924"/>
    <mergeCell ref="B970:S970"/>
    <mergeCell ref="B875:S875"/>
    <mergeCell ref="U876:W876"/>
    <mergeCell ref="X876:Y876"/>
    <mergeCell ref="D877:G877"/>
    <mergeCell ref="H877:K877"/>
    <mergeCell ref="L877:O877"/>
    <mergeCell ref="P877:S877"/>
    <mergeCell ref="A810:A853"/>
    <mergeCell ref="B857:H857"/>
    <mergeCell ref="B859:D859"/>
    <mergeCell ref="B867:D867"/>
    <mergeCell ref="F867:H867"/>
    <mergeCell ref="B873:H873"/>
    <mergeCell ref="B799:C799"/>
    <mergeCell ref="B800:C800"/>
    <mergeCell ref="B801:C801"/>
    <mergeCell ref="B802:C802"/>
    <mergeCell ref="B803:C803"/>
    <mergeCell ref="B804:C804"/>
    <mergeCell ref="A738:A780"/>
    <mergeCell ref="B783:H783"/>
    <mergeCell ref="B785:G785"/>
    <mergeCell ref="B791:G791"/>
    <mergeCell ref="B793:G793"/>
    <mergeCell ref="B798:D798"/>
    <mergeCell ref="B714:H714"/>
    <mergeCell ref="B723:H723"/>
    <mergeCell ref="J723:N723"/>
    <mergeCell ref="B727:H727"/>
    <mergeCell ref="B731:H731"/>
    <mergeCell ref="B736:D736"/>
    <mergeCell ref="B640:G640"/>
    <mergeCell ref="A642:A684"/>
    <mergeCell ref="B686:H686"/>
    <mergeCell ref="A688:A733"/>
    <mergeCell ref="B688:H688"/>
    <mergeCell ref="B690:K690"/>
    <mergeCell ref="B699:K699"/>
    <mergeCell ref="B703:K703"/>
    <mergeCell ref="B707:K707"/>
    <mergeCell ref="B712:H712"/>
    <mergeCell ref="G620:J620"/>
    <mergeCell ref="B621:B622"/>
    <mergeCell ref="C621:E621"/>
    <mergeCell ref="G621:G622"/>
    <mergeCell ref="H621:J621"/>
    <mergeCell ref="B627:E627"/>
    <mergeCell ref="A606:A631"/>
    <mergeCell ref="B607:B608"/>
    <mergeCell ref="C607:D607"/>
    <mergeCell ref="B614:C614"/>
    <mergeCell ref="B615:C615"/>
    <mergeCell ref="B620:E620"/>
    <mergeCell ref="B628:B629"/>
    <mergeCell ref="C628:E628"/>
    <mergeCell ref="B556:I556"/>
    <mergeCell ref="L556:Y556"/>
    <mergeCell ref="B557:B558"/>
    <mergeCell ref="C557:C558"/>
    <mergeCell ref="D557:I557"/>
    <mergeCell ref="K557:K558"/>
    <mergeCell ref="L557:Y557"/>
    <mergeCell ref="B509:I509"/>
    <mergeCell ref="L509:Y509"/>
    <mergeCell ref="B510:B511"/>
    <mergeCell ref="C510:C511"/>
    <mergeCell ref="D510:I510"/>
    <mergeCell ref="K510:K511"/>
    <mergeCell ref="L510:Y510"/>
    <mergeCell ref="AA415:AE415"/>
    <mergeCell ref="B416:B417"/>
    <mergeCell ref="C416:C417"/>
    <mergeCell ref="D416:I416"/>
    <mergeCell ref="K416:K417"/>
    <mergeCell ref="L416:Y416"/>
    <mergeCell ref="AC416:AC417"/>
    <mergeCell ref="AD416:AD417"/>
    <mergeCell ref="AE416:AE417"/>
    <mergeCell ref="B369:B370"/>
    <mergeCell ref="C369:C370"/>
    <mergeCell ref="D369:I369"/>
    <mergeCell ref="K369:K370"/>
    <mergeCell ref="L369:Y369"/>
    <mergeCell ref="B415:I415"/>
    <mergeCell ref="L415:Y415"/>
    <mergeCell ref="A321:A600"/>
    <mergeCell ref="B321:I321"/>
    <mergeCell ref="L321:Y321"/>
    <mergeCell ref="B322:B323"/>
    <mergeCell ref="C322:C323"/>
    <mergeCell ref="D322:I322"/>
    <mergeCell ref="K322:K323"/>
    <mergeCell ref="L322:Y322"/>
    <mergeCell ref="B368:I368"/>
    <mergeCell ref="L368:Y368"/>
    <mergeCell ref="B462:I462"/>
    <mergeCell ref="L462:Y462"/>
    <mergeCell ref="B463:B464"/>
    <mergeCell ref="C463:C464"/>
    <mergeCell ref="D463:I463"/>
    <mergeCell ref="K463:K464"/>
    <mergeCell ref="L463:Y463"/>
    <mergeCell ref="J262:L262"/>
    <mergeCell ref="B271:L272"/>
    <mergeCell ref="B305:B306"/>
    <mergeCell ref="B311:D311"/>
    <mergeCell ref="F311:H311"/>
    <mergeCell ref="I311:I314"/>
    <mergeCell ref="B231:E231"/>
    <mergeCell ref="B232:G232"/>
    <mergeCell ref="F239:I240"/>
    <mergeCell ref="B244:D244"/>
    <mergeCell ref="F244:H244"/>
    <mergeCell ref="J244:L244"/>
    <mergeCell ref="D206:G208"/>
    <mergeCell ref="B216:G216"/>
    <mergeCell ref="F228:G229"/>
    <mergeCell ref="B169:D169"/>
    <mergeCell ref="F169:H169"/>
    <mergeCell ref="B170:D170"/>
    <mergeCell ref="F170:H170"/>
    <mergeCell ref="B262:D262"/>
    <mergeCell ref="F262:H262"/>
    <mergeCell ref="A120:A161"/>
    <mergeCell ref="B162:G162"/>
    <mergeCell ref="B167:H167"/>
    <mergeCell ref="B168:D168"/>
    <mergeCell ref="F168:H168"/>
    <mergeCell ref="J168:L168"/>
    <mergeCell ref="B196:D196"/>
    <mergeCell ref="E196:F196"/>
    <mergeCell ref="B197:D197"/>
    <mergeCell ref="B115:K115"/>
    <mergeCell ref="B116:K116"/>
    <mergeCell ref="B16:D16"/>
    <mergeCell ref="B18:H18"/>
    <mergeCell ref="B20:D20"/>
    <mergeCell ref="J170:L170"/>
    <mergeCell ref="B192:D192"/>
    <mergeCell ref="E192:G195"/>
    <mergeCell ref="B117:K117"/>
    <mergeCell ref="B1:H1"/>
    <mergeCell ref="C4:I4"/>
    <mergeCell ref="C5:I5"/>
    <mergeCell ref="B8:D8"/>
    <mergeCell ref="B9:D9"/>
    <mergeCell ref="A21:A75"/>
    <mergeCell ref="B21:L21"/>
    <mergeCell ref="B22:B24"/>
    <mergeCell ref="C22:C23"/>
    <mergeCell ref="D22:D23"/>
    <mergeCell ref="E22:L22"/>
    <mergeCell ref="B68:L68"/>
    <mergeCell ref="B10:D10"/>
    <mergeCell ref="B11:D11"/>
    <mergeCell ref="B12:D12"/>
    <mergeCell ref="B13:D13"/>
    <mergeCell ref="B14:D14"/>
    <mergeCell ref="B15:D15"/>
    <mergeCell ref="B69:B71"/>
    <mergeCell ref="C69:C70"/>
    <mergeCell ref="D69:D70"/>
    <mergeCell ref="E69:L69"/>
  </mergeCells>
  <conditionalFormatting sqref="C172:C185">
    <cfRule type="colorScale" priority="30">
      <colorScale>
        <cfvo type="min"/>
        <cfvo type="percentile" val="50"/>
        <cfvo type="max"/>
        <color rgb="FF63BE7B"/>
        <color rgb="FFFFEB84"/>
        <color rgb="FFF8696B"/>
      </colorScale>
    </cfRule>
  </conditionalFormatting>
  <conditionalFormatting sqref="C246:C259">
    <cfRule type="colorScale" priority="25">
      <colorScale>
        <cfvo type="min"/>
        <cfvo type="percentile" val="50"/>
        <cfvo type="max"/>
        <color rgb="FF63BE7B"/>
        <color rgb="FFFFEB84"/>
        <color rgb="FFF8696B"/>
      </colorScale>
    </cfRule>
  </conditionalFormatting>
  <conditionalFormatting sqref="C1176:C1189">
    <cfRule type="colorScale" priority="20">
      <colorScale>
        <cfvo type="min"/>
        <cfvo type="percentile" val="50"/>
        <cfvo type="max"/>
        <color rgb="FF63BE7B"/>
        <color rgb="FFFFEB84"/>
        <color rgb="FFF8696B"/>
      </colorScale>
    </cfRule>
  </conditionalFormatting>
  <conditionalFormatting sqref="C1178:C1191">
    <cfRule type="colorScale" priority="8">
      <colorScale>
        <cfvo type="min"/>
        <cfvo type="percentile" val="50"/>
        <cfvo type="max"/>
        <color rgb="FF63BE7B"/>
        <color rgb="FFFFEB84"/>
        <color rgb="FFF8696B"/>
      </colorScale>
    </cfRule>
  </conditionalFormatting>
  <conditionalFormatting sqref="C1230:C1243">
    <cfRule type="colorScale" priority="12">
      <colorScale>
        <cfvo type="min"/>
        <cfvo type="percentile" val="50"/>
        <cfvo type="max"/>
        <color rgb="FF63BE7B"/>
        <color rgb="FFFFEB84"/>
        <color rgb="FFF8696B"/>
      </colorScale>
    </cfRule>
  </conditionalFormatting>
  <conditionalFormatting sqref="C1232:C1245">
    <cfRule type="colorScale" priority="4">
      <colorScale>
        <cfvo type="min"/>
        <cfvo type="percentile" val="50"/>
        <cfvo type="max"/>
        <color rgb="FF63BE7B"/>
        <color rgb="FFFFEB84"/>
        <color rgb="FFF8696B"/>
      </colorScale>
    </cfRule>
  </conditionalFormatting>
  <conditionalFormatting sqref="C1176:D1189">
    <cfRule type="colorScale" priority="21">
      <colorScale>
        <cfvo type="min"/>
        <cfvo type="percentile" val="50"/>
        <cfvo type="max"/>
        <color rgb="FF63BE7B"/>
        <color rgb="FFFFEB84"/>
        <color rgb="FFF8696B"/>
      </colorScale>
    </cfRule>
  </conditionalFormatting>
  <conditionalFormatting sqref="C1230:D1243">
    <cfRule type="colorScale" priority="14">
      <colorScale>
        <cfvo type="min"/>
        <cfvo type="percentile" val="50"/>
        <cfvo type="max"/>
        <color rgb="FF63BE7B"/>
        <color rgb="FFFFEB84"/>
        <color rgb="FFF8696B"/>
      </colorScale>
    </cfRule>
    <cfRule type="colorScale" priority="15">
      <colorScale>
        <cfvo type="min"/>
        <cfvo type="percentile" val="50"/>
        <cfvo type="max"/>
        <color rgb="FF63BE7B"/>
        <color rgb="FFFFEB84"/>
        <color rgb="FFF8696B"/>
      </colorScale>
    </cfRule>
  </conditionalFormatting>
  <conditionalFormatting sqref="D172:D185">
    <cfRule type="colorScale" priority="29">
      <colorScale>
        <cfvo type="min"/>
        <cfvo type="percentile" val="50"/>
        <cfvo type="max"/>
        <color rgb="FF63BE7B"/>
        <color rgb="FFFFEB84"/>
        <color rgb="FFF8696B"/>
      </colorScale>
    </cfRule>
  </conditionalFormatting>
  <conditionalFormatting sqref="D246:D259">
    <cfRule type="colorScale" priority="24">
      <colorScale>
        <cfvo type="min"/>
        <cfvo type="percentile" val="50"/>
        <cfvo type="max"/>
        <color rgb="FF63BE7B"/>
        <color rgb="FFFFEB84"/>
        <color rgb="FFF8696B"/>
      </colorScale>
    </cfRule>
  </conditionalFormatting>
  <conditionalFormatting sqref="D1176:D1189">
    <cfRule type="colorScale" priority="19">
      <colorScale>
        <cfvo type="min"/>
        <cfvo type="percentile" val="50"/>
        <cfvo type="max"/>
        <color rgb="FF63BE7B"/>
        <color rgb="FFFFEB84"/>
        <color rgb="FFF8696B"/>
      </colorScale>
    </cfRule>
  </conditionalFormatting>
  <conditionalFormatting sqref="D1178:D1191">
    <cfRule type="colorScale" priority="7">
      <colorScale>
        <cfvo type="min"/>
        <cfvo type="percentile" val="50"/>
        <cfvo type="max"/>
        <color rgb="FF63BE7B"/>
        <color rgb="FFFFEB84"/>
        <color rgb="FFF8696B"/>
      </colorScale>
    </cfRule>
  </conditionalFormatting>
  <conditionalFormatting sqref="D1230:D1243">
    <cfRule type="colorScale" priority="11">
      <colorScale>
        <cfvo type="min"/>
        <cfvo type="percentile" val="50"/>
        <cfvo type="max"/>
        <color rgb="FF63BE7B"/>
        <color rgb="FFFFEB84"/>
        <color rgb="FFF8696B"/>
      </colorScale>
    </cfRule>
  </conditionalFormatting>
  <conditionalFormatting sqref="D1232:D1245">
    <cfRule type="colorScale" priority="3">
      <colorScale>
        <cfvo type="min"/>
        <cfvo type="percentile" val="50"/>
        <cfvo type="max"/>
        <color rgb="FF63BE7B"/>
        <color rgb="FFFFEB84"/>
        <color rgb="FFF8696B"/>
      </colorScale>
    </cfRule>
  </conditionalFormatting>
  <conditionalFormatting sqref="G172:G185">
    <cfRule type="colorScale" priority="28">
      <colorScale>
        <cfvo type="min"/>
        <cfvo type="percentile" val="50"/>
        <cfvo type="max"/>
        <color rgb="FF63BE7B"/>
        <color rgb="FFFFEB84"/>
        <color rgb="FFF8696B"/>
      </colorScale>
    </cfRule>
  </conditionalFormatting>
  <conditionalFormatting sqref="G246:G259">
    <cfRule type="colorScale" priority="23">
      <colorScale>
        <cfvo type="min"/>
        <cfvo type="percentile" val="50"/>
        <cfvo type="max"/>
        <color rgb="FF63BE7B"/>
        <color rgb="FFFFEB84"/>
        <color rgb="FFF8696B"/>
      </colorScale>
    </cfRule>
  </conditionalFormatting>
  <conditionalFormatting sqref="G1176:G1189">
    <cfRule type="colorScale" priority="18">
      <colorScale>
        <cfvo type="min"/>
        <cfvo type="percentile" val="50"/>
        <cfvo type="max"/>
        <color rgb="FF63BE7B"/>
        <color rgb="FFFFEB84"/>
        <color rgb="FFF8696B"/>
      </colorScale>
    </cfRule>
  </conditionalFormatting>
  <conditionalFormatting sqref="G1178:G1191">
    <cfRule type="colorScale" priority="6">
      <colorScale>
        <cfvo type="min"/>
        <cfvo type="percentile" val="50"/>
        <cfvo type="max"/>
        <color rgb="FF63BE7B"/>
        <color rgb="FFFFEB84"/>
        <color rgb="FFF8696B"/>
      </colorScale>
    </cfRule>
  </conditionalFormatting>
  <conditionalFormatting sqref="G1230:G1243">
    <cfRule type="colorScale" priority="10">
      <colorScale>
        <cfvo type="min"/>
        <cfvo type="percentile" val="50"/>
        <cfvo type="max"/>
        <color rgb="FF63BE7B"/>
        <color rgb="FFFFEB84"/>
        <color rgb="FFF8696B"/>
      </colorScale>
    </cfRule>
  </conditionalFormatting>
  <conditionalFormatting sqref="G1232:G1245">
    <cfRule type="colorScale" priority="2">
      <colorScale>
        <cfvo type="min"/>
        <cfvo type="percentile" val="50"/>
        <cfvo type="max"/>
        <color rgb="FF63BE7B"/>
        <color rgb="FFFFEB84"/>
        <color rgb="FFF8696B"/>
      </colorScale>
    </cfRule>
  </conditionalFormatting>
  <conditionalFormatting sqref="G1176:H1189">
    <cfRule type="colorScale" priority="26">
      <colorScale>
        <cfvo type="min"/>
        <cfvo type="percentile" val="50"/>
        <cfvo type="max"/>
        <color rgb="FF63BE7B"/>
        <color rgb="FFFFEB84"/>
        <color rgb="FFF8696B"/>
      </colorScale>
    </cfRule>
  </conditionalFormatting>
  <conditionalFormatting sqref="G1230:H1243">
    <cfRule type="colorScale" priority="13">
      <colorScale>
        <cfvo type="min"/>
        <cfvo type="percentile" val="50"/>
        <cfvo type="max"/>
        <color rgb="FF63BE7B"/>
        <color rgb="FFFFEB84"/>
        <color rgb="FFF8696B"/>
      </colorScale>
    </cfRule>
    <cfRule type="colorScale" priority="16">
      <colorScale>
        <cfvo type="min"/>
        <cfvo type="percentile" val="50"/>
        <cfvo type="max"/>
        <color rgb="FF63BE7B"/>
        <color rgb="FFFFEB84"/>
        <color rgb="FFF8696B"/>
      </colorScale>
    </cfRule>
  </conditionalFormatting>
  <conditionalFormatting sqref="H172:H185">
    <cfRule type="colorScale" priority="27">
      <colorScale>
        <cfvo type="min"/>
        <cfvo type="percentile" val="50"/>
        <cfvo type="max"/>
        <color rgb="FF63BE7B"/>
        <color rgb="FFFFEB84"/>
        <color rgb="FFF8696B"/>
      </colorScale>
    </cfRule>
  </conditionalFormatting>
  <conditionalFormatting sqref="H246:H259">
    <cfRule type="colorScale" priority="22">
      <colorScale>
        <cfvo type="min"/>
        <cfvo type="percentile" val="50"/>
        <cfvo type="max"/>
        <color rgb="FF63BE7B"/>
        <color rgb="FFFFEB84"/>
        <color rgb="FFF8696B"/>
      </colorScale>
    </cfRule>
  </conditionalFormatting>
  <conditionalFormatting sqref="H1176:H1189">
    <cfRule type="colorScale" priority="17">
      <colorScale>
        <cfvo type="min"/>
        <cfvo type="percentile" val="50"/>
        <cfvo type="max"/>
        <color rgb="FF63BE7B"/>
        <color rgb="FFFFEB84"/>
        <color rgb="FFF8696B"/>
      </colorScale>
    </cfRule>
  </conditionalFormatting>
  <conditionalFormatting sqref="H1178:H1191">
    <cfRule type="colorScale" priority="5">
      <colorScale>
        <cfvo type="min"/>
        <cfvo type="percentile" val="50"/>
        <cfvo type="max"/>
        <color rgb="FF63BE7B"/>
        <color rgb="FFFFEB84"/>
        <color rgb="FFF8696B"/>
      </colorScale>
    </cfRule>
  </conditionalFormatting>
  <conditionalFormatting sqref="H1230:H1243">
    <cfRule type="colorScale" priority="9">
      <colorScale>
        <cfvo type="min"/>
        <cfvo type="percentile" val="50"/>
        <cfvo type="max"/>
        <color rgb="FF63BE7B"/>
        <color rgb="FFFFEB84"/>
        <color rgb="FFF8696B"/>
      </colorScale>
    </cfRule>
  </conditionalFormatting>
  <conditionalFormatting sqref="H1232:H1245">
    <cfRule type="colorScale" priority="1">
      <colorScale>
        <cfvo type="min"/>
        <cfvo type="percentile" val="50"/>
        <cfvo type="max"/>
        <color rgb="FF63BE7B"/>
        <color rgb="FFFFEB84"/>
        <color rgb="FFF8696B"/>
      </colorScale>
    </cfRule>
  </conditionalFormatting>
  <hyperlinks>
    <hyperlink ref="B9" location="'I.Założenia, koszty jednostkowe'!B144" display="2. KOSZTY JEDNOSTKOWE EKSPLOATACJI POJAZDÓW" xr:uid="{DBE5A1C2-8F31-4F31-9554-8F3A893EEDC5}"/>
    <hyperlink ref="B11" location="'I.Założenia, koszty jednostkowe'!B665" display="4. KOSZTY JEDNOSTKOWE WYPADKÓW I ZDARZEŃ DROGOWYCH" xr:uid="{DD89B45E-C504-42E5-A81E-22F5BB9DAAE9}"/>
    <hyperlink ref="B15" location="'I.Założenia, koszty jednostkowe'!B1625" display="8. Wskaźniki makroekonomiczne" xr:uid="{4971CCEA-9DA5-431B-88B9-9FCDA8233CE0}"/>
    <hyperlink ref="B8:D8" location="'Koszty jednostkowe (RB2024)'!B18" display="1. JEDNOSTKOWE KOSZTY UTRZYMANIA INFRASTRUKTURY DROGOWEJ ORAZ ESPO" xr:uid="{99CC1F2B-FF51-496B-BC7B-7D93E4BDA65F}"/>
    <hyperlink ref="B9:D9" location="'Koszty jednostkowe (RB2024)'!B164" display="2. KOSZTY JEDNOSTKOWE EKSPLOATACJI POJAZDÓW" xr:uid="{BE787613-6063-4D11-AF4B-A7A7178E9806}"/>
    <hyperlink ref="B10:D10" location="'Koszty jednostkowe (RB2024)'!B640" display="3. KOSZTY JEDNOSTKOWE CZASU" xr:uid="{2D6485FF-1A74-4070-94BB-D83BF395D428}"/>
    <hyperlink ref="B11:D11" location="'Koszty jednostkowe (RB2024)'!B783" display="4. KOSZTY JEDNOSTKOWE WYPADKÓW I ZDARZEŃ DROGOWYCH" xr:uid="{E5CC86CA-56F5-40DB-8F1D-4653E5B93D4B}"/>
    <hyperlink ref="B12:D12" location="'Koszty jednostkowe (RB2024)'!B857" display="5. KOSZTY JEDNOSTKOWE ZANIECZYSZCZENIA POWIETRZA" xr:uid="{F4C624C1-2D6B-4324-A93D-1D93AD1E0673}"/>
    <hyperlink ref="B13:D13" location="'Koszty jednostkowe (RB2024)'!B1158" display="6. KOSZTY JEDNOSTKOWE KLIMATU" xr:uid="{D37655FA-65F9-418F-95A0-CEEABBF5A6C2}"/>
    <hyperlink ref="B14:D14" location="'Koszty jednostkowe (RB2024)'!B1586" display="7. KOSZTY JEDNOSTKOWE HAŁASU" xr:uid="{124F7321-9FD4-407E-A9BA-3015A34B76CB}"/>
    <hyperlink ref="B15:D15" location="'Koszty jednostkowe (RB2024)'!B1657" display="8. WSKAŹNIKI MAKROEKONOMICZNE" xr:uid="{BBE713B5-6064-4F81-AF2A-E6FAE295D5FA}"/>
    <hyperlink ref="B16:D16" location="'Koszty jednostkowe (RB2024)'!B1760" display="9. WSPÓLCZYNNIKI DYSKONTA DLA ANALIZY EKONOMICZNEJ I FINANSOWEJ" xr:uid="{966FC789-D375-400D-A8FC-58837E61C7B5}"/>
    <hyperlink ref="A18" location="'Koszty jednostkowe (RB2024)'!B7" display="Powrót do spisu treści" xr:uid="{F34AB971-DF57-4417-AF78-96A3B8E4ED57}"/>
    <hyperlink ref="A164" location="'Koszty jednostkowe (RB2024)'!B7" display="Powrót do spisu treści" xr:uid="{AA658EC2-D75A-4069-B137-F81B1D032374}"/>
    <hyperlink ref="A604" location="'Koszty jednostkowe (RB2024)'!B7" display="Powrót do spisu treści" xr:uid="{2AA29A30-2BD1-40A2-8617-A020EAA0BAC6}"/>
    <hyperlink ref="A686" location="Arkusz1!B7" display="Powrót do spisu treści" xr:uid="{EDC782C5-4177-4330-9976-89700E8AE405}"/>
    <hyperlink ref="A857" location="'Koszty jednostkowe (RB2024)'!B7" display="Powrót do spisu treści" xr:uid="{71B2270D-DA33-498C-8474-BD3AC5BFBFC4}"/>
    <hyperlink ref="A1158" location="'Koszty jednostkowe (RB2024)'!B7" display="Powrót do spisu treści" xr:uid="{80B85EA2-19A7-48BE-AFC4-5334BFD41567}"/>
    <hyperlink ref="A1657" location="'Koszty jednostkowe (RB2024)'!B7" display="Powrót do spisu treści" xr:uid="{BCFE6698-1321-4600-83D6-52829D9B0F6E}"/>
    <hyperlink ref="A1760" location="'Koszty jednostkowe (RB2024)'!B7" display="Powrót do spisu treści" xr:uid="{A0C3AFCF-46C6-48C1-BE3E-A2857F964144}"/>
    <hyperlink ref="A783" location="'Koszty jednostkowe (RB2024)'!B7" display="Powrót do spisu treści" xr:uid="{373D8007-299A-42C7-87C5-92DD8943F12D}"/>
    <hyperlink ref="A640" location="'Koszty jednostkowe (RB2024)'!B7" display="Powrót do spisu treści" xr:uid="{AE5E76B6-C691-4816-887F-FE0E41367C4B}"/>
    <hyperlink ref="A318" location="'Koszty jednostkowe (RB2024)'!B7" display="Powrót do spisu treści" xr:uid="{0DCBAEEE-F36E-4BA0-B161-6DB6B482B978}"/>
    <hyperlink ref="A1259" location="'Koszty jednostkowe (RB2024)'!B7" display="Powrót do spisu treści" xr:uid="{4D919135-68A2-4FD1-922E-2769A00884F1}"/>
    <hyperlink ref="A1608" location="'Koszty jednostkowe (RB2024)'!B7" display="Powrót do spisu treści" xr:uid="{5FD27E99-F4C6-4B74-834E-62A274E54471}"/>
    <hyperlink ref="A1586" location="'Koszty jednostkowe (RB2024)'!B7" display="Powrót do spisu treści" xr:uid="{109B7DB9-2EDA-4216-909D-D36B785D7192}"/>
    <hyperlink ref="C5" r:id="rId1" xr:uid="{FA2C3889-147B-48AB-9820-4F2CB1FC5B71}"/>
  </hyperlinks>
  <pageMargins left="0.7" right="0.7" top="0.75" bottom="0.75" header="0.3" footer="0.3"/>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lement zawartości obrazu" ma:contentTypeID="0x0101009148F5A04DDD49CBA7127AADA5FB792B00AADE34325A8B49CDA8BB4DB53328F2140001DD44BF3DD5E244B92E0E7EF843431A" ma:contentTypeVersion="1" ma:contentTypeDescription="Przekazywanie obrazu." ma:contentTypeScope="" ma:versionID="867d5e7caeeac80f851f54eeec96f8df">
  <xsd:schema xmlns:xsd="http://www.w3.org/2001/XMLSchema" xmlns:xs="http://www.w3.org/2001/XMLSchema" xmlns:p="http://schemas.microsoft.com/office/2006/metadata/properties" xmlns:ns1="http://schemas.microsoft.com/sharepoint/v3" xmlns:ns2="36C6BB41-E551-4D3E-B40C-7D69383E5B43" xmlns:ns3="http://schemas.microsoft.com/sharepoint/v3/fields" targetNamespace="http://schemas.microsoft.com/office/2006/metadata/properties" ma:root="true" ma:fieldsID="de3e3635a7db8e21328f138f8241d09e" ns1:_="" ns2:_="" ns3:_="">
    <xsd:import namespace="http://schemas.microsoft.com/sharepoint/v3"/>
    <xsd:import namespace="36C6BB41-E551-4D3E-B40C-7D69383E5B43"/>
    <xsd:import namespace="http://schemas.microsoft.com/sharepoint/v3/fields"/>
    <xsd:element name="properties">
      <xsd:complexType>
        <xsd:sequence>
          <xsd:element name="documentManagement">
            <xsd:complexType>
              <xsd:all>
                <xsd:element ref="ns1:FileRef" minOccurs="0"/>
                <xsd:element ref="ns1:File_x0020_Type" minOccurs="0"/>
                <xsd:element ref="ns1:HTML_x0020_File_x0020_Type" minOccurs="0"/>
                <xsd:element ref="ns1:FSObjType" minOccurs="0"/>
                <xsd:element ref="ns2:ThumbnailExists" minOccurs="0"/>
                <xsd:element ref="ns2:PreviewExists" minOccurs="0"/>
                <xsd:element ref="ns2:ImageWidth" minOccurs="0"/>
                <xsd:element ref="ns2:ImageHeight" minOccurs="0"/>
                <xsd:element ref="ns2:ImageCreateDate" minOccurs="0"/>
                <xsd:element ref="ns3:wic_System_Copyright"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ileRef" ma:index="8" nillable="true" ma:displayName="Ścieżka adresu URL" ma:hidden="true" ma:list="Docs" ma:internalName="FileRef" ma:readOnly="true" ma:showField="FullUrl">
      <xsd:simpleType>
        <xsd:restriction base="dms:Lookup"/>
      </xsd:simpleType>
    </xsd:element>
    <xsd:element name="File_x0020_Type" ma:index="9" nillable="true" ma:displayName="Typ plików" ma:hidden="true" ma:internalName="File_x0020_Type" ma:readOnly="true">
      <xsd:simpleType>
        <xsd:restriction base="dms:Text"/>
      </xsd:simpleType>
    </xsd:element>
    <xsd:element name="HTML_x0020_File_x0020_Type" ma:index="10" nillable="true" ma:displayName="Typ pliku HTML" ma:hidden="true" ma:internalName="HTML_x0020_File_x0020_Type" ma:readOnly="true">
      <xsd:simpleType>
        <xsd:restriction base="dms:Text"/>
      </xsd:simpleType>
    </xsd:element>
    <xsd:element name="FSObjType" ma:index="11" nillable="true" ma:displayName="Typ elementu" ma:hidden="true" ma:list="Docs" ma:internalName="FSObjType" ma:readOnly="true" ma:showField="FSType">
      <xsd:simpleType>
        <xsd:restriction base="dms:Lookup"/>
      </xsd:simpleType>
    </xsd:element>
    <xsd:element name="PublishingStartDate" ma:index="27" nillable="true" ma:displayName="Planowana data rozpoczęcia" ma:description="" ma:hidden="true" ma:internalName="PublishingStartDate">
      <xsd:simpleType>
        <xsd:restriction base="dms:Unknown"/>
      </xsd:simpleType>
    </xsd:element>
    <xsd:element name="PublishingExpirationDate" ma:index="28" nillable="true" ma:displayName="Planowana data zakończenia"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C6BB41-E551-4D3E-B40C-7D69383E5B43" elementFormDefault="qualified">
    <xsd:import namespace="http://schemas.microsoft.com/office/2006/documentManagement/types"/>
    <xsd:import namespace="http://schemas.microsoft.com/office/infopath/2007/PartnerControls"/>
    <xsd:element name="ThumbnailExists" ma:index="18" nillable="true" ma:displayName="Istnieje miniatura" ma:default="FALSE" ma:hidden="true" ma:internalName="ThumbnailExists" ma:readOnly="true">
      <xsd:simpleType>
        <xsd:restriction base="dms:Boolean"/>
      </xsd:simpleType>
    </xsd:element>
    <xsd:element name="PreviewExists" ma:index="19" nillable="true" ma:displayName="Istnieje podgląd" ma:default="FALSE" ma:hidden="true" ma:internalName="PreviewExists" ma:readOnly="true">
      <xsd:simpleType>
        <xsd:restriction base="dms:Boolean"/>
      </xsd:simpleType>
    </xsd:element>
    <xsd:element name="ImageWidth" ma:index="20" nillable="true" ma:displayName="Szerokość" ma:internalName="ImageWidth" ma:readOnly="true">
      <xsd:simpleType>
        <xsd:restriction base="dms:Unknown"/>
      </xsd:simpleType>
    </xsd:element>
    <xsd:element name="ImageHeight" ma:index="22" nillable="true" ma:displayName="Wysokość" ma:internalName="ImageHeight" ma:readOnly="true">
      <xsd:simpleType>
        <xsd:restriction base="dms:Unknown"/>
      </xsd:simpleType>
    </xsd:element>
    <xsd:element name="ImageCreateDate" ma:index="25" nillable="true" ma:displayName="Data zrobienia zdjęcia" ma:format="DateTime" ma:hidden="true" ma:internalName="ImageCreat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26" nillable="true" ma:displayName="Prawa autorskie"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4" ma:displayName="Autor"/>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ma:index="23" ma:displayName="Komentarze"/>
        <xsd:element name="keywords" minOccurs="0" maxOccurs="1" type="xsd:string" ma:index="14" ma:displayName="Słowa kluczowe"/>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wic_System_Copyright xmlns="http://schemas.microsoft.com/sharepoint/v3/fields" xsi:nil="true"/>
    <ImageCreateDate xmlns="36C6BB41-E551-4D3E-B40C-7D69383E5B43" xsi:nil="true"/>
  </documentManagement>
</p:properties>
</file>

<file path=customXml/itemProps1.xml><?xml version="1.0" encoding="utf-8"?>
<ds:datastoreItem xmlns:ds="http://schemas.openxmlformats.org/officeDocument/2006/customXml" ds:itemID="{2FD9508C-6E98-411E-9E2C-C6B04CE0FA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6C6BB41-E551-4D3E-B40C-7D69383E5B43"/>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9CB1AB-772E-4AFD-999E-1EDF3F098243}">
  <ds:schemaRefs>
    <ds:schemaRef ds:uri="http://schemas.microsoft.com/sharepoint/v3/contenttype/forms"/>
  </ds:schemaRefs>
</ds:datastoreItem>
</file>

<file path=customXml/itemProps3.xml><?xml version="1.0" encoding="utf-8"?>
<ds:datastoreItem xmlns:ds="http://schemas.openxmlformats.org/officeDocument/2006/customXml" ds:itemID="{8AD522C3-BE84-496B-9E1B-17414D703748}">
  <ds:schemaRefs>
    <ds:schemaRef ds:uri="http://schemas.microsoft.com/sharepoint/v3"/>
    <ds:schemaRef ds:uri="http://purl.org/dc/terms/"/>
    <ds:schemaRef ds:uri="http://schemas.microsoft.com/office/2006/documentManagement/types"/>
    <ds:schemaRef ds:uri="36C6BB41-E551-4D3E-B40C-7D69383E5B43"/>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sharepoint/v3/field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Koszty jednostkowe (RB2024)</vt:lpstr>
    </vt:vector>
  </TitlesOfParts>
  <Company>GDDKiA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DPalonek@gddkia.gov.pl</dc:creator>
  <cp:keywords/>
  <dc:description/>
  <cp:lastModifiedBy>Maśkiewicz Jakub</cp:lastModifiedBy>
  <cp:lastPrinted>2022-05-12T08:38:29Z</cp:lastPrinted>
  <dcterms:created xsi:type="dcterms:W3CDTF">2009-09-15T11:50:17Z</dcterms:created>
  <dcterms:modified xsi:type="dcterms:W3CDTF">2024-06-25T13:37:10Z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0x0101009148F5A04DDD49CBA7127AADA5FB792B00AADE34325A8B49CDA8BB4DB53328F2140001DD44BF3DD5E244B92E0E7EF843431A</vt:lpwstr>
  </property>
</Properties>
</file>