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showInkAnnotation="0" hidePivotFieldList="1" defaultThemeVersion="124226"/>
  <mc:AlternateContent xmlns:mc="http://schemas.openxmlformats.org/markup-compatibility/2006">
    <mc:Choice Requires="x15">
      <x15ac:absPath xmlns:x15ac="http://schemas.microsoft.com/office/spreadsheetml/2010/11/ac" url="C:\Users\agajewska\Desktop\"/>
    </mc:Choice>
  </mc:AlternateContent>
  <xr:revisionPtr revIDLastSave="0" documentId="8_{F357985D-9D9B-4C2F-8083-EB72B6615267}" xr6:coauthVersionLast="47" xr6:coauthVersionMax="47" xr10:uidLastSave="{00000000-0000-0000-0000-000000000000}"/>
  <workbookProtection workbookAlgorithmName="SHA-512" workbookHashValue="7wYBJXRvxZM4RdIPR+06PbN1dNN8M6r/g4ztZVq+GEkDCrkBz9tE1r6IYGtplAee7a37bq0Nb5+Nb38mUUjrYw==" workbookSaltValue="ZBSZq6Bn6MD9AOtP6FvWhw==" workbookSpinCount="100000" lockStructure="1"/>
  <bookViews>
    <workbookView xWindow="-120" yWindow="-120" windowWidth="29040" windowHeight="15720" tabRatio="925" xr2:uid="{00000000-000D-0000-FFFF-FFFF00000000}"/>
  </bookViews>
  <sheets>
    <sheet name="Protokół" sheetId="5" r:id="rId1"/>
    <sheet name="Prod. roślinna" sheetId="1" r:id="rId2"/>
    <sheet name="Prod. roślinna str 2" sheetId="14" r:id="rId3"/>
    <sheet name="Prod. roślinna-rozpisanie szkód" sheetId="12" r:id="rId4"/>
    <sheet name="Prod. zwierzęca towar." sheetId="4" r:id="rId5"/>
    <sheet name="Prod. ryb" sheetId="7" r:id="rId6"/>
    <sheet name="Środki trwałe" sheetId="2" r:id="rId7"/>
    <sheet name="Uprawy trwałe" sheetId="3" r:id="rId8"/>
    <sheet name="Regiony FADN" sheetId="8" r:id="rId9"/>
    <sheet name="Dane średnie prod rośl.i zwierz" sheetId="9" r:id="rId10"/>
    <sheet name="Koszty nieponiesione" sheetId="13" state="hidden" r:id="rId11"/>
    <sheet name="Kalendarz" sheetId="15" state="hidden" r:id="rId12"/>
    <sheet name="Koszty nieponiesione " sheetId="11" state="hidden" r:id="rId13"/>
  </sheets>
  <externalReferences>
    <externalReference r:id="rId14"/>
  </externalReferences>
  <definedNames>
    <definedName name="_xlnm._FilterDatabase" localSheetId="9" hidden="1">'Dane średnie prod rośl.i zwierz'!$A$2:$G$788</definedName>
    <definedName name="_xlnm._FilterDatabase" localSheetId="3" hidden="1">'Dane średnie prod rośl.i zwierz'!$K$191:$K$199</definedName>
    <definedName name="_xlnm._FilterDatabase" localSheetId="0" hidden="1">Protokół!$A$28:$W$30</definedName>
    <definedName name="Apr">DaysAndWeeks+DATE(CalendarYear,4,1)-WEEKDAY(DATE(CalendarYear,4,1),WeekdayOption)+1</definedName>
    <definedName name="Aug">DaysAndWeeks+DATE(CalendarYear,8,1)-WEEKDAY(DATE(CalendarYear,8,1),WeekdayOption)+1</definedName>
    <definedName name="_xlnm.Database" localSheetId="3">Tabela_NS_S_OUT[#All]</definedName>
    <definedName name="_xlnm.Database">Tabela_NS_S_OUT[#All]</definedName>
    <definedName name="CalendarYear">#REF!</definedName>
    <definedName name="dane">'Dane średnie prod rośl.i zwierz'!$A$2:$G$788</definedName>
    <definedName name="DayHeaders">LEFT(TEXT(#REF!,"ddd"),2)</definedName>
    <definedName name="DaysAndWeeks">{0,1,2,3,4,5,6} + {0;1;2;3;4;5}*7</definedName>
    <definedName name="Dec">DaysAndWeeks+DATE(CalendarYear,12,1)-WEEKDAY(DATE(CalendarYear,12,1),WeekdayOption)+1</definedName>
    <definedName name="Feb">DaysAndWeeks+DATE(CalendarYear,2,1)-WEEKDAY(DATE(CalendarYear,2,1),WeekdayOption)+1</definedName>
    <definedName name="Jan">DaysAndWeeks+DATE(CalendarYear,1,1)-WEEKDAY(DATE(CalendarYear,1,1),WeekdayOption)+1</definedName>
    <definedName name="Jul">DaysAndWeeks+DATE(CalendarYear,7,1)-WEEKDAY(DATE(CalendarYear,7,1),WeekdayOption)+1</definedName>
    <definedName name="Jun">DaysAndWeeks+DATE(CalendarYear,6,1)-WEEKDAY(DATE(CalendarYear,6,1),WeekdayOption)+1</definedName>
    <definedName name="_xlnm.Criteria" localSheetId="9">'Dane średnie prod rośl.i zwierz'!#REF!</definedName>
    <definedName name="Mar">DaysAndWeeks+DATE(CalendarYear,3,1)-WEEKDAY(DATE(CalendarYear,3,1),WeekdayOption)+1</definedName>
    <definedName name="May">DaysAndWeeks+DATE(CalendarYear,5,1)-WEEKDAY(DATE(CalendarYear,5,1),WeekdayOption)+1</definedName>
    <definedName name="MonthHeaders">UPPER(TEXT(#REF!,"mmmm"))</definedName>
    <definedName name="Nov">DaysAndWeeks+DATE(CalendarYear,11,1)-WEEKDAY(DATE(CalendarYear,11,1),WeekdayOption)+1</definedName>
    <definedName name="Oct">DaysAndWeeks+DATE(CalendarYear,10,1)-WEEKDAY(DATE(CalendarYear,10,1),WeekdayOption)+1</definedName>
    <definedName name="region">Protokół!$V$1</definedName>
    <definedName name="Regiony">'Regiony FADN'!$A$4:$D$4</definedName>
    <definedName name="rosliny">'Dane średnie prod rośl.i zwierz'!$K$3:$K$149</definedName>
    <definedName name="Sep">DaysAndWeeks+DATE(CalendarYear,9,1)-WEEKDAY(DATE(CalendarYear,9,1),WeekdayOption)+1</definedName>
    <definedName name="WeekdayOption">MATCH(WeekStart,Weekdays,0)+10</definedName>
    <definedName name="Weekdays">{"Monday","Tuesday","Wednesday","Thursday","Friday","Saturday","Sunday"}</definedName>
    <definedName name="WeekStart">#REF!</definedName>
    <definedName name="_xlnm.Extract" localSheetId="9">'Dane średnie prod rośl.i zwierz'!$J$2:$O$2</definedName>
    <definedName name="zwierzeta">'Dane średnie prod rośl.i zwierz'!$K$150:$K$178</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B3" i="9" l="1"/>
  <c r="B4" i="9"/>
  <c r="B5" i="9"/>
  <c r="B6" i="9"/>
  <c r="B7" i="9"/>
  <c r="B8" i="9"/>
  <c r="B9" i="9"/>
  <c r="B10" i="9"/>
  <c r="B11" i="9"/>
  <c r="B12" i="9"/>
  <c r="B13" i="9"/>
  <c r="B14" i="9"/>
  <c r="B15" i="9"/>
  <c r="B16" i="9"/>
  <c r="B17" i="9"/>
  <c r="B18" i="9"/>
  <c r="B19" i="9"/>
  <c r="B20" i="9"/>
  <c r="B21" i="9"/>
  <c r="B22" i="9"/>
  <c r="B23" i="9"/>
  <c r="B24" i="9"/>
  <c r="B25" i="9"/>
  <c r="B26" i="9"/>
  <c r="B27" i="9"/>
  <c r="B28" i="9"/>
  <c r="B29" i="9"/>
  <c r="B30" i="9"/>
  <c r="B31" i="9"/>
  <c r="B32" i="9"/>
  <c r="B33" i="9"/>
  <c r="B34" i="9"/>
  <c r="B35" i="9"/>
  <c r="B36" i="9"/>
  <c r="B37" i="9"/>
  <c r="B38" i="9"/>
  <c r="B39" i="9"/>
  <c r="B40" i="9"/>
  <c r="B41" i="9"/>
  <c r="B42" i="9"/>
  <c r="B43"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B80" i="9"/>
  <c r="B81" i="9"/>
  <c r="B82" i="9"/>
  <c r="B83" i="9"/>
  <c r="B84" i="9"/>
  <c r="B85" i="9"/>
  <c r="B86" i="9"/>
  <c r="B87" i="9"/>
  <c r="B88" i="9"/>
  <c r="B89" i="9"/>
  <c r="B90" i="9"/>
  <c r="B91" i="9"/>
  <c r="B92" i="9"/>
  <c r="B93" i="9"/>
  <c r="B94" i="9"/>
  <c r="B95" i="9"/>
  <c r="B96" i="9"/>
  <c r="B97" i="9"/>
  <c r="B98" i="9"/>
  <c r="B99" i="9"/>
  <c r="B100" i="9"/>
  <c r="B101" i="9"/>
  <c r="B102" i="9"/>
  <c r="B103" i="9"/>
  <c r="B104" i="9"/>
  <c r="B105" i="9"/>
  <c r="B106" i="9"/>
  <c r="B107" i="9"/>
  <c r="B108" i="9"/>
  <c r="B109" i="9"/>
  <c r="B110" i="9"/>
  <c r="B111" i="9"/>
  <c r="B112" i="9"/>
  <c r="B113" i="9"/>
  <c r="B114" i="9"/>
  <c r="B115" i="9"/>
  <c r="B116" i="9"/>
  <c r="B117" i="9"/>
  <c r="B118" i="9"/>
  <c r="B119" i="9"/>
  <c r="B120" i="9"/>
  <c r="B121" i="9"/>
  <c r="B122" i="9"/>
  <c r="B123" i="9"/>
  <c r="B124" i="9"/>
  <c r="B125" i="9"/>
  <c r="B126" i="9"/>
  <c r="B127" i="9"/>
  <c r="B128" i="9"/>
  <c r="B129" i="9"/>
  <c r="B130" i="9"/>
  <c r="B131" i="9"/>
  <c r="B132" i="9"/>
  <c r="B133" i="9"/>
  <c r="B134" i="9"/>
  <c r="B135" i="9"/>
  <c r="B136" i="9"/>
  <c r="B137" i="9"/>
  <c r="B138" i="9"/>
  <c r="B139" i="9"/>
  <c r="B140" i="9"/>
  <c r="B141" i="9"/>
  <c r="B142" i="9"/>
  <c r="B143" i="9"/>
  <c r="B144" i="9"/>
  <c r="B145" i="9"/>
  <c r="B146" i="9"/>
  <c r="B147" i="9"/>
  <c r="B148" i="9"/>
  <c r="B149" i="9"/>
  <c r="B150" i="9"/>
  <c r="B151" i="9"/>
  <c r="B152" i="9"/>
  <c r="B153" i="9"/>
  <c r="B154" i="9"/>
  <c r="B155" i="9"/>
  <c r="B156" i="9"/>
  <c r="B157" i="9"/>
  <c r="B158" i="9"/>
  <c r="B159" i="9"/>
  <c r="B160" i="9"/>
  <c r="B161" i="9"/>
  <c r="B162" i="9"/>
  <c r="B163" i="9"/>
  <c r="B164" i="9"/>
  <c r="B165" i="9"/>
  <c r="B166" i="9"/>
  <c r="B167" i="9"/>
  <c r="B168" i="9"/>
  <c r="B169" i="9"/>
  <c r="B170" i="9"/>
  <c r="B171" i="9"/>
  <c r="B172" i="9"/>
  <c r="B173" i="9"/>
  <c r="B174" i="9"/>
  <c r="B175" i="9"/>
  <c r="B176" i="9"/>
  <c r="B177" i="9"/>
  <c r="B178" i="9"/>
  <c r="B179" i="9"/>
  <c r="B180" i="9"/>
  <c r="B181" i="9"/>
  <c r="B182" i="9"/>
  <c r="B183" i="9"/>
  <c r="B184" i="9"/>
  <c r="B185" i="9"/>
  <c r="B186" i="9"/>
  <c r="B187" i="9"/>
  <c r="B188" i="9"/>
  <c r="B189" i="9"/>
  <c r="B190" i="9"/>
  <c r="B191" i="9"/>
  <c r="B192" i="9"/>
  <c r="B193" i="9"/>
  <c r="B194" i="9"/>
  <c r="B195" i="9"/>
  <c r="B196" i="9"/>
  <c r="B197" i="9"/>
  <c r="B198" i="9"/>
  <c r="B199" i="9"/>
  <c r="B200" i="9"/>
  <c r="B201" i="9"/>
  <c r="B202" i="9"/>
  <c r="B203" i="9"/>
  <c r="B204" i="9"/>
  <c r="B205" i="9"/>
  <c r="B206" i="9"/>
  <c r="B207" i="9"/>
  <c r="B208" i="9"/>
  <c r="B209" i="9"/>
  <c r="B210" i="9"/>
  <c r="B211" i="9"/>
  <c r="B212" i="9"/>
  <c r="B213" i="9"/>
  <c r="B214" i="9"/>
  <c r="B215" i="9"/>
  <c r="B216" i="9"/>
  <c r="B217" i="9"/>
  <c r="B218" i="9"/>
  <c r="B219" i="9"/>
  <c r="B220" i="9"/>
  <c r="B221" i="9"/>
  <c r="B222" i="9"/>
  <c r="B223" i="9"/>
  <c r="B224" i="9"/>
  <c r="B225" i="9"/>
  <c r="B226" i="9"/>
  <c r="B227" i="9"/>
  <c r="B228" i="9"/>
  <c r="B229" i="9"/>
  <c r="B230" i="9"/>
  <c r="B231" i="9"/>
  <c r="B232" i="9"/>
  <c r="B233" i="9"/>
  <c r="B234" i="9"/>
  <c r="B235" i="9"/>
  <c r="B236" i="9"/>
  <c r="B237" i="9"/>
  <c r="B238" i="9"/>
  <c r="B239" i="9"/>
  <c r="B240" i="9"/>
  <c r="B241" i="9"/>
  <c r="B242" i="9"/>
  <c r="B243" i="9"/>
  <c r="B244" i="9"/>
  <c r="B245" i="9"/>
  <c r="B246" i="9"/>
  <c r="B247" i="9"/>
  <c r="B248" i="9"/>
  <c r="B249" i="9"/>
  <c r="B250" i="9"/>
  <c r="B251" i="9"/>
  <c r="B252" i="9"/>
  <c r="B253" i="9"/>
  <c r="B254" i="9"/>
  <c r="B255" i="9"/>
  <c r="B256" i="9"/>
  <c r="B257" i="9"/>
  <c r="B258" i="9"/>
  <c r="B259" i="9"/>
  <c r="B260" i="9"/>
  <c r="B261" i="9"/>
  <c r="B262" i="9"/>
  <c r="B263" i="9"/>
  <c r="B264" i="9"/>
  <c r="B265" i="9"/>
  <c r="B266" i="9"/>
  <c r="B267" i="9"/>
  <c r="B268" i="9"/>
  <c r="B269" i="9"/>
  <c r="B270" i="9"/>
  <c r="B271" i="9"/>
  <c r="B272" i="9"/>
  <c r="B273" i="9"/>
  <c r="B274" i="9"/>
  <c r="B275" i="9"/>
  <c r="B276" i="9"/>
  <c r="B277" i="9"/>
  <c r="B278" i="9"/>
  <c r="B279" i="9"/>
  <c r="B280" i="9"/>
  <c r="B281" i="9"/>
  <c r="B282" i="9"/>
  <c r="B283" i="9"/>
  <c r="B284" i="9"/>
  <c r="B285" i="9"/>
  <c r="B286" i="9"/>
  <c r="B287" i="9"/>
  <c r="B288" i="9"/>
  <c r="B289" i="9"/>
  <c r="B290" i="9"/>
  <c r="B291" i="9"/>
  <c r="B292" i="9"/>
  <c r="B293" i="9"/>
  <c r="B294" i="9"/>
  <c r="B295" i="9"/>
  <c r="B296" i="9"/>
  <c r="B297" i="9"/>
  <c r="B298" i="9"/>
  <c r="B299" i="9"/>
  <c r="B300" i="9"/>
  <c r="B301" i="9"/>
  <c r="B302" i="9"/>
  <c r="B303" i="9"/>
  <c r="B304" i="9"/>
  <c r="B305" i="9"/>
  <c r="B306" i="9"/>
  <c r="B307" i="9"/>
  <c r="B308" i="9"/>
  <c r="B309" i="9"/>
  <c r="B310" i="9"/>
  <c r="B311" i="9"/>
  <c r="B312" i="9"/>
  <c r="B313" i="9"/>
  <c r="B314" i="9"/>
  <c r="B315" i="9"/>
  <c r="B316" i="9"/>
  <c r="B317" i="9"/>
  <c r="B318" i="9"/>
  <c r="B319" i="9"/>
  <c r="B320" i="9"/>
  <c r="B321" i="9"/>
  <c r="B322" i="9"/>
  <c r="B323" i="9"/>
  <c r="B324" i="9"/>
  <c r="B325" i="9"/>
  <c r="B326" i="9"/>
  <c r="B327" i="9"/>
  <c r="B328" i="9"/>
  <c r="B329" i="9"/>
  <c r="B330" i="9"/>
  <c r="B331" i="9"/>
  <c r="B332" i="9"/>
  <c r="B333" i="9"/>
  <c r="B334" i="9"/>
  <c r="B335" i="9"/>
  <c r="B336" i="9"/>
  <c r="B337" i="9"/>
  <c r="B338" i="9"/>
  <c r="B339" i="9"/>
  <c r="B340" i="9"/>
  <c r="B341" i="9"/>
  <c r="B342" i="9"/>
  <c r="B343" i="9"/>
  <c r="B344" i="9"/>
  <c r="B345" i="9"/>
  <c r="B346" i="9"/>
  <c r="B347" i="9"/>
  <c r="B348" i="9"/>
  <c r="B349" i="9"/>
  <c r="B350" i="9"/>
  <c r="B351" i="9"/>
  <c r="B352" i="9"/>
  <c r="B353" i="9"/>
  <c r="B354" i="9"/>
  <c r="B355" i="9"/>
  <c r="B356" i="9"/>
  <c r="B357" i="9"/>
  <c r="B358" i="9"/>
  <c r="B359" i="9"/>
  <c r="B360" i="9"/>
  <c r="B361" i="9"/>
  <c r="B362" i="9"/>
  <c r="B363" i="9"/>
  <c r="B364" i="9"/>
  <c r="B365" i="9"/>
  <c r="B366" i="9"/>
  <c r="B367" i="9"/>
  <c r="B368" i="9"/>
  <c r="B369" i="9"/>
  <c r="B370" i="9"/>
  <c r="B371" i="9"/>
  <c r="B372" i="9"/>
  <c r="B373" i="9"/>
  <c r="B374" i="9"/>
  <c r="B375" i="9"/>
  <c r="B376" i="9"/>
  <c r="B377" i="9"/>
  <c r="B378" i="9"/>
  <c r="B379" i="9"/>
  <c r="B380" i="9"/>
  <c r="B381" i="9"/>
  <c r="B382" i="9"/>
  <c r="B383" i="9"/>
  <c r="B384" i="9"/>
  <c r="B385" i="9"/>
  <c r="B386" i="9"/>
  <c r="B387" i="9"/>
  <c r="B388" i="9"/>
  <c r="B389" i="9"/>
  <c r="B390" i="9"/>
  <c r="B391" i="9"/>
  <c r="B392" i="9"/>
  <c r="B393" i="9"/>
  <c r="B394" i="9"/>
  <c r="B395" i="9"/>
  <c r="B396" i="9"/>
  <c r="B397" i="9"/>
  <c r="B398" i="9"/>
  <c r="B399" i="9"/>
  <c r="B400" i="9"/>
  <c r="B401" i="9"/>
  <c r="B402" i="9"/>
  <c r="B403" i="9"/>
  <c r="B404" i="9"/>
  <c r="B405" i="9"/>
  <c r="B406" i="9"/>
  <c r="B407" i="9"/>
  <c r="B408" i="9"/>
  <c r="B409" i="9"/>
  <c r="B410" i="9"/>
  <c r="B411" i="9"/>
  <c r="B412" i="9"/>
  <c r="B413" i="9"/>
  <c r="B414" i="9"/>
  <c r="B415" i="9"/>
  <c r="B416" i="9"/>
  <c r="B417" i="9"/>
  <c r="B418" i="9"/>
  <c r="B419" i="9"/>
  <c r="B420" i="9"/>
  <c r="B421" i="9"/>
  <c r="B422" i="9"/>
  <c r="B423" i="9"/>
  <c r="B424" i="9"/>
  <c r="B425" i="9"/>
  <c r="B426" i="9"/>
  <c r="B427" i="9"/>
  <c r="B428" i="9"/>
  <c r="B429" i="9"/>
  <c r="B430" i="9"/>
  <c r="B431" i="9"/>
  <c r="B432" i="9"/>
  <c r="B433" i="9"/>
  <c r="B434" i="9"/>
  <c r="B435" i="9"/>
  <c r="B436" i="9"/>
  <c r="B437" i="9"/>
  <c r="B438" i="9"/>
  <c r="B439" i="9"/>
  <c r="B440" i="9"/>
  <c r="B441" i="9"/>
  <c r="B442" i="9"/>
  <c r="B443" i="9"/>
  <c r="B444" i="9"/>
  <c r="B445" i="9"/>
  <c r="B446" i="9"/>
  <c r="B447" i="9"/>
  <c r="B448" i="9"/>
  <c r="B449" i="9"/>
  <c r="B450" i="9"/>
  <c r="B451" i="9"/>
  <c r="B452" i="9"/>
  <c r="B453" i="9"/>
  <c r="B454" i="9"/>
  <c r="B455" i="9"/>
  <c r="B456" i="9"/>
  <c r="B457" i="9"/>
  <c r="B458" i="9"/>
  <c r="B459" i="9"/>
  <c r="B460" i="9"/>
  <c r="B461" i="9"/>
  <c r="B462" i="9"/>
  <c r="B463" i="9"/>
  <c r="B464" i="9"/>
  <c r="B465" i="9"/>
  <c r="B466" i="9"/>
  <c r="B467" i="9"/>
  <c r="B468" i="9"/>
  <c r="B469" i="9"/>
  <c r="B470" i="9"/>
  <c r="B471" i="9"/>
  <c r="B472" i="9"/>
  <c r="B473" i="9"/>
  <c r="B474" i="9"/>
  <c r="B475" i="9"/>
  <c r="B476" i="9"/>
  <c r="B477" i="9"/>
  <c r="B478" i="9"/>
  <c r="B479" i="9"/>
  <c r="B480" i="9"/>
  <c r="B481" i="9"/>
  <c r="B482" i="9"/>
  <c r="B483" i="9"/>
  <c r="B484" i="9"/>
  <c r="B485" i="9"/>
  <c r="B486" i="9"/>
  <c r="B487" i="9"/>
  <c r="B488" i="9"/>
  <c r="B489" i="9"/>
  <c r="B490" i="9"/>
  <c r="B491" i="9"/>
  <c r="B492" i="9"/>
  <c r="B493" i="9"/>
  <c r="B494" i="9"/>
  <c r="B495" i="9"/>
  <c r="B496" i="9"/>
  <c r="B497" i="9"/>
  <c r="B498" i="9"/>
  <c r="B499" i="9"/>
  <c r="B500" i="9"/>
  <c r="B501" i="9"/>
  <c r="B502" i="9"/>
  <c r="B503" i="9"/>
  <c r="B504" i="9"/>
  <c r="B505" i="9"/>
  <c r="B506" i="9"/>
  <c r="B507" i="9"/>
  <c r="B508" i="9"/>
  <c r="B509" i="9"/>
  <c r="B510" i="9"/>
  <c r="B511" i="9"/>
  <c r="B512" i="9"/>
  <c r="B513" i="9"/>
  <c r="B514" i="9"/>
  <c r="B515" i="9"/>
  <c r="B516" i="9"/>
  <c r="B517" i="9"/>
  <c r="B518" i="9"/>
  <c r="B519" i="9"/>
  <c r="B520" i="9"/>
  <c r="B521" i="9"/>
  <c r="B522" i="9"/>
  <c r="B523" i="9"/>
  <c r="B524" i="9"/>
  <c r="B525" i="9"/>
  <c r="B526" i="9"/>
  <c r="B527" i="9"/>
  <c r="B528" i="9"/>
  <c r="B529" i="9"/>
  <c r="B530" i="9"/>
  <c r="B531" i="9"/>
  <c r="B532" i="9"/>
  <c r="B533" i="9"/>
  <c r="B534" i="9"/>
  <c r="B535" i="9"/>
  <c r="B536" i="9"/>
  <c r="B537" i="9"/>
  <c r="B538" i="9"/>
  <c r="B539" i="9"/>
  <c r="B540" i="9"/>
  <c r="B541" i="9"/>
  <c r="B542" i="9"/>
  <c r="B543" i="9"/>
  <c r="B544" i="9"/>
  <c r="B545" i="9"/>
  <c r="B546" i="9"/>
  <c r="B547" i="9"/>
  <c r="B548" i="9"/>
  <c r="B549" i="9"/>
  <c r="B550" i="9"/>
  <c r="B551" i="9"/>
  <c r="B552" i="9"/>
  <c r="B553" i="9"/>
  <c r="B554" i="9"/>
  <c r="B555" i="9"/>
  <c r="B556" i="9"/>
  <c r="B557" i="9"/>
  <c r="B558" i="9"/>
  <c r="B559" i="9"/>
  <c r="B560" i="9"/>
  <c r="B561" i="9"/>
  <c r="B562" i="9"/>
  <c r="B563" i="9"/>
  <c r="B564" i="9"/>
  <c r="B565" i="9"/>
  <c r="B566" i="9"/>
  <c r="B567" i="9"/>
  <c r="B568" i="9"/>
  <c r="B569" i="9"/>
  <c r="B570" i="9"/>
  <c r="B571" i="9"/>
  <c r="B572" i="9"/>
  <c r="B573" i="9"/>
  <c r="B574" i="9"/>
  <c r="B575" i="9"/>
  <c r="B576" i="9"/>
  <c r="B577" i="9"/>
  <c r="B578" i="9"/>
  <c r="B579" i="9"/>
  <c r="B580" i="9"/>
  <c r="B581" i="9"/>
  <c r="B582" i="9"/>
  <c r="B583" i="9"/>
  <c r="B584" i="9"/>
  <c r="B585" i="9"/>
  <c r="B586" i="9"/>
  <c r="B587" i="9"/>
  <c r="B588" i="9"/>
  <c r="B589" i="9"/>
  <c r="B590" i="9"/>
  <c r="B591" i="9"/>
  <c r="B592" i="9"/>
  <c r="B593" i="9"/>
  <c r="B594" i="9"/>
  <c r="B595" i="9"/>
  <c r="B596" i="9"/>
  <c r="B597" i="9"/>
  <c r="B598" i="9"/>
  <c r="B599" i="9"/>
  <c r="B600" i="9"/>
  <c r="B601" i="9"/>
  <c r="B602" i="9"/>
  <c r="B603" i="9"/>
  <c r="B604" i="9"/>
  <c r="B605" i="9"/>
  <c r="B606" i="9"/>
  <c r="B607" i="9"/>
  <c r="B608" i="9"/>
  <c r="B609" i="9"/>
  <c r="B610" i="9"/>
  <c r="B611" i="9"/>
  <c r="B612" i="9"/>
  <c r="B613" i="9"/>
  <c r="B614" i="9"/>
  <c r="B615" i="9"/>
  <c r="B616" i="9"/>
  <c r="B617" i="9"/>
  <c r="B618" i="9"/>
  <c r="B619" i="9"/>
  <c r="B620" i="9"/>
  <c r="B621" i="9"/>
  <c r="B622" i="9"/>
  <c r="B623" i="9"/>
  <c r="B624" i="9"/>
  <c r="B625" i="9"/>
  <c r="B626" i="9"/>
  <c r="B627" i="9"/>
  <c r="B628" i="9"/>
  <c r="B629" i="9"/>
  <c r="B630" i="9"/>
  <c r="B631" i="9"/>
  <c r="B632" i="9"/>
  <c r="B633" i="9"/>
  <c r="B634" i="9"/>
  <c r="B635" i="9"/>
  <c r="B636" i="9"/>
  <c r="B637" i="9"/>
  <c r="B638" i="9"/>
  <c r="B639" i="9"/>
  <c r="B640" i="9"/>
  <c r="B641" i="9"/>
  <c r="B642" i="9"/>
  <c r="B643" i="9"/>
  <c r="B644" i="9"/>
  <c r="B645" i="9"/>
  <c r="B646" i="9"/>
  <c r="B647" i="9"/>
  <c r="B648" i="9"/>
  <c r="B649" i="9"/>
  <c r="B650" i="9"/>
  <c r="B651" i="9"/>
  <c r="B652" i="9"/>
  <c r="B653" i="9"/>
  <c r="B654" i="9"/>
  <c r="B655" i="9"/>
  <c r="B656" i="9"/>
  <c r="B657" i="9"/>
  <c r="B658" i="9"/>
  <c r="B659" i="9"/>
  <c r="B660" i="9"/>
  <c r="B661" i="9"/>
  <c r="B662" i="9"/>
  <c r="B663" i="9"/>
  <c r="B664" i="9"/>
  <c r="B665" i="9"/>
  <c r="B666" i="9"/>
  <c r="B667" i="9"/>
  <c r="B668" i="9"/>
  <c r="B669" i="9"/>
  <c r="B670" i="9"/>
  <c r="B671" i="9"/>
  <c r="B672" i="9"/>
  <c r="B673" i="9"/>
  <c r="B674" i="9"/>
  <c r="B675" i="9"/>
  <c r="B676" i="9"/>
  <c r="B677" i="9"/>
  <c r="B678" i="9"/>
  <c r="B679" i="9"/>
  <c r="B680" i="9"/>
  <c r="B681" i="9"/>
  <c r="B682" i="9"/>
  <c r="B683" i="9"/>
  <c r="B684" i="9"/>
  <c r="B685" i="9"/>
  <c r="B686" i="9"/>
  <c r="B687" i="9"/>
  <c r="B688" i="9"/>
  <c r="B689" i="9"/>
  <c r="B690" i="9"/>
  <c r="B691" i="9"/>
  <c r="B692" i="9"/>
  <c r="B693" i="9"/>
  <c r="B694" i="9"/>
  <c r="B695" i="9"/>
  <c r="B696" i="9"/>
  <c r="B697" i="9"/>
  <c r="B698" i="9"/>
  <c r="B699" i="9"/>
  <c r="B700" i="9"/>
  <c r="B701" i="9"/>
  <c r="B702" i="9"/>
  <c r="B703" i="9"/>
  <c r="B704" i="9"/>
  <c r="B705" i="9"/>
  <c r="B706" i="9"/>
  <c r="B707" i="9"/>
  <c r="B708" i="9"/>
  <c r="B709" i="9"/>
  <c r="B710" i="9"/>
  <c r="B711" i="9"/>
  <c r="B712" i="9"/>
  <c r="B713" i="9"/>
  <c r="B714" i="9"/>
  <c r="B715" i="9"/>
  <c r="B716" i="9"/>
  <c r="B717" i="9"/>
  <c r="B718" i="9"/>
  <c r="B719" i="9"/>
  <c r="B720" i="9"/>
  <c r="B721" i="9"/>
  <c r="B722" i="9"/>
  <c r="B723" i="9"/>
  <c r="B724" i="9"/>
  <c r="B725" i="9"/>
  <c r="B726" i="9"/>
  <c r="B727" i="9"/>
  <c r="B728" i="9"/>
  <c r="B729" i="9"/>
  <c r="B730" i="9"/>
  <c r="D623" i="13"/>
  <c r="E623" i="13"/>
  <c r="D624" i="13"/>
  <c r="E624" i="13"/>
  <c r="D625" i="13"/>
  <c r="E625" i="13"/>
  <c r="D626" i="13"/>
  <c r="E626" i="13"/>
  <c r="B8" i="4" l="1"/>
  <c r="B9" i="4"/>
  <c r="B10" i="4"/>
  <c r="B11" i="4"/>
  <c r="B12" i="4"/>
  <c r="B13" i="4"/>
  <c r="B14" i="4"/>
  <c r="B15" i="4"/>
  <c r="B16" i="4"/>
  <c r="B17" i="4"/>
  <c r="B18" i="4"/>
  <c r="B19" i="4"/>
  <c r="B20" i="4"/>
  <c r="B21" i="4"/>
  <c r="B22" i="4"/>
  <c r="B23" i="4"/>
  <c r="B24" i="4"/>
  <c r="B25" i="4"/>
  <c r="B26" i="4"/>
  <c r="B27" i="4"/>
  <c r="B28" i="4"/>
  <c r="B29" i="4"/>
  <c r="B30" i="4"/>
  <c r="B7" i="4"/>
  <c r="D591" i="13" l="1"/>
  <c r="E591" i="13"/>
  <c r="D592" i="13"/>
  <c r="E592" i="13"/>
  <c r="D593" i="13"/>
  <c r="E593" i="13"/>
  <c r="D594" i="13"/>
  <c r="E594" i="13"/>
  <c r="D595" i="13"/>
  <c r="E595" i="13"/>
  <c r="D596" i="13"/>
  <c r="E596" i="13"/>
  <c r="D597" i="13"/>
  <c r="E597" i="13"/>
  <c r="D598" i="13"/>
  <c r="E598" i="13"/>
  <c r="D599" i="13"/>
  <c r="E599" i="13"/>
  <c r="D600" i="13"/>
  <c r="E600" i="13"/>
  <c r="D601" i="13"/>
  <c r="E601" i="13"/>
  <c r="D602" i="13"/>
  <c r="E602" i="13"/>
  <c r="D603" i="13"/>
  <c r="E603" i="13"/>
  <c r="D604" i="13"/>
  <c r="E604" i="13"/>
  <c r="D605" i="13"/>
  <c r="E605" i="13"/>
  <c r="D606" i="13"/>
  <c r="E606" i="13"/>
  <c r="D607" i="13"/>
  <c r="E607" i="13"/>
  <c r="D608" i="13"/>
  <c r="E608" i="13"/>
  <c r="D609" i="13"/>
  <c r="E609" i="13"/>
  <c r="D610" i="13"/>
  <c r="E610" i="13"/>
  <c r="D611" i="13"/>
  <c r="E611" i="13"/>
  <c r="D612" i="13"/>
  <c r="E612" i="13"/>
  <c r="D613" i="13"/>
  <c r="E613" i="13"/>
  <c r="D614" i="13"/>
  <c r="E614" i="13"/>
  <c r="D615" i="13"/>
  <c r="E615" i="13"/>
  <c r="D616" i="13"/>
  <c r="E616" i="13"/>
  <c r="D617" i="13"/>
  <c r="E617" i="13"/>
  <c r="D618" i="13"/>
  <c r="E618" i="13"/>
  <c r="D619" i="13"/>
  <c r="E619" i="13"/>
  <c r="D620" i="13"/>
  <c r="E620" i="13"/>
  <c r="D621" i="13"/>
  <c r="E621" i="13"/>
  <c r="D622" i="13"/>
  <c r="E622" i="13"/>
  <c r="O9" i="14" l="1"/>
  <c r="P9" i="14"/>
  <c r="Q9" i="14"/>
  <c r="O10" i="14"/>
  <c r="P10" i="14"/>
  <c r="Q10" i="14"/>
  <c r="O11" i="14"/>
  <c r="P11" i="14"/>
  <c r="Q11" i="14"/>
  <c r="O12" i="14"/>
  <c r="P12" i="14"/>
  <c r="Q12" i="14"/>
  <c r="O13" i="14"/>
  <c r="P13" i="14"/>
  <c r="Q13" i="14"/>
  <c r="O14" i="14"/>
  <c r="P14" i="14"/>
  <c r="Q14" i="14"/>
  <c r="O15" i="14"/>
  <c r="P15" i="14"/>
  <c r="Q15" i="14"/>
  <c r="O16" i="14"/>
  <c r="P16" i="14"/>
  <c r="Q16" i="14"/>
  <c r="O17" i="14"/>
  <c r="P17" i="14"/>
  <c r="Q17" i="14"/>
  <c r="O18" i="14"/>
  <c r="P18" i="14"/>
  <c r="Q18" i="14"/>
  <c r="O19" i="14"/>
  <c r="P19" i="14"/>
  <c r="Q19" i="14"/>
  <c r="O20" i="14"/>
  <c r="P20" i="14"/>
  <c r="Q20" i="14"/>
  <c r="O21" i="14"/>
  <c r="P21" i="14"/>
  <c r="Q21" i="14"/>
  <c r="O22" i="14"/>
  <c r="P22" i="14"/>
  <c r="Q22" i="14"/>
  <c r="O23" i="14"/>
  <c r="P23" i="14"/>
  <c r="Q23" i="14"/>
  <c r="O24" i="14"/>
  <c r="P24" i="14"/>
  <c r="Q24" i="14"/>
  <c r="O25" i="14"/>
  <c r="P25" i="14"/>
  <c r="Q25" i="14"/>
  <c r="O26" i="14"/>
  <c r="P26" i="14"/>
  <c r="Q26" i="14"/>
  <c r="O27" i="14"/>
  <c r="P27" i="14"/>
  <c r="Q27" i="14"/>
  <c r="O28" i="14"/>
  <c r="P28" i="14"/>
  <c r="Q28" i="14"/>
  <c r="O29" i="14"/>
  <c r="P29" i="14"/>
  <c r="Q29" i="14"/>
  <c r="O30" i="14"/>
  <c r="P30" i="14"/>
  <c r="Q30" i="14"/>
  <c r="O31" i="14"/>
  <c r="P31" i="14"/>
  <c r="Q31" i="14"/>
  <c r="O32" i="14"/>
  <c r="P32" i="14"/>
  <c r="Q32" i="14"/>
  <c r="O33" i="14"/>
  <c r="P33" i="14"/>
  <c r="Q33" i="14"/>
  <c r="O34" i="14"/>
  <c r="P34" i="14"/>
  <c r="Q34" i="14"/>
  <c r="O35" i="14"/>
  <c r="P35" i="14"/>
  <c r="Q35" i="14"/>
  <c r="O36" i="14"/>
  <c r="P36" i="14"/>
  <c r="Q36" i="14"/>
  <c r="O37" i="14"/>
  <c r="P37" i="14"/>
  <c r="Q37" i="14"/>
  <c r="O38" i="14"/>
  <c r="P38" i="14"/>
  <c r="Q38" i="14"/>
  <c r="O39" i="14"/>
  <c r="P39" i="14"/>
  <c r="Q39" i="14"/>
  <c r="O40" i="14"/>
  <c r="P40" i="14"/>
  <c r="Q40" i="14"/>
  <c r="O41" i="14"/>
  <c r="P41" i="14"/>
  <c r="Q41" i="14"/>
  <c r="O42" i="14"/>
  <c r="P42" i="14"/>
  <c r="Q42" i="14"/>
  <c r="O43" i="14"/>
  <c r="P43" i="14"/>
  <c r="Q43" i="14"/>
  <c r="O44" i="14"/>
  <c r="P44" i="14"/>
  <c r="Q44" i="14"/>
  <c r="O45" i="14"/>
  <c r="P45" i="14"/>
  <c r="Q45" i="14"/>
  <c r="O46" i="14"/>
  <c r="P46" i="14"/>
  <c r="Q46" i="14"/>
  <c r="O47" i="14"/>
  <c r="P47" i="14"/>
  <c r="Q47" i="14"/>
  <c r="O48" i="14"/>
  <c r="P48" i="14"/>
  <c r="Q48" i="14"/>
  <c r="O49" i="14"/>
  <c r="P49" i="14"/>
  <c r="Q49" i="14"/>
  <c r="O50" i="14"/>
  <c r="P50" i="14"/>
  <c r="Q50" i="14"/>
  <c r="O51" i="14"/>
  <c r="P51" i="14"/>
  <c r="Q51" i="14"/>
  <c r="O52" i="14"/>
  <c r="P52" i="14"/>
  <c r="Q52" i="14"/>
  <c r="O53" i="14"/>
  <c r="P53" i="14"/>
  <c r="Q53" i="14"/>
  <c r="O54" i="14"/>
  <c r="P54" i="14"/>
  <c r="Q54" i="14"/>
  <c r="O55" i="14"/>
  <c r="P55" i="14"/>
  <c r="Q55" i="14"/>
  <c r="O56" i="14"/>
  <c r="P56" i="14"/>
  <c r="Q56" i="14"/>
  <c r="Q8" i="14"/>
  <c r="P8" i="14"/>
  <c r="O9" i="1"/>
  <c r="P9" i="1"/>
  <c r="Q9" i="1"/>
  <c r="O10" i="1"/>
  <c r="P10" i="1"/>
  <c r="Q10" i="1"/>
  <c r="O11" i="1"/>
  <c r="P11" i="1"/>
  <c r="Q11" i="1"/>
  <c r="O12" i="1"/>
  <c r="P12" i="1"/>
  <c r="Q12" i="1"/>
  <c r="O13" i="1"/>
  <c r="P13" i="1"/>
  <c r="Q13" i="1"/>
  <c r="O14" i="1"/>
  <c r="P14" i="1"/>
  <c r="Q14" i="1"/>
  <c r="O15" i="1"/>
  <c r="P15" i="1"/>
  <c r="Q15" i="1"/>
  <c r="O16" i="1"/>
  <c r="P16" i="1"/>
  <c r="Q16" i="1"/>
  <c r="O17" i="1"/>
  <c r="P17" i="1"/>
  <c r="Q17" i="1"/>
  <c r="O18" i="1"/>
  <c r="P18" i="1"/>
  <c r="Q18" i="1"/>
  <c r="O19" i="1"/>
  <c r="P19" i="1"/>
  <c r="Q19" i="1"/>
  <c r="O20" i="1"/>
  <c r="P20" i="1"/>
  <c r="Q20" i="1"/>
  <c r="O21" i="1"/>
  <c r="P21" i="1"/>
  <c r="Q21" i="1"/>
  <c r="O22" i="1"/>
  <c r="P22" i="1"/>
  <c r="Q22" i="1"/>
  <c r="O23" i="1"/>
  <c r="P23" i="1"/>
  <c r="Q23" i="1"/>
  <c r="O24" i="1"/>
  <c r="P24" i="1"/>
  <c r="Q24" i="1"/>
  <c r="O25" i="1"/>
  <c r="P25" i="1"/>
  <c r="Q25" i="1"/>
  <c r="O26" i="1"/>
  <c r="P26" i="1"/>
  <c r="Q26" i="1"/>
  <c r="O27" i="1"/>
  <c r="P27" i="1"/>
  <c r="Q27" i="1"/>
  <c r="O28" i="1"/>
  <c r="P28" i="1"/>
  <c r="Q28" i="1"/>
  <c r="O29" i="1"/>
  <c r="P29" i="1"/>
  <c r="Q29" i="1"/>
  <c r="O30" i="1"/>
  <c r="P30" i="1"/>
  <c r="Q30" i="1"/>
  <c r="O31" i="1"/>
  <c r="P31" i="1"/>
  <c r="Q31" i="1"/>
  <c r="O32" i="1"/>
  <c r="P32" i="1"/>
  <c r="Q32" i="1"/>
  <c r="O33" i="1"/>
  <c r="P33" i="1"/>
  <c r="Q33" i="1"/>
  <c r="O34" i="1"/>
  <c r="P34" i="1"/>
  <c r="Q34" i="1"/>
  <c r="O35" i="1"/>
  <c r="P35" i="1"/>
  <c r="Q35" i="1"/>
  <c r="O36" i="1"/>
  <c r="P36" i="1"/>
  <c r="Q36" i="1"/>
  <c r="O37" i="1"/>
  <c r="P37" i="1"/>
  <c r="Q37" i="1"/>
  <c r="O38" i="1"/>
  <c r="P38" i="1"/>
  <c r="Q38" i="1"/>
  <c r="O39" i="1"/>
  <c r="P39" i="1"/>
  <c r="Q39" i="1"/>
  <c r="O40" i="1"/>
  <c r="P40" i="1"/>
  <c r="Q40" i="1"/>
  <c r="O41" i="1"/>
  <c r="P41" i="1"/>
  <c r="Q41" i="1"/>
  <c r="O42" i="1"/>
  <c r="P42" i="1"/>
  <c r="Q42" i="1"/>
  <c r="O43" i="1"/>
  <c r="P43" i="1"/>
  <c r="Q43" i="1"/>
  <c r="O44" i="1"/>
  <c r="P44" i="1"/>
  <c r="Q44" i="1"/>
  <c r="O45" i="1"/>
  <c r="P45" i="1"/>
  <c r="Q45" i="1"/>
  <c r="O46" i="1"/>
  <c r="P46" i="1"/>
  <c r="Q46" i="1"/>
  <c r="Q8" i="1"/>
  <c r="O8" i="1"/>
  <c r="P8" i="1"/>
  <c r="W10" i="9" l="1"/>
  <c r="W9" i="9"/>
  <c r="W8" i="9"/>
  <c r="G8" i="1" l="1"/>
  <c r="O8" i="12" l="1"/>
  <c r="N8" i="12"/>
  <c r="R64" i="1"/>
  <c r="N64" i="1"/>
  <c r="O64" i="1"/>
  <c r="P64" i="1"/>
  <c r="Q64" i="1"/>
  <c r="A45" i="14" l="1"/>
  <c r="A46" i="14"/>
  <c r="A47" i="14"/>
  <c r="A48" i="14"/>
  <c r="A49" i="14"/>
  <c r="A50" i="14"/>
  <c r="A51" i="14"/>
  <c r="A52" i="14"/>
  <c r="A53" i="14"/>
  <c r="A54" i="14"/>
  <c r="P57" i="14" l="1"/>
  <c r="P47" i="1" s="1"/>
  <c r="N74" i="5" s="1"/>
  <c r="Q57" i="14"/>
  <c r="Q47" i="1" s="1"/>
  <c r="E446" i="13"/>
  <c r="D446" i="13"/>
  <c r="E445" i="13"/>
  <c r="D445" i="13"/>
  <c r="E444" i="13"/>
  <c r="D444" i="13"/>
  <c r="E443" i="13"/>
  <c r="D443" i="13"/>
  <c r="E586" i="13"/>
  <c r="D586" i="13"/>
  <c r="E585" i="13"/>
  <c r="D585" i="13"/>
  <c r="E584" i="13"/>
  <c r="D584" i="13"/>
  <c r="E583" i="13"/>
  <c r="D583" i="13"/>
  <c r="D8" i="4" l="1"/>
  <c r="D9" i="4"/>
  <c r="D10" i="4"/>
  <c r="D11" i="4"/>
  <c r="D12" i="4"/>
  <c r="D13" i="4"/>
  <c r="D14" i="4"/>
  <c r="D15" i="4"/>
  <c r="D16" i="4"/>
  <c r="D17" i="4"/>
  <c r="D18" i="4"/>
  <c r="D19" i="4"/>
  <c r="D20" i="4"/>
  <c r="D21" i="4"/>
  <c r="D22" i="4"/>
  <c r="D23" i="4"/>
  <c r="D24" i="4"/>
  <c r="D25" i="4"/>
  <c r="D26" i="4"/>
  <c r="D27" i="4"/>
  <c r="D28" i="4"/>
  <c r="D29" i="4"/>
  <c r="D7" i="4"/>
  <c r="D30" i="4" l="1"/>
  <c r="D587" i="13" l="1"/>
  <c r="D588" i="13"/>
  <c r="D589" i="13"/>
  <c r="D590" i="13"/>
  <c r="D582" i="13"/>
  <c r="D159" i="13"/>
  <c r="D160" i="13"/>
  <c r="D161" i="13"/>
  <c r="D162" i="13"/>
  <c r="D158" i="13"/>
  <c r="E159" i="13"/>
  <c r="E160" i="13"/>
  <c r="E161" i="13"/>
  <c r="E162" i="13"/>
  <c r="E163" i="13"/>
  <c r="E164" i="13"/>
  <c r="E165" i="13"/>
  <c r="E166" i="13"/>
  <c r="E167" i="13"/>
  <c r="E168" i="13"/>
  <c r="E169" i="13"/>
  <c r="E170" i="13"/>
  <c r="E171" i="13"/>
  <c r="E172" i="13"/>
  <c r="E173" i="13"/>
  <c r="E174" i="13"/>
  <c r="E175" i="13"/>
  <c r="E176" i="13"/>
  <c r="E177" i="13"/>
  <c r="E178" i="13"/>
  <c r="E179" i="13"/>
  <c r="E180" i="13"/>
  <c r="E181" i="13"/>
  <c r="E182" i="13"/>
  <c r="E183" i="13"/>
  <c r="E184" i="13"/>
  <c r="E185" i="13"/>
  <c r="E186" i="13"/>
  <c r="E187" i="13"/>
  <c r="E188" i="13"/>
  <c r="E189" i="13"/>
  <c r="E190" i="13"/>
  <c r="E191" i="13"/>
  <c r="E192" i="13"/>
  <c r="E193" i="13"/>
  <c r="E194" i="13"/>
  <c r="E195" i="13"/>
  <c r="E196" i="13"/>
  <c r="E197" i="13"/>
  <c r="E198" i="13"/>
  <c r="E199" i="13"/>
  <c r="E200" i="13"/>
  <c r="E201" i="13"/>
  <c r="E202" i="13"/>
  <c r="E203" i="13"/>
  <c r="E204" i="13"/>
  <c r="E205" i="13"/>
  <c r="E206" i="13"/>
  <c r="E207" i="13"/>
  <c r="E208" i="13"/>
  <c r="E209" i="13"/>
  <c r="E210" i="13"/>
  <c r="E211" i="13"/>
  <c r="E212" i="13"/>
  <c r="E213" i="13"/>
  <c r="E214" i="13"/>
  <c r="E215" i="13"/>
  <c r="E216" i="13"/>
  <c r="E217" i="13"/>
  <c r="E218" i="13"/>
  <c r="E219" i="13"/>
  <c r="E220" i="13"/>
  <c r="E221" i="13"/>
  <c r="E222" i="13"/>
  <c r="E223" i="13"/>
  <c r="E224" i="13"/>
  <c r="E225" i="13"/>
  <c r="E226" i="13"/>
  <c r="E227" i="13"/>
  <c r="E228" i="13"/>
  <c r="E229" i="13"/>
  <c r="E230" i="13"/>
  <c r="E231" i="13"/>
  <c r="E232" i="13"/>
  <c r="E233" i="13"/>
  <c r="E234" i="13"/>
  <c r="E235" i="13"/>
  <c r="E236" i="13"/>
  <c r="E237" i="13"/>
  <c r="E238" i="13"/>
  <c r="E239" i="13"/>
  <c r="E240" i="13"/>
  <c r="E241" i="13"/>
  <c r="E242" i="13"/>
  <c r="E243" i="13"/>
  <c r="E244" i="13"/>
  <c r="E245" i="13"/>
  <c r="E246" i="13"/>
  <c r="E247" i="13"/>
  <c r="E248" i="13"/>
  <c r="E249" i="13"/>
  <c r="E250" i="13"/>
  <c r="E251" i="13"/>
  <c r="E252" i="13"/>
  <c r="E253" i="13"/>
  <c r="E254" i="13"/>
  <c r="E255" i="13"/>
  <c r="E256" i="13"/>
  <c r="E257" i="13"/>
  <c r="E258" i="13"/>
  <c r="E259" i="13"/>
  <c r="E260" i="13"/>
  <c r="E261" i="13"/>
  <c r="E262" i="13"/>
  <c r="E263" i="13"/>
  <c r="E264" i="13"/>
  <c r="E265" i="13"/>
  <c r="E266" i="13"/>
  <c r="E267" i="13"/>
  <c r="E268" i="13"/>
  <c r="E269" i="13"/>
  <c r="E270" i="13"/>
  <c r="E271" i="13"/>
  <c r="E272" i="13"/>
  <c r="E273" i="13"/>
  <c r="E274" i="13"/>
  <c r="E275" i="13"/>
  <c r="E276" i="13"/>
  <c r="E277" i="13"/>
  <c r="E278" i="13"/>
  <c r="E279" i="13"/>
  <c r="E280" i="13"/>
  <c r="E281" i="13"/>
  <c r="E282" i="13"/>
  <c r="E283" i="13"/>
  <c r="E284" i="13"/>
  <c r="E285" i="13"/>
  <c r="E286" i="13"/>
  <c r="E287" i="13"/>
  <c r="E288" i="13"/>
  <c r="E289" i="13"/>
  <c r="E290" i="13"/>
  <c r="E291" i="13"/>
  <c r="E292" i="13"/>
  <c r="E293" i="13"/>
  <c r="E294" i="13"/>
  <c r="E295" i="13"/>
  <c r="E296" i="13"/>
  <c r="E297" i="13"/>
  <c r="E298" i="13"/>
  <c r="E299" i="13"/>
  <c r="E300" i="13"/>
  <c r="E301" i="13"/>
  <c r="E302" i="13"/>
  <c r="E303" i="13"/>
  <c r="E304" i="13"/>
  <c r="E305" i="13"/>
  <c r="E306" i="13"/>
  <c r="E307" i="13"/>
  <c r="E308" i="13"/>
  <c r="E309" i="13"/>
  <c r="E310" i="13"/>
  <c r="E311" i="13"/>
  <c r="E312" i="13"/>
  <c r="E313" i="13"/>
  <c r="E314" i="13"/>
  <c r="E315" i="13"/>
  <c r="E316" i="13"/>
  <c r="E317" i="13"/>
  <c r="E318" i="13"/>
  <c r="E319" i="13"/>
  <c r="E320" i="13"/>
  <c r="E321" i="13"/>
  <c r="E322" i="13"/>
  <c r="E323" i="13"/>
  <c r="E324" i="13"/>
  <c r="E325" i="13"/>
  <c r="E326" i="13"/>
  <c r="E327" i="13"/>
  <c r="E328" i="13"/>
  <c r="E329" i="13"/>
  <c r="E330" i="13"/>
  <c r="E331" i="13"/>
  <c r="E332" i="13"/>
  <c r="E333" i="13"/>
  <c r="E334" i="13"/>
  <c r="E335" i="13"/>
  <c r="E336" i="13"/>
  <c r="E337" i="13"/>
  <c r="E338" i="13"/>
  <c r="E339" i="13"/>
  <c r="E340" i="13"/>
  <c r="E341" i="13"/>
  <c r="E342" i="13"/>
  <c r="E343" i="13"/>
  <c r="E344" i="13"/>
  <c r="E345" i="13"/>
  <c r="E346" i="13"/>
  <c r="E347" i="13"/>
  <c r="E348" i="13"/>
  <c r="E349" i="13"/>
  <c r="E350" i="13"/>
  <c r="E351" i="13"/>
  <c r="E352" i="13"/>
  <c r="E353" i="13"/>
  <c r="E354" i="13"/>
  <c r="E355" i="13"/>
  <c r="E356" i="13"/>
  <c r="E357" i="13"/>
  <c r="E358" i="13"/>
  <c r="E359" i="13"/>
  <c r="E360" i="13"/>
  <c r="E361" i="13"/>
  <c r="E362" i="13"/>
  <c r="E363" i="13"/>
  <c r="E364" i="13"/>
  <c r="E365" i="13"/>
  <c r="E366" i="13"/>
  <c r="E367" i="13"/>
  <c r="E368" i="13"/>
  <c r="E369" i="13"/>
  <c r="E370" i="13"/>
  <c r="E371" i="13"/>
  <c r="E372" i="13"/>
  <c r="E373" i="13"/>
  <c r="E374" i="13"/>
  <c r="E375" i="13"/>
  <c r="E376" i="13"/>
  <c r="E377" i="13"/>
  <c r="E378" i="13"/>
  <c r="E379" i="13"/>
  <c r="E380" i="13"/>
  <c r="E381" i="13"/>
  <c r="E382" i="13"/>
  <c r="E383" i="13"/>
  <c r="E384" i="13"/>
  <c r="E385" i="13"/>
  <c r="E386" i="13"/>
  <c r="E387" i="13"/>
  <c r="E388" i="13"/>
  <c r="E389" i="13"/>
  <c r="E390" i="13"/>
  <c r="E391" i="13"/>
  <c r="E392" i="13"/>
  <c r="E393" i="13"/>
  <c r="E394" i="13"/>
  <c r="E395" i="13"/>
  <c r="E396" i="13"/>
  <c r="E397" i="13"/>
  <c r="E398" i="13"/>
  <c r="E399" i="13"/>
  <c r="E400" i="13"/>
  <c r="E401" i="13"/>
  <c r="E402" i="13"/>
  <c r="E403" i="13"/>
  <c r="E404" i="13"/>
  <c r="E405" i="13"/>
  <c r="E406" i="13"/>
  <c r="E407" i="13"/>
  <c r="E408" i="13"/>
  <c r="E409" i="13"/>
  <c r="E410" i="13"/>
  <c r="E411" i="13"/>
  <c r="E412" i="13"/>
  <c r="E413" i="13"/>
  <c r="E414" i="13"/>
  <c r="E415" i="13"/>
  <c r="E416" i="13"/>
  <c r="E417" i="13"/>
  <c r="E418" i="13"/>
  <c r="E419" i="13"/>
  <c r="E420" i="13"/>
  <c r="E421" i="13"/>
  <c r="E422" i="13"/>
  <c r="E423" i="13"/>
  <c r="E424" i="13"/>
  <c r="E425" i="13"/>
  <c r="E426" i="13"/>
  <c r="E427" i="13"/>
  <c r="E428" i="13"/>
  <c r="E429" i="13"/>
  <c r="E430" i="13"/>
  <c r="E431" i="13"/>
  <c r="E432" i="13"/>
  <c r="E433" i="13"/>
  <c r="E434" i="13"/>
  <c r="E435" i="13"/>
  <c r="E436" i="13"/>
  <c r="E437" i="13"/>
  <c r="E438" i="13"/>
  <c r="E439" i="13"/>
  <c r="E440" i="13"/>
  <c r="E441" i="13"/>
  <c r="E442" i="13"/>
  <c r="E447" i="13"/>
  <c r="E448" i="13"/>
  <c r="E449" i="13"/>
  <c r="E450" i="13"/>
  <c r="E451" i="13"/>
  <c r="E452" i="13"/>
  <c r="E453" i="13"/>
  <c r="E454" i="13"/>
  <c r="E455" i="13"/>
  <c r="E456" i="13"/>
  <c r="E457" i="13"/>
  <c r="E458" i="13"/>
  <c r="E459" i="13"/>
  <c r="E460" i="13"/>
  <c r="E461" i="13"/>
  <c r="E462" i="13"/>
  <c r="E463" i="13"/>
  <c r="E464" i="13"/>
  <c r="E465" i="13"/>
  <c r="E466" i="13"/>
  <c r="E467" i="13"/>
  <c r="E468" i="13"/>
  <c r="E469" i="13"/>
  <c r="E470" i="13"/>
  <c r="E471" i="13"/>
  <c r="E472" i="13"/>
  <c r="E473" i="13"/>
  <c r="E474" i="13"/>
  <c r="E475" i="13"/>
  <c r="E476" i="13"/>
  <c r="E477" i="13"/>
  <c r="E478" i="13"/>
  <c r="E479" i="13"/>
  <c r="E480" i="13"/>
  <c r="E481" i="13"/>
  <c r="E482" i="13"/>
  <c r="E483" i="13"/>
  <c r="E484" i="13"/>
  <c r="E485" i="13"/>
  <c r="E486" i="13"/>
  <c r="E487" i="13"/>
  <c r="E488" i="13"/>
  <c r="E489" i="13"/>
  <c r="E490" i="13"/>
  <c r="E491" i="13"/>
  <c r="E492" i="13"/>
  <c r="E493" i="13"/>
  <c r="E494" i="13"/>
  <c r="E495" i="13"/>
  <c r="E496" i="13"/>
  <c r="E497" i="13"/>
  <c r="E498" i="13"/>
  <c r="E499" i="13"/>
  <c r="E500" i="13"/>
  <c r="E501" i="13"/>
  <c r="E502" i="13"/>
  <c r="E503" i="13"/>
  <c r="E504" i="13"/>
  <c r="E505" i="13"/>
  <c r="E506" i="13"/>
  <c r="E507" i="13"/>
  <c r="E508" i="13"/>
  <c r="E509" i="13"/>
  <c r="E510" i="13"/>
  <c r="E511" i="13"/>
  <c r="E512" i="13"/>
  <c r="E513" i="13"/>
  <c r="E514" i="13"/>
  <c r="E515" i="13"/>
  <c r="E516" i="13"/>
  <c r="E517" i="13"/>
  <c r="E518" i="13"/>
  <c r="E519" i="13"/>
  <c r="E520" i="13"/>
  <c r="E521" i="13"/>
  <c r="E522" i="13"/>
  <c r="E523" i="13"/>
  <c r="E524" i="13"/>
  <c r="E525" i="13"/>
  <c r="E526" i="13"/>
  <c r="E527" i="13"/>
  <c r="E528" i="13"/>
  <c r="E529" i="13"/>
  <c r="E530" i="13"/>
  <c r="E531" i="13"/>
  <c r="E532" i="13"/>
  <c r="E533" i="13"/>
  <c r="E534" i="13"/>
  <c r="E535" i="13"/>
  <c r="E536" i="13"/>
  <c r="E537" i="13"/>
  <c r="E538" i="13"/>
  <c r="E539" i="13"/>
  <c r="E540" i="13"/>
  <c r="E541" i="13"/>
  <c r="E542" i="13"/>
  <c r="E543" i="13"/>
  <c r="E544" i="13"/>
  <c r="E545" i="13"/>
  <c r="E546" i="13"/>
  <c r="E547" i="13"/>
  <c r="E548" i="13"/>
  <c r="E549" i="13"/>
  <c r="E550" i="13"/>
  <c r="E551" i="13"/>
  <c r="E552" i="13"/>
  <c r="E553" i="13"/>
  <c r="E554" i="13"/>
  <c r="E555" i="13"/>
  <c r="E556" i="13"/>
  <c r="E557" i="13"/>
  <c r="E558" i="13"/>
  <c r="E559" i="13"/>
  <c r="E560" i="13"/>
  <c r="E561" i="13"/>
  <c r="E562" i="13"/>
  <c r="E563" i="13"/>
  <c r="E564" i="13"/>
  <c r="E565" i="13"/>
  <c r="E566" i="13"/>
  <c r="E567" i="13"/>
  <c r="E568" i="13"/>
  <c r="E569" i="13"/>
  <c r="E570" i="13"/>
  <c r="E571" i="13"/>
  <c r="E572" i="13"/>
  <c r="E573" i="13"/>
  <c r="E574" i="13"/>
  <c r="E575" i="13"/>
  <c r="E576" i="13"/>
  <c r="E577" i="13"/>
  <c r="E578" i="13"/>
  <c r="E579" i="13"/>
  <c r="E580" i="13"/>
  <c r="E581" i="13"/>
  <c r="E582" i="13"/>
  <c r="E587" i="13"/>
  <c r="E588" i="13"/>
  <c r="E589" i="13"/>
  <c r="E590" i="13"/>
  <c r="E158" i="13"/>
  <c r="E3" i="13" l="1"/>
  <c r="M64" i="1" l="1"/>
  <c r="L64" i="1"/>
  <c r="K64" i="1"/>
  <c r="I64" i="1"/>
  <c r="H64" i="1"/>
  <c r="G64" i="1"/>
  <c r="F64" i="1"/>
  <c r="U90" i="5"/>
  <c r="U149" i="5"/>
  <c r="T119" i="5"/>
  <c r="U62" i="5"/>
  <c r="S45" i="14" l="1"/>
  <c r="S46" i="14"/>
  <c r="S47" i="14"/>
  <c r="S48" i="14"/>
  <c r="S49" i="14"/>
  <c r="S50" i="14"/>
  <c r="S51" i="14"/>
  <c r="S52" i="14"/>
  <c r="S53" i="14"/>
  <c r="S54" i="14"/>
  <c r="R57" i="14"/>
  <c r="R47" i="1" s="1"/>
  <c r="D57" i="14"/>
  <c r="D47" i="1" s="1"/>
  <c r="S56" i="14"/>
  <c r="A56" i="14"/>
  <c r="S55" i="14"/>
  <c r="A55" i="14"/>
  <c r="S44" i="14"/>
  <c r="A44" i="14"/>
  <c r="S43" i="14"/>
  <c r="A43" i="14"/>
  <c r="S42" i="14"/>
  <c r="A42" i="14"/>
  <c r="S41" i="14"/>
  <c r="A41" i="14"/>
  <c r="S40" i="14"/>
  <c r="A40" i="14"/>
  <c r="S39" i="14"/>
  <c r="A39" i="14"/>
  <c r="S38" i="14"/>
  <c r="A38" i="14"/>
  <c r="S37" i="14"/>
  <c r="A37" i="14"/>
  <c r="S36" i="14"/>
  <c r="A36" i="14"/>
  <c r="S35" i="14"/>
  <c r="A35" i="14"/>
  <c r="S34" i="14"/>
  <c r="A34" i="14"/>
  <c r="S33" i="14"/>
  <c r="A33" i="14"/>
  <c r="S32" i="14"/>
  <c r="A32" i="14"/>
  <c r="S31" i="14"/>
  <c r="A31" i="14"/>
  <c r="S30" i="14"/>
  <c r="A30" i="14"/>
  <c r="S29" i="14"/>
  <c r="A29" i="14"/>
  <c r="S28" i="14"/>
  <c r="A28" i="14"/>
  <c r="S27" i="14"/>
  <c r="A27" i="14"/>
  <c r="S26" i="14"/>
  <c r="A26" i="14"/>
  <c r="S25" i="14"/>
  <c r="A25" i="14"/>
  <c r="S24" i="14"/>
  <c r="A24" i="14"/>
  <c r="S23" i="14"/>
  <c r="A23" i="14"/>
  <c r="S22" i="14"/>
  <c r="A22" i="14"/>
  <c r="S21" i="14"/>
  <c r="A21" i="14"/>
  <c r="S20" i="14"/>
  <c r="A20" i="14"/>
  <c r="S19" i="14"/>
  <c r="A19" i="14"/>
  <c r="S18" i="14"/>
  <c r="A18" i="14"/>
  <c r="S17" i="14"/>
  <c r="A17" i="14"/>
  <c r="S16" i="14"/>
  <c r="A16" i="14"/>
  <c r="S15" i="14"/>
  <c r="A15" i="14"/>
  <c r="S14" i="14"/>
  <c r="A14" i="14"/>
  <c r="S13" i="14"/>
  <c r="A13" i="14"/>
  <c r="S12" i="14"/>
  <c r="A12" i="14"/>
  <c r="S11" i="14"/>
  <c r="A11" i="14"/>
  <c r="S10" i="14"/>
  <c r="A10" i="14"/>
  <c r="S9" i="14"/>
  <c r="A9" i="14"/>
  <c r="S8" i="14"/>
  <c r="A8" i="14"/>
  <c r="O8" i="14" s="1"/>
  <c r="F2" i="14"/>
  <c r="R1" i="14"/>
  <c r="C70" i="5" l="1"/>
  <c r="N72" i="5"/>
  <c r="S57" i="14"/>
  <c r="B6" i="4"/>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E4" i="13"/>
  <c r="E5" i="13"/>
  <c r="E6" i="13"/>
  <c r="E7" i="13"/>
  <c r="E8" i="13"/>
  <c r="E9" i="13"/>
  <c r="E10" i="13"/>
  <c r="E11" i="13"/>
  <c r="E12" i="13"/>
  <c r="E13" i="13"/>
  <c r="E14" i="13"/>
  <c r="E15" i="13"/>
  <c r="E16" i="13"/>
  <c r="E17" i="13"/>
  <c r="E18" i="13"/>
  <c r="E19" i="13"/>
  <c r="E20" i="13"/>
  <c r="E21" i="13"/>
  <c r="E22" i="13"/>
  <c r="E23" i="13"/>
  <c r="E24" i="13"/>
  <c r="E25" i="13"/>
  <c r="E26" i="13"/>
  <c r="E27" i="13"/>
  <c r="E28" i="13"/>
  <c r="E29" i="13"/>
  <c r="E30" i="13"/>
  <c r="E31" i="13"/>
  <c r="E32" i="13"/>
  <c r="E33" i="13"/>
  <c r="E34" i="13"/>
  <c r="E35" i="13"/>
  <c r="E36" i="13"/>
  <c r="E37" i="13"/>
  <c r="E38" i="13"/>
  <c r="E39" i="13"/>
  <c r="E40" i="13"/>
  <c r="E41" i="13"/>
  <c r="E42" i="13"/>
  <c r="E43" i="13"/>
  <c r="E44" i="13"/>
  <c r="E45" i="13"/>
  <c r="E46" i="13"/>
  <c r="E47" i="13"/>
  <c r="E48" i="13"/>
  <c r="E49" i="13"/>
  <c r="E50" i="13"/>
  <c r="E51" i="13"/>
  <c r="E52" i="13"/>
  <c r="E53" i="13"/>
  <c r="E54" i="13"/>
  <c r="E55" i="13"/>
  <c r="E56" i="13"/>
  <c r="E57" i="13"/>
  <c r="E58" i="13"/>
  <c r="E59" i="13"/>
  <c r="E60" i="13"/>
  <c r="E61" i="13"/>
  <c r="E62" i="13"/>
  <c r="E63" i="13"/>
  <c r="E64" i="13"/>
  <c r="E65" i="13"/>
  <c r="E66" i="13"/>
  <c r="E67" i="13"/>
  <c r="E68" i="13"/>
  <c r="E69" i="13"/>
  <c r="E70" i="13"/>
  <c r="E71" i="13"/>
  <c r="E72" i="13"/>
  <c r="E73" i="13"/>
  <c r="E74" i="13"/>
  <c r="E75" i="13"/>
  <c r="E76" i="13"/>
  <c r="E77" i="13"/>
  <c r="E78" i="13"/>
  <c r="E79" i="13"/>
  <c r="E80" i="13"/>
  <c r="E81" i="13"/>
  <c r="E82" i="13"/>
  <c r="E83" i="13"/>
  <c r="E84" i="13"/>
  <c r="E85" i="13"/>
  <c r="E86" i="13"/>
  <c r="E87" i="13"/>
  <c r="E88" i="13"/>
  <c r="E89" i="13"/>
  <c r="E90" i="13"/>
  <c r="E91" i="13"/>
  <c r="E92" i="13"/>
  <c r="E93" i="13"/>
  <c r="E94" i="13"/>
  <c r="E95" i="13"/>
  <c r="E96" i="13"/>
  <c r="E97" i="13"/>
  <c r="E98" i="13"/>
  <c r="E99" i="13"/>
  <c r="E100" i="13"/>
  <c r="E101" i="13"/>
  <c r="E102" i="13"/>
  <c r="E103" i="13"/>
  <c r="E104" i="13"/>
  <c r="E105" i="13"/>
  <c r="E106" i="13"/>
  <c r="E107" i="13"/>
  <c r="E108" i="13"/>
  <c r="E109" i="13"/>
  <c r="E110" i="13"/>
  <c r="E111" i="13"/>
  <c r="E112" i="13"/>
  <c r="E113" i="13"/>
  <c r="E114" i="13"/>
  <c r="E115" i="13"/>
  <c r="E116" i="13"/>
  <c r="E117" i="13"/>
  <c r="E118" i="13"/>
  <c r="E119" i="13"/>
  <c r="E120" i="13"/>
  <c r="E121" i="13"/>
  <c r="E122" i="13"/>
  <c r="E123" i="13"/>
  <c r="E124" i="13"/>
  <c r="E125" i="13"/>
  <c r="E126" i="13"/>
  <c r="E127" i="13"/>
  <c r="E128" i="13"/>
  <c r="E129" i="13"/>
  <c r="E130" i="13"/>
  <c r="E131" i="13"/>
  <c r="E132" i="13"/>
  <c r="E133" i="13"/>
  <c r="E134" i="13"/>
  <c r="E135" i="13"/>
  <c r="E136" i="13"/>
  <c r="E137" i="13"/>
  <c r="E138" i="13"/>
  <c r="E139" i="13"/>
  <c r="E140" i="13"/>
  <c r="E141" i="13"/>
  <c r="E142" i="13"/>
  <c r="E143" i="13"/>
  <c r="E144" i="13"/>
  <c r="E145" i="13"/>
  <c r="E146" i="13"/>
  <c r="E147" i="13"/>
  <c r="E148" i="13"/>
  <c r="E149" i="13"/>
  <c r="E150" i="13"/>
  <c r="E151" i="13"/>
  <c r="E152" i="13"/>
  <c r="E153" i="13"/>
  <c r="E154" i="13"/>
  <c r="E155" i="13"/>
  <c r="E156" i="13"/>
  <c r="E157" i="13"/>
  <c r="A8" i="1"/>
  <c r="D4" i="13"/>
  <c r="D5" i="13"/>
  <c r="D6" i="13"/>
  <c r="D7" i="13"/>
  <c r="D8" i="13"/>
  <c r="D9" i="13"/>
  <c r="D10" i="13"/>
  <c r="D11" i="13"/>
  <c r="D12" i="13"/>
  <c r="D13" i="13"/>
  <c r="D14" i="13"/>
  <c r="D15" i="13"/>
  <c r="D16" i="13"/>
  <c r="D17" i="13"/>
  <c r="D18" i="13"/>
  <c r="D19" i="13"/>
  <c r="D20" i="13"/>
  <c r="D21" i="13"/>
  <c r="D22" i="13"/>
  <c r="D23" i="13"/>
  <c r="D24" i="13"/>
  <c r="D25" i="13"/>
  <c r="D26" i="13"/>
  <c r="D27" i="13"/>
  <c r="D28" i="13"/>
  <c r="D29" i="13"/>
  <c r="D30" i="13"/>
  <c r="D31" i="13"/>
  <c r="D32" i="13"/>
  <c r="D33" i="13"/>
  <c r="D34" i="13"/>
  <c r="D35" i="13"/>
  <c r="D36" i="13"/>
  <c r="D37" i="13"/>
  <c r="D38" i="13"/>
  <c r="D39" i="13"/>
  <c r="D40" i="13"/>
  <c r="D41" i="13"/>
  <c r="D42" i="13"/>
  <c r="D43" i="13"/>
  <c r="D44" i="13"/>
  <c r="D45" i="13"/>
  <c r="D46" i="13"/>
  <c r="D47" i="13"/>
  <c r="D48" i="13"/>
  <c r="D49" i="13"/>
  <c r="D50" i="13"/>
  <c r="D51" i="13"/>
  <c r="D52" i="13"/>
  <c r="D53" i="13"/>
  <c r="D54" i="13"/>
  <c r="D55" i="13"/>
  <c r="D56" i="13"/>
  <c r="D57" i="13"/>
  <c r="D58" i="13"/>
  <c r="D59" i="13"/>
  <c r="D60" i="13"/>
  <c r="D61" i="13"/>
  <c r="D62" i="13"/>
  <c r="D63" i="13"/>
  <c r="D64" i="13"/>
  <c r="D65" i="13"/>
  <c r="D66" i="13"/>
  <c r="D67" i="13"/>
  <c r="D68" i="13"/>
  <c r="D69" i="13"/>
  <c r="D70" i="13"/>
  <c r="D71" i="13"/>
  <c r="D72" i="13"/>
  <c r="D73" i="13"/>
  <c r="D74" i="13"/>
  <c r="D75" i="13"/>
  <c r="D76" i="13"/>
  <c r="D77" i="13"/>
  <c r="D78" i="13"/>
  <c r="D79" i="13"/>
  <c r="D80" i="13"/>
  <c r="D81" i="13"/>
  <c r="D82" i="13"/>
  <c r="D83" i="13"/>
  <c r="D84" i="13"/>
  <c r="D85" i="13"/>
  <c r="D86" i="13"/>
  <c r="D87" i="13"/>
  <c r="D88" i="13"/>
  <c r="D89" i="13"/>
  <c r="D90" i="13"/>
  <c r="D91" i="13"/>
  <c r="D92" i="13"/>
  <c r="D93" i="13"/>
  <c r="D94" i="13"/>
  <c r="D95" i="13"/>
  <c r="D96" i="13"/>
  <c r="D97" i="13"/>
  <c r="D98" i="13"/>
  <c r="D99" i="13"/>
  <c r="D100" i="13"/>
  <c r="D101" i="13"/>
  <c r="D102" i="13"/>
  <c r="D103" i="13"/>
  <c r="D104" i="13"/>
  <c r="D105" i="13"/>
  <c r="D106" i="13"/>
  <c r="D107" i="13"/>
  <c r="D108" i="13"/>
  <c r="D109" i="13"/>
  <c r="D110" i="13"/>
  <c r="D111" i="13"/>
  <c r="D112" i="13"/>
  <c r="D113" i="13"/>
  <c r="D114" i="13"/>
  <c r="D115" i="13"/>
  <c r="D116" i="13"/>
  <c r="D117" i="13"/>
  <c r="D118" i="13"/>
  <c r="D119" i="13"/>
  <c r="D120" i="13"/>
  <c r="D121" i="13"/>
  <c r="D122" i="13"/>
  <c r="D123" i="13"/>
  <c r="D124" i="13"/>
  <c r="D125" i="13"/>
  <c r="D126" i="13"/>
  <c r="D127" i="13"/>
  <c r="D128" i="13"/>
  <c r="D129" i="13"/>
  <c r="D130" i="13"/>
  <c r="D131" i="13"/>
  <c r="D132" i="13"/>
  <c r="D133" i="13"/>
  <c r="D134" i="13"/>
  <c r="D135" i="13"/>
  <c r="D136" i="13"/>
  <c r="D137" i="13"/>
  <c r="D138" i="13"/>
  <c r="D139" i="13"/>
  <c r="D140" i="13"/>
  <c r="D141" i="13"/>
  <c r="D142" i="13"/>
  <c r="D143" i="13"/>
  <c r="D144" i="13"/>
  <c r="D145" i="13"/>
  <c r="D146" i="13"/>
  <c r="D147" i="13"/>
  <c r="D148" i="13"/>
  <c r="D149" i="13"/>
  <c r="D150" i="13"/>
  <c r="D151" i="13"/>
  <c r="D152" i="13"/>
  <c r="D153" i="13"/>
  <c r="D154" i="13"/>
  <c r="D155" i="13"/>
  <c r="D156" i="13"/>
  <c r="D157" i="13"/>
  <c r="D163" i="13"/>
  <c r="D164" i="13"/>
  <c r="D165" i="13"/>
  <c r="D166" i="13"/>
  <c r="D167" i="13"/>
  <c r="D168" i="13"/>
  <c r="D169" i="13"/>
  <c r="D170" i="13"/>
  <c r="D171" i="13"/>
  <c r="D172" i="13"/>
  <c r="D173" i="13"/>
  <c r="D174" i="13"/>
  <c r="D175" i="13"/>
  <c r="D176" i="13"/>
  <c r="D177" i="13"/>
  <c r="D178" i="13"/>
  <c r="D179" i="13"/>
  <c r="D180" i="13"/>
  <c r="D181" i="13"/>
  <c r="D182" i="13"/>
  <c r="D183" i="13"/>
  <c r="D184" i="13"/>
  <c r="D185" i="13"/>
  <c r="D186" i="13"/>
  <c r="D187" i="13"/>
  <c r="D188" i="13"/>
  <c r="D189" i="13"/>
  <c r="D190" i="13"/>
  <c r="D191" i="13"/>
  <c r="D192" i="13"/>
  <c r="D193" i="13"/>
  <c r="D194" i="13"/>
  <c r="D195" i="13"/>
  <c r="D196" i="13"/>
  <c r="D197" i="13"/>
  <c r="D198" i="13"/>
  <c r="D199" i="13"/>
  <c r="D200" i="13"/>
  <c r="D201" i="13"/>
  <c r="D202" i="13"/>
  <c r="D203" i="13"/>
  <c r="D204" i="13"/>
  <c r="D205" i="13"/>
  <c r="D206" i="13"/>
  <c r="D207" i="13"/>
  <c r="D208" i="13"/>
  <c r="D209" i="13"/>
  <c r="D210" i="13"/>
  <c r="D211" i="13"/>
  <c r="D212" i="13"/>
  <c r="D213" i="13"/>
  <c r="D214" i="13"/>
  <c r="D215" i="13"/>
  <c r="D216" i="13"/>
  <c r="D217" i="13"/>
  <c r="D218" i="13"/>
  <c r="D219" i="13"/>
  <c r="D220" i="13"/>
  <c r="D221" i="13"/>
  <c r="D222" i="13"/>
  <c r="D223" i="13"/>
  <c r="D224" i="13"/>
  <c r="D225" i="13"/>
  <c r="D226" i="13"/>
  <c r="D227" i="13"/>
  <c r="D228" i="13"/>
  <c r="D229" i="13"/>
  <c r="D230" i="13"/>
  <c r="D231" i="13"/>
  <c r="D232" i="13"/>
  <c r="D233" i="13"/>
  <c r="D234" i="13"/>
  <c r="D235" i="13"/>
  <c r="D236" i="13"/>
  <c r="D237" i="13"/>
  <c r="D238" i="13"/>
  <c r="D239" i="13"/>
  <c r="D240" i="13"/>
  <c r="D241" i="13"/>
  <c r="D242" i="13"/>
  <c r="D243" i="13"/>
  <c r="D244" i="13"/>
  <c r="D245" i="13"/>
  <c r="D246" i="13"/>
  <c r="D247" i="13"/>
  <c r="D248" i="13"/>
  <c r="D249" i="13"/>
  <c r="D250" i="13"/>
  <c r="D251" i="13"/>
  <c r="D252" i="13"/>
  <c r="D253" i="13"/>
  <c r="D254" i="13"/>
  <c r="D255" i="13"/>
  <c r="D256" i="13"/>
  <c r="D257" i="13"/>
  <c r="D258" i="13"/>
  <c r="D259" i="13"/>
  <c r="D260" i="13"/>
  <c r="D261" i="13"/>
  <c r="D262" i="13"/>
  <c r="D263" i="13"/>
  <c r="D264" i="13"/>
  <c r="D265" i="13"/>
  <c r="D266" i="13"/>
  <c r="D267" i="13"/>
  <c r="D268" i="13"/>
  <c r="D269" i="13"/>
  <c r="D270" i="13"/>
  <c r="D271" i="13"/>
  <c r="D272" i="13"/>
  <c r="D273" i="13"/>
  <c r="D274" i="13"/>
  <c r="D275" i="13"/>
  <c r="D276" i="13"/>
  <c r="D277" i="13"/>
  <c r="D278" i="13"/>
  <c r="D279" i="13"/>
  <c r="D280" i="13"/>
  <c r="D281" i="13"/>
  <c r="D282" i="13"/>
  <c r="D283" i="13"/>
  <c r="D284" i="13"/>
  <c r="D285" i="13"/>
  <c r="D286" i="13"/>
  <c r="D287" i="13"/>
  <c r="D288" i="13"/>
  <c r="D289" i="13"/>
  <c r="D290" i="13"/>
  <c r="D291" i="13"/>
  <c r="D292" i="13"/>
  <c r="D293" i="13"/>
  <c r="D294" i="13"/>
  <c r="D295" i="13"/>
  <c r="D296" i="13"/>
  <c r="D297" i="13"/>
  <c r="D298" i="13"/>
  <c r="D299" i="13"/>
  <c r="D300" i="13"/>
  <c r="D301" i="13"/>
  <c r="D302" i="13"/>
  <c r="D303" i="13"/>
  <c r="D304" i="13"/>
  <c r="D305" i="13"/>
  <c r="D306" i="13"/>
  <c r="D307" i="13"/>
  <c r="D308" i="13"/>
  <c r="D309" i="13"/>
  <c r="D310" i="13"/>
  <c r="D311" i="13"/>
  <c r="D312" i="13"/>
  <c r="D313" i="13"/>
  <c r="D314" i="13"/>
  <c r="D315" i="13"/>
  <c r="D316" i="13"/>
  <c r="D317" i="13"/>
  <c r="D318" i="13"/>
  <c r="D319" i="13"/>
  <c r="D320" i="13"/>
  <c r="D321" i="13"/>
  <c r="D322" i="13"/>
  <c r="D323" i="13"/>
  <c r="D324" i="13"/>
  <c r="D325" i="13"/>
  <c r="D326" i="13"/>
  <c r="D327" i="13"/>
  <c r="D328" i="13"/>
  <c r="D329" i="13"/>
  <c r="D330" i="13"/>
  <c r="D331" i="13"/>
  <c r="D332" i="13"/>
  <c r="D333" i="13"/>
  <c r="D334" i="13"/>
  <c r="D335" i="13"/>
  <c r="D336" i="13"/>
  <c r="D337" i="13"/>
  <c r="D338" i="13"/>
  <c r="D339" i="13"/>
  <c r="D340" i="13"/>
  <c r="D341" i="13"/>
  <c r="D342" i="13"/>
  <c r="D343" i="13"/>
  <c r="D344" i="13"/>
  <c r="D345" i="13"/>
  <c r="D346" i="13"/>
  <c r="D347" i="13"/>
  <c r="D348" i="13"/>
  <c r="D349" i="13"/>
  <c r="D350" i="13"/>
  <c r="D351" i="13"/>
  <c r="D352" i="13"/>
  <c r="D353" i="13"/>
  <c r="D354" i="13"/>
  <c r="D355" i="13"/>
  <c r="D356" i="13"/>
  <c r="D357" i="13"/>
  <c r="D358" i="13"/>
  <c r="D359" i="13"/>
  <c r="D360" i="13"/>
  <c r="D361" i="13"/>
  <c r="D362" i="13"/>
  <c r="D363" i="13"/>
  <c r="D364" i="13"/>
  <c r="D365" i="13"/>
  <c r="D366" i="13"/>
  <c r="D367" i="13"/>
  <c r="D368" i="13"/>
  <c r="D369" i="13"/>
  <c r="D370" i="13"/>
  <c r="D371" i="13"/>
  <c r="D372" i="13"/>
  <c r="D373" i="13"/>
  <c r="D374" i="13"/>
  <c r="D375" i="13"/>
  <c r="D376" i="13"/>
  <c r="D377" i="13"/>
  <c r="D378" i="13"/>
  <c r="D379" i="13"/>
  <c r="D380" i="13"/>
  <c r="D381" i="13"/>
  <c r="D382" i="13"/>
  <c r="D383" i="13"/>
  <c r="D384" i="13"/>
  <c r="D385" i="13"/>
  <c r="D386" i="13"/>
  <c r="D387" i="13"/>
  <c r="D388" i="13"/>
  <c r="D389" i="13"/>
  <c r="D390" i="13"/>
  <c r="D391" i="13"/>
  <c r="D392" i="13"/>
  <c r="D393" i="13"/>
  <c r="D394" i="13"/>
  <c r="D395" i="13"/>
  <c r="D396" i="13"/>
  <c r="D397" i="13"/>
  <c r="D398" i="13"/>
  <c r="D399" i="13"/>
  <c r="D400" i="13"/>
  <c r="D401" i="13"/>
  <c r="D402" i="13"/>
  <c r="D403" i="13"/>
  <c r="D404" i="13"/>
  <c r="D405" i="13"/>
  <c r="D406" i="13"/>
  <c r="D407" i="13"/>
  <c r="D408" i="13"/>
  <c r="D409" i="13"/>
  <c r="D410" i="13"/>
  <c r="D411" i="13"/>
  <c r="D412" i="13"/>
  <c r="D413" i="13"/>
  <c r="D414" i="13"/>
  <c r="D415" i="13"/>
  <c r="D416" i="13"/>
  <c r="D417" i="13"/>
  <c r="D418" i="13"/>
  <c r="D419" i="13"/>
  <c r="D420" i="13"/>
  <c r="D421" i="13"/>
  <c r="D422" i="13"/>
  <c r="D423" i="13"/>
  <c r="D424" i="13"/>
  <c r="D425" i="13"/>
  <c r="D426" i="13"/>
  <c r="D427" i="13"/>
  <c r="D428" i="13"/>
  <c r="D429" i="13"/>
  <c r="D430" i="13"/>
  <c r="D431" i="13"/>
  <c r="D432" i="13"/>
  <c r="D433" i="13"/>
  <c r="D434" i="13"/>
  <c r="D435" i="13"/>
  <c r="D436" i="13"/>
  <c r="D437" i="13"/>
  <c r="D438" i="13"/>
  <c r="D439" i="13"/>
  <c r="D440" i="13"/>
  <c r="D441" i="13"/>
  <c r="D442" i="13"/>
  <c r="D447" i="13"/>
  <c r="D448" i="13"/>
  <c r="D449" i="13"/>
  <c r="D450" i="13"/>
  <c r="D451" i="13"/>
  <c r="D452" i="13"/>
  <c r="D453" i="13"/>
  <c r="D454" i="13"/>
  <c r="D455" i="13"/>
  <c r="D456" i="13"/>
  <c r="D457" i="13"/>
  <c r="D458" i="13"/>
  <c r="D459" i="13"/>
  <c r="D460" i="13"/>
  <c r="D461" i="13"/>
  <c r="D462" i="13"/>
  <c r="D463" i="13"/>
  <c r="D464" i="13"/>
  <c r="D465" i="13"/>
  <c r="D466" i="13"/>
  <c r="D467" i="13"/>
  <c r="D468" i="13"/>
  <c r="D469" i="13"/>
  <c r="D470" i="13"/>
  <c r="D471" i="13"/>
  <c r="D472" i="13"/>
  <c r="D473" i="13"/>
  <c r="D474" i="13"/>
  <c r="D475" i="13"/>
  <c r="D476" i="13"/>
  <c r="D477" i="13"/>
  <c r="D478" i="13"/>
  <c r="D479" i="13"/>
  <c r="D480" i="13"/>
  <c r="D481" i="13"/>
  <c r="D482" i="13"/>
  <c r="D483" i="13"/>
  <c r="D484" i="13"/>
  <c r="D485" i="13"/>
  <c r="D486" i="13"/>
  <c r="D487" i="13"/>
  <c r="D488" i="13"/>
  <c r="D489" i="13"/>
  <c r="D490" i="13"/>
  <c r="D491" i="13"/>
  <c r="D492" i="13"/>
  <c r="D493" i="13"/>
  <c r="D494" i="13"/>
  <c r="D495" i="13"/>
  <c r="D496" i="13"/>
  <c r="D497" i="13"/>
  <c r="D498" i="13"/>
  <c r="D499" i="13"/>
  <c r="D500" i="13"/>
  <c r="D501" i="13"/>
  <c r="D502" i="13"/>
  <c r="D503" i="13"/>
  <c r="D504" i="13"/>
  <c r="D505" i="13"/>
  <c r="D506" i="13"/>
  <c r="D507" i="13"/>
  <c r="D508" i="13"/>
  <c r="D509" i="13"/>
  <c r="D510" i="13"/>
  <c r="D511" i="13"/>
  <c r="D512" i="13"/>
  <c r="D513" i="13"/>
  <c r="D514" i="13"/>
  <c r="D515" i="13"/>
  <c r="D516" i="13"/>
  <c r="D517" i="13"/>
  <c r="D518" i="13"/>
  <c r="D519" i="13"/>
  <c r="D520" i="13"/>
  <c r="D521" i="13"/>
  <c r="D522" i="13"/>
  <c r="D523" i="13"/>
  <c r="D524" i="13"/>
  <c r="D525" i="13"/>
  <c r="D526" i="13"/>
  <c r="D527" i="13"/>
  <c r="D528" i="13"/>
  <c r="D529" i="13"/>
  <c r="D530" i="13"/>
  <c r="D531" i="13"/>
  <c r="D532" i="13"/>
  <c r="D533" i="13"/>
  <c r="D534" i="13"/>
  <c r="D535" i="13"/>
  <c r="D536" i="13"/>
  <c r="D537" i="13"/>
  <c r="D538" i="13"/>
  <c r="D539" i="13"/>
  <c r="D540" i="13"/>
  <c r="D541" i="13"/>
  <c r="D542" i="13"/>
  <c r="D543" i="13"/>
  <c r="D544" i="13"/>
  <c r="D545" i="13"/>
  <c r="D546" i="13"/>
  <c r="D547" i="13"/>
  <c r="D548" i="13"/>
  <c r="D549" i="13"/>
  <c r="D550" i="13"/>
  <c r="D551" i="13"/>
  <c r="D552" i="13"/>
  <c r="D553" i="13"/>
  <c r="D554" i="13"/>
  <c r="D555" i="13"/>
  <c r="D556" i="13"/>
  <c r="D557" i="13"/>
  <c r="D558" i="13"/>
  <c r="D559" i="13"/>
  <c r="D560" i="13"/>
  <c r="D561" i="13"/>
  <c r="D562" i="13"/>
  <c r="D563" i="13"/>
  <c r="D564" i="13"/>
  <c r="D565" i="13"/>
  <c r="D566" i="13"/>
  <c r="D567" i="13"/>
  <c r="D568" i="13"/>
  <c r="D569" i="13"/>
  <c r="D570" i="13"/>
  <c r="D571" i="13"/>
  <c r="D572" i="13"/>
  <c r="D573" i="13"/>
  <c r="D574" i="13"/>
  <c r="D575" i="13"/>
  <c r="D576" i="13"/>
  <c r="D577" i="13"/>
  <c r="D578" i="13"/>
  <c r="D579" i="13"/>
  <c r="D580" i="13"/>
  <c r="D581" i="13"/>
  <c r="D3" i="13"/>
  <c r="N57" i="14" s="1"/>
  <c r="J12" i="14" l="1"/>
  <c r="J16" i="14"/>
  <c r="J20" i="14"/>
  <c r="J24" i="14"/>
  <c r="J28" i="14"/>
  <c r="J32" i="14"/>
  <c r="J36" i="14"/>
  <c r="J40" i="14"/>
  <c r="J44" i="14"/>
  <c r="J48" i="14"/>
  <c r="J52" i="14"/>
  <c r="J56" i="14"/>
  <c r="J11" i="1"/>
  <c r="J15" i="1"/>
  <c r="J19" i="1"/>
  <c r="J23" i="1"/>
  <c r="J27" i="1"/>
  <c r="J31" i="1"/>
  <c r="J35" i="1"/>
  <c r="J39" i="1"/>
  <c r="J43" i="1"/>
  <c r="J8" i="1"/>
  <c r="J9" i="14"/>
  <c r="J13" i="14"/>
  <c r="J17" i="14"/>
  <c r="J21" i="14"/>
  <c r="J25" i="14"/>
  <c r="J29" i="14"/>
  <c r="J33" i="14"/>
  <c r="J37" i="14"/>
  <c r="J41" i="14"/>
  <c r="J45" i="14"/>
  <c r="J49" i="14"/>
  <c r="J53" i="14"/>
  <c r="J8" i="14"/>
  <c r="J12" i="1"/>
  <c r="J16" i="1"/>
  <c r="J20" i="1"/>
  <c r="J24" i="1"/>
  <c r="J28" i="1"/>
  <c r="J32" i="1"/>
  <c r="J36" i="1"/>
  <c r="J40" i="1"/>
  <c r="J44" i="1"/>
  <c r="J10" i="14"/>
  <c r="J14" i="14"/>
  <c r="J18" i="14"/>
  <c r="J22" i="14"/>
  <c r="J26" i="14"/>
  <c r="J30" i="14"/>
  <c r="J34" i="14"/>
  <c r="J38" i="14"/>
  <c r="J42" i="14"/>
  <c r="J46" i="14"/>
  <c r="J50" i="14"/>
  <c r="J54" i="14"/>
  <c r="J9" i="1"/>
  <c r="J13" i="1"/>
  <c r="J17" i="1"/>
  <c r="J21" i="1"/>
  <c r="J25" i="1"/>
  <c r="J29" i="1"/>
  <c r="J33" i="1"/>
  <c r="J37" i="1"/>
  <c r="J41" i="1"/>
  <c r="J45" i="1"/>
  <c r="J11" i="14"/>
  <c r="J15" i="14"/>
  <c r="J19" i="14"/>
  <c r="J23" i="14"/>
  <c r="J27" i="14"/>
  <c r="J31" i="14"/>
  <c r="J35" i="14"/>
  <c r="J39" i="14"/>
  <c r="J43" i="14"/>
  <c r="J47" i="14"/>
  <c r="J51" i="14"/>
  <c r="J55" i="14"/>
  <c r="J10" i="1"/>
  <c r="J14" i="1"/>
  <c r="J18" i="1"/>
  <c r="J22" i="1"/>
  <c r="J26" i="1"/>
  <c r="J30" i="1"/>
  <c r="J34" i="1"/>
  <c r="J38" i="1"/>
  <c r="J42" i="1"/>
  <c r="J46" i="1"/>
  <c r="N47" i="1"/>
  <c r="S23" i="1"/>
  <c r="S24" i="1"/>
  <c r="S25" i="1"/>
  <c r="S26" i="1"/>
  <c r="S27" i="1"/>
  <c r="S28" i="1"/>
  <c r="S29" i="1"/>
  <c r="S30" i="1"/>
  <c r="S31" i="1"/>
  <c r="S32" i="1"/>
  <c r="S33" i="1"/>
  <c r="S34" i="1"/>
  <c r="S35" i="1"/>
  <c r="S36" i="1"/>
  <c r="S37" i="1"/>
  <c r="S38" i="1"/>
  <c r="S39" i="1"/>
  <c r="S40" i="1"/>
  <c r="S41" i="1"/>
  <c r="S42" i="1"/>
  <c r="S43" i="1"/>
  <c r="S44" i="1"/>
  <c r="S45" i="1"/>
  <c r="S46" i="1"/>
  <c r="S9" i="1"/>
  <c r="S10" i="1"/>
  <c r="S11" i="1"/>
  <c r="S12" i="1"/>
  <c r="S13" i="1"/>
  <c r="S14" i="1"/>
  <c r="S15" i="1"/>
  <c r="S16" i="1"/>
  <c r="S17" i="1"/>
  <c r="S18" i="1"/>
  <c r="S19" i="1"/>
  <c r="S20" i="1"/>
  <c r="S21" i="1"/>
  <c r="S22" i="1"/>
  <c r="S8" i="1"/>
  <c r="S47" i="1" l="1"/>
  <c r="N73" i="5" s="1"/>
  <c r="M31" i="4"/>
  <c r="L31" i="4"/>
  <c r="H29" i="4"/>
  <c r="J29" i="4"/>
  <c r="H30" i="4"/>
  <c r="J30" i="4"/>
  <c r="K29" i="4" l="1"/>
  <c r="K30" i="4"/>
  <c r="N26" i="12" l="1"/>
  <c r="O9" i="12" l="1"/>
  <c r="O10" i="12"/>
  <c r="O11" i="12"/>
  <c r="O12" i="12"/>
  <c r="O13" i="12"/>
  <c r="O14" i="12"/>
  <c r="O15" i="12"/>
  <c r="O16" i="12"/>
  <c r="O17" i="12"/>
  <c r="O18" i="12"/>
  <c r="O19" i="12"/>
  <c r="O20" i="12"/>
  <c r="O21" i="12"/>
  <c r="O22" i="12"/>
  <c r="O23" i="12"/>
  <c r="O24" i="12"/>
  <c r="O25" i="12"/>
  <c r="O26" i="12"/>
  <c r="O27" i="12"/>
  <c r="O28" i="12"/>
  <c r="O29" i="12"/>
  <c r="O30" i="12"/>
  <c r="O31" i="12"/>
  <c r="O32" i="12"/>
  <c r="O33" i="12"/>
  <c r="O34" i="12"/>
  <c r="O35" i="12"/>
  <c r="O36" i="12"/>
  <c r="O37" i="12"/>
  <c r="O38" i="12"/>
  <c r="O39" i="12"/>
  <c r="O40" i="12"/>
  <c r="O41" i="12"/>
  <c r="O42" i="12"/>
  <c r="O43" i="12"/>
  <c r="O44" i="12"/>
  <c r="O45" i="12"/>
  <c r="O46" i="12"/>
  <c r="N9" i="12"/>
  <c r="N10" i="12"/>
  <c r="N11" i="12"/>
  <c r="N12" i="12"/>
  <c r="N13" i="12"/>
  <c r="N14" i="12"/>
  <c r="N15" i="12"/>
  <c r="N16" i="12"/>
  <c r="N17" i="12"/>
  <c r="N18" i="12"/>
  <c r="N19" i="12"/>
  <c r="N20" i="12"/>
  <c r="N21" i="12"/>
  <c r="N22" i="12"/>
  <c r="N23" i="12"/>
  <c r="N24" i="12"/>
  <c r="N25" i="12"/>
  <c r="N27" i="12"/>
  <c r="N28" i="12"/>
  <c r="N29" i="12"/>
  <c r="N30" i="12"/>
  <c r="N31" i="12"/>
  <c r="N32" i="12"/>
  <c r="N33" i="12"/>
  <c r="N34" i="12"/>
  <c r="N35" i="12"/>
  <c r="N36" i="12"/>
  <c r="N37" i="12"/>
  <c r="N38" i="12"/>
  <c r="N39" i="12"/>
  <c r="N40" i="12"/>
  <c r="N41" i="12"/>
  <c r="N42" i="12"/>
  <c r="N43" i="12"/>
  <c r="N44" i="12"/>
  <c r="N45" i="12"/>
  <c r="N46" i="12"/>
  <c r="M47" i="12"/>
  <c r="K47" i="12"/>
  <c r="I47" i="12"/>
  <c r="G47" i="12"/>
  <c r="E47" i="12"/>
  <c r="O47" i="12" l="1"/>
  <c r="C47" i="12"/>
  <c r="E2" i="12"/>
  <c r="M1" i="12"/>
  <c r="E25" i="2" l="1"/>
  <c r="J82" i="5" s="1"/>
  <c r="E34" i="2"/>
  <c r="J81" i="5" s="1"/>
  <c r="D23" i="3" l="1"/>
  <c r="J22" i="3"/>
  <c r="G22" i="3"/>
  <c r="J21" i="3"/>
  <c r="G21" i="3"/>
  <c r="J20" i="3"/>
  <c r="G20" i="3"/>
  <c r="J19" i="3"/>
  <c r="G19" i="3"/>
  <c r="J18" i="3"/>
  <c r="G18" i="3"/>
  <c r="J17" i="3"/>
  <c r="G17" i="3"/>
  <c r="J16" i="3"/>
  <c r="G16" i="3"/>
  <c r="J15" i="3"/>
  <c r="G15" i="3"/>
  <c r="J14" i="3"/>
  <c r="G14" i="3"/>
  <c r="J13" i="3"/>
  <c r="G13" i="3"/>
  <c r="J12" i="3"/>
  <c r="G12" i="3"/>
  <c r="J11" i="3"/>
  <c r="G11" i="3"/>
  <c r="J10" i="3"/>
  <c r="G10" i="3"/>
  <c r="J9" i="3"/>
  <c r="G9" i="3"/>
  <c r="J8" i="3"/>
  <c r="G8" i="3"/>
  <c r="D2" i="3"/>
  <c r="K1" i="3"/>
  <c r="E16" i="2"/>
  <c r="J80" i="5" s="1"/>
  <c r="C2" i="2"/>
  <c r="F1" i="2"/>
  <c r="N20" i="7"/>
  <c r="M20" i="7"/>
  <c r="N55" i="5" s="1"/>
  <c r="D20" i="7"/>
  <c r="J19" i="7"/>
  <c r="H19" i="7"/>
  <c r="J18" i="7"/>
  <c r="H18" i="7"/>
  <c r="J17" i="7"/>
  <c r="H17" i="7"/>
  <c r="J16" i="7"/>
  <c r="H16" i="7"/>
  <c r="J15" i="7"/>
  <c r="H15" i="7"/>
  <c r="J14" i="7"/>
  <c r="H14" i="7"/>
  <c r="J13" i="7"/>
  <c r="H13" i="7"/>
  <c r="J12" i="7"/>
  <c r="H12" i="7"/>
  <c r="J11" i="7"/>
  <c r="H11" i="7"/>
  <c r="J10" i="7"/>
  <c r="H10" i="7"/>
  <c r="J9" i="7"/>
  <c r="H9" i="7"/>
  <c r="J8" i="7"/>
  <c r="H8" i="7"/>
  <c r="J7" i="7"/>
  <c r="H7" i="7"/>
  <c r="D2" i="7"/>
  <c r="M1" i="7"/>
  <c r="N51" i="5"/>
  <c r="N50" i="5"/>
  <c r="E2" i="4"/>
  <c r="M1" i="4"/>
  <c r="N45" i="5"/>
  <c r="F2" i="1"/>
  <c r="R1" i="1"/>
  <c r="N56" i="5"/>
  <c r="K9" i="7" l="1"/>
  <c r="L9" i="7" s="1"/>
  <c r="K11" i="7"/>
  <c r="L11" i="7" s="1"/>
  <c r="K13" i="7"/>
  <c r="L13" i="7" s="1"/>
  <c r="K19" i="7"/>
  <c r="L19" i="7" s="1"/>
  <c r="K12" i="7"/>
  <c r="L12" i="7" s="1"/>
  <c r="K18" i="7"/>
  <c r="L18" i="7" s="1"/>
  <c r="G28" i="14"/>
  <c r="H28" i="14" s="1"/>
  <c r="G10" i="14"/>
  <c r="H10" i="14" s="1"/>
  <c r="G38" i="14"/>
  <c r="H38" i="14" s="1"/>
  <c r="G40" i="14"/>
  <c r="H40" i="14" s="1"/>
  <c r="K10" i="7"/>
  <c r="L10" i="7" s="1"/>
  <c r="K16" i="7"/>
  <c r="L16" i="7" s="1"/>
  <c r="K14" i="7"/>
  <c r="L14" i="7" s="1"/>
  <c r="K8" i="7"/>
  <c r="L8" i="7" s="1"/>
  <c r="K15" i="7"/>
  <c r="L15" i="7" s="1"/>
  <c r="K17" i="7"/>
  <c r="L17" i="7" s="1"/>
  <c r="K10" i="3"/>
  <c r="H20" i="7"/>
  <c r="N62" i="5" s="1"/>
  <c r="K16" i="3"/>
  <c r="K13" i="3"/>
  <c r="K19" i="3"/>
  <c r="K21" i="3"/>
  <c r="K17" i="3"/>
  <c r="K20" i="3"/>
  <c r="K14" i="3"/>
  <c r="K8" i="3"/>
  <c r="K11" i="3"/>
  <c r="K15" i="3"/>
  <c r="K18" i="3"/>
  <c r="K9" i="3"/>
  <c r="K12" i="3"/>
  <c r="K22" i="3"/>
  <c r="G23" i="3"/>
  <c r="J9" i="4"/>
  <c r="H13" i="4"/>
  <c r="J28" i="4"/>
  <c r="K7" i="7"/>
  <c r="L7" i="7" s="1"/>
  <c r="G29" i="14" l="1"/>
  <c r="H29" i="14" s="1"/>
  <c r="L29" i="14" s="1"/>
  <c r="M29" i="14" s="1"/>
  <c r="G30" i="14"/>
  <c r="H30" i="14" s="1"/>
  <c r="L30" i="14" s="1"/>
  <c r="M30" i="14" s="1"/>
  <c r="G56" i="14"/>
  <c r="H56" i="14" s="1"/>
  <c r="L56" i="14" s="1"/>
  <c r="M56" i="14" s="1"/>
  <c r="G24" i="14"/>
  <c r="H24" i="14" s="1"/>
  <c r="L24" i="14" s="1"/>
  <c r="M24" i="14" s="1"/>
  <c r="G25" i="14"/>
  <c r="H25" i="14" s="1"/>
  <c r="L25" i="14" s="1"/>
  <c r="M25" i="14" s="1"/>
  <c r="G37" i="14"/>
  <c r="H37" i="14" s="1"/>
  <c r="L37" i="14" s="1"/>
  <c r="M37" i="14" s="1"/>
  <c r="G36" i="14"/>
  <c r="H36" i="14" s="1"/>
  <c r="L36" i="14" s="1"/>
  <c r="M36" i="14" s="1"/>
  <c r="G52" i="14"/>
  <c r="H52" i="14" s="1"/>
  <c r="L52" i="14" s="1"/>
  <c r="M52" i="14" s="1"/>
  <c r="G20" i="14"/>
  <c r="H20" i="14" s="1"/>
  <c r="L20" i="14" s="1"/>
  <c r="M20" i="14" s="1"/>
  <c r="G48" i="14"/>
  <c r="H48" i="14" s="1"/>
  <c r="L48" i="14" s="1"/>
  <c r="G16" i="14"/>
  <c r="H16" i="14" s="1"/>
  <c r="L16" i="14" s="1"/>
  <c r="M16" i="14" s="1"/>
  <c r="G53" i="14"/>
  <c r="H53" i="14" s="1"/>
  <c r="L53" i="14" s="1"/>
  <c r="M53" i="14" s="1"/>
  <c r="G26" i="14"/>
  <c r="H26" i="14" s="1"/>
  <c r="L26" i="14" s="1"/>
  <c r="M26" i="14" s="1"/>
  <c r="G33" i="14"/>
  <c r="H33" i="14" s="1"/>
  <c r="G27" i="14"/>
  <c r="H27" i="14" s="1"/>
  <c r="L27" i="14" s="1"/>
  <c r="M27" i="14" s="1"/>
  <c r="G41" i="14"/>
  <c r="H41" i="14" s="1"/>
  <c r="G31" i="14"/>
  <c r="H31" i="14" s="1"/>
  <c r="L31" i="14" s="1"/>
  <c r="M31" i="14" s="1"/>
  <c r="G32" i="14"/>
  <c r="H32" i="14" s="1"/>
  <c r="G9" i="14"/>
  <c r="H9" i="14" s="1"/>
  <c r="G50" i="14"/>
  <c r="H50" i="14" s="1"/>
  <c r="G34" i="14"/>
  <c r="H34" i="14" s="1"/>
  <c r="G18" i="14"/>
  <c r="H18" i="14" s="1"/>
  <c r="G44" i="14"/>
  <c r="H44" i="14" s="1"/>
  <c r="L44" i="14" s="1"/>
  <c r="M44" i="14" s="1"/>
  <c r="G12" i="14"/>
  <c r="H12" i="14" s="1"/>
  <c r="G49" i="14"/>
  <c r="H49" i="14" s="1"/>
  <c r="L49" i="14" s="1"/>
  <c r="M49" i="14" s="1"/>
  <c r="G13" i="14"/>
  <c r="H13" i="14" s="1"/>
  <c r="L13" i="14" s="1"/>
  <c r="M13" i="14" s="1"/>
  <c r="G51" i="14"/>
  <c r="H51" i="14" s="1"/>
  <c r="G35" i="14"/>
  <c r="H35" i="14" s="1"/>
  <c r="L35" i="14" s="1"/>
  <c r="M35" i="14" s="1"/>
  <c r="G19" i="14"/>
  <c r="H19" i="14" s="1"/>
  <c r="L19" i="14" s="1"/>
  <c r="M19" i="14" s="1"/>
  <c r="L10" i="14"/>
  <c r="M10" i="14" s="1"/>
  <c r="L28" i="14"/>
  <c r="M28" i="14" s="1"/>
  <c r="L40" i="14"/>
  <c r="M40" i="14" s="1"/>
  <c r="L38" i="14"/>
  <c r="M38" i="14" s="1"/>
  <c r="G42" i="14"/>
  <c r="H42" i="14" s="1"/>
  <c r="G43" i="14"/>
  <c r="H43" i="14" s="1"/>
  <c r="L43" i="14" s="1"/>
  <c r="M43" i="14" s="1"/>
  <c r="G11" i="14"/>
  <c r="H11" i="14" s="1"/>
  <c r="L11" i="14" s="1"/>
  <c r="M11" i="14" s="1"/>
  <c r="G46" i="14"/>
  <c r="H46" i="14" s="1"/>
  <c r="G14" i="14"/>
  <c r="H14" i="14" s="1"/>
  <c r="G47" i="14"/>
  <c r="H47" i="14" s="1"/>
  <c r="G15" i="14"/>
  <c r="H15" i="14" s="1"/>
  <c r="L15" i="14" s="1"/>
  <c r="M15" i="14" s="1"/>
  <c r="G45" i="14"/>
  <c r="H45" i="14" s="1"/>
  <c r="L45" i="14" s="1"/>
  <c r="M45" i="14" s="1"/>
  <c r="G17" i="14"/>
  <c r="H17" i="14" s="1"/>
  <c r="L17" i="14" s="1"/>
  <c r="M17" i="14" s="1"/>
  <c r="G54" i="14"/>
  <c r="H54" i="14" s="1"/>
  <c r="G22" i="14"/>
  <c r="H22" i="14" s="1"/>
  <c r="G8" i="14"/>
  <c r="H8" i="14" s="1"/>
  <c r="G21" i="14"/>
  <c r="H21" i="14" s="1"/>
  <c r="L21" i="14" s="1"/>
  <c r="M21" i="14" s="1"/>
  <c r="G55" i="14"/>
  <c r="H55" i="14" s="1"/>
  <c r="G39" i="14"/>
  <c r="H39" i="14" s="1"/>
  <c r="L39" i="14" s="1"/>
  <c r="M39" i="14" s="1"/>
  <c r="G23" i="14"/>
  <c r="H23" i="14" s="1"/>
  <c r="L23" i="14" s="1"/>
  <c r="M23" i="14" s="1"/>
  <c r="G14" i="1"/>
  <c r="H14" i="1" s="1"/>
  <c r="G46" i="1"/>
  <c r="G22" i="1"/>
  <c r="K23" i="3"/>
  <c r="J79" i="5" s="1"/>
  <c r="J78" i="5" s="1"/>
  <c r="J19" i="4"/>
  <c r="H9" i="4"/>
  <c r="K9" i="4" s="1"/>
  <c r="G36" i="1"/>
  <c r="H36" i="1" s="1"/>
  <c r="J25" i="4"/>
  <c r="J10" i="4"/>
  <c r="H26" i="4"/>
  <c r="H21" i="4"/>
  <c r="H10" i="4"/>
  <c r="G40" i="1"/>
  <c r="H40" i="1" s="1"/>
  <c r="H8" i="1"/>
  <c r="H11" i="4"/>
  <c r="H22" i="4"/>
  <c r="H27" i="4"/>
  <c r="G38" i="1"/>
  <c r="H38" i="1" s="1"/>
  <c r="J23" i="4"/>
  <c r="H15" i="4"/>
  <c r="J7" i="4"/>
  <c r="J14" i="4"/>
  <c r="H17" i="4"/>
  <c r="H24" i="4"/>
  <c r="H16" i="4"/>
  <c r="H8" i="4"/>
  <c r="J11" i="4"/>
  <c r="H14" i="4"/>
  <c r="J17" i="4"/>
  <c r="J27" i="4"/>
  <c r="H19" i="4"/>
  <c r="J20" i="4"/>
  <c r="H12" i="4"/>
  <c r="H18" i="4"/>
  <c r="J13" i="4"/>
  <c r="K13" i="4" s="1"/>
  <c r="H7" i="4"/>
  <c r="H25" i="4"/>
  <c r="J8" i="4"/>
  <c r="J15" i="4"/>
  <c r="J22" i="4"/>
  <c r="J26" i="4"/>
  <c r="J24" i="4"/>
  <c r="J16" i="4"/>
  <c r="H23" i="4"/>
  <c r="J18" i="4"/>
  <c r="J21" i="4"/>
  <c r="J12" i="4"/>
  <c r="H20" i="4"/>
  <c r="H28" i="4"/>
  <c r="G32" i="1"/>
  <c r="H32" i="1" s="1"/>
  <c r="G16" i="1"/>
  <c r="H16" i="1" s="1"/>
  <c r="G24" i="1"/>
  <c r="H24" i="1" s="1"/>
  <c r="G10" i="1"/>
  <c r="H10" i="1" s="1"/>
  <c r="G30" i="1"/>
  <c r="H30" i="1" s="1"/>
  <c r="G12" i="1"/>
  <c r="H12" i="1" s="1"/>
  <c r="G44" i="1"/>
  <c r="H44" i="1" s="1"/>
  <c r="G15" i="1"/>
  <c r="H15" i="1" s="1"/>
  <c r="L15" i="1" s="1"/>
  <c r="G42" i="1"/>
  <c r="H42" i="1" s="1"/>
  <c r="G26" i="1"/>
  <c r="H26" i="1" s="1"/>
  <c r="G17" i="1"/>
  <c r="H17" i="1" s="1"/>
  <c r="L17" i="1" s="1"/>
  <c r="G25" i="1"/>
  <c r="H25" i="1" s="1"/>
  <c r="G20" i="1"/>
  <c r="H20" i="1" s="1"/>
  <c r="G18" i="1"/>
  <c r="H18" i="1" s="1"/>
  <c r="G33" i="1"/>
  <c r="H33" i="1" s="1"/>
  <c r="L33" i="1" s="1"/>
  <c r="G28" i="1"/>
  <c r="H28" i="1" s="1"/>
  <c r="G34" i="1"/>
  <c r="H34" i="1" s="1"/>
  <c r="G11" i="1"/>
  <c r="H11" i="1" s="1"/>
  <c r="G39" i="1"/>
  <c r="H39" i="1" s="1"/>
  <c r="L39" i="1" s="1"/>
  <c r="G23" i="1"/>
  <c r="H23" i="1" s="1"/>
  <c r="L23" i="1" s="1"/>
  <c r="G27" i="1"/>
  <c r="H27" i="1" s="1"/>
  <c r="G41" i="1"/>
  <c r="H41" i="1" s="1"/>
  <c r="L41" i="1" s="1"/>
  <c r="G29" i="1"/>
  <c r="H29" i="1" s="1"/>
  <c r="L29" i="1" s="1"/>
  <c r="G21" i="1"/>
  <c r="H21" i="1" s="1"/>
  <c r="L21" i="1" s="1"/>
  <c r="G13" i="1"/>
  <c r="H13" i="1" s="1"/>
  <c r="L13" i="1" s="1"/>
  <c r="G9" i="1"/>
  <c r="H9" i="1" s="1"/>
  <c r="G43" i="1"/>
  <c r="H43" i="1" s="1"/>
  <c r="L43" i="1" s="1"/>
  <c r="G35" i="1"/>
  <c r="H35" i="1" s="1"/>
  <c r="L35" i="1" s="1"/>
  <c r="G19" i="1"/>
  <c r="H19" i="1" s="1"/>
  <c r="L19" i="1" s="1"/>
  <c r="G45" i="1"/>
  <c r="H45" i="1" s="1"/>
  <c r="L45" i="1" s="1"/>
  <c r="G37" i="1"/>
  <c r="H37" i="1" s="1"/>
  <c r="G31" i="1"/>
  <c r="H31" i="1" s="1"/>
  <c r="L31" i="1" s="1"/>
  <c r="H46" i="1"/>
  <c r="H22" i="1"/>
  <c r="K20" i="7"/>
  <c r="K22" i="4" l="1"/>
  <c r="M48" i="14"/>
  <c r="L8" i="14"/>
  <c r="H57" i="14"/>
  <c r="H47" i="1" s="1"/>
  <c r="N60" i="5" s="1"/>
  <c r="L46" i="14"/>
  <c r="M46" i="14" s="1"/>
  <c r="L51" i="14"/>
  <c r="M51" i="14" s="1"/>
  <c r="L42" i="14"/>
  <c r="M42" i="14" s="1"/>
  <c r="L50" i="14"/>
  <c r="M50" i="14" s="1"/>
  <c r="L22" i="14"/>
  <c r="M22" i="14" s="1"/>
  <c r="L18" i="14"/>
  <c r="M18" i="14" s="1"/>
  <c r="L32" i="14"/>
  <c r="M32" i="14" s="1"/>
  <c r="L33" i="14"/>
  <c r="M33" i="14" s="1"/>
  <c r="L9" i="14"/>
  <c r="M9" i="14" s="1"/>
  <c r="L14" i="14"/>
  <c r="M14" i="14" s="1"/>
  <c r="L12" i="14"/>
  <c r="M12" i="14" s="1"/>
  <c r="L41" i="14"/>
  <c r="M41" i="14" s="1"/>
  <c r="L55" i="14"/>
  <c r="M55" i="14" s="1"/>
  <c r="L54" i="14"/>
  <c r="M54" i="14" s="1"/>
  <c r="L47" i="14"/>
  <c r="M47" i="14" s="1"/>
  <c r="L34" i="14"/>
  <c r="M34" i="14" s="1"/>
  <c r="L8" i="1"/>
  <c r="J31" i="4"/>
  <c r="H31" i="4"/>
  <c r="N53" i="5"/>
  <c r="R53" i="5" s="1"/>
  <c r="L20" i="7"/>
  <c r="K19" i="4"/>
  <c r="K11" i="4"/>
  <c r="K20" i="4"/>
  <c r="K10" i="4"/>
  <c r="K25" i="4"/>
  <c r="K15" i="4"/>
  <c r="K27" i="4"/>
  <c r="K26" i="4"/>
  <c r="K21" i="4"/>
  <c r="K8" i="4"/>
  <c r="K23" i="4"/>
  <c r="K14" i="4"/>
  <c r="K7" i="4"/>
  <c r="K18" i="4"/>
  <c r="K17" i="4"/>
  <c r="K12" i="4"/>
  <c r="K16" i="4"/>
  <c r="K24" i="4"/>
  <c r="K28" i="4"/>
  <c r="M15" i="1"/>
  <c r="M17" i="1"/>
  <c r="M33" i="1"/>
  <c r="M29" i="1"/>
  <c r="M39" i="1"/>
  <c r="M23" i="1"/>
  <c r="M45" i="1"/>
  <c r="M35" i="1"/>
  <c r="M41" i="1"/>
  <c r="M13" i="1"/>
  <c r="M19" i="1"/>
  <c r="M31" i="1"/>
  <c r="M21" i="1"/>
  <c r="M43" i="1"/>
  <c r="L27" i="1"/>
  <c r="M27" i="1" s="1"/>
  <c r="L30" i="1"/>
  <c r="M30" i="1" s="1"/>
  <c r="L32" i="1"/>
  <c r="M32" i="1" s="1"/>
  <c r="L12" i="1"/>
  <c r="M12" i="1" s="1"/>
  <c r="L24" i="1"/>
  <c r="M24" i="1" s="1"/>
  <c r="L14" i="1"/>
  <c r="M14" i="1" s="1"/>
  <c r="L37" i="1"/>
  <c r="M37" i="1" s="1"/>
  <c r="L11" i="1"/>
  <c r="M11" i="1" s="1"/>
  <c r="L18" i="1"/>
  <c r="L10" i="1"/>
  <c r="M10" i="1" s="1"/>
  <c r="L44" i="1"/>
  <c r="M44" i="1" s="1"/>
  <c r="L9" i="1"/>
  <c r="M9" i="1" s="1"/>
  <c r="L20" i="1"/>
  <c r="M20" i="1" s="1"/>
  <c r="L34" i="1"/>
  <c r="M34" i="1" s="1"/>
  <c r="L40" i="1"/>
  <c r="M40" i="1" s="1"/>
  <c r="L38" i="1"/>
  <c r="M38" i="1" s="1"/>
  <c r="L22" i="1"/>
  <c r="M22" i="1" s="1"/>
  <c r="L26" i="1"/>
  <c r="M26" i="1" s="1"/>
  <c r="L46" i="1"/>
  <c r="M46" i="1" s="1"/>
  <c r="L28" i="1"/>
  <c r="M28" i="1" s="1"/>
  <c r="L25" i="1"/>
  <c r="M25" i="1" s="1"/>
  <c r="L16" i="1"/>
  <c r="M16" i="1" s="1"/>
  <c r="L36" i="1"/>
  <c r="M36" i="1" s="1"/>
  <c r="L42" i="1"/>
  <c r="M42" i="1" s="1"/>
  <c r="K57" i="14" l="1"/>
  <c r="K47" i="1" s="1"/>
  <c r="L57" i="14"/>
  <c r="L47" i="1" s="1"/>
  <c r="M8" i="14"/>
  <c r="M57" i="14" s="1"/>
  <c r="M8" i="1"/>
  <c r="N61" i="5"/>
  <c r="N59" i="5" s="1"/>
  <c r="K31" i="4"/>
  <c r="M18" i="1"/>
  <c r="N46" i="5"/>
  <c r="M47" i="1" l="1"/>
  <c r="N48" i="5"/>
  <c r="R48" i="5" s="1"/>
  <c r="N43" i="5" l="1"/>
  <c r="N66" i="5" s="1"/>
  <c r="R66" i="5" s="1"/>
  <c r="R43" i="5" l="1"/>
</calcChain>
</file>

<file path=xl/sharedStrings.xml><?xml version="1.0" encoding="utf-8"?>
<sst xmlns="http://schemas.openxmlformats.org/spreadsheetml/2006/main" count="5613" uniqueCount="710">
  <si>
    <t>L.p.</t>
  </si>
  <si>
    <t xml:space="preserve">Mierniki rzeczowe – jednostka miary, wartość jednostkowa        </t>
  </si>
  <si>
    <t xml:space="preserve">Wartość bieżąca roślin (Wb)                    </t>
  </si>
  <si>
    <t>Punktacja cech określających wartość bieżącą roślin</t>
  </si>
  <si>
    <t>Wskaźnik oceny bonitacyjnej wartości bieżącej roślin                                     (Wbwb)                                                                                                                               Wbwb=(stanowisko+stan zdrowotny)/2</t>
  </si>
  <si>
    <t xml:space="preserve">Wartość roślin sadowniczych                     (Wrs)                                                </t>
  </si>
  <si>
    <t>Stanowisko, warunki siedliskowe i glebowe</t>
  </si>
  <si>
    <t>Wskaźnik oceny stanu zdrowotnego</t>
  </si>
  <si>
    <t>Wrs = Wb * Wbwb</t>
  </si>
  <si>
    <t>5=3*4</t>
  </si>
  <si>
    <t>8=(6+7)/2</t>
  </si>
  <si>
    <t>9=5*8</t>
  </si>
  <si>
    <t>gatunek, odmiana, wiek, podkładka, rozstawa</t>
  </si>
  <si>
    <t>powierzchnia uszkodzona (ha)</t>
  </si>
  <si>
    <t>zł</t>
  </si>
  <si>
    <t>-</t>
  </si>
  <si>
    <t>Razem</t>
  </si>
  <si>
    <t xml:space="preserve">Razem </t>
  </si>
  <si>
    <t>Numer identyfikacyjny zwierzęcia lub numer stada (dotyczy zwierząt objętych systemem IRZ)</t>
  </si>
  <si>
    <t xml:space="preserve">Rodzaj produkcji zwierzęcej </t>
  </si>
  <si>
    <t>Koszty nieponiesione w związku z wystąpieniem szkód</t>
  </si>
  <si>
    <t>6=3x4x5</t>
  </si>
  <si>
    <t>x</t>
  </si>
  <si>
    <t>L.p</t>
  </si>
  <si>
    <t>Wartość w zł</t>
  </si>
  <si>
    <t>Koszty poniesione w związku z wystąpieniem szkód</t>
  </si>
  <si>
    <t xml:space="preserve">Nazwa wszystkich upraw w gospodarstwie  rolnym </t>
  </si>
  <si>
    <t>w zł/dt</t>
  </si>
  <si>
    <t>w zł/ha</t>
  </si>
  <si>
    <t xml:space="preserve">w zł </t>
  </si>
  <si>
    <t>%</t>
  </si>
  <si>
    <t>6=4x5</t>
  </si>
  <si>
    <t>7=3x6</t>
  </si>
  <si>
    <t>ha</t>
  </si>
  <si>
    <t xml:space="preserve">dt/ha </t>
  </si>
  <si>
    <t>Imię i Nazwisko</t>
  </si>
  <si>
    <t>Na tym protokół zakończono i podpisano:</t>
  </si>
  <si>
    <t>Czytelne podpisy członków komisji</t>
  </si>
  <si>
    <t>Rodzaj środka trwałego - drzewa i krzewy sadownicze.                                                                   Metoda wyceny – katalogi, cenniki, data ich wydania. Określanie wartości plantacji kultur wieloletnich. Krzysztof Zmarlicki. Polska Federacja Stowarzyszeń Rzeczoznawców Majątkowych. Warszawa 2011</t>
  </si>
  <si>
    <t>Koszty nieponiesione w związku z wystąpieniem szkód łącznie</t>
  </si>
  <si>
    <t>Koszty poniesione z powodu niezebrania plonów w wyniku szkód łącznie</t>
  </si>
  <si>
    <t xml:space="preserve">wartość produkcji roślinnej </t>
  </si>
  <si>
    <t>zł, co stanowi</t>
  </si>
  <si>
    <t>zł,</t>
  </si>
  <si>
    <t xml:space="preserve">Koszty nieponiesione  wynoszą łącznie </t>
  </si>
  <si>
    <t xml:space="preserve">Koszty poniesione z powodu wystąpienia niekorzystnych zjawisk wynoszą  łącznie </t>
  </si>
  <si>
    <t>Koszty nieponiesione wynoszą łącznie</t>
  </si>
  <si>
    <t xml:space="preserve">Koszty poniesione z powodu nie zebrania plonów wynoszą łącznie </t>
  </si>
  <si>
    <t>Łączna wysokość oszacowanych szkód wg kwoty obniżenia dochodu w gospodarstwie rolnym</t>
  </si>
  <si>
    <t>Imię i nazwisko producenta rolnego</t>
  </si>
  <si>
    <t xml:space="preserve">Załącznik 1  Szkody w produkcji roślinnej </t>
  </si>
  <si>
    <t>DLA REGIONU FADN</t>
  </si>
  <si>
    <t>średniej rocznej produkcji,</t>
  </si>
  <si>
    <t>Załączniki stanowią integralną część protokołu.</t>
  </si>
  <si>
    <t xml:space="preserve">z dnia </t>
  </si>
  <si>
    <t>w składzie:</t>
  </si>
  <si>
    <t>Instytucja:</t>
  </si>
  <si>
    <r>
      <t xml:space="preserve"> szt.,           m</t>
    </r>
    <r>
      <rPr>
        <vertAlign val="superscript"/>
        <sz val="8"/>
        <rFont val="Arial"/>
        <family val="2"/>
        <charset val="238"/>
      </rPr>
      <t>2</t>
    </r>
    <r>
      <rPr>
        <sz val="8"/>
        <rFont val="Arial"/>
        <family val="2"/>
        <charset val="238"/>
      </rPr>
      <t xml:space="preserve"> </t>
    </r>
  </si>
  <si>
    <r>
      <t>jednostkowa wartość bieżąca                (zł/szt), (zł/m</t>
    </r>
    <r>
      <rPr>
        <vertAlign val="superscript"/>
        <sz val="8"/>
        <rFont val="Arial"/>
        <family val="2"/>
        <charset val="238"/>
      </rPr>
      <t>2</t>
    </r>
    <r>
      <rPr>
        <sz val="8"/>
        <rFont val="Arial"/>
        <family val="2"/>
        <charset val="238"/>
      </rPr>
      <t>)</t>
    </r>
  </si>
  <si>
    <t>Szkody w środkach trwałych wynoszą łącznie</t>
  </si>
  <si>
    <t>zł, w tym:</t>
  </si>
  <si>
    <t>sadach i plantacjach wieloletnich</t>
  </si>
  <si>
    <t>stadach podstawowych zwierząt gospodarskich</t>
  </si>
  <si>
    <t>budynkach i budowlach służących do produkcji rolnej</t>
  </si>
  <si>
    <t>maszynach i narzędziach służących do produkcji rolnej</t>
  </si>
  <si>
    <t>uprawy</t>
  </si>
  <si>
    <t>zwierzęta</t>
  </si>
  <si>
    <t xml:space="preserve">budynki </t>
  </si>
  <si>
    <t>maszyny</t>
  </si>
  <si>
    <t>5.</t>
  </si>
  <si>
    <t xml:space="preserve">Data sporządzenia protokołu: </t>
  </si>
  <si>
    <t>Potwierdzam wystąpienie szkód powstałych w wyniku</t>
  </si>
  <si>
    <t>Straty plonu w % w roku wystąpienia szkody</t>
  </si>
  <si>
    <t>4.</t>
  </si>
  <si>
    <t>3.</t>
  </si>
  <si>
    <t>2.</t>
  </si>
  <si>
    <t>1.</t>
  </si>
  <si>
    <t>Czytelne podpisy członków komisji powołanych przez Wojewodę</t>
  </si>
  <si>
    <t>Nazwa zbiornika lub nr zgodny z operatem wodno-prawnym</t>
  </si>
  <si>
    <t>Nr działki ewidencyjnej</t>
  </si>
  <si>
    <t>Powierzchnia stawów</t>
  </si>
  <si>
    <t>Hodowlane gatunki ryb</t>
  </si>
  <si>
    <t xml:space="preserve">% średniej rocznej produkcji            </t>
  </si>
  <si>
    <t>8=6x7</t>
  </si>
  <si>
    <t>10=7x9</t>
  </si>
  <si>
    <t>11=8-10</t>
  </si>
  <si>
    <t>12=(11/8)*100</t>
  </si>
  <si>
    <t>…………………………………………………………………….</t>
  </si>
  <si>
    <t>8=7x4x5</t>
  </si>
  <si>
    <t>Załącznik  2 Szkody w produkcji zwierzęcej towarowej (bez ryb)</t>
  </si>
  <si>
    <t>wartość produkcji ryb</t>
  </si>
  <si>
    <t>gradu</t>
  </si>
  <si>
    <t>deszczu nawalnego</t>
  </si>
  <si>
    <t>ujemnych skutków przezimowania</t>
  </si>
  <si>
    <t>przymrozków wiosennych</t>
  </si>
  <si>
    <t>powodzi</t>
  </si>
  <si>
    <t>huraganu</t>
  </si>
  <si>
    <t>piorunu</t>
  </si>
  <si>
    <t xml:space="preserve">obsunięcia się ziemi </t>
  </si>
  <si>
    <t>lawiny</t>
  </si>
  <si>
    <t>□ </t>
  </si>
  <si>
    <t>NIE</t>
  </si>
  <si>
    <t>TAK (jeśli tak wymienić w jakich?)</t>
  </si>
  <si>
    <t>TAK (jeśli tak wymienić z jakiej)</t>
  </si>
  <si>
    <t>PROTOKÓŁ NR</t>
  </si>
  <si>
    <t>9=6-8</t>
  </si>
  <si>
    <t>Produkcja od 1 szt zwierzęcia w dt/kg/szt.</t>
  </si>
  <si>
    <t>Cena w zł dt/kg/szt.</t>
  </si>
  <si>
    <t>Województwa wg. regionów FADN</t>
  </si>
  <si>
    <t>lubuskie</t>
  </si>
  <si>
    <t>pomorskie</t>
  </si>
  <si>
    <t>warmińsko-mazurskie</t>
  </si>
  <si>
    <t>zachodniopomorskie</t>
  </si>
  <si>
    <t>dolnośląskie</t>
  </si>
  <si>
    <t>kujawsko-pomorskie</t>
  </si>
  <si>
    <t>opolskie</t>
  </si>
  <si>
    <t>wielkopolskie</t>
  </si>
  <si>
    <t>lubelskie</t>
  </si>
  <si>
    <t>łódzkie</t>
  </si>
  <si>
    <t>mazowieckie</t>
  </si>
  <si>
    <t>podlaskie</t>
  </si>
  <si>
    <t>małopolskie</t>
  </si>
  <si>
    <t>podkarpackie</t>
  </si>
  <si>
    <t>śląskie</t>
  </si>
  <si>
    <t>świętokrzyskie</t>
  </si>
  <si>
    <t xml:space="preserve">Region FADN </t>
  </si>
  <si>
    <t>A</t>
  </si>
  <si>
    <t>B</t>
  </si>
  <si>
    <t>D</t>
  </si>
  <si>
    <t>w dniu</t>
  </si>
  <si>
    <t xml:space="preserve">□  </t>
  </si>
  <si>
    <t>danych IERiGŻ</t>
  </si>
  <si>
    <t>TAK</t>
  </si>
  <si>
    <t xml:space="preserve">z protokołu nr </t>
  </si>
  <si>
    <t>zwierząt gospodarskich</t>
  </si>
  <si>
    <t>środków trwałych</t>
  </si>
  <si>
    <t>upraw rolnych</t>
  </si>
  <si>
    <t>Kwota uzyskanego odszkodowania z tytułu ubezpieczenia upraw rolnych, zwierząt gospodarskich, ryb,  środków trwałych wynosi:</t>
  </si>
  <si>
    <t xml:space="preserve">innej ewidencji lub dokumentów przedłożonych przez producenta rolnego potwierdzających uzyskanie plonów (podać jakie): </t>
  </si>
  <si>
    <t xml:space="preserve"> Czytelne podpisy członków komisji powołanych przez Wojewodę</t>
  </si>
  <si>
    <t>SYM</t>
  </si>
  <si>
    <t>NAZWA</t>
  </si>
  <si>
    <t>JM</t>
  </si>
  <si>
    <t>FADN_REG</t>
  </si>
  <si>
    <t>LM_P</t>
  </si>
  <si>
    <t>LM_S</t>
  </si>
  <si>
    <t>61-1</t>
  </si>
  <si>
    <t>Zboża na ziarno</t>
  </si>
  <si>
    <t>dt</t>
  </si>
  <si>
    <t>C</t>
  </si>
  <si>
    <t>61-12</t>
  </si>
  <si>
    <t>Pszenica zwyczajna ogółem na ziarno</t>
  </si>
  <si>
    <t>61-12-10</t>
  </si>
  <si>
    <t>Pszenica zwyczajna jara na ziarno</t>
  </si>
  <si>
    <t>61-12-20</t>
  </si>
  <si>
    <t>Pszenica zwyczajna ozima na ziarno</t>
  </si>
  <si>
    <t>61-13</t>
  </si>
  <si>
    <t>Żyto ogółem na ziarno</t>
  </si>
  <si>
    <t>61-13-10</t>
  </si>
  <si>
    <t>Żyto jare na ziarno</t>
  </si>
  <si>
    <t>61-13-20</t>
  </si>
  <si>
    <t>Żyto ozime na ziarno</t>
  </si>
  <si>
    <t>61-14</t>
  </si>
  <si>
    <t>Jęczmień ogółem na ziarno</t>
  </si>
  <si>
    <t>61-14-10</t>
  </si>
  <si>
    <t>Jęczmień jary na ziarno</t>
  </si>
  <si>
    <t>61-14-20</t>
  </si>
  <si>
    <t>Jęczmień ozimy na ziarno</t>
  </si>
  <si>
    <t>61-15-00</t>
  </si>
  <si>
    <t>Owies na ziarno</t>
  </si>
  <si>
    <t>61-16</t>
  </si>
  <si>
    <t>Pszenżyto ogółem na ziarno</t>
  </si>
  <si>
    <t>61-16-10</t>
  </si>
  <si>
    <t>Pszenżyto jare na ziarno</t>
  </si>
  <si>
    <t>61-16-20</t>
  </si>
  <si>
    <t>Pszenżyto ozime na ziarno</t>
  </si>
  <si>
    <t>61-17</t>
  </si>
  <si>
    <t>Mieszanki zbożowe na ziarno</t>
  </si>
  <si>
    <t>61-17-10</t>
  </si>
  <si>
    <t>Mieszanki zbożowe jare na ziarno</t>
  </si>
  <si>
    <t>61-17-20</t>
  </si>
  <si>
    <t>Mieszanki zbożowe ozime na ziarno</t>
  </si>
  <si>
    <t>61-18-00</t>
  </si>
  <si>
    <t>Kukurydza (sucha i wilgotna) na ziarno</t>
  </si>
  <si>
    <t>61-19</t>
  </si>
  <si>
    <t>Pozostałe zboża na ziarno</t>
  </si>
  <si>
    <t>61-19-10</t>
  </si>
  <si>
    <t>Gryka na ziarno</t>
  </si>
  <si>
    <t>61-19-20</t>
  </si>
  <si>
    <t>Proso na ziarno</t>
  </si>
  <si>
    <t>61-2</t>
  </si>
  <si>
    <t>Strączkowe na nasiona suche</t>
  </si>
  <si>
    <t>61-21</t>
  </si>
  <si>
    <t>Strączkowe jadalne na nasiona suche</t>
  </si>
  <si>
    <t>61-21-10</t>
  </si>
  <si>
    <t>Groch konsumpcyjny na nasiona suche</t>
  </si>
  <si>
    <t>61-21-20</t>
  </si>
  <si>
    <t>Fasola na nasiona suche</t>
  </si>
  <si>
    <t>61-21-30</t>
  </si>
  <si>
    <t>Bób na nasiona suche</t>
  </si>
  <si>
    <t>61-21-40</t>
  </si>
  <si>
    <t>Soczewica na nasiona suche</t>
  </si>
  <si>
    <t>61-21-50</t>
  </si>
  <si>
    <t>Soja na nasiona suche</t>
  </si>
  <si>
    <t>61-22</t>
  </si>
  <si>
    <t>Strączkowe pastewne na nasiona suche</t>
  </si>
  <si>
    <t>61-22-10</t>
  </si>
  <si>
    <t>Groch pastewny (peluszka) na nasiona suche</t>
  </si>
  <si>
    <t>61-22-20</t>
  </si>
  <si>
    <t>Bobik na nasiona suche</t>
  </si>
  <si>
    <t>61-22-30</t>
  </si>
  <si>
    <t>Łubin słodki na nasiona suche</t>
  </si>
  <si>
    <t>61-22-4</t>
  </si>
  <si>
    <t>Wyka ogółem na nasiona suche</t>
  </si>
  <si>
    <t>61-22-41</t>
  </si>
  <si>
    <t>Wyka jara na nasiona suche</t>
  </si>
  <si>
    <t>61-22-50</t>
  </si>
  <si>
    <t>Seradela na nasiona suche</t>
  </si>
  <si>
    <t>61-22-90</t>
  </si>
  <si>
    <t>Pozostałe strączkowe pastewne na nasiona suche</t>
  </si>
  <si>
    <t>61-23</t>
  </si>
  <si>
    <t>Mieszanki strączkowych z innymi roślinami ogółem na nasiona suche</t>
  </si>
  <si>
    <t>61-23-10</t>
  </si>
  <si>
    <t>Mieszanki strączkowych z innymi roślinami jare na nasiona suche</t>
  </si>
  <si>
    <t>61-3</t>
  </si>
  <si>
    <t>Rośliny przemysłowe</t>
  </si>
  <si>
    <t>61-31-00</t>
  </si>
  <si>
    <t>Buraki cukrowe na korzeń</t>
  </si>
  <si>
    <t>61-32-00</t>
  </si>
  <si>
    <t>Cykoria przemysłowa na korzeń</t>
  </si>
  <si>
    <t>61-33</t>
  </si>
  <si>
    <t>Rośliny oleiste</t>
  </si>
  <si>
    <t>61-33-1</t>
  </si>
  <si>
    <t>Rzepak i rzepik ogółem oleisty</t>
  </si>
  <si>
    <t>61-33-11</t>
  </si>
  <si>
    <t>Rzepak i rzepik jary oleisty</t>
  </si>
  <si>
    <t>61-33-12</t>
  </si>
  <si>
    <t>Rzepak i rzepik ozimy oleisty</t>
  </si>
  <si>
    <t>61-33-20</t>
  </si>
  <si>
    <t>61-33-30</t>
  </si>
  <si>
    <t>Len i lnianka oleiste</t>
  </si>
  <si>
    <t>61-33-40</t>
  </si>
  <si>
    <t>Soja oleista</t>
  </si>
  <si>
    <t>61-33-90</t>
  </si>
  <si>
    <t>Pozostałe rośliny oleiste</t>
  </si>
  <si>
    <t>61-34</t>
  </si>
  <si>
    <t>61-35</t>
  </si>
  <si>
    <t>Rośliny przemysłowe specjalne</t>
  </si>
  <si>
    <t>61-35-10</t>
  </si>
  <si>
    <t>Tytoń na liście</t>
  </si>
  <si>
    <t>61-35-20</t>
  </si>
  <si>
    <t>Chmiel na szyszki</t>
  </si>
  <si>
    <t>61-35-30</t>
  </si>
  <si>
    <t>Rośliny zielarskie (lecznicze, przyprawowe, aromatyczne)</t>
  </si>
  <si>
    <t>61-35-40</t>
  </si>
  <si>
    <t>61-4</t>
  </si>
  <si>
    <t>Ziemniaki</t>
  </si>
  <si>
    <t>61-41-00</t>
  </si>
  <si>
    <t>Ziemniaki sadzeniaki (kwalifikowane)</t>
  </si>
  <si>
    <t>61-42-00</t>
  </si>
  <si>
    <t>Ziemniaki jadalne</t>
  </si>
  <si>
    <t>61-43-00</t>
  </si>
  <si>
    <t>Ziemniaki skrobiowe</t>
  </si>
  <si>
    <t>61-44-00</t>
  </si>
  <si>
    <t>61-49-00</t>
  </si>
  <si>
    <t>Ziemniaki ogólnoużytkowe</t>
  </si>
  <si>
    <t>61-5</t>
  </si>
  <si>
    <t>Rośliny pastewne objętościowe na gruntach ornych</t>
  </si>
  <si>
    <t>61-51</t>
  </si>
  <si>
    <t>Okopowe pastewne na pasze</t>
  </si>
  <si>
    <t>61-51-10</t>
  </si>
  <si>
    <t>Buraki pastewne na pasze</t>
  </si>
  <si>
    <t>61-51-20</t>
  </si>
  <si>
    <t>Brukiew pastewna na pasze</t>
  </si>
  <si>
    <t>61-51-30</t>
  </si>
  <si>
    <t>Marchew pastewna na pasze</t>
  </si>
  <si>
    <t>61-51-60</t>
  </si>
  <si>
    <t>Dynia pastewna na pasze</t>
  </si>
  <si>
    <t>61-52-00</t>
  </si>
  <si>
    <t>Kukurydza pastewna na zielonkę</t>
  </si>
  <si>
    <t>61-53-00</t>
  </si>
  <si>
    <t>Zboża i mieszanki zbóż z innymi roślinami na zielonkę</t>
  </si>
  <si>
    <t>61-54-00</t>
  </si>
  <si>
    <t>61-55-00</t>
  </si>
  <si>
    <t>Strączkowe na zielonkę</t>
  </si>
  <si>
    <t>61-56-00</t>
  </si>
  <si>
    <t>61-57-00</t>
  </si>
  <si>
    <t>61-59-00</t>
  </si>
  <si>
    <t>Pozostałe polowe uprawy pastewne na zielonkę</t>
  </si>
  <si>
    <t>61-6</t>
  </si>
  <si>
    <t>61-61-00</t>
  </si>
  <si>
    <t>61-62</t>
  </si>
  <si>
    <t>61-62-10</t>
  </si>
  <si>
    <t>61-62-20</t>
  </si>
  <si>
    <t>61-71-10</t>
  </si>
  <si>
    <t>Pomidory w uprawie polowej</t>
  </si>
  <si>
    <t>61-71-20</t>
  </si>
  <si>
    <t>Ogórki w uprawie polowej</t>
  </si>
  <si>
    <t>61-71-30</t>
  </si>
  <si>
    <t>Kalafiory i brokuły w uprawie polowej</t>
  </si>
  <si>
    <t>61-71-40</t>
  </si>
  <si>
    <t>Inne warzywa uprawiane dla owoców i kwiatów w uprawie polowej</t>
  </si>
  <si>
    <t>61-71-50</t>
  </si>
  <si>
    <t>Kapusta w uprawie polowej</t>
  </si>
  <si>
    <t>61-71-60</t>
  </si>
  <si>
    <t>Inne warzywa liściaste i łodygowe (bez kapusty) w uprawie polowej</t>
  </si>
  <si>
    <t>61-71-70</t>
  </si>
  <si>
    <t>Cebula w uprawie polowej</t>
  </si>
  <si>
    <t>61-71-80</t>
  </si>
  <si>
    <t>Inne warzywa korzeniowe i bulwiaste (bez cebuli) w uprawie polowej</t>
  </si>
  <si>
    <t>61-71-90</t>
  </si>
  <si>
    <t>Warzywa strączkowe do zbioru na zielono w uprawie polowej</t>
  </si>
  <si>
    <t>61-72-10</t>
  </si>
  <si>
    <t>Pomidory w uprawie pod osłonami wysokimi</t>
  </si>
  <si>
    <t>61-72-20</t>
  </si>
  <si>
    <t>Ogórki w uprawie pod osłonami wysokimi</t>
  </si>
  <si>
    <t>61-72-40</t>
  </si>
  <si>
    <t>Inne warzywa uprawiane dla owoców i kwiatów w uprawie pod osłonami wysokimi</t>
  </si>
  <si>
    <t>61-72-50</t>
  </si>
  <si>
    <t>Kapusta w uprawie pod osłonami wysokimi</t>
  </si>
  <si>
    <t>61-72-60</t>
  </si>
  <si>
    <t>Inne warzywa liściaste i łodygowe (bez kapusty) w uprawie pod osłonami wysokimi</t>
  </si>
  <si>
    <t>61-72-80</t>
  </si>
  <si>
    <t>Inne warzywa korzeniowe i bulwiaste (bez cebuli) w uprawie pod osłonami wysokimi</t>
  </si>
  <si>
    <t>61-72-90</t>
  </si>
  <si>
    <t>Warzywa strączkowe do zbioru na zielono w uprawie pod osłonami wysokimi</t>
  </si>
  <si>
    <t>61-8</t>
  </si>
  <si>
    <t>Kwiaty i inne rośliny ozdobne</t>
  </si>
  <si>
    <t>szt</t>
  </si>
  <si>
    <t>61-81</t>
  </si>
  <si>
    <t>Kwiaty i inne rośliny ozdobne w uprawie polowej</t>
  </si>
  <si>
    <t>61-81-10</t>
  </si>
  <si>
    <t>Kwiaty cięte w uprawie polowej</t>
  </si>
  <si>
    <t>61-81-20</t>
  </si>
  <si>
    <t>Kwiaty i inne rośliny ozdobne - całe rośliny w uprawie polowej</t>
  </si>
  <si>
    <t>61-82</t>
  </si>
  <si>
    <t>Kwiaty i inne rośliny ozdobne pod osłonami wysokimi</t>
  </si>
  <si>
    <t>61-82-10</t>
  </si>
  <si>
    <t>Kwiaty cięte w uprawie pod osłonami wysokimi</t>
  </si>
  <si>
    <t>61-82-20</t>
  </si>
  <si>
    <t>Kwiaty i inne rośliny ozdobne - całe rośliny w uprawie pod osłonami wysokimi</t>
  </si>
  <si>
    <t>61-91</t>
  </si>
  <si>
    <t>Owoce w uprawie polowej</t>
  </si>
  <si>
    <t>61-91-10</t>
  </si>
  <si>
    <t>Truskawki w uprawie polowej</t>
  </si>
  <si>
    <t>61-92</t>
  </si>
  <si>
    <t>Owoce w uprawie pod osłonami wysokimi</t>
  </si>
  <si>
    <t>61-92-10</t>
  </si>
  <si>
    <t>Truskawki w uprawie pod osłonami wysokimi</t>
  </si>
  <si>
    <t>61-93</t>
  </si>
  <si>
    <t>Owoce z sadów</t>
  </si>
  <si>
    <t>61-93-1</t>
  </si>
  <si>
    <t>Owoce miękiszowe - ziarnkowe</t>
  </si>
  <si>
    <t>61-93-11</t>
  </si>
  <si>
    <t>Jabłka</t>
  </si>
  <si>
    <t>61-93-12</t>
  </si>
  <si>
    <t>Gruszki</t>
  </si>
  <si>
    <t>61-93-2</t>
  </si>
  <si>
    <t>Owoce pestkowe</t>
  </si>
  <si>
    <t>61-93-21</t>
  </si>
  <si>
    <t>Śliwki</t>
  </si>
  <si>
    <t>61-93-22</t>
  </si>
  <si>
    <t>Wiśnie</t>
  </si>
  <si>
    <t>61-93-23</t>
  </si>
  <si>
    <t>Czereśnie</t>
  </si>
  <si>
    <t>61-93-24</t>
  </si>
  <si>
    <t>Brzoskwinie</t>
  </si>
  <si>
    <t>61-93-25</t>
  </si>
  <si>
    <t>Morele</t>
  </si>
  <si>
    <t>61-93-3</t>
  </si>
  <si>
    <t>Orzechy</t>
  </si>
  <si>
    <t>61-93-31</t>
  </si>
  <si>
    <t>Orzechy włoskie</t>
  </si>
  <si>
    <t>61-93-32</t>
  </si>
  <si>
    <t>Orzechy laskowe</t>
  </si>
  <si>
    <t>61-93-4</t>
  </si>
  <si>
    <t>Owoce jagodowe</t>
  </si>
  <si>
    <t>61-93-41</t>
  </si>
  <si>
    <t>Agrest</t>
  </si>
  <si>
    <t>61-93-42</t>
  </si>
  <si>
    <t>Aronia</t>
  </si>
  <si>
    <t>61-93-43</t>
  </si>
  <si>
    <t>Porzeczki czarne</t>
  </si>
  <si>
    <t>61-93-45</t>
  </si>
  <si>
    <t>Porzeczki czerwone</t>
  </si>
  <si>
    <t>61-93-46</t>
  </si>
  <si>
    <t>Maliny ogrodowe</t>
  </si>
  <si>
    <t>61-93-48</t>
  </si>
  <si>
    <t>Borówki</t>
  </si>
  <si>
    <t>61-93-49</t>
  </si>
  <si>
    <t>Pozostałe owoce jagodowe</t>
  </si>
  <si>
    <t>62-10-00</t>
  </si>
  <si>
    <t>Plantacje nasienne traw</t>
  </si>
  <si>
    <t>62-20-00</t>
  </si>
  <si>
    <t>Plantacje nasienne motylkowych drobnonasiennych</t>
  </si>
  <si>
    <t>62-4</t>
  </si>
  <si>
    <t>Uprawy nasienne i rozsadniki warzyw i kwiatów</t>
  </si>
  <si>
    <t>62-41</t>
  </si>
  <si>
    <t>Uprawy nasienne i rozsadniki warzyw i kwiatów w uprawie polowej</t>
  </si>
  <si>
    <t>62-41-10</t>
  </si>
  <si>
    <t>Uprawy nasienne i rozsadniki warzyw w uprawie polowej</t>
  </si>
  <si>
    <t>62-42</t>
  </si>
  <si>
    <t>Uprawy nasienne i rozsadniki warzyw i kwiatów pod osłonami wysokimi</t>
  </si>
  <si>
    <t>62-42-10</t>
  </si>
  <si>
    <t>Nasienniki i rozsadniki warzyw w uprawie pod osłonami wysokimi</t>
  </si>
  <si>
    <t>62-42-20</t>
  </si>
  <si>
    <t>62-5</t>
  </si>
  <si>
    <t>Inne uprawy nasienne</t>
  </si>
  <si>
    <t>62-51-00</t>
  </si>
  <si>
    <t>Inne uprawy nasienne i rozsadniki w uprawie polowej</t>
  </si>
  <si>
    <t>62-90-00</t>
  </si>
  <si>
    <t>Pozostałe plantacje nasienne</t>
  </si>
  <si>
    <t>04210</t>
  </si>
  <si>
    <t>Byki</t>
  </si>
  <si>
    <t>Byki do opasu, wolce 2-letnie i starsze</t>
  </si>
  <si>
    <t>kg</t>
  </si>
  <si>
    <t>Jalowki</t>
  </si>
  <si>
    <t>Jałówki do opasu 2-letnie i starsze</t>
  </si>
  <si>
    <t>Byczki</t>
  </si>
  <si>
    <t>Byczki od 1 do 2 lat</t>
  </si>
  <si>
    <t>Cieleta</t>
  </si>
  <si>
    <t>Cielęta do opasu poniżej 6 mies.</t>
  </si>
  <si>
    <t>Owce</t>
  </si>
  <si>
    <t>Owce 1 roczne i starsze</t>
  </si>
  <si>
    <t>Jagnieta</t>
  </si>
  <si>
    <t>Jagnięta</t>
  </si>
  <si>
    <t>Kozleta</t>
  </si>
  <si>
    <t>Koźlęta</t>
  </si>
  <si>
    <t>Tuczniki</t>
  </si>
  <si>
    <t>Tuczniki o wadze 50 kg i więcej</t>
  </si>
  <si>
    <t>Prosieta</t>
  </si>
  <si>
    <t>Prosięta od 1 maciory</t>
  </si>
  <si>
    <t>Brojlery</t>
  </si>
  <si>
    <t>Brojlery kurze 2 tyg. i starsze</t>
  </si>
  <si>
    <t>Gesi</t>
  </si>
  <si>
    <t>Gęsi młode</t>
  </si>
  <si>
    <t>Kaczki</t>
  </si>
  <si>
    <t>Kaczki młode</t>
  </si>
  <si>
    <t>Indyki</t>
  </si>
  <si>
    <t>Indyki młode</t>
  </si>
  <si>
    <t>MlekoKr</t>
  </si>
  <si>
    <t>Mleko krowie</t>
  </si>
  <si>
    <t>100 kg</t>
  </si>
  <si>
    <t>MlekoOw</t>
  </si>
  <si>
    <t>Mleko owcze</t>
  </si>
  <si>
    <t>MlekoKo</t>
  </si>
  <si>
    <t>Mleko kozie</t>
  </si>
  <si>
    <t>JajaWKu</t>
  </si>
  <si>
    <t>Jaja wylęgowe kurze</t>
  </si>
  <si>
    <t>1000 szt</t>
  </si>
  <si>
    <t>JajaWPo</t>
  </si>
  <si>
    <t>Jaja wylęgowe pozostałe</t>
  </si>
  <si>
    <t>JajaKKu</t>
  </si>
  <si>
    <t>Jaja konsumpcyjne kurze</t>
  </si>
  <si>
    <t>Welna</t>
  </si>
  <si>
    <t>Wełna surowa i przetworzona owcza</t>
  </si>
  <si>
    <t>Miod</t>
  </si>
  <si>
    <t>Miód pszczeli</t>
  </si>
  <si>
    <t>PrPszcz</t>
  </si>
  <si>
    <t>Pozostałe produkty pszczelarskie</t>
  </si>
  <si>
    <t>Kolumna1</t>
  </si>
  <si>
    <t>info</t>
  </si>
  <si>
    <t>Słonecznik oleisty</t>
  </si>
  <si>
    <t>Rośliny włókniste (uprawa lub słoma)</t>
  </si>
  <si>
    <t>Wiklina</t>
  </si>
  <si>
    <t>Ziemniaki pastewne</t>
  </si>
  <si>
    <t>Nasienniki i rozsadniki kwiatów w uprawie pod osłonami wysokimi</t>
  </si>
  <si>
    <t>Załącznik nr 4b Szkody w uprawach trwałych</t>
  </si>
  <si>
    <t>…………………………………..……………..……….….</t>
  </si>
  <si>
    <t>Załącznik 4a Szkody w środkach trwałych innych niż uprawy trwałe</t>
  </si>
  <si>
    <t>Rodzaj zwierząt gospodarskich stada podstawowego - opis szkody</t>
  </si>
  <si>
    <t>Liczba zwierząt         w szt</t>
  </si>
  <si>
    <t>Wysokość szkód        w  zł</t>
  </si>
  <si>
    <t>Rodzaj budynków i budowli służących do produkcji rolnej - opis szkody</t>
  </si>
  <si>
    <t>Wysokość szkód  w zł</t>
  </si>
  <si>
    <t>Rodzaj maszyn i narzędzi służących do produkcji rolnej - opis szkody</t>
  </si>
  <si>
    <t>Załącznik nr 3 Szkody w hodowli ryb</t>
  </si>
  <si>
    <t>Średnia roczna produkcja ryb ze stawu                             /kg/</t>
  </si>
  <si>
    <t>Średnia cena ryb                    /zł/kg/</t>
  </si>
  <si>
    <t>Średnia roczna wartość produkcji ryb                                      /zł/</t>
  </si>
  <si>
    <t>Wartość produkcji                                     /zł/</t>
  </si>
  <si>
    <t xml:space="preserve"> Wielkość produkcji               /kg/</t>
  </si>
  <si>
    <t>Kwota obniżenia dochodu  w wyniku szkód w /zł/</t>
  </si>
  <si>
    <t xml:space="preserve">Średnia roczna produkcja zwierzęca </t>
  </si>
  <si>
    <t>Wartość produkcji          w zł</t>
  </si>
  <si>
    <t>Kwota obniżenia dochodu  w wyniku szkód w zł</t>
  </si>
  <si>
    <t>……………………………………………….……………………………………</t>
  </si>
  <si>
    <t>Powierzchnia uprawy w roku wystąpienia niekorzystnego zjawiska atmosferycznego</t>
  </si>
  <si>
    <t xml:space="preserve">Kwota obniżenia dochodu  w wyniku szkód </t>
  </si>
  <si>
    <t xml:space="preserve">Średni plon z 1 ha danej uprawy </t>
  </si>
  <si>
    <t>Średnia cena</t>
  </si>
  <si>
    <t>Średni dochód z 1 ha</t>
  </si>
  <si>
    <t xml:space="preserve">Średnia roczna wartość produkcji </t>
  </si>
  <si>
    <t>9=7x8</t>
  </si>
  <si>
    <t>11=7-10</t>
  </si>
  <si>
    <t xml:space="preserve">Nazwa innego województwa na terenie, którego producent rolny posiada grunty rolne, w których wystąpiły szkody spowodowane wystąpieniem niekorzystnego zjawiska atmosferycznego </t>
  </si>
  <si>
    <t>Dane protokołu</t>
  </si>
  <si>
    <t>z dnia</t>
  </si>
  <si>
    <t>numer</t>
  </si>
  <si>
    <t>……………………………………………………………………………………………….………</t>
  </si>
  <si>
    <t>zarządzeniem/pismem</t>
  </si>
  <si>
    <t>numer/znak</t>
  </si>
  <si>
    <t xml:space="preserve">(właściwe zaznacz - </t>
  </si>
  <si>
    <t>)</t>
  </si>
  <si>
    <r>
      <t>Średni plon i cena sprzedaży  ustalona w gospodarstwie na podstawie</t>
    </r>
    <r>
      <rPr>
        <b/>
        <sz val="10"/>
        <color theme="1"/>
        <rFont val="Arial"/>
        <family val="2"/>
        <charset val="238"/>
      </rPr>
      <t>:</t>
    </r>
  </si>
  <si>
    <t xml:space="preserve">wyniosła ogółem </t>
  </si>
  <si>
    <t>Czy producent rolny zawarł umowę obowiązkowego lub dobrowolnego ubezpieczenia</t>
  </si>
  <si>
    <t xml:space="preserve">Czy rolnik posiada grunty w innych gminach </t>
  </si>
  <si>
    <t>W protokole uwzględnione zostały szkody z innej gminy</t>
  </si>
  <si>
    <t xml:space="preserve">W protokole uwzględnione zostały szkody z innego województwa oszacowane przez komisję powołaną przez Wojewodę </t>
  </si>
  <si>
    <t>ksiąg rachunkowych</t>
  </si>
  <si>
    <t xml:space="preserve"> średniej rocznej produkcji w gospodarstwie rolnym. </t>
  </si>
  <si>
    <t>Koszty nieponiesione w związku z wystąpieniem szkód                      w zł</t>
  </si>
  <si>
    <t>Koszty poniesione w związku z wystąpieniem szkód                          w zł</t>
  </si>
  <si>
    <t>10= 7x(100%-8)</t>
  </si>
  <si>
    <t>Wartość produkcji w roku wystąpienia szkód po wystąpieniu niekorzystnego zjawiska atmosferycznego</t>
  </si>
  <si>
    <t>……………………</t>
  </si>
  <si>
    <t>Suma średniorocznej wartości produkcji na terenie województwa (z kolumny nr 7)</t>
  </si>
  <si>
    <t>Suma wartości wysokosci szkód (z kolumny nr 9)</t>
  </si>
  <si>
    <t>Suma kwot obniżenia dochodów w wyniku szkód (z kolumny nr 11)</t>
  </si>
  <si>
    <t>Suma kosztów nieponiesionych w związku z wystąpieniem szkód łącznie (z kolumny nr 12)</t>
  </si>
  <si>
    <t>Suma kosztów poniesionych z powodu niezebrania plonów w wyniku szkód łącznie (z kolumny nr 13)</t>
  </si>
  <si>
    <t>(data i czytelny podpis rolnika)</t>
  </si>
  <si>
    <t xml:space="preserve">TAK  </t>
  </si>
  <si>
    <t xml:space="preserve">oszacowane przez Komisję powołaną przez Wojewodę </t>
  </si>
  <si>
    <t>Jalowki12</t>
  </si>
  <si>
    <t>Jałówki od 1 do 2 lat</t>
  </si>
  <si>
    <t>Cieleta612</t>
  </si>
  <si>
    <t>Cielęta od 6 mies. do 1 roku</t>
  </si>
  <si>
    <t>Warchlaki</t>
  </si>
  <si>
    <t>Warchlaki do opasu o wadze od 20 do 50 kg</t>
  </si>
  <si>
    <t>Produkcja zwierzęca w  roku wystąpienia szkod  (z uwzględnieniem spadku produkcji spowodowanej padnięciem zwierząt w wyniku wystąpienia niekorzystnego zjawiska atmosferycznego)</t>
  </si>
  <si>
    <t xml:space="preserve">Produkcja ryb w roku wystąpienia szkód   (z uwzględnieniem spadku produkcji spowodowanej padnięciem ryb w wyniku wystąpienia niekorzystnego zjawiska atmosferycznego) </t>
  </si>
  <si>
    <t>(gmina)</t>
  </si>
  <si>
    <t>………………………...………….…</t>
  </si>
  <si>
    <t>W wyniku wystąpienia</t>
  </si>
  <si>
    <t xml:space="preserve">% </t>
  </si>
  <si>
    <t>Straty plonu w roku wystąpienia szkody wyniosły</t>
  </si>
  <si>
    <t xml:space="preserve"> zł</t>
  </si>
  <si>
    <t>Wartość szkód (kwota obniżenia dochodu  w wyniku szkód)</t>
  </si>
  <si>
    <t>Łącznie</t>
  </si>
  <si>
    <t>Załącznik 1c Wyszczególnienie poziomu i wartości szkód w uprawie dla danego zjawiska atmosferycznego w przypadku łączenia szkód niższych niż 30%</t>
  </si>
  <si>
    <t>Uwagi</t>
  </si>
  <si>
    <t>6.</t>
  </si>
  <si>
    <t>7.</t>
  </si>
  <si>
    <t>8.</t>
  </si>
  <si>
    <t>9.</t>
  </si>
  <si>
    <t>10.</t>
  </si>
  <si>
    <t>Nazwa uprawy</t>
  </si>
  <si>
    <t>Koszty nieponiesione na 1 ha uprawy</t>
  </si>
  <si>
    <t>………………………………………………………………………….</t>
  </si>
  <si>
    <t>…………..………………………………………………………….</t>
  </si>
  <si>
    <t>……………………………………………..</t>
  </si>
  <si>
    <t>………………………..…………………</t>
  </si>
  <si>
    <t>………………………………...………</t>
  </si>
  <si>
    <t>……………………….……………………...…………….</t>
  </si>
  <si>
    <t>…………………….……….…………………………………….</t>
  </si>
  <si>
    <t>Imię i nazwisko/nazwa producenta rolnego</t>
  </si>
  <si>
    <t>Szkoda została zgłoszona przez producenta rolnego do Urzędu Gminy/Miasta</t>
  </si>
  <si>
    <t>Kwota obniżenia dochodu w wyniku szkód w produkcji roślinnej wynosi</t>
  </si>
  <si>
    <t>Kwota obniżenia dochodu w wyniku szkód w produkcji ryb wynosi</t>
  </si>
  <si>
    <t>wynosi:</t>
  </si>
  <si>
    <t>Uwagi:</t>
  </si>
  <si>
    <t>Powierzchnia upraw rolnych dotknięta zjawiskiem wynosi</t>
  </si>
  <si>
    <t>Szkółki w uprawie polowej</t>
  </si>
  <si>
    <t>Adres i miejsce zamieszkania/adres i siedziba producenta rolnego/adres i miejsce położenia gospodarstwa rolnego lub prowadzenia działu specjalnego produkcji rolnej</t>
  </si>
  <si>
    <t xml:space="preserve">powierzchnia upraw rolnych dotknięta zjawiskiem wynosi  </t>
  </si>
  <si>
    <r>
      <t>Wysokość szkód w uprawach uwzględnianych w produkcji zwierzęcej</t>
    </r>
    <r>
      <rPr>
        <b/>
        <sz val="14"/>
        <rFont val="Arial"/>
        <family val="2"/>
        <charset val="238"/>
      </rPr>
      <t xml:space="preserve"> * </t>
    </r>
    <r>
      <rPr>
        <b/>
        <sz val="12"/>
        <rFont val="Arial"/>
        <family val="2"/>
        <charset val="238"/>
      </rPr>
      <t xml:space="preserve"> </t>
    </r>
    <r>
      <rPr>
        <b/>
        <sz val="8"/>
        <rFont val="Arial"/>
        <family val="2"/>
        <charset val="238"/>
      </rPr>
      <t xml:space="preserve"> </t>
    </r>
  </si>
  <si>
    <t>Suma powierzchni upraw w roku wystąpienia niekorzystnego zjawiska atmosferycznego (z kolumny nr 3)</t>
  </si>
  <si>
    <t>Suma powierzchni upraw rolnych dotknięta zjawiskiem wynosi (z kolumny nr 14)</t>
  </si>
  <si>
    <t>wartość produkcji zwierzęcej towarowej bez produkcji ryb</t>
  </si>
  <si>
    <t>Kwota obniżenia dochodu w wyniku szkód w produkcji zwierzęcej  towarowej bez produkcji ryb wynosi</t>
  </si>
  <si>
    <t xml:space="preserve">Średnia wartość produkcji ( roślinnej + zwierzęcej towarowej bez produkcji ryb  + ryb) z gospodarstwa rolnego </t>
  </si>
  <si>
    <r>
      <t xml:space="preserve"> </t>
    </r>
    <r>
      <rPr>
        <b/>
        <sz val="8"/>
        <rFont val="Arial"/>
        <family val="2"/>
        <charset val="238"/>
      </rPr>
      <t>(produkcji roślinnej + produkcji zwierzęcej towarowej bez produkcji ryb +produkcji ryb)</t>
    </r>
    <r>
      <rPr>
        <b/>
        <sz val="9"/>
        <rFont val="Arial"/>
        <family val="2"/>
        <charset val="238"/>
      </rPr>
      <t xml:space="preserve"> wyniosła ogółem</t>
    </r>
  </si>
  <si>
    <t>Protokół sporządzono w dwóch jednobrzmiących egzemplarzach, z których jeden otrzymuje wojewoda właściwy ze względu na miejsce wystąpienia szkód a drugi producent rolny, przy czym w przypadku szkód powyżej 30 proc. średniej rocznej produkcji rolnej lub 3350 zł w środkach trwałych producent rolny otrzymuje protokół potwierdzony przez wojewodę.</t>
  </si>
  <si>
    <r>
      <t>Załącznik 1b  Dane z protokołu oszacowania szkód spowodowanych wystąpieniem niekorzystnego zjawiska atmosferycznego w gospodarstwie rolnym lub dziale specjalnym produkcji rolnej położonym na terenie innego województwa,</t>
    </r>
    <r>
      <rPr>
        <i/>
        <sz val="9"/>
        <color theme="1"/>
        <rFont val="Arial"/>
        <family val="2"/>
        <charset val="238"/>
      </rPr>
      <t xml:space="preserve"> gminy </t>
    </r>
    <r>
      <rPr>
        <i/>
        <sz val="9"/>
        <rFont val="Arial"/>
        <family val="2"/>
        <charset val="238"/>
      </rPr>
      <t>(kserokopia potwierdzona za zgodność z oryginałem w załączeniu).</t>
    </r>
  </si>
  <si>
    <t xml:space="preserve">Powierzchnia gospodarstwa rolnego </t>
  </si>
  <si>
    <t>ZIELONE</t>
  </si>
  <si>
    <t>Numer identyfikacyjny producenta rolnego nadawany w trybie przepisów o krajowym systemie ewidencji producentów, ewidencji gospodarstw rolnych oraz ewidencji wniosków o przyznanie  płatności – jeżeli został nadany</t>
  </si>
  <si>
    <t>……………………..</t>
  </si>
  <si>
    <t>………………………………</t>
  </si>
  <si>
    <t>…………………………………………………………………………………………………………</t>
  </si>
  <si>
    <t>………………………………………
………………………...……………</t>
  </si>
  <si>
    <t>Gmina</t>
  </si>
  <si>
    <t>…………………………………..</t>
  </si>
  <si>
    <t>…………...…………..</t>
  </si>
  <si>
    <t>Komisja ds. oszacowania szkód w gospodarstwach rolnych lub działach specjalnych produkcji rolnej powołana przez Wojewodę</t>
  </si>
  <si>
    <t>……………………….</t>
  </si>
  <si>
    <t>(</t>
  </si>
  <si>
    <t>…….……</t>
  </si>
  <si>
    <t>ha, w tym:</t>
  </si>
  <si>
    <t>…………………………...………………
………………………...……….....…….</t>
  </si>
  <si>
    <t>……………..…………</t>
  </si>
  <si>
    <t>………………………………….</t>
  </si>
  <si>
    <t>………………………..</t>
  </si>
  <si>
    <t xml:space="preserve">(data) </t>
  </si>
  <si>
    <t>(podpis Wojewody)</t>
  </si>
  <si>
    <t>……………………………………………..…………………………………….</t>
  </si>
  <si>
    <t>……………………………………………….……..</t>
  </si>
  <si>
    <t>Styczeń</t>
  </si>
  <si>
    <t>Luty</t>
  </si>
  <si>
    <t>Marzec</t>
  </si>
  <si>
    <t>Kwiecień</t>
  </si>
  <si>
    <t>Maj</t>
  </si>
  <si>
    <t>Czerwiec</t>
  </si>
  <si>
    <t>Lipiec</t>
  </si>
  <si>
    <t>Sierpień</t>
  </si>
  <si>
    <t>Wrzesień</t>
  </si>
  <si>
    <t>Październik</t>
  </si>
  <si>
    <t>Listopad</t>
  </si>
  <si>
    <t>Grudzień</t>
  </si>
  <si>
    <t>Miesiąc</t>
  </si>
  <si>
    <t>Dzień</t>
  </si>
  <si>
    <t>Rok</t>
  </si>
  <si>
    <t>data wystąpienia szkód (należy wybrać datę z listy rozwijanej)</t>
  </si>
  <si>
    <t xml:space="preserve">właściwe zaznacz - </t>
  </si>
  <si>
    <t>□</t>
  </si>
  <si>
    <t>powierzchnia upraw w których wystąpiły szkody co najmniej 70 %</t>
  </si>
  <si>
    <t>1. Dane producenta rolnego:</t>
  </si>
  <si>
    <t>2. Dane dotyczące komisji ds. oszacowania szkód:</t>
  </si>
  <si>
    <t>3. Dane dotyczące oszacowania szkód:</t>
  </si>
  <si>
    <t>Komisja przeprowadziła w dniu</t>
  </si>
  <si>
    <t xml:space="preserve"> stwierdziła wystąpienie szkód powstałych w wyniku następującego zjawiska atmosferycznego:</t>
  </si>
  <si>
    <t xml:space="preserve">oszacowanie szkód na miejscu w ww. gospodarstwie rolnym/dziale specjalnym produkcji rolnej poszkodowanego oraz </t>
  </si>
  <si>
    <t>4. Powierzchnie w gospodarstwie rolnym:</t>
  </si>
  <si>
    <t>5. Szkody w środkach trwałych:</t>
  </si>
  <si>
    <t>6. Dane dotyczące ubezpieczenia:</t>
  </si>
  <si>
    <t xml:space="preserve">x </t>
  </si>
  <si>
    <r>
      <t xml:space="preserve">Jeżeli </t>
    </r>
    <r>
      <rPr>
        <b/>
        <sz val="10"/>
        <color theme="1"/>
        <rFont val="Arial"/>
        <family val="2"/>
        <charset val="238"/>
      </rPr>
      <t>tak</t>
    </r>
    <r>
      <rPr>
        <sz val="10"/>
        <color theme="1"/>
        <rFont val="Arial"/>
        <family val="2"/>
        <charset val="238"/>
      </rPr>
      <t xml:space="preserve"> to w jakim zakresie: </t>
    </r>
  </si>
  <si>
    <t>Nazwa upraw</t>
  </si>
  <si>
    <t>Nazwa zwierząt</t>
  </si>
  <si>
    <t>ryb</t>
  </si>
  <si>
    <t>…………………….</t>
  </si>
  <si>
    <t>7. Dane dotyczące gruntów rolnych w innych gminach:</t>
  </si>
  <si>
    <t>………………………………………………………………………………………………….…...…………………………………………</t>
  </si>
  <si>
    <t>………………………………………………………………..</t>
  </si>
  <si>
    <t>………………………………………………………….</t>
  </si>
  <si>
    <t>…………………………...………………</t>
  </si>
  <si>
    <t xml:space="preserve"> w przedmiotowym gospodarstwie rolnym.</t>
  </si>
  <si>
    <t>Liczba zwierząt ubezpieczonych</t>
  </si>
  <si>
    <t>Powierzchnia upraw ubezpieczonych</t>
  </si>
  <si>
    <t>…….…………………….</t>
  </si>
  <si>
    <t>…………...……………………….</t>
  </si>
  <si>
    <t>Liczba zwierząt szt</t>
  </si>
  <si>
    <t>Mieszanki strączkowych z innymi roślinami ozime na nasiona suche</t>
  </si>
  <si>
    <t>61-23-20</t>
  </si>
  <si>
    <t>JajaKPo</t>
  </si>
  <si>
    <t>Jaja konsumpcyjne pozostałe</t>
  </si>
  <si>
    <t>……………………………..…………</t>
  </si>
  <si>
    <t>Razem (poz. 1 - 88)</t>
  </si>
  <si>
    <t>Razem (poz. 40 - 88)</t>
  </si>
  <si>
    <r>
      <t>Nr działki ewidencyjnej</t>
    </r>
    <r>
      <rPr>
        <b/>
        <vertAlign val="superscript"/>
        <sz val="8"/>
        <rFont val="Arial"/>
        <family val="2"/>
        <charset val="238"/>
      </rPr>
      <t>1)</t>
    </r>
  </si>
  <si>
    <r>
      <t xml:space="preserve">Całkowita powierzchnia upraw rolnych w danym sezonie wegetacyjnym, z których w danym roku przewidziany jest zbiór plonu w gospodarstwie  rolnym 
</t>
    </r>
    <r>
      <rPr>
        <sz val="9"/>
        <color theme="1"/>
        <rFont val="Arial"/>
        <family val="2"/>
        <charset val="238"/>
      </rPr>
      <t xml:space="preserve">(zgodnie z wnioskiem o płatności w ramach wsparcia bezpośredniego, o ile został złożony, </t>
    </r>
    <r>
      <rPr>
        <u/>
        <sz val="9"/>
        <color theme="1"/>
        <rFont val="Arial"/>
        <family val="2"/>
        <charset val="238"/>
      </rPr>
      <t>bez uwzględnienia ugorów, odłogów, czy nieużytków</t>
    </r>
    <r>
      <rPr>
        <sz val="9"/>
        <color theme="1"/>
        <rFont val="Arial"/>
        <family val="2"/>
        <charset val="238"/>
      </rPr>
      <t xml:space="preserve">)  </t>
    </r>
  </si>
  <si>
    <t>Liczba zwierząt * szt</t>
  </si>
  <si>
    <t xml:space="preserve"> * Np. w przypadku "Prosiąt od 1 maciory" należy wpisać liczbę macior, natomiast dla pozycji "Miód pszczeli" należy wpisać liczbę rodziń pszczelich.</t>
  </si>
  <si>
    <t>z całego gospodarstwa</t>
  </si>
  <si>
    <t>z części gospodarstwa</t>
  </si>
  <si>
    <t>z oszacowania zakresu i wysokości szkód w gospodarstwie rolnym lub dziale specjalnym produkcji rolnej spowodowanych wystąpieniem niekorzystnego zjawiska atmosferycznego:</t>
  </si>
  <si>
    <t>Kozy 1 roczne i starsze</t>
  </si>
  <si>
    <t>Konie</t>
  </si>
  <si>
    <t>Rośliny pastewne objętościowe z użytków zielonych (uprawa lub zielonka) (UZ)</t>
  </si>
  <si>
    <t>Rośliny pastewne objętościowe z łąk - zielonka (UZ)</t>
  </si>
  <si>
    <t>Trawy w uprawie polowej na zielonkę (UZ)</t>
  </si>
  <si>
    <t>Motylkowe drobnonasienne na zielonkę (UZ)</t>
  </si>
  <si>
    <t>Mieszanki motylkowych z trawami (UZ)</t>
  </si>
  <si>
    <t>Rośliny pastewne objętościowe z pastwisk (UZ)</t>
  </si>
  <si>
    <t>Rośliny pastewne objętościowe z pastwisk pielęgnowanych (UZ)</t>
  </si>
  <si>
    <t>Rośliny pastewne objętościowe z pastwisk niepielęgnowanych (UZ)</t>
  </si>
  <si>
    <t>powierzchnia upraw rolnych w dniu wystąpienia szkód z wyłączeniem wieloletnich użytków zielonych (UZ)</t>
  </si>
  <si>
    <t>suma pow 70%</t>
  </si>
  <si>
    <t>pow 70%</t>
  </si>
  <si>
    <t>pow UZ</t>
  </si>
  <si>
    <r>
      <rPr>
        <sz val="14"/>
        <rFont val="Arial"/>
        <family val="2"/>
        <charset val="238"/>
      </rPr>
      <t>*</t>
    </r>
    <r>
      <rPr>
        <sz val="8"/>
        <rFont val="Arial"/>
        <family val="2"/>
        <charset val="238"/>
      </rPr>
      <t xml:space="preserve">Dane w kolumnie 9 "Wysokości szkód w uprawach uwzględnianych w produkcji zwierzęcej” oblicza się w zakresie upraw : ziemniaki pastewne, rośliny pastewne objętościowe na gruntach ornych, okopowe pastewne na pasze, buraki pastewne na pasze, brukiew pastewna na pasze, marchew pastewna na pasze, topinambur na pasze, dynia pastewna na pasze, pozostałe okopowe pastewne na pasze, kukurydza pastewna na zielonkę, zboża na zielonkę i mieszanki zbóż z innymi roślinami na zielonkę, trawy w uprawie polowej na zielonkę, strączkowe na zielonkę, motylkowe drobnonasienne na zielonkę, mieszanki motylkowych z trawami, pozostałe polowe uprawy pastewne na zielonkę, rośliny pastewne objętościowe z użytków zielonych (uprawa lub zielonka), rośliny pastewne objętościowe z łąk – zielonka, rośliny pastewne objętościowe z pastwisk, rośliny pastewne objętościowe z pastwisk pielęgnowanych, rośliny pastewne objętościowe z pastwisk niepielęgnowanych, kukurydza (sucha i wilgotna) na ziarno, proso na ziarno, strączkowe pastewne na nasiona suche, groch pastewny (peluszka) na nasiona suche, pozostałe strączkowe pastewne na nasiona suche, mieszanki strączkowych z innymi roślinami ogółem na nasiona suche, mieszanki strączkowych z innymi roślinami jare na nasiona suche, mieszanki strączkowych z innymi roślinami ozime na nasiona suche. </t>
    </r>
    <r>
      <rPr>
        <u/>
        <sz val="8"/>
        <rFont val="Arial"/>
        <family val="2"/>
        <charset val="238"/>
      </rPr>
      <t>w przypadku prowadzenia produkcji zwierzęcej w zakresie: byki do opasu, wolce 2-letnie i starsze, jałówki do opasu 2-letnie i starsze, byczki od 1 do 2 lat, jałówki od 1 do 2 lat, owce 1 roczne i starsze, mleko krowie, mleko owcze, mleko kozie, kozy 1 roczne i starsze, konie, tuczniki o wadze 50 kg i więcej, warchlaki do tuczu o wadze od 20 do 50 kg.</t>
    </r>
  </si>
  <si>
    <t>*Dane w kolumnie 9 "Wysokości szkód w uprawach uwzględnianych w produkcji zwierzęcej” oblicza się w zakresie upraw : ziemniaki pastewne, rośliny pastewne objętościowe na gruntach ornych, okopowe pastewne na pasze, buraki pastewne na pasze, brukiew pastewna na pasze, marchew pastewna na pasze, topinambur na pasze, dynia pastewna na pasze, pozostałe okopowe pastewne na pasze, kukurydza pastewna na zielonkę, zboża na zielonkę i mieszanki zbóż z innymi roślinami na zielonkę, trawy w uprawie polowej na zielonkę, strączkowe na zielonkę, motylkowe drobnonasienne na zielonkę, mieszanki motylkowych z trawami, pozostałe polowe uprawy pastewne na zielonkę, rośliny pastewne objętościowe z użytków zielonych (uprawa lub zielonka), rośliny pastewne objętościowe z łąk – zielonka, rośliny pastewne objętościowe z pastwisk, rośliny pastewne objętościowe z pastwisk pielęgnowanych, rośliny pastewne objętościowe z pastwisk niepielęgnowanych, kukurydza (sucha i wilgotna) na ziarno, proso na ziarno, strączkowe pastewne na nasiona suche, groch pastewny (peluszka) na nasiona suche, pozostałe strączkowe pastewne na nasiona suche, mieszanki strączkowych z innymi roślinami ogółem na nasiona suche, mieszanki strączkowych z innymi roślinami jare na nasiona suche, mieszanki strączkowych z innymi roślinami ozime na nasiona suche. w przypadku prowadzenia produkcji zwierzęcej w zakresie: byki do opasu, wolce 2-letnie i starsze, jałówki do opasu 2-letnie i starsze, byczki od 1 do 2 lat, jałówki od 1 do 2 lat, owce 1 roczne i starsze, mleko krowie, mleko owcze, mleko kozie, kozy 1 roczne i starsze, konie, tuczniki o wadze 50 kg i więcej, warchlaki do tuczu o wadze od 20 do 50 kg.</t>
  </si>
  <si>
    <t>Powierzchnia upraw rolnych w dniu wystąpienia szkód z wyłączeniem wieloletnich użytków zielonych (UZ) (z pkt 4 protokołu)</t>
  </si>
  <si>
    <t>Powierzchnia upraw w których wystąpiły szkody co najmniej 70 % (z pkt 4 protokołu)</t>
  </si>
  <si>
    <t>61-19-90</t>
  </si>
  <si>
    <t>61-7</t>
  </si>
  <si>
    <t>Warzywa</t>
  </si>
  <si>
    <t>61-71</t>
  </si>
  <si>
    <t>Warzywa w uprawie polowej</t>
  </si>
  <si>
    <t>61-71-1</t>
  </si>
  <si>
    <t>Warzywa uprawiane dla owoców i kwiatów w uprawie polowej</t>
  </si>
  <si>
    <t>61-71-2</t>
  </si>
  <si>
    <t>Warzywa liściaste i łodygowe w uprawie polowej</t>
  </si>
  <si>
    <t>61-71-3</t>
  </si>
  <si>
    <t>Warzywa korzeniowe i bulwiaste w uprawie polowej</t>
  </si>
  <si>
    <t>61-71-4</t>
  </si>
  <si>
    <t>61-72</t>
  </si>
  <si>
    <t>Warzywa pod osłonami wysokimi</t>
  </si>
  <si>
    <t>61-72-1</t>
  </si>
  <si>
    <t>Warzywa uprawiane dla owoców i kwiatów w uprawie pod osłonami wysokimi</t>
  </si>
  <si>
    <t>61-72-2</t>
  </si>
  <si>
    <t>Warzywa liściaste i łodygowe w uprawie pod osłonami wysokimi</t>
  </si>
  <si>
    <t>61-72-3</t>
  </si>
  <si>
    <t>Warzywa korzeniowe i bulwiaste w uprawie pod osłonami wysokimi</t>
  </si>
  <si>
    <t>61-72-4</t>
  </si>
  <si>
    <t>61-9</t>
  </si>
  <si>
    <t>Owoce</t>
  </si>
  <si>
    <t>61-93-47</t>
  </si>
  <si>
    <t>Jeżyny</t>
  </si>
  <si>
    <t>susza</t>
  </si>
  <si>
    <t>Seradela na nasiona suche#</t>
  </si>
  <si>
    <t>Kwiaty cięte w uprawie pod osłonami wysokimi*#</t>
  </si>
  <si>
    <t>suszy w środku trwałym</t>
  </si>
  <si>
    <t>Oświadczam, że wszystkie dane podane w protokole oraz w załącznikach do niego są prawdziwe i zgodne ze stanem faktycznym, a także, że znane mi są skutki składania fałszywych oświadczeń wynikające z art. 297 Kodeksu karnego (Dz.U. z 2021 r. poz. 2345).</t>
  </si>
  <si>
    <t>Pozostałe okopowe pastewne na pasze</t>
  </si>
  <si>
    <t>Pozostałe owoce z sadów</t>
  </si>
  <si>
    <t>61-51-90</t>
  </si>
  <si>
    <t>61-93-90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</si>
</sst>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 #,##0.00\ &quot;zł&quot;_-;\-* #,##0.00\ &quot;zł&quot;_-;_-* &quot;-&quot;??\ &quot;zł&quot;_-;_-@_-"/>
    <numFmt numFmtId="164" formatCode="_-* #,##0\ _z_ł_-;\-* #,##0\ _z_ł_-;_-* &quot;-&quot;\ _z_ł_-;_-@_-"/>
    <numFmt numFmtId="165" formatCode="_-* #,##0.00\ _z_ł_-;\-* #,##0.00\ _z_ł_-;_-* &quot;-&quot;??\ _z_ł_-;_-@_-"/>
    <numFmt numFmtId="166" formatCode="0.00;[Red]0.00"/>
    <numFmt numFmtId="167" formatCode="#,##0;[Red]#,##0"/>
    <numFmt numFmtId="168" formatCode="#,##0.00;[Red]#,##0.00"/>
    <numFmt numFmtId="169" formatCode="#,##0.0000"/>
    <numFmt numFmtId="170" formatCode="#,##0\ _z_ł;[Red]#,##0\ _z_ł"/>
    <numFmt numFmtId="171" formatCode="0_ ;\-0\ "/>
    <numFmt numFmtId="172" formatCode="#\ ##,000"/>
    <numFmt numFmtId="173" formatCode="0;[Red]0"/>
    <numFmt numFmtId="174" formatCode="#,##0_ ;\-#,##0\ "/>
    <numFmt numFmtId="175" formatCode="yyyy/mm/dd;@"/>
    <numFmt numFmtId="176" formatCode="d"/>
  </numFmts>
  <fonts count="65" x14ac:knownFonts="1">
    <font>
      <sz val="11"/>
      <color theme="1"/>
      <name val="Calibri"/>
      <family val="2"/>
      <charset val="238"/>
      <scheme val="minor"/>
    </font>
    <font>
      <i/>
      <sz val="10"/>
      <name val="Arial"/>
      <family val="2"/>
      <charset val="238"/>
    </font>
    <font>
      <b/>
      <sz val="11"/>
      <name val="Arial"/>
      <family val="2"/>
      <charset val="238"/>
    </font>
    <font>
      <sz val="9"/>
      <name val="Arial"/>
      <family val="2"/>
      <charset val="238"/>
    </font>
    <font>
      <sz val="8"/>
      <name val="Arial"/>
      <family val="2"/>
      <charset val="238"/>
    </font>
    <font>
      <b/>
      <sz val="10"/>
      <name val="Arial"/>
      <family val="2"/>
      <charset val="238"/>
    </font>
    <font>
      <b/>
      <sz val="9"/>
      <name val="Arial"/>
      <family val="2"/>
      <charset val="238"/>
    </font>
    <font>
      <b/>
      <sz val="8"/>
      <name val="Arial"/>
      <family val="2"/>
      <charset val="238"/>
    </font>
    <font>
      <sz val="10"/>
      <name val="Arial"/>
      <family val="2"/>
      <charset val="238"/>
    </font>
    <font>
      <sz val="10"/>
      <color theme="1"/>
      <name val="Times New Roman"/>
      <family val="1"/>
      <charset val="238"/>
    </font>
    <font>
      <sz val="10"/>
      <color theme="1"/>
      <name val="Arial"/>
      <family val="2"/>
      <charset val="238"/>
    </font>
    <font>
      <b/>
      <sz val="10"/>
      <color theme="1"/>
      <name val="Arial"/>
      <family val="2"/>
      <charset val="238"/>
    </font>
    <font>
      <sz val="11"/>
      <color theme="1"/>
      <name val="Arial"/>
      <family val="2"/>
      <charset val="238"/>
    </font>
    <font>
      <sz val="10"/>
      <color rgb="FF000000"/>
      <name val="Arial"/>
      <family val="2"/>
      <charset val="238"/>
    </font>
    <font>
      <sz val="8"/>
      <color theme="1"/>
      <name val="Arial"/>
      <family val="2"/>
      <charset val="238"/>
    </font>
    <font>
      <b/>
      <sz val="9"/>
      <color theme="1"/>
      <name val="Arial"/>
      <family val="2"/>
      <charset val="238"/>
    </font>
    <font>
      <sz val="9"/>
      <color theme="1"/>
      <name val="Arial"/>
      <family val="2"/>
      <charset val="238"/>
    </font>
    <font>
      <sz val="9"/>
      <color rgb="FF000000"/>
      <name val="Arial"/>
      <family val="2"/>
      <charset val="238"/>
    </font>
    <font>
      <b/>
      <sz val="9"/>
      <color rgb="FF000000"/>
      <name val="Arial"/>
      <family val="2"/>
      <charset val="238"/>
    </font>
    <font>
      <sz val="11"/>
      <color theme="1"/>
      <name val="Calibri"/>
      <family val="2"/>
      <charset val="238"/>
      <scheme val="minor"/>
    </font>
    <font>
      <i/>
      <sz val="10"/>
      <color theme="1"/>
      <name val="Arial"/>
      <family val="2"/>
      <charset val="238"/>
    </font>
    <font>
      <i/>
      <sz val="9"/>
      <name val="Arial"/>
      <family val="2"/>
      <charset val="238"/>
    </font>
    <font>
      <vertAlign val="superscript"/>
      <sz val="8"/>
      <name val="Arial"/>
      <family val="2"/>
      <charset val="238"/>
    </font>
    <font>
      <b/>
      <sz val="8.8000000000000007"/>
      <color theme="1"/>
      <name val="Arial"/>
      <family val="2"/>
      <charset val="238"/>
    </font>
    <font>
      <b/>
      <sz val="8.5"/>
      <color rgb="FF000000"/>
      <name val="Arial"/>
      <family val="2"/>
      <charset val="238"/>
    </font>
    <font>
      <sz val="8.5"/>
      <color theme="1"/>
      <name val="Arial"/>
      <family val="2"/>
      <charset val="238"/>
    </font>
    <font>
      <b/>
      <sz val="8"/>
      <color theme="1"/>
      <name val="Arial"/>
      <family val="2"/>
      <charset val="238"/>
    </font>
    <font>
      <sz val="7"/>
      <color theme="1"/>
      <name val="Arial"/>
      <family val="2"/>
      <charset val="238"/>
    </font>
    <font>
      <b/>
      <sz val="7"/>
      <name val="Arial"/>
      <family val="2"/>
      <charset val="238"/>
    </font>
    <font>
      <sz val="7"/>
      <name val="Arial"/>
      <family val="2"/>
      <charset val="238"/>
    </font>
    <font>
      <i/>
      <sz val="8"/>
      <name val="Arial"/>
      <family val="2"/>
      <charset val="238"/>
    </font>
    <font>
      <b/>
      <sz val="12"/>
      <name val="Arial"/>
      <family val="2"/>
      <charset val="238"/>
    </font>
    <font>
      <sz val="11"/>
      <name val="Arial Narrow"/>
      <family val="2"/>
      <charset val="238"/>
    </font>
    <font>
      <sz val="11"/>
      <name val="Arial Narrow"/>
      <family val="2"/>
      <charset val="238"/>
    </font>
    <font>
      <b/>
      <sz val="11"/>
      <name val="Arial Narrow"/>
      <family val="2"/>
      <charset val="238"/>
    </font>
    <font>
      <b/>
      <sz val="11"/>
      <name val="Arial Narrow"/>
      <family val="2"/>
      <charset val="238"/>
    </font>
    <font>
      <sz val="8"/>
      <name val="Calibri"/>
      <family val="2"/>
      <charset val="238"/>
    </font>
    <font>
      <b/>
      <sz val="8"/>
      <color theme="1"/>
      <name val="Calibri"/>
      <family val="2"/>
      <charset val="238"/>
      <scheme val="minor"/>
    </font>
    <font>
      <sz val="10"/>
      <color rgb="FFFF0000"/>
      <name val="Arial"/>
      <family val="2"/>
      <charset val="238"/>
    </font>
    <font>
      <sz val="11"/>
      <name val="Calibri"/>
      <family val="2"/>
      <charset val="238"/>
      <scheme val="minor"/>
    </font>
    <font>
      <b/>
      <sz val="14"/>
      <name val="Arial"/>
      <family val="2"/>
      <charset val="238"/>
    </font>
    <font>
      <i/>
      <sz val="9"/>
      <color theme="1"/>
      <name val="Arial"/>
      <family val="2"/>
      <charset val="238"/>
    </font>
    <font>
      <sz val="14"/>
      <name val="Arial"/>
      <family val="2"/>
      <charset val="238"/>
    </font>
    <font>
      <u/>
      <sz val="8"/>
      <name val="Arial"/>
      <family val="2"/>
      <charset val="238"/>
    </font>
    <font>
      <sz val="8"/>
      <name val="Wingdings"/>
      <charset val="2"/>
    </font>
    <font>
      <b/>
      <sz val="8.6"/>
      <color theme="1"/>
      <name val="Arial"/>
      <family val="2"/>
      <charset val="238"/>
    </font>
    <font>
      <u/>
      <sz val="9"/>
      <color theme="1"/>
      <name val="Arial"/>
      <family val="2"/>
      <charset val="238"/>
    </font>
    <font>
      <b/>
      <u/>
      <sz val="9"/>
      <name val="Arial"/>
      <family val="2"/>
      <charset val="238"/>
    </font>
    <font>
      <b/>
      <u/>
      <sz val="9"/>
      <color theme="1"/>
      <name val="Arial"/>
      <family val="2"/>
      <charset val="238"/>
    </font>
    <font>
      <i/>
      <sz val="7"/>
      <color theme="1"/>
      <name val="Arial"/>
      <family val="2"/>
      <charset val="238"/>
    </font>
    <font>
      <i/>
      <sz val="7"/>
      <name val="Arial"/>
      <family val="2"/>
      <charset val="238"/>
    </font>
    <font>
      <sz val="8"/>
      <color theme="1"/>
      <name val="Calibri"/>
      <family val="2"/>
      <charset val="238"/>
      <scheme val="minor"/>
    </font>
    <font>
      <sz val="11"/>
      <color theme="1" tint="0.1498764000366222"/>
      <name val="Calibri"/>
      <family val="2"/>
      <scheme val="minor"/>
    </font>
    <font>
      <sz val="11"/>
      <name val="Arial"/>
      <family val="2"/>
      <charset val="238"/>
    </font>
    <font>
      <sz val="8.5"/>
      <name val="Arial"/>
      <family val="2"/>
      <charset val="238"/>
    </font>
    <font>
      <sz val="8.5"/>
      <name val="Wingdings"/>
      <charset val="2"/>
    </font>
    <font>
      <sz val="9.5"/>
      <color theme="1"/>
      <name val="Arial"/>
      <family val="2"/>
      <charset val="238"/>
    </font>
    <font>
      <b/>
      <sz val="10"/>
      <color rgb="FF000000"/>
      <name val="Arial"/>
      <family val="2"/>
      <charset val="238"/>
    </font>
    <font>
      <sz val="9"/>
      <name val="Wingdings"/>
      <charset val="2"/>
    </font>
    <font>
      <b/>
      <sz val="11"/>
      <color theme="1"/>
      <name val="Arial"/>
      <family val="2"/>
      <charset val="238"/>
    </font>
    <font>
      <sz val="10"/>
      <color theme="0" tint="-0.499984740745262"/>
      <name val="Arial"/>
      <family val="2"/>
      <charset val="238"/>
    </font>
    <font>
      <sz val="9"/>
      <color theme="0" tint="-0.499984740745262"/>
      <name val="Arial"/>
      <family val="2"/>
      <charset val="238"/>
    </font>
    <font>
      <b/>
      <vertAlign val="superscript"/>
      <sz val="8"/>
      <name val="Arial"/>
      <family val="2"/>
      <charset val="238"/>
    </font>
    <font>
      <i/>
      <sz val="11"/>
      <name val="Arial Narrow"/>
      <family val="2"/>
      <charset val="238"/>
    </font>
    <font>
      <sz val="11"/>
      <name val="Arial Narrow"/>
      <family val="2"/>
      <charset val="238"/>
    </font>
  </fonts>
  <fills count="10">
    <fill>
      <patternFill patternType="none"/>
    </fill>
    <fill>
      <patternFill patternType="gray125"/>
    </fill>
    <fill>
      <patternFill patternType="solid">
        <fgColor theme="2" tint="-9.9978637043366805E-2"/>
        <bgColor indexed="64"/>
      </patternFill>
    </fill>
    <fill>
      <patternFill patternType="solid">
        <fgColor theme="2" tint="-9.9948118533890809E-2"/>
        <bgColor indexed="64"/>
      </patternFill>
    </fill>
    <fill>
      <patternFill patternType="solid">
        <fgColor indexed="9"/>
        <bgColor indexed="31"/>
      </patternFill>
    </fill>
    <fill>
      <patternFill patternType="solid">
        <fgColor indexed="9"/>
        <bgColor indexed="64"/>
      </patternFill>
    </fill>
    <fill>
      <patternFill patternType="solid">
        <fgColor theme="2" tint="-9.9978637043366805E-2"/>
        <bgColor indexed="31"/>
      </patternFill>
    </fill>
    <fill>
      <patternFill patternType="solid">
        <fgColor theme="2"/>
        <bgColor indexed="64"/>
      </patternFill>
    </fill>
    <fill>
      <patternFill patternType="solid">
        <fgColor theme="0"/>
        <bgColor indexed="64"/>
      </patternFill>
    </fill>
    <fill>
      <patternFill patternType="solid">
        <fgColor rgb="FFFF0000"/>
        <bgColor indexed="64"/>
      </patternFill>
    </fill>
  </fills>
  <borders count="65">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bottom style="hair">
        <color indexed="64"/>
      </bottom>
      <diagonal/>
    </border>
    <border>
      <left/>
      <right/>
      <top style="hair">
        <color indexed="64"/>
      </top>
      <bottom style="hair">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s>
  <cellStyleXfs count="6">
    <xf numFmtId="0" fontId="0" fillId="0" borderId="0"/>
    <xf numFmtId="0" fontId="8" fillId="0" borderId="0"/>
    <xf numFmtId="9" fontId="19" fillId="0" borderId="0" applyFont="0" applyFill="0" applyBorder="0" applyAlignment="0" applyProtection="0"/>
    <xf numFmtId="44" fontId="19" fillId="0" borderId="0" applyFont="0" applyFill="0" applyBorder="0" applyAlignment="0" applyProtection="0"/>
    <xf numFmtId="165" fontId="19" fillId="0" borderId="0" applyFont="0" applyFill="0" applyBorder="0" applyAlignment="0" applyProtection="0"/>
    <xf numFmtId="176" fontId="52" fillId="0" borderId="0" applyFont="0" applyFill="0" applyBorder="0" applyProtection="0">
      <alignment horizontal="right"/>
    </xf>
  </cellStyleXfs>
  <cellXfs count="626">
    <xf numFmtId="0" fontId="0" fillId="0" borderId="0" xfId="0"/>
    <xf numFmtId="0" fontId="3" fillId="0" borderId="0" xfId="0" applyFont="1" applyFill="1" applyBorder="1" applyAlignment="1" applyProtection="1">
      <alignment horizontal="center" vertical="center"/>
    </xf>
    <xf numFmtId="0" fontId="5" fillId="0" borderId="0" xfId="0" applyFont="1" applyFill="1" applyBorder="1" applyAlignment="1" applyProtection="1">
      <alignment vertical="center" wrapText="1"/>
    </xf>
    <xf numFmtId="0" fontId="8" fillId="0" borderId="0" xfId="0" applyFont="1" applyFill="1" applyBorder="1" applyAlignment="1" applyProtection="1">
      <alignment horizontal="left" vertical="center"/>
    </xf>
    <xf numFmtId="0" fontId="4" fillId="3" borderId="16" xfId="0" applyFont="1" applyFill="1" applyBorder="1" applyAlignment="1" applyProtection="1">
      <alignment horizontal="center" vertical="center" wrapText="1"/>
    </xf>
    <xf numFmtId="0" fontId="21" fillId="0" borderId="0" xfId="0" applyFont="1" applyFill="1" applyBorder="1" applyAlignment="1" applyProtection="1">
      <alignment vertical="center" wrapText="1"/>
    </xf>
    <xf numFmtId="0" fontId="16" fillId="0" borderId="0" xfId="0" applyFont="1" applyFill="1" applyBorder="1" applyAlignment="1" applyProtection="1">
      <alignment horizontal="center" vertical="center"/>
    </xf>
    <xf numFmtId="0" fontId="16" fillId="0" borderId="16" xfId="0" applyFont="1" applyFill="1" applyBorder="1" applyAlignment="1" applyProtection="1">
      <alignment horizontal="left" vertical="center" wrapText="1"/>
      <protection locked="0"/>
    </xf>
    <xf numFmtId="0" fontId="7" fillId="3" borderId="13" xfId="0" applyFont="1" applyFill="1" applyBorder="1" applyAlignment="1" applyProtection="1">
      <alignment horizontal="center" vertical="center"/>
    </xf>
    <xf numFmtId="0" fontId="7" fillId="3" borderId="15" xfId="0" applyFont="1" applyFill="1" applyBorder="1" applyAlignment="1" applyProtection="1">
      <alignment horizontal="center" vertical="center"/>
    </xf>
    <xf numFmtId="0" fontId="14" fillId="3" borderId="16" xfId="0" applyFont="1" applyFill="1" applyBorder="1" applyAlignment="1" applyProtection="1">
      <alignment horizontal="center" vertical="center"/>
    </xf>
    <xf numFmtId="0" fontId="14" fillId="2" borderId="18" xfId="0" applyFont="1" applyFill="1" applyBorder="1" applyAlignment="1" applyProtection="1">
      <alignment horizontal="center" vertical="center"/>
    </xf>
    <xf numFmtId="0" fontId="16" fillId="0" borderId="0" xfId="0" applyFont="1" applyProtection="1"/>
    <xf numFmtId="0" fontId="3" fillId="0" borderId="13" xfId="0" applyFont="1" applyFill="1" applyBorder="1" applyAlignment="1" applyProtection="1">
      <alignment horizontal="center" vertical="center"/>
    </xf>
    <xf numFmtId="1" fontId="16" fillId="0" borderId="16" xfId="0" applyNumberFormat="1" applyFont="1" applyFill="1" applyBorder="1" applyAlignment="1" applyProtection="1">
      <alignment horizontal="right" vertical="center" wrapText="1"/>
      <protection locked="0"/>
    </xf>
    <xf numFmtId="4" fontId="16" fillId="0" borderId="16" xfId="0" applyNumberFormat="1" applyFont="1" applyFill="1" applyBorder="1" applyAlignment="1" applyProtection="1">
      <alignment horizontal="right" vertical="center" wrapText="1"/>
      <protection locked="0"/>
    </xf>
    <xf numFmtId="4" fontId="16" fillId="3" borderId="16" xfId="0" applyNumberFormat="1" applyFont="1" applyFill="1" applyBorder="1" applyAlignment="1" applyProtection="1">
      <alignment horizontal="right" vertical="center" wrapText="1"/>
    </xf>
    <xf numFmtId="0" fontId="3" fillId="0" borderId="13" xfId="0" applyFont="1" applyBorder="1" applyAlignment="1" applyProtection="1">
      <alignment horizontal="center" vertical="center"/>
    </xf>
    <xf numFmtId="4" fontId="15" fillId="3" borderId="24" xfId="0" applyNumberFormat="1" applyFont="1" applyFill="1" applyBorder="1" applyAlignment="1" applyProtection="1">
      <alignment horizontal="right" vertical="center" wrapText="1"/>
    </xf>
    <xf numFmtId="0" fontId="6" fillId="0" borderId="0" xfId="0" applyFont="1" applyFill="1" applyBorder="1" applyAlignment="1" applyProtection="1">
      <alignment vertical="center" wrapText="1"/>
    </xf>
    <xf numFmtId="0" fontId="21" fillId="0" borderId="0" xfId="0" applyFont="1" applyFill="1" applyBorder="1" applyProtection="1"/>
    <xf numFmtId="4" fontId="16" fillId="0" borderId="19" xfId="0" applyNumberFormat="1" applyFont="1" applyBorder="1" applyAlignment="1" applyProtection="1">
      <alignment horizontal="right"/>
      <protection locked="0"/>
    </xf>
    <xf numFmtId="164" fontId="8" fillId="0" borderId="0" xfId="3" applyNumberFormat="1" applyFont="1" applyBorder="1" applyAlignment="1" applyProtection="1">
      <alignment vertical="center" wrapText="1"/>
    </xf>
    <xf numFmtId="0" fontId="1" fillId="0" borderId="0" xfId="0" applyFont="1" applyFill="1" applyBorder="1" applyAlignment="1" applyProtection="1">
      <alignment vertical="center" wrapText="1"/>
    </xf>
    <xf numFmtId="168" fontId="7" fillId="3" borderId="19" xfId="0" applyNumberFormat="1" applyFont="1" applyFill="1" applyBorder="1" applyAlignment="1" applyProtection="1">
      <alignment horizontal="right" vertical="center" wrapText="1"/>
    </xf>
    <xf numFmtId="0" fontId="4" fillId="0" borderId="16" xfId="0" applyFont="1" applyBorder="1" applyAlignment="1" applyProtection="1">
      <alignment horizontal="center" vertical="center"/>
      <protection locked="0"/>
    </xf>
    <xf numFmtId="4" fontId="14" fillId="3" borderId="16" xfId="0" applyNumberFormat="1" applyFont="1" applyFill="1" applyBorder="1" applyAlignment="1" applyProtection="1">
      <alignment vertical="center"/>
    </xf>
    <xf numFmtId="0" fontId="14" fillId="0" borderId="0" xfId="0" applyFont="1" applyAlignment="1" applyProtection="1">
      <alignment horizontal="center" vertical="center"/>
    </xf>
    <xf numFmtId="0" fontId="30" fillId="0" borderId="0" xfId="0" applyFont="1" applyFill="1" applyBorder="1" applyAlignment="1" applyProtection="1">
      <alignment vertical="center" wrapText="1"/>
    </xf>
    <xf numFmtId="3" fontId="15" fillId="3" borderId="24" xfId="0" applyNumberFormat="1" applyFont="1" applyFill="1" applyBorder="1" applyAlignment="1" applyProtection="1">
      <alignment horizontal="center" vertical="center" wrapText="1"/>
    </xf>
    <xf numFmtId="4" fontId="15" fillId="3" borderId="21" xfId="0" applyNumberFormat="1" applyFont="1" applyFill="1" applyBorder="1" applyAlignment="1" applyProtection="1">
      <alignment horizontal="right" vertical="center" wrapText="1"/>
    </xf>
    <xf numFmtId="4" fontId="15" fillId="3" borderId="42" xfId="0" applyNumberFormat="1" applyFont="1" applyFill="1" applyBorder="1" applyAlignment="1" applyProtection="1">
      <alignment horizontal="right" vertical="center" wrapText="1"/>
    </xf>
    <xf numFmtId="0" fontId="12" fillId="0" borderId="0" xfId="0" applyFont="1"/>
    <xf numFmtId="0" fontId="12" fillId="0" borderId="16" xfId="0" applyFont="1" applyBorder="1"/>
    <xf numFmtId="172" fontId="32" fillId="0" borderId="0" xfId="1" applyNumberFormat="1" applyFont="1" applyFill="1"/>
    <xf numFmtId="4" fontId="32" fillId="0" borderId="0" xfId="1" applyNumberFormat="1" applyFont="1" applyFill="1"/>
    <xf numFmtId="4" fontId="34" fillId="0" borderId="0" xfId="1" applyNumberFormat="1" applyFont="1" applyFill="1"/>
    <xf numFmtId="0" fontId="16" fillId="0" borderId="0" xfId="0" applyFont="1" applyAlignment="1" applyProtection="1"/>
    <xf numFmtId="0" fontId="10" fillId="0" borderId="0" xfId="0" applyFont="1" applyProtection="1"/>
    <xf numFmtId="0" fontId="10" fillId="0" borderId="0" xfId="0" applyFont="1" applyFill="1" applyAlignment="1" applyProtection="1">
      <alignment vertical="center"/>
    </xf>
    <xf numFmtId="0" fontId="10" fillId="0" borderId="0" xfId="0" applyFont="1" applyAlignment="1" applyProtection="1">
      <alignment vertical="center"/>
    </xf>
    <xf numFmtId="0" fontId="10" fillId="0" borderId="0" xfId="0" applyFont="1" applyFill="1" applyAlignment="1" applyProtection="1">
      <alignment vertical="center" wrapText="1"/>
    </xf>
    <xf numFmtId="0" fontId="11" fillId="0" borderId="0" xfId="0" applyFont="1" applyFill="1" applyAlignment="1" applyProtection="1">
      <alignment wrapText="1"/>
    </xf>
    <xf numFmtId="0" fontId="11" fillId="0" borderId="0" xfId="0" applyFont="1" applyAlignment="1" applyProtection="1">
      <alignment wrapText="1"/>
    </xf>
    <xf numFmtId="0" fontId="10" fillId="0" borderId="0" xfId="0" applyFont="1" applyFill="1" applyProtection="1"/>
    <xf numFmtId="0" fontId="10" fillId="0" borderId="0" xfId="0" applyFont="1" applyFill="1" applyAlignment="1" applyProtection="1"/>
    <xf numFmtId="0" fontId="16" fillId="0" borderId="0" xfId="0" applyFont="1" applyFill="1" applyProtection="1"/>
    <xf numFmtId="0" fontId="16" fillId="0" borderId="0" xfId="0" applyFont="1" applyBorder="1" applyProtection="1"/>
    <xf numFmtId="0" fontId="10" fillId="0" borderId="0" xfId="0" applyFont="1" applyFill="1" applyAlignment="1" applyProtection="1">
      <alignment wrapText="1"/>
    </xf>
    <xf numFmtId="0" fontId="15" fillId="0" borderId="0" xfId="0" applyFont="1" applyFill="1" applyAlignment="1" applyProtection="1">
      <alignment vertical="center" wrapText="1"/>
    </xf>
    <xf numFmtId="0" fontId="13" fillId="0" borderId="0" xfId="0" applyFont="1" applyFill="1" applyAlignment="1" applyProtection="1">
      <alignment vertical="center"/>
    </xf>
    <xf numFmtId="0" fontId="18" fillId="0" borderId="0" xfId="0" applyFont="1" applyFill="1" applyAlignment="1" applyProtection="1">
      <alignment vertical="center" wrapText="1"/>
    </xf>
    <xf numFmtId="0" fontId="13" fillId="0" borderId="0" xfId="0" applyFont="1" applyFill="1" applyAlignment="1" applyProtection="1">
      <alignment horizontal="left" vertical="center" wrapText="1"/>
    </xf>
    <xf numFmtId="0" fontId="10" fillId="0" borderId="0" xfId="0" applyFont="1" applyAlignment="1" applyProtection="1">
      <alignment wrapText="1"/>
    </xf>
    <xf numFmtId="0" fontId="14" fillId="0" borderId="0" xfId="0" applyFont="1" applyProtection="1"/>
    <xf numFmtId="0" fontId="14" fillId="0" borderId="0" xfId="0" applyFont="1" applyFill="1" applyAlignment="1" applyProtection="1">
      <alignment vertical="center" wrapText="1"/>
    </xf>
    <xf numFmtId="0" fontId="6" fillId="0" borderId="0" xfId="0" applyFont="1" applyFill="1" applyBorder="1" applyAlignment="1" applyProtection="1">
      <alignment horizontal="center" vertical="center"/>
    </xf>
    <xf numFmtId="0" fontId="16" fillId="0" borderId="13" xfId="0" applyFont="1" applyBorder="1" applyAlignment="1" applyProtection="1">
      <alignment horizontal="center"/>
    </xf>
    <xf numFmtId="0" fontId="16" fillId="0" borderId="0" xfId="0" applyFont="1" applyAlignment="1" applyProtection="1">
      <alignment wrapText="1"/>
    </xf>
    <xf numFmtId="0" fontId="16" fillId="0" borderId="0" xfId="0" applyFont="1" applyAlignment="1" applyProtection="1">
      <alignment horizontal="center" wrapText="1"/>
    </xf>
    <xf numFmtId="0" fontId="2" fillId="0" borderId="0" xfId="0" applyFont="1" applyFill="1" applyBorder="1" applyAlignment="1" applyProtection="1">
      <alignment vertical="center" wrapText="1"/>
    </xf>
    <xf numFmtId="0" fontId="0" fillId="0" borderId="0" xfId="0" applyProtection="1"/>
    <xf numFmtId="0" fontId="0" fillId="0" borderId="0" xfId="0" applyAlignment="1" applyProtection="1"/>
    <xf numFmtId="0" fontId="0" fillId="0" borderId="0" xfId="0" applyAlignment="1" applyProtection="1">
      <alignment horizontal="center"/>
    </xf>
    <xf numFmtId="0" fontId="9" fillId="0" borderId="0" xfId="0" applyFont="1" applyAlignment="1" applyProtection="1">
      <alignment vertical="center"/>
    </xf>
    <xf numFmtId="4" fontId="16" fillId="0" borderId="0" xfId="0" applyNumberFormat="1" applyFont="1" applyFill="1" applyBorder="1" applyAlignment="1" applyProtection="1">
      <alignment horizontal="right" vertical="center" wrapText="1"/>
    </xf>
    <xf numFmtId="170" fontId="4" fillId="4" borderId="16" xfId="0" applyNumberFormat="1" applyFont="1" applyFill="1" applyBorder="1" applyAlignment="1" applyProtection="1">
      <alignment horizontal="center" vertical="center"/>
      <protection locked="0"/>
    </xf>
    <xf numFmtId="0" fontId="8" fillId="0" borderId="0" xfId="0" applyFont="1" applyAlignment="1" applyProtection="1">
      <alignment vertical="center"/>
    </xf>
    <xf numFmtId="0" fontId="7" fillId="0" borderId="13" xfId="0" applyFont="1" applyFill="1" applyBorder="1" applyAlignment="1" applyProtection="1">
      <alignment horizontal="center" vertical="center"/>
    </xf>
    <xf numFmtId="0" fontId="7" fillId="0" borderId="13" xfId="0" applyFont="1" applyBorder="1" applyAlignment="1" applyProtection="1">
      <alignment horizontal="center" vertical="center"/>
    </xf>
    <xf numFmtId="0" fontId="7" fillId="6" borderId="7" xfId="0" applyFont="1" applyFill="1" applyBorder="1" applyAlignment="1" applyProtection="1">
      <alignment horizontal="center" vertical="center" wrapText="1"/>
    </xf>
    <xf numFmtId="0" fontId="7" fillId="6" borderId="12" xfId="0" applyFont="1" applyFill="1" applyBorder="1" applyAlignment="1" applyProtection="1">
      <alignment horizontal="center" vertical="center" wrapText="1"/>
    </xf>
    <xf numFmtId="0" fontId="7" fillId="6" borderId="13" xfId="0" applyFont="1" applyFill="1" applyBorder="1" applyAlignment="1" applyProtection="1">
      <alignment horizontal="center" vertical="center"/>
    </xf>
    <xf numFmtId="0" fontId="7" fillId="6" borderId="39" xfId="0" applyFont="1" applyFill="1" applyBorder="1" applyAlignment="1" applyProtection="1">
      <alignment horizontal="center" vertical="center"/>
    </xf>
    <xf numFmtId="0" fontId="7" fillId="6" borderId="9" xfId="0" applyFont="1" applyFill="1" applyBorder="1" applyAlignment="1" applyProtection="1">
      <alignment horizontal="center" vertical="center"/>
    </xf>
    <xf numFmtId="0" fontId="7" fillId="6" borderId="17" xfId="0" applyFont="1" applyFill="1" applyBorder="1" applyAlignment="1" applyProtection="1">
      <alignment horizontal="center" vertical="center"/>
    </xf>
    <xf numFmtId="0" fontId="4" fillId="0" borderId="13" xfId="0" applyFont="1" applyFill="1" applyBorder="1" applyAlignment="1" applyProtection="1">
      <alignment horizontal="center" vertical="center"/>
    </xf>
    <xf numFmtId="0" fontId="4" fillId="0" borderId="13" xfId="0" applyFont="1" applyBorder="1" applyAlignment="1" applyProtection="1">
      <alignment horizontal="center" vertical="center"/>
    </xf>
    <xf numFmtId="166" fontId="7" fillId="3" borderId="19" xfId="0" applyNumberFormat="1" applyFont="1" applyFill="1" applyBorder="1" applyAlignment="1" applyProtection="1">
      <alignment horizontal="center" vertical="center" wrapText="1"/>
    </xf>
    <xf numFmtId="0" fontId="36" fillId="3" borderId="19" xfId="0" applyFont="1" applyFill="1" applyBorder="1" applyAlignment="1" applyProtection="1">
      <alignment horizontal="center" vertical="center" wrapText="1"/>
    </xf>
    <xf numFmtId="4" fontId="37" fillId="3" borderId="20" xfId="0" applyNumberFormat="1" applyFont="1" applyFill="1" applyBorder="1" applyAlignment="1" applyProtection="1">
      <alignment horizontal="right" vertical="center" wrapText="1"/>
    </xf>
    <xf numFmtId="0" fontId="21" fillId="0" borderId="0" xfId="0" applyFont="1" applyFill="1" applyBorder="1" applyAlignment="1" applyProtection="1">
      <alignment horizontal="right" vertical="center" wrapText="1"/>
    </xf>
    <xf numFmtId="3" fontId="4" fillId="0" borderId="16" xfId="0" applyNumberFormat="1" applyFont="1" applyFill="1" applyBorder="1" applyAlignment="1" applyProtection="1">
      <alignment horizontal="right" vertical="center" wrapText="1"/>
      <protection locked="0"/>
    </xf>
    <xf numFmtId="49" fontId="4" fillId="0" borderId="16" xfId="0" applyNumberFormat="1" applyFont="1" applyFill="1" applyBorder="1" applyAlignment="1" applyProtection="1">
      <alignment horizontal="right" vertical="center" wrapText="1"/>
      <protection locked="0"/>
    </xf>
    <xf numFmtId="0" fontId="7" fillId="6" borderId="32" xfId="0" applyFont="1" applyFill="1" applyBorder="1" applyAlignment="1" applyProtection="1">
      <alignment horizontal="center" vertical="center" wrapText="1"/>
    </xf>
    <xf numFmtId="0" fontId="7" fillId="6" borderId="29" xfId="0" applyFont="1" applyFill="1" applyBorder="1" applyAlignment="1" applyProtection="1">
      <alignment horizontal="center" vertical="center" wrapText="1"/>
    </xf>
    <xf numFmtId="0" fontId="7" fillId="6" borderId="18" xfId="0" applyFont="1" applyFill="1" applyBorder="1" applyAlignment="1" applyProtection="1">
      <alignment horizontal="center" vertical="center"/>
    </xf>
    <xf numFmtId="0" fontId="10" fillId="0" borderId="0" xfId="0" applyFont="1" applyAlignment="1" applyProtection="1">
      <alignment horizontal="right"/>
    </xf>
    <xf numFmtId="49" fontId="4" fillId="0" borderId="16" xfId="0" applyNumberFormat="1" applyFont="1" applyBorder="1" applyAlignment="1" applyProtection="1">
      <alignment vertical="center" wrapText="1"/>
      <protection locked="0"/>
    </xf>
    <xf numFmtId="49" fontId="14" fillId="0" borderId="16" xfId="0" applyNumberFormat="1" applyFont="1" applyBorder="1" applyAlignment="1" applyProtection="1">
      <alignment vertical="center"/>
      <protection locked="0"/>
    </xf>
    <xf numFmtId="49" fontId="14" fillId="0" borderId="16" xfId="0" applyNumberFormat="1" applyFont="1" applyBorder="1" applyAlignment="1" applyProtection="1">
      <alignment vertical="center" wrapText="1"/>
      <protection locked="0"/>
    </xf>
    <xf numFmtId="49" fontId="14" fillId="0" borderId="16" xfId="0" applyNumberFormat="1" applyFont="1" applyBorder="1" applyAlignment="1" applyProtection="1">
      <alignment horizontal="center" vertical="center"/>
      <protection locked="0"/>
    </xf>
    <xf numFmtId="4" fontId="4" fillId="0" borderId="16" xfId="0" applyNumberFormat="1" applyFont="1" applyBorder="1" applyAlignment="1" applyProtection="1">
      <alignment horizontal="center" vertical="center"/>
      <protection locked="0"/>
    </xf>
    <xf numFmtId="49" fontId="4" fillId="0" borderId="16" xfId="0" applyNumberFormat="1" applyFont="1" applyBorder="1" applyAlignment="1" applyProtection="1">
      <alignment horizontal="right" vertical="center"/>
      <protection locked="0"/>
    </xf>
    <xf numFmtId="49" fontId="4" fillId="5" borderId="16" xfId="0" applyNumberFormat="1" applyFont="1" applyFill="1" applyBorder="1" applyAlignment="1" applyProtection="1">
      <alignment horizontal="center" vertical="center" wrapText="1"/>
      <protection locked="0"/>
    </xf>
    <xf numFmtId="4" fontId="4" fillId="0" borderId="16" xfId="0" applyNumberFormat="1"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29" fillId="6" borderId="13" xfId="0" applyFont="1" applyFill="1" applyBorder="1" applyAlignment="1" applyProtection="1">
      <alignment horizontal="center" vertical="center" wrapText="1"/>
    </xf>
    <xf numFmtId="171" fontId="4" fillId="0" borderId="13" xfId="3" applyNumberFormat="1" applyFont="1" applyBorder="1" applyAlignment="1" applyProtection="1">
      <alignment vertical="center" wrapText="1"/>
    </xf>
    <xf numFmtId="4" fontId="16" fillId="0" borderId="18" xfId="0" applyNumberFormat="1" applyFont="1" applyFill="1" applyBorder="1" applyAlignment="1" applyProtection="1">
      <alignment horizontal="right" vertical="center" wrapText="1"/>
      <protection locked="0"/>
    </xf>
    <xf numFmtId="4" fontId="26" fillId="3" borderId="19" xfId="0" applyNumberFormat="1" applyFont="1" applyFill="1" applyBorder="1" applyAlignment="1" applyProtection="1">
      <alignment horizontal="right" vertical="center" wrapText="1"/>
    </xf>
    <xf numFmtId="4" fontId="26" fillId="3" borderId="20" xfId="0" applyNumberFormat="1" applyFont="1" applyFill="1" applyBorder="1" applyAlignment="1" applyProtection="1">
      <alignment horizontal="right" vertical="center" wrapText="1"/>
    </xf>
    <xf numFmtId="4" fontId="26" fillId="3" borderId="19" xfId="0" applyNumberFormat="1" applyFont="1" applyFill="1" applyBorder="1" applyAlignment="1" applyProtection="1">
      <alignment vertical="center"/>
    </xf>
    <xf numFmtId="167" fontId="4" fillId="0" borderId="16" xfId="0" applyNumberFormat="1" applyFont="1" applyBorder="1" applyAlignment="1" applyProtection="1">
      <alignment horizontal="right" vertical="center"/>
      <protection locked="0"/>
    </xf>
    <xf numFmtId="0" fontId="38" fillId="0" borderId="0" xfId="0" applyFont="1" applyAlignment="1" applyProtection="1">
      <alignment vertical="center"/>
    </xf>
    <xf numFmtId="0" fontId="39" fillId="0" borderId="0" xfId="0" applyFont="1" applyProtection="1"/>
    <xf numFmtId="0" fontId="3" fillId="0" borderId="0" xfId="0" applyFont="1" applyProtection="1"/>
    <xf numFmtId="0" fontId="6" fillId="6" borderId="13" xfId="0" applyFont="1" applyFill="1" applyBorder="1" applyAlignment="1" applyProtection="1">
      <alignment horizontal="center" vertical="center" wrapText="1"/>
    </xf>
    <xf numFmtId="0" fontId="6" fillId="6" borderId="9" xfId="0" applyFont="1" applyFill="1" applyBorder="1" applyAlignment="1" applyProtection="1">
      <alignment horizontal="center" vertical="center" wrapText="1"/>
    </xf>
    <xf numFmtId="0" fontId="6" fillId="6" borderId="15" xfId="0" applyFont="1" applyFill="1" applyBorder="1" applyAlignment="1" applyProtection="1">
      <alignment horizontal="center" vertical="center" wrapText="1"/>
    </xf>
    <xf numFmtId="0" fontId="6" fillId="6" borderId="12" xfId="0" applyFont="1" applyFill="1" applyBorder="1" applyAlignment="1" applyProtection="1">
      <alignment horizontal="center" vertical="center" wrapText="1"/>
    </xf>
    <xf numFmtId="4" fontId="16" fillId="0" borderId="14" xfId="0" applyNumberFormat="1" applyFont="1" applyFill="1" applyBorder="1" applyAlignment="1" applyProtection="1">
      <alignment horizontal="right" vertical="center"/>
      <protection locked="0"/>
    </xf>
    <xf numFmtId="0" fontId="3" fillId="0" borderId="0" xfId="0" applyFont="1" applyAlignment="1" applyProtection="1">
      <alignment horizontal="right"/>
    </xf>
    <xf numFmtId="0" fontId="16" fillId="0" borderId="0" xfId="0" applyFont="1" applyAlignment="1" applyProtection="1">
      <alignment horizontal="center"/>
    </xf>
    <xf numFmtId="0" fontId="16" fillId="0" borderId="0" xfId="0" applyFont="1" applyAlignment="1" applyProtection="1">
      <alignment horizontal="center" vertical="center"/>
    </xf>
    <xf numFmtId="0" fontId="41" fillId="0" borderId="0" xfId="0" applyFont="1" applyAlignment="1" applyProtection="1"/>
    <xf numFmtId="0" fontId="21" fillId="0" borderId="0" xfId="0" applyFont="1" applyAlignment="1" applyProtection="1">
      <alignment horizontal="left"/>
    </xf>
    <xf numFmtId="0" fontId="16" fillId="0" borderId="0" xfId="0" applyFont="1" applyFill="1" applyAlignment="1" applyProtection="1"/>
    <xf numFmtId="0" fontId="16" fillId="0" borderId="14" xfId="0" applyFont="1" applyFill="1" applyBorder="1" applyAlignment="1" applyProtection="1">
      <alignment horizontal="left" vertical="center" wrapText="1"/>
      <protection locked="0"/>
    </xf>
    <xf numFmtId="4" fontId="3" fillId="0" borderId="16" xfId="0" applyNumberFormat="1" applyFont="1" applyFill="1" applyBorder="1" applyAlignment="1" applyProtection="1">
      <alignment horizontal="right" vertical="center" wrapText="1"/>
      <protection locked="0"/>
    </xf>
    <xf numFmtId="0" fontId="7" fillId="6" borderId="6" xfId="0" applyFont="1" applyFill="1" applyBorder="1" applyAlignment="1" applyProtection="1">
      <alignment horizontal="center" vertical="center" wrapText="1"/>
    </xf>
    <xf numFmtId="0" fontId="7" fillId="6" borderId="16" xfId="0" applyFont="1" applyFill="1" applyBorder="1" applyAlignment="1" applyProtection="1">
      <alignment horizontal="center" vertical="center" wrapText="1"/>
    </xf>
    <xf numFmtId="0" fontId="29" fillId="0" borderId="0" xfId="0" applyFont="1" applyFill="1" applyBorder="1" applyAlignment="1" applyProtection="1">
      <alignment vertical="center" wrapText="1"/>
    </xf>
    <xf numFmtId="0" fontId="16" fillId="0" borderId="0" xfId="0" applyFont="1" applyFill="1" applyBorder="1" applyProtection="1"/>
    <xf numFmtId="4" fontId="7" fillId="0" borderId="0" xfId="0" applyNumberFormat="1" applyFont="1" applyFill="1" applyBorder="1" applyAlignment="1" applyProtection="1">
      <alignment vertical="center"/>
    </xf>
    <xf numFmtId="0" fontId="27" fillId="0" borderId="0" xfId="0" applyFont="1" applyAlignment="1" applyProtection="1">
      <alignment horizontal="center"/>
    </xf>
    <xf numFmtId="0" fontId="28" fillId="0" borderId="0" xfId="0" applyFont="1" applyFill="1" applyBorder="1" applyAlignment="1" applyProtection="1">
      <alignment horizontal="center" vertical="center" wrapText="1"/>
    </xf>
    <xf numFmtId="0" fontId="29" fillId="0" borderId="0" xfId="0" applyFont="1" applyAlignment="1" applyProtection="1">
      <alignment horizontal="center"/>
    </xf>
    <xf numFmtId="4" fontId="4" fillId="0" borderId="0" xfId="0" applyNumberFormat="1" applyFont="1" applyFill="1" applyBorder="1" applyAlignment="1" applyProtection="1"/>
    <xf numFmtId="0" fontId="6" fillId="6" borderId="30" xfId="0" applyFont="1" applyFill="1" applyBorder="1" applyAlignment="1" applyProtection="1">
      <alignment horizontal="center" vertical="center" wrapText="1"/>
    </xf>
    <xf numFmtId="0" fontId="6" fillId="6" borderId="6"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16" xfId="0" applyFont="1" applyFill="1" applyBorder="1" applyAlignment="1" applyProtection="1">
      <alignment horizontal="center" vertical="center" wrapText="1"/>
    </xf>
    <xf numFmtId="0" fontId="15" fillId="2" borderId="16" xfId="0" applyFont="1" applyFill="1" applyBorder="1" applyAlignment="1" applyProtection="1">
      <alignment horizontal="center" vertical="center" wrapText="1"/>
    </xf>
    <xf numFmtId="0" fontId="15" fillId="2" borderId="18" xfId="0" applyFont="1" applyFill="1" applyBorder="1" applyAlignment="1" applyProtection="1">
      <alignment horizontal="center" vertical="center" wrapText="1"/>
    </xf>
    <xf numFmtId="0" fontId="16" fillId="2" borderId="8" xfId="0" applyFont="1" applyFill="1" applyBorder="1" applyAlignment="1" applyProtection="1">
      <alignment horizontal="center" vertical="center" wrapText="1"/>
    </xf>
    <xf numFmtId="0" fontId="16" fillId="2" borderId="11" xfId="0" applyFont="1" applyFill="1" applyBorder="1" applyAlignment="1" applyProtection="1">
      <alignment horizontal="center" vertical="center" wrapText="1"/>
    </xf>
    <xf numFmtId="0" fontId="15" fillId="2" borderId="1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5" fillId="2" borderId="9" xfId="0" applyFont="1" applyFill="1" applyBorder="1" applyAlignment="1" applyProtection="1">
      <alignment horizontal="center" vertical="center" wrapText="1"/>
    </xf>
    <xf numFmtId="0" fontId="15" fillId="2" borderId="22" xfId="0" applyFont="1" applyFill="1" applyBorder="1" applyAlignment="1" applyProtection="1">
      <alignment horizontal="center" vertical="center" wrapText="1"/>
    </xf>
    <xf numFmtId="0" fontId="15" fillId="2" borderId="12" xfId="0" applyFont="1" applyFill="1" applyBorder="1" applyAlignment="1" applyProtection="1">
      <alignment horizontal="center" vertical="center" wrapText="1"/>
    </xf>
    <xf numFmtId="0" fontId="6" fillId="6" borderId="8" xfId="0" applyFont="1" applyFill="1" applyBorder="1" applyAlignment="1" applyProtection="1">
      <alignment horizontal="center" vertical="center" wrapText="1"/>
    </xf>
    <xf numFmtId="0" fontId="6" fillId="6" borderId="11" xfId="0" applyFont="1" applyFill="1" applyBorder="1" applyAlignment="1" applyProtection="1">
      <alignment horizontal="center" vertical="center" wrapText="1"/>
    </xf>
    <xf numFmtId="0" fontId="6" fillId="6" borderId="10" xfId="0" applyFont="1" applyFill="1" applyBorder="1" applyAlignment="1" applyProtection="1">
      <alignment horizontal="center" vertical="center" wrapText="1"/>
    </xf>
    <xf numFmtId="0" fontId="7" fillId="6" borderId="22" xfId="0" applyFont="1" applyFill="1" applyBorder="1" applyAlignment="1" applyProtection="1">
      <alignment horizontal="center" vertical="center" wrapText="1"/>
    </xf>
    <xf numFmtId="0" fontId="13" fillId="0" borderId="0" xfId="0" applyFont="1" applyFill="1" applyAlignment="1" applyProtection="1">
      <alignment vertical="center" wrapText="1"/>
    </xf>
    <xf numFmtId="0" fontId="15" fillId="0" borderId="0" xfId="0" applyFont="1" applyFill="1" applyAlignment="1" applyProtection="1"/>
    <xf numFmtId="0" fontId="13" fillId="0" borderId="0" xfId="0" applyFont="1" applyFill="1" applyAlignment="1" applyProtection="1">
      <alignment horizontal="center" vertical="center"/>
    </xf>
    <xf numFmtId="4" fontId="46" fillId="0" borderId="0" xfId="0" applyNumberFormat="1" applyFont="1" applyFill="1" applyAlignment="1" applyProtection="1"/>
    <xf numFmtId="0" fontId="8" fillId="0" borderId="0" xfId="0" applyFont="1" applyFill="1" applyBorder="1" applyAlignment="1" applyProtection="1">
      <alignment horizontal="right" wrapText="1"/>
    </xf>
    <xf numFmtId="3" fontId="16" fillId="3" borderId="44" xfId="0" applyNumberFormat="1" applyFont="1" applyFill="1" applyBorder="1" applyAlignment="1" applyProtection="1">
      <alignment horizontal="center" vertical="center" wrapText="1"/>
    </xf>
    <xf numFmtId="4" fontId="16" fillId="3" borderId="42" xfId="0" applyNumberFormat="1" applyFont="1" applyFill="1" applyBorder="1" applyAlignment="1" applyProtection="1">
      <alignment horizontal="right" vertical="center"/>
    </xf>
    <xf numFmtId="0" fontId="15" fillId="2" borderId="14" xfId="0" applyFont="1" applyFill="1" applyBorder="1" applyAlignment="1" applyProtection="1">
      <alignment horizontal="center" vertical="center" wrapText="1"/>
    </xf>
    <xf numFmtId="0" fontId="6" fillId="0" borderId="0" xfId="0" applyFont="1" applyFill="1" applyBorder="1" applyAlignment="1" applyProtection="1">
      <alignment horizontal="left" vertical="center"/>
    </xf>
    <xf numFmtId="4" fontId="15" fillId="0" borderId="0" xfId="0" applyNumberFormat="1" applyFont="1" applyFill="1" applyBorder="1" applyAlignment="1" applyProtection="1">
      <alignment horizontal="right" vertical="center" wrapText="1"/>
    </xf>
    <xf numFmtId="3" fontId="16" fillId="0" borderId="0" xfId="0" applyNumberFormat="1" applyFont="1" applyFill="1" applyBorder="1" applyAlignment="1" applyProtection="1">
      <alignment horizontal="center" vertical="center" wrapText="1"/>
    </xf>
    <xf numFmtId="4" fontId="16" fillId="0" borderId="0" xfId="0" applyNumberFormat="1" applyFont="1" applyFill="1" applyBorder="1" applyAlignment="1" applyProtection="1">
      <alignment horizontal="right" vertical="center"/>
    </xf>
    <xf numFmtId="4" fontId="32" fillId="0" borderId="0" xfId="1" applyNumberFormat="1" applyFont="1"/>
    <xf numFmtId="3" fontId="16" fillId="3" borderId="21" xfId="0" applyNumberFormat="1" applyFont="1" applyFill="1" applyBorder="1" applyAlignment="1" applyProtection="1">
      <alignment horizontal="center" vertical="center" wrapText="1"/>
    </xf>
    <xf numFmtId="3" fontId="16" fillId="3" borderId="43" xfId="0" applyNumberFormat="1" applyFont="1" applyFill="1" applyBorder="1" applyAlignment="1" applyProtection="1">
      <alignment horizontal="center" vertical="center" wrapText="1"/>
    </xf>
    <xf numFmtId="4" fontId="15" fillId="3" borderId="45" xfId="0" applyNumberFormat="1" applyFont="1" applyFill="1" applyBorder="1" applyAlignment="1" applyProtection="1">
      <alignment horizontal="right" vertical="center" wrapText="1"/>
    </xf>
    <xf numFmtId="0" fontId="16" fillId="0" borderId="0" xfId="0" applyFont="1" applyAlignment="1" applyProtection="1">
      <alignment horizontal="center"/>
    </xf>
    <xf numFmtId="4" fontId="34" fillId="0" borderId="0" xfId="1" applyNumberFormat="1" applyFont="1" applyFill="1" applyProtection="1"/>
    <xf numFmtId="0" fontId="35" fillId="0" borderId="0" xfId="1" applyFont="1" applyProtection="1"/>
    <xf numFmtId="172" fontId="32" fillId="0" borderId="0" xfId="1" applyNumberFormat="1" applyFont="1" applyFill="1" applyProtection="1"/>
    <xf numFmtId="4" fontId="32" fillId="0" borderId="0" xfId="1" applyNumberFormat="1" applyFont="1" applyFill="1" applyProtection="1"/>
    <xf numFmtId="0" fontId="33" fillId="0" borderId="0" xfId="1" applyFont="1" applyProtection="1"/>
    <xf numFmtId="0" fontId="0" fillId="0" borderId="0" xfId="0" applyFill="1" applyProtection="1"/>
    <xf numFmtId="0" fontId="3" fillId="0" borderId="16" xfId="0" applyFont="1" applyFill="1" applyBorder="1" applyAlignment="1" applyProtection="1">
      <alignment horizontal="right" vertical="center" wrapText="1"/>
      <protection locked="0"/>
    </xf>
    <xf numFmtId="0" fontId="51" fillId="0" borderId="0" xfId="0" applyFont="1" applyProtection="1"/>
    <xf numFmtId="49" fontId="4" fillId="0" borderId="16" xfId="0" applyNumberFormat="1" applyFont="1" applyFill="1" applyBorder="1" applyAlignment="1" applyProtection="1">
      <alignment horizontal="center" vertical="center" wrapText="1"/>
      <protection locked="0"/>
    </xf>
    <xf numFmtId="4" fontId="4" fillId="0" borderId="16" xfId="0" applyNumberFormat="1" applyFont="1" applyFill="1" applyBorder="1" applyAlignment="1" applyProtection="1">
      <alignment horizontal="right" vertical="center" wrapText="1"/>
      <protection locked="0"/>
    </xf>
    <xf numFmtId="4" fontId="4" fillId="0" borderId="38" xfId="0" applyNumberFormat="1" applyFont="1" applyFill="1" applyBorder="1" applyAlignment="1" applyProtection="1">
      <alignment horizontal="right" vertical="center" wrapText="1"/>
      <protection locked="0"/>
    </xf>
    <xf numFmtId="0" fontId="7" fillId="6" borderId="38" xfId="0" applyFont="1" applyFill="1" applyBorder="1" applyAlignment="1" applyProtection="1">
      <alignment horizontal="center" vertical="center"/>
    </xf>
    <xf numFmtId="0" fontId="4" fillId="0" borderId="16" xfId="0" applyFont="1" applyFill="1" applyBorder="1" applyAlignment="1" applyProtection="1">
      <alignment horizontal="center" vertical="center"/>
    </xf>
    <xf numFmtId="0" fontId="4" fillId="0" borderId="16" xfId="0" applyFont="1" applyBorder="1" applyAlignment="1" applyProtection="1">
      <alignment horizontal="center" vertical="center"/>
    </xf>
    <xf numFmtId="0" fontId="7" fillId="6" borderId="11" xfId="0" applyFont="1" applyFill="1" applyBorder="1" applyAlignment="1" applyProtection="1">
      <alignment horizontal="center" vertical="center" wrapText="1"/>
    </xf>
    <xf numFmtId="0" fontId="6" fillId="6" borderId="16" xfId="0" applyFont="1" applyFill="1" applyBorder="1" applyAlignment="1" applyProtection="1">
      <alignment horizontal="center" vertical="center" wrapText="1"/>
    </xf>
    <xf numFmtId="0" fontId="7" fillId="6" borderId="9" xfId="0" applyFont="1" applyFill="1" applyBorder="1" applyAlignment="1" applyProtection="1">
      <alignment horizontal="center" vertical="center" wrapText="1"/>
    </xf>
    <xf numFmtId="0" fontId="12" fillId="0" borderId="0" xfId="0" applyFont="1" applyAlignment="1" applyProtection="1"/>
    <xf numFmtId="0" fontId="6" fillId="6" borderId="18" xfId="0" applyFont="1" applyFill="1" applyBorder="1" applyAlignment="1" applyProtection="1">
      <alignment horizontal="center" vertical="center" wrapText="1"/>
    </xf>
    <xf numFmtId="49" fontId="7" fillId="0" borderId="15" xfId="0" applyNumberFormat="1" applyFont="1" applyFill="1" applyBorder="1" applyAlignment="1" applyProtection="1">
      <alignment horizontal="center" vertical="center"/>
      <protection locked="0"/>
    </xf>
    <xf numFmtId="49" fontId="14" fillId="0" borderId="16" xfId="0" applyNumberFormat="1" applyFont="1" applyFill="1" applyBorder="1" applyAlignment="1" applyProtection="1">
      <alignment horizontal="left" vertical="center" wrapText="1"/>
      <protection locked="0"/>
    </xf>
    <xf numFmtId="169" fontId="14" fillId="0" borderId="16" xfId="0" applyNumberFormat="1" applyFont="1" applyBorder="1" applyProtection="1">
      <protection locked="0"/>
    </xf>
    <xf numFmtId="173" fontId="14" fillId="0" borderId="16" xfId="0" applyNumberFormat="1" applyFont="1" applyFill="1" applyBorder="1" applyAlignment="1" applyProtection="1">
      <alignment horizontal="center" vertical="center"/>
      <protection locked="0"/>
    </xf>
    <xf numFmtId="2" fontId="14" fillId="0" borderId="16" xfId="0" applyNumberFormat="1" applyFont="1" applyFill="1" applyBorder="1" applyAlignment="1" applyProtection="1">
      <alignment horizontal="center" vertical="center" wrapText="1"/>
      <protection locked="0"/>
    </xf>
    <xf numFmtId="4" fontId="14" fillId="2" borderId="16" xfId="0" applyNumberFormat="1" applyFont="1" applyFill="1" applyBorder="1" applyAlignment="1" applyProtection="1">
      <alignment vertical="center"/>
    </xf>
    <xf numFmtId="2" fontId="14" fillId="0" borderId="16" xfId="0" applyNumberFormat="1" applyFont="1" applyFill="1" applyBorder="1" applyAlignment="1" applyProtection="1">
      <alignment horizontal="center" vertical="center"/>
      <protection locked="0"/>
    </xf>
    <xf numFmtId="4" fontId="4" fillId="3" borderId="16" xfId="0" applyNumberFormat="1" applyFont="1" applyFill="1" applyBorder="1" applyAlignment="1" applyProtection="1">
      <alignment horizontal="right" vertical="center"/>
    </xf>
    <xf numFmtId="4" fontId="4" fillId="2" borderId="18" xfId="0" applyNumberFormat="1" applyFont="1" applyFill="1" applyBorder="1" applyAlignment="1" applyProtection="1">
      <alignment horizontal="right" vertical="center"/>
    </xf>
    <xf numFmtId="49" fontId="7" fillId="0" borderId="15" xfId="0" applyNumberFormat="1" applyFont="1" applyBorder="1" applyAlignment="1" applyProtection="1">
      <alignment horizontal="center" vertical="center"/>
      <protection locked="0"/>
    </xf>
    <xf numFmtId="2" fontId="14" fillId="0" borderId="16" xfId="0" applyNumberFormat="1" applyFont="1" applyBorder="1" applyAlignment="1" applyProtection="1">
      <alignment horizontal="center" vertical="center" wrapText="1"/>
      <protection locked="0"/>
    </xf>
    <xf numFmtId="4" fontId="14" fillId="2" borderId="16" xfId="0" applyNumberFormat="1" applyFont="1" applyFill="1" applyBorder="1" applyAlignment="1" applyProtection="1">
      <alignment vertical="center" wrapText="1"/>
    </xf>
    <xf numFmtId="0" fontId="4" fillId="3" borderId="19" xfId="0" applyFont="1" applyFill="1" applyBorder="1" applyAlignment="1" applyProtection="1">
      <alignment horizontal="center" vertical="center" wrapText="1"/>
    </xf>
    <xf numFmtId="0" fontId="14" fillId="3" borderId="19" xfId="0" applyFont="1" applyFill="1" applyBorder="1" applyAlignment="1" applyProtection="1">
      <alignment horizontal="center" vertical="center" wrapText="1"/>
    </xf>
    <xf numFmtId="4" fontId="26" fillId="3" borderId="19" xfId="0" applyNumberFormat="1" applyFont="1" applyFill="1" applyBorder="1" applyAlignment="1" applyProtection="1">
      <alignment vertical="center" wrapText="1"/>
    </xf>
    <xf numFmtId="3" fontId="14" fillId="3" borderId="19" xfId="0" applyNumberFormat="1" applyFont="1" applyFill="1" applyBorder="1" applyAlignment="1" applyProtection="1">
      <alignment horizontal="center" vertical="center" wrapText="1"/>
    </xf>
    <xf numFmtId="0" fontId="14" fillId="3" borderId="19" xfId="0" applyFont="1" applyFill="1" applyBorder="1" applyAlignment="1" applyProtection="1">
      <alignment horizontal="center" vertical="center"/>
    </xf>
    <xf numFmtId="168" fontId="7" fillId="2" borderId="20" xfId="0" applyNumberFormat="1" applyFont="1" applyFill="1" applyBorder="1" applyAlignment="1" applyProtection="1">
      <alignment horizontal="right" vertical="center" wrapText="1"/>
    </xf>
    <xf numFmtId="4" fontId="14" fillId="3" borderId="19" xfId="0" applyNumberFormat="1" applyFont="1" applyFill="1" applyBorder="1" applyAlignment="1" applyProtection="1">
      <alignment vertical="center"/>
    </xf>
    <xf numFmtId="0" fontId="16" fillId="0" borderId="4" xfId="0" applyFont="1" applyFill="1" applyBorder="1" applyAlignment="1" applyProtection="1">
      <alignment horizontal="center" vertical="center" wrapText="1"/>
    </xf>
    <xf numFmtId="0" fontId="16" fillId="0" borderId="5" xfId="0" applyFont="1" applyFill="1" applyBorder="1" applyAlignment="1" applyProtection="1">
      <alignment horizontal="center" vertical="center" wrapText="1"/>
      <protection locked="0"/>
    </xf>
    <xf numFmtId="0" fontId="7" fillId="6" borderId="18" xfId="0" applyFont="1" applyFill="1" applyBorder="1" applyAlignment="1" applyProtection="1">
      <alignment horizontal="center" vertical="center" wrapText="1"/>
    </xf>
    <xf numFmtId="4" fontId="16" fillId="2" borderId="18" xfId="0" applyNumberFormat="1" applyFont="1" applyFill="1" applyBorder="1" applyProtection="1"/>
    <xf numFmtId="0" fontId="16" fillId="0" borderId="13" xfId="0" applyFont="1" applyFill="1" applyBorder="1" applyAlignment="1" applyProtection="1">
      <alignment horizontal="center"/>
    </xf>
    <xf numFmtId="0" fontId="16" fillId="0" borderId="41" xfId="0" applyFont="1" applyBorder="1" applyAlignment="1" applyProtection="1">
      <alignment horizontal="center"/>
    </xf>
    <xf numFmtId="0" fontId="16" fillId="0" borderId="19" xfId="0" applyFont="1" applyFill="1" applyBorder="1" applyAlignment="1" applyProtection="1">
      <alignment horizontal="left" vertical="center" wrapText="1"/>
      <protection locked="0"/>
    </xf>
    <xf numFmtId="4" fontId="16" fillId="0" borderId="48" xfId="0" applyNumberFormat="1" applyFont="1" applyFill="1" applyBorder="1" applyAlignment="1" applyProtection="1">
      <alignment horizontal="right" vertical="center"/>
      <protection locked="0"/>
    </xf>
    <xf numFmtId="4" fontId="16" fillId="2" borderId="20" xfId="0" applyNumberFormat="1" applyFont="1" applyFill="1" applyBorder="1" applyProtection="1"/>
    <xf numFmtId="0" fontId="8" fillId="0" borderId="0" xfId="0" applyFont="1" applyProtection="1"/>
    <xf numFmtId="0" fontId="8" fillId="0" borderId="0" xfId="0" applyFont="1" applyAlignment="1" applyProtection="1">
      <alignment horizontal="right"/>
    </xf>
    <xf numFmtId="0" fontId="3" fillId="0" borderId="0" xfId="0" applyFont="1" applyFill="1" applyProtection="1"/>
    <xf numFmtId="0" fontId="7" fillId="6" borderId="52" xfId="0" applyFont="1" applyFill="1" applyBorder="1" applyAlignment="1" applyProtection="1">
      <alignment horizontal="center" vertical="center" wrapText="1"/>
    </xf>
    <xf numFmtId="0" fontId="15" fillId="2" borderId="49" xfId="0" applyFont="1" applyFill="1" applyBorder="1" applyAlignment="1" applyProtection="1">
      <alignment horizontal="center" vertical="center" wrapText="1"/>
    </xf>
    <xf numFmtId="0" fontId="15" fillId="2" borderId="51" xfId="0" applyFont="1" applyFill="1" applyBorder="1" applyAlignment="1" applyProtection="1">
      <alignment horizontal="center" vertical="center" wrapText="1"/>
    </xf>
    <xf numFmtId="0" fontId="6" fillId="6" borderId="49" xfId="0" applyFont="1" applyFill="1" applyBorder="1" applyAlignment="1" applyProtection="1">
      <alignment horizontal="center" vertical="center" wrapText="1"/>
    </xf>
    <xf numFmtId="4" fontId="16" fillId="2" borderId="16" xfId="0" applyNumberFormat="1" applyFont="1" applyFill="1" applyBorder="1" applyAlignment="1" applyProtection="1">
      <alignment horizontal="right" vertical="center" wrapText="1"/>
    </xf>
    <xf numFmtId="0" fontId="10" fillId="0" borderId="0" xfId="0" applyFont="1" applyFill="1" applyAlignment="1" applyProtection="1">
      <alignment horizontal="right"/>
    </xf>
    <xf numFmtId="0" fontId="12" fillId="0" borderId="0" xfId="0" applyFont="1" applyFill="1" applyAlignment="1" applyProtection="1"/>
    <xf numFmtId="4" fontId="16" fillId="0" borderId="19" xfId="0" applyNumberFormat="1" applyFont="1" applyFill="1" applyBorder="1" applyAlignment="1" applyProtection="1">
      <alignment horizontal="right" vertical="center" wrapText="1"/>
      <protection locked="0"/>
    </xf>
    <xf numFmtId="0" fontId="3" fillId="0" borderId="41" xfId="0" applyFont="1" applyFill="1" applyBorder="1" applyAlignment="1" applyProtection="1">
      <alignment horizontal="center" vertical="center"/>
    </xf>
    <xf numFmtId="1" fontId="16" fillId="0" borderId="19" xfId="0" applyNumberFormat="1" applyFont="1" applyFill="1" applyBorder="1" applyAlignment="1" applyProtection="1">
      <alignment horizontal="right" vertical="center" wrapText="1"/>
      <protection locked="0"/>
    </xf>
    <xf numFmtId="0" fontId="3" fillId="0" borderId="19" xfId="0" applyFont="1" applyFill="1" applyBorder="1" applyAlignment="1" applyProtection="1">
      <alignment horizontal="right" vertical="center" wrapText="1"/>
      <protection locked="0"/>
    </xf>
    <xf numFmtId="0" fontId="15" fillId="0" borderId="0" xfId="0" applyFont="1" applyFill="1" applyProtection="1"/>
    <xf numFmtId="0" fontId="4" fillId="0" borderId="0" xfId="0" applyFont="1" applyFill="1" applyAlignment="1" applyProtection="1">
      <alignment horizontal="left" wrapText="1"/>
    </xf>
    <xf numFmtId="0" fontId="16" fillId="0" borderId="0" xfId="0" applyFont="1" applyFill="1" applyBorder="1" applyAlignment="1" applyProtection="1"/>
    <xf numFmtId="4" fontId="16" fillId="0" borderId="0" xfId="0" applyNumberFormat="1" applyFont="1" applyFill="1" applyAlignment="1" applyProtection="1">
      <protection locked="0"/>
    </xf>
    <xf numFmtId="0" fontId="16" fillId="0" borderId="0" xfId="0" applyFont="1" applyFill="1" applyAlignment="1" applyProtection="1">
      <alignment vertical="center"/>
    </xf>
    <xf numFmtId="0" fontId="16" fillId="0" borderId="0" xfId="0" applyFont="1" applyFill="1" applyAlignment="1" applyProtection="1">
      <alignment vertical="center" wrapText="1"/>
    </xf>
    <xf numFmtId="0" fontId="14" fillId="0" borderId="0" xfId="0" applyFont="1" applyFill="1" applyAlignment="1" applyProtection="1">
      <alignment horizontal="left" vertical="center" wrapText="1"/>
    </xf>
    <xf numFmtId="0" fontId="11" fillId="0" borderId="0" xfId="0" applyFont="1" applyFill="1" applyAlignment="1" applyProtection="1">
      <alignment horizontal="center" vertical="center"/>
    </xf>
    <xf numFmtId="4" fontId="16" fillId="3" borderId="16" xfId="0" applyNumberFormat="1" applyFont="1" applyFill="1" applyBorder="1" applyAlignment="1" applyProtection="1">
      <alignment horizontal="right" wrapText="1"/>
    </xf>
    <xf numFmtId="4" fontId="16" fillId="2" borderId="16" xfId="0" applyNumberFormat="1" applyFont="1" applyFill="1" applyBorder="1" applyAlignment="1" applyProtection="1">
      <alignment horizontal="right" wrapText="1"/>
    </xf>
    <xf numFmtId="0" fontId="14" fillId="0" borderId="0" xfId="0" applyFont="1" applyFill="1" applyAlignment="1" applyProtection="1">
      <alignment horizontal="left"/>
    </xf>
    <xf numFmtId="0" fontId="3" fillId="0" borderId="0" xfId="0" applyFont="1" applyFill="1" applyAlignment="1" applyProtection="1">
      <alignment horizontal="left" wrapText="1"/>
    </xf>
    <xf numFmtId="0" fontId="5" fillId="0" borderId="0" xfId="0" applyFont="1" applyFill="1" applyBorder="1" applyAlignment="1" applyProtection="1">
      <alignment horizontal="center" vertical="center" wrapText="1"/>
    </xf>
    <xf numFmtId="0" fontId="29" fillId="6" borderId="18" xfId="0" applyFont="1" applyFill="1" applyBorder="1" applyAlignment="1" applyProtection="1">
      <alignment horizontal="center" vertical="center" wrapText="1"/>
    </xf>
    <xf numFmtId="0" fontId="29" fillId="6" borderId="16" xfId="0" applyFont="1" applyFill="1" applyBorder="1" applyAlignment="1" applyProtection="1">
      <alignment horizontal="center" vertical="center" wrapText="1"/>
    </xf>
    <xf numFmtId="0" fontId="8" fillId="0" borderId="0" xfId="0" applyFont="1" applyAlignment="1" applyProtection="1">
      <alignment horizontal="center"/>
    </xf>
    <xf numFmtId="0" fontId="16" fillId="0" borderId="0" xfId="0" applyFont="1" applyAlignment="1" applyProtection="1">
      <alignment horizontal="right"/>
    </xf>
    <xf numFmtId="0" fontId="21" fillId="0" borderId="0" xfId="0" applyFont="1" applyFill="1" applyBorder="1" applyAlignment="1" applyProtection="1">
      <alignment horizontal="center"/>
    </xf>
    <xf numFmtId="0" fontId="7" fillId="6" borderId="11" xfId="0" applyFont="1" applyFill="1" applyBorder="1" applyAlignment="1" applyProtection="1">
      <alignment horizontal="center" vertical="center" wrapText="1"/>
    </xf>
    <xf numFmtId="0" fontId="6" fillId="6" borderId="16" xfId="0" applyFont="1" applyFill="1" applyBorder="1" applyAlignment="1" applyProtection="1">
      <alignment horizontal="center" vertical="center" wrapText="1"/>
    </xf>
    <xf numFmtId="0" fontId="6" fillId="6" borderId="13" xfId="0" applyFont="1" applyFill="1" applyBorder="1" applyAlignment="1" applyProtection="1">
      <alignment horizontal="center" vertical="center" wrapText="1"/>
    </xf>
    <xf numFmtId="0" fontId="7" fillId="6" borderId="33" xfId="0" applyFont="1" applyFill="1" applyBorder="1" applyAlignment="1" applyProtection="1">
      <alignment horizontal="center" vertical="center" wrapText="1"/>
    </xf>
    <xf numFmtId="0" fontId="7" fillId="6" borderId="16" xfId="0" applyFont="1" applyFill="1" applyBorder="1" applyAlignment="1" applyProtection="1">
      <alignment horizontal="center" vertical="center" wrapText="1"/>
    </xf>
    <xf numFmtId="0" fontId="21" fillId="0" borderId="0" xfId="0" applyFont="1" applyFill="1" applyAlignment="1" applyProtection="1">
      <alignment horizontal="right" vertical="center" wrapText="1"/>
    </xf>
    <xf numFmtId="0" fontId="7" fillId="6" borderId="9" xfId="0" applyFont="1" applyFill="1" applyBorder="1" applyAlignment="1" applyProtection="1">
      <alignment horizontal="center" vertical="center" wrapText="1"/>
    </xf>
    <xf numFmtId="0" fontId="6" fillId="3" borderId="43" xfId="0" applyFont="1" applyFill="1" applyBorder="1" applyAlignment="1" applyProtection="1">
      <alignment horizontal="left" vertical="center"/>
    </xf>
    <xf numFmtId="0" fontId="28" fillId="6" borderId="16" xfId="0" applyFont="1" applyFill="1" applyBorder="1" applyAlignment="1" applyProtection="1">
      <alignment horizontal="center" vertical="center" wrapText="1"/>
    </xf>
    <xf numFmtId="0" fontId="20" fillId="0" borderId="0" xfId="0" applyFont="1" applyAlignment="1" applyProtection="1">
      <alignment horizontal="center"/>
    </xf>
    <xf numFmtId="0" fontId="7" fillId="6" borderId="16" xfId="0" applyFont="1" applyFill="1" applyBorder="1" applyAlignment="1" applyProtection="1">
      <alignment horizontal="center" vertical="center"/>
    </xf>
    <xf numFmtId="4" fontId="16" fillId="0" borderId="0" xfId="0" applyNumberFormat="1" applyFont="1" applyFill="1" applyAlignment="1" applyProtection="1">
      <alignment wrapText="1"/>
    </xf>
    <xf numFmtId="0" fontId="16" fillId="0" borderId="16" xfId="0" applyFont="1" applyFill="1" applyBorder="1" applyAlignment="1" applyProtection="1">
      <alignment horizontal="center" vertical="center" wrapText="1"/>
    </xf>
    <xf numFmtId="3" fontId="16" fillId="0" borderId="16" xfId="0" applyNumberFormat="1" applyFont="1" applyFill="1" applyBorder="1" applyAlignment="1" applyProtection="1">
      <alignment horizontal="right" vertical="center" wrapText="1"/>
      <protection locked="0"/>
    </xf>
    <xf numFmtId="10" fontId="16" fillId="0" borderId="16" xfId="0" applyNumberFormat="1" applyFont="1" applyBorder="1" applyAlignment="1" applyProtection="1">
      <alignment horizontal="center" vertical="center"/>
      <protection locked="0"/>
    </xf>
    <xf numFmtId="10" fontId="16" fillId="0" borderId="19" xfId="0" applyNumberFormat="1" applyFont="1" applyBorder="1" applyAlignment="1" applyProtection="1">
      <alignment horizontal="center" vertical="center"/>
      <protection locked="0"/>
    </xf>
    <xf numFmtId="10" fontId="16" fillId="2" borderId="16" xfId="0" applyNumberFormat="1" applyFont="1" applyFill="1" applyBorder="1" applyProtection="1"/>
    <xf numFmtId="10" fontId="16" fillId="2" borderId="19" xfId="0" applyNumberFormat="1" applyFont="1" applyFill="1" applyBorder="1" applyProtection="1"/>
    <xf numFmtId="0" fontId="7" fillId="6" borderId="6" xfId="0" applyFont="1" applyFill="1" applyBorder="1" applyAlignment="1" applyProtection="1">
      <alignment horizontal="center" vertical="center" wrapText="1"/>
    </xf>
    <xf numFmtId="0" fontId="21" fillId="0" borderId="0" xfId="0" applyFont="1" applyFill="1" applyBorder="1" applyAlignment="1" applyProtection="1">
      <alignment horizontal="center"/>
    </xf>
    <xf numFmtId="0" fontId="8" fillId="0" borderId="0" xfId="0" applyFont="1" applyAlignment="1" applyProtection="1">
      <alignment horizontal="center"/>
    </xf>
    <xf numFmtId="0" fontId="16" fillId="0" borderId="0" xfId="0" applyFont="1" applyAlignment="1" applyProtection="1">
      <alignment horizontal="right"/>
    </xf>
    <xf numFmtId="0" fontId="21" fillId="0" borderId="0" xfId="0" applyFont="1" applyFill="1" applyBorder="1" applyAlignment="1" applyProtection="1">
      <alignment horizontal="center"/>
    </xf>
    <xf numFmtId="0" fontId="7" fillId="6" borderId="6" xfId="0" applyFont="1" applyFill="1" applyBorder="1" applyAlignment="1" applyProtection="1">
      <alignment horizontal="center" vertical="center" wrapText="1"/>
    </xf>
    <xf numFmtId="0" fontId="7" fillId="6" borderId="16" xfId="0" applyFont="1" applyFill="1" applyBorder="1" applyAlignment="1" applyProtection="1">
      <alignment horizontal="center" vertical="center" wrapText="1"/>
    </xf>
    <xf numFmtId="0" fontId="16" fillId="0" borderId="0" xfId="0" applyFont="1" applyAlignment="1" applyProtection="1">
      <alignment horizontal="center"/>
    </xf>
    <xf numFmtId="0" fontId="6" fillId="6" borderId="22" xfId="0" applyFont="1" applyFill="1" applyBorder="1" applyAlignment="1" applyProtection="1">
      <alignment horizontal="center" vertical="center" wrapText="1"/>
    </xf>
    <xf numFmtId="0" fontId="7" fillId="6" borderId="55" xfId="0" applyFont="1" applyFill="1" applyBorder="1" applyAlignment="1" applyProtection="1">
      <alignment horizontal="center" vertical="center" wrapText="1"/>
    </xf>
    <xf numFmtId="0" fontId="3" fillId="0" borderId="39" xfId="0" applyFont="1" applyFill="1" applyBorder="1" applyAlignment="1" applyProtection="1">
      <alignment horizontal="center" vertical="center"/>
    </xf>
    <xf numFmtId="0" fontId="14" fillId="0" borderId="0" xfId="0" applyFont="1" applyFill="1" applyAlignment="1" applyProtection="1">
      <alignment horizontal="right"/>
    </xf>
    <xf numFmtId="0" fontId="4" fillId="0" borderId="0" xfId="0" applyFont="1" applyFill="1" applyAlignment="1" applyProtection="1"/>
    <xf numFmtId="0" fontId="44" fillId="0" borderId="0" xfId="0" applyFont="1" applyFill="1" applyAlignment="1" applyProtection="1">
      <alignment horizontal="center"/>
      <protection locked="0"/>
    </xf>
    <xf numFmtId="0" fontId="14" fillId="0" borderId="0" xfId="0" applyFont="1" applyFill="1" applyAlignment="1" applyProtection="1">
      <alignment horizontal="center" vertical="center"/>
    </xf>
    <xf numFmtId="0" fontId="16" fillId="0" borderId="0" xfId="0" applyFont="1" applyFill="1" applyAlignment="1" applyProtection="1"/>
    <xf numFmtId="0" fontId="10" fillId="0" borderId="0" xfId="0" applyFont="1" applyAlignment="1" applyProtection="1"/>
    <xf numFmtId="0" fontId="0" fillId="0" borderId="0" xfId="0" applyAlignment="1">
      <alignment horizontal="center"/>
    </xf>
    <xf numFmtId="0" fontId="0" fillId="0" borderId="0" xfId="0" applyAlignment="1">
      <alignment horizontal="center" vertical="center"/>
    </xf>
    <xf numFmtId="0" fontId="53" fillId="7" borderId="0" xfId="0" applyFont="1" applyFill="1" applyBorder="1" applyAlignment="1" applyProtection="1">
      <alignment horizontal="center" vertical="center" wrapText="1"/>
      <protection locked="0"/>
    </xf>
    <xf numFmtId="0" fontId="54" fillId="0" borderId="0" xfId="0" applyFont="1" applyFill="1" applyAlignment="1" applyProtection="1">
      <alignment horizontal="right" vertical="center" wrapText="1"/>
    </xf>
    <xf numFmtId="0" fontId="25" fillId="0" borderId="0" xfId="0" applyFont="1" applyAlignment="1" applyProtection="1">
      <alignment horizontal="left" vertical="center"/>
    </xf>
    <xf numFmtId="0" fontId="55" fillId="0" borderId="0" xfId="0" applyFont="1" applyFill="1" applyProtection="1">
      <protection locked="0"/>
    </xf>
    <xf numFmtId="0" fontId="54" fillId="0" borderId="0" xfId="0" applyFont="1" applyFill="1" applyAlignment="1" applyProtection="1">
      <alignment horizontal="left" wrapText="1"/>
    </xf>
    <xf numFmtId="0" fontId="10" fillId="0" borderId="0" xfId="0" applyFont="1" applyFill="1" applyBorder="1" applyAlignment="1" applyProtection="1">
      <alignment horizontal="center"/>
      <protection locked="0"/>
    </xf>
    <xf numFmtId="0" fontId="10" fillId="0" borderId="0" xfId="0" applyFont="1" applyFill="1" applyBorder="1" applyProtection="1"/>
    <xf numFmtId="0" fontId="10" fillId="0" borderId="0" xfId="0" applyFont="1" applyFill="1" applyAlignment="1" applyProtection="1">
      <alignment horizontal="center" vertical="center" wrapText="1"/>
      <protection locked="0"/>
    </xf>
    <xf numFmtId="0" fontId="10" fillId="0" borderId="45" xfId="0" applyFont="1" applyBorder="1" applyAlignment="1" applyProtection="1">
      <alignment horizontal="left" vertical="center"/>
    </xf>
    <xf numFmtId="0" fontId="58" fillId="0" borderId="0" xfId="0" applyFont="1" applyFill="1" applyProtection="1">
      <protection locked="0"/>
    </xf>
    <xf numFmtId="0" fontId="10" fillId="0" borderId="0" xfId="0" applyFont="1" applyFill="1" applyAlignment="1" applyProtection="1">
      <alignment horizontal="right"/>
      <protection locked="0"/>
    </xf>
    <xf numFmtId="0" fontId="10" fillId="0" borderId="59" xfId="0" applyFont="1" applyFill="1" applyBorder="1" applyAlignment="1" applyProtection="1">
      <alignment horizontal="left"/>
    </xf>
    <xf numFmtId="0" fontId="55" fillId="0" borderId="0" xfId="0" applyFont="1" applyFill="1" applyAlignment="1" applyProtection="1">
      <alignment horizontal="center"/>
      <protection locked="0"/>
    </xf>
    <xf numFmtId="0" fontId="10" fillId="0" borderId="0" xfId="0" applyFont="1" applyFill="1" applyBorder="1" applyAlignment="1" applyProtection="1">
      <alignment vertical="center" wrapText="1"/>
    </xf>
    <xf numFmtId="0" fontId="54" fillId="0" borderId="0" xfId="0" applyFont="1" applyFill="1" applyAlignment="1" applyProtection="1">
      <alignment horizontal="right" wrapText="1"/>
    </xf>
    <xf numFmtId="0" fontId="25" fillId="0" borderId="0" xfId="0" applyFont="1" applyAlignment="1" applyProtection="1">
      <alignment horizontal="left"/>
    </xf>
    <xf numFmtId="0" fontId="10" fillId="0" borderId="0" xfId="0" applyFont="1" applyFill="1" applyAlignment="1" applyProtection="1">
      <alignment horizontal="right" vertical="center"/>
    </xf>
    <xf numFmtId="0" fontId="10" fillId="0" borderId="0" xfId="0" applyFont="1" applyFill="1" applyAlignment="1" applyProtection="1">
      <alignment horizontal="center"/>
    </xf>
    <xf numFmtId="0" fontId="5" fillId="0" borderId="0" xfId="0" applyFont="1" applyFill="1" applyBorder="1" applyAlignment="1" applyProtection="1">
      <alignment horizontal="left" vertical="center" wrapText="1"/>
    </xf>
    <xf numFmtId="0" fontId="10" fillId="0" borderId="0" xfId="0" applyFont="1" applyFill="1" applyAlignment="1" applyProtection="1">
      <alignment horizontal="left"/>
    </xf>
    <xf numFmtId="0" fontId="10" fillId="0" borderId="58" xfId="0" applyFont="1" applyFill="1" applyBorder="1" applyAlignment="1" applyProtection="1">
      <alignment horizontal="left"/>
    </xf>
    <xf numFmtId="0" fontId="15" fillId="0" borderId="0" xfId="0" applyFont="1" applyFill="1" applyAlignment="1" applyProtection="1">
      <alignment horizontal="center"/>
    </xf>
    <xf numFmtId="0" fontId="10" fillId="0" borderId="0" xfId="0" applyFont="1" applyFill="1" applyAlignment="1" applyProtection="1">
      <alignment horizontal="center"/>
      <protection locked="0"/>
    </xf>
    <xf numFmtId="0" fontId="10" fillId="0" borderId="0" xfId="0" applyFont="1" applyFill="1" applyAlignment="1" applyProtection="1">
      <alignment horizontal="center" vertical="center"/>
    </xf>
    <xf numFmtId="0" fontId="15" fillId="0" borderId="0" xfId="0" applyFont="1" applyFill="1" applyAlignment="1" applyProtection="1">
      <alignment horizontal="center" vertical="center" wrapText="1"/>
    </xf>
    <xf numFmtId="0" fontId="16" fillId="0" borderId="0" xfId="0" applyFont="1" applyFill="1" applyAlignment="1" applyProtection="1">
      <alignment horizontal="left" vertical="center" wrapText="1"/>
    </xf>
    <xf numFmtId="0" fontId="16" fillId="0" borderId="0" xfId="0" applyFont="1" applyFill="1" applyAlignment="1" applyProtection="1">
      <alignment horizontal="left" vertical="center"/>
    </xf>
    <xf numFmtId="0" fontId="16" fillId="0" borderId="0" xfId="0" applyFont="1" applyFill="1" applyAlignment="1" applyProtection="1">
      <alignment horizontal="center" vertical="center"/>
    </xf>
    <xf numFmtId="0" fontId="10" fillId="0" borderId="0" xfId="0" applyFont="1" applyFill="1" applyAlignment="1" applyProtection="1">
      <alignment horizontal="center" vertical="center"/>
      <protection locked="0"/>
    </xf>
    <xf numFmtId="0" fontId="15" fillId="0" borderId="0" xfId="0" applyFont="1" applyFill="1" applyAlignment="1" applyProtection="1">
      <alignment horizontal="left"/>
    </xf>
    <xf numFmtId="0" fontId="16" fillId="0" borderId="0" xfId="0" applyFont="1" applyFill="1" applyAlignment="1" applyProtection="1">
      <alignment horizontal="left"/>
    </xf>
    <xf numFmtId="0" fontId="10" fillId="0" borderId="0" xfId="0" applyFont="1" applyAlignment="1" applyProtection="1">
      <alignment horizontal="left"/>
    </xf>
    <xf numFmtId="0" fontId="16" fillId="0" borderId="0" xfId="0" applyFont="1" applyFill="1" applyAlignment="1" applyProtection="1">
      <alignment horizontal="center"/>
    </xf>
    <xf numFmtId="0" fontId="10" fillId="0" borderId="0" xfId="0" applyFont="1" applyFill="1" applyBorder="1" applyAlignment="1" applyProtection="1">
      <alignment horizontal="center"/>
    </xf>
    <xf numFmtId="0" fontId="16" fillId="0" borderId="0" xfId="0" applyFont="1" applyFill="1" applyBorder="1" applyAlignment="1" applyProtection="1">
      <alignment horizontal="center"/>
    </xf>
    <xf numFmtId="0" fontId="11" fillId="0" borderId="0" xfId="0" applyFont="1" applyFill="1" applyAlignment="1" applyProtection="1">
      <alignment horizontal="left"/>
    </xf>
    <xf numFmtId="0" fontId="31" fillId="0" borderId="0" xfId="0" applyFont="1" applyFill="1" applyBorder="1" applyAlignment="1" applyProtection="1">
      <alignment horizontal="center" wrapText="1"/>
    </xf>
    <xf numFmtId="0" fontId="13" fillId="0" borderId="0" xfId="0" applyFont="1" applyFill="1" applyAlignment="1" applyProtection="1">
      <alignment horizontal="left" vertical="center"/>
    </xf>
    <xf numFmtId="4" fontId="46" fillId="0" borderId="0" xfId="0" applyNumberFormat="1" applyFont="1" applyFill="1" applyAlignment="1" applyProtection="1">
      <alignment horizontal="right"/>
    </xf>
    <xf numFmtId="0" fontId="17" fillId="0" borderId="0" xfId="0" applyFont="1" applyFill="1" applyAlignment="1" applyProtection="1">
      <alignment horizontal="left" vertical="center" wrapText="1"/>
    </xf>
    <xf numFmtId="0" fontId="10" fillId="0" borderId="0" xfId="0" applyFont="1" applyFill="1" applyAlignment="1" applyProtection="1">
      <alignment horizontal="center" wrapText="1"/>
    </xf>
    <xf numFmtId="0" fontId="10" fillId="0" borderId="0" xfId="0" applyFont="1" applyFill="1" applyAlignment="1" applyProtection="1">
      <alignment horizontal="center" vertical="center" wrapText="1"/>
    </xf>
    <xf numFmtId="0" fontId="10" fillId="0" borderId="0" xfId="0" applyFont="1" applyAlignment="1" applyProtection="1">
      <alignment horizontal="center"/>
    </xf>
    <xf numFmtId="0" fontId="31" fillId="0" borderId="0" xfId="0" applyFont="1" applyFill="1" applyBorder="1" applyAlignment="1" applyProtection="1">
      <alignment wrapText="1"/>
    </xf>
    <xf numFmtId="0" fontId="16" fillId="0" borderId="0" xfId="0" applyFont="1" applyFill="1" applyAlignment="1" applyProtection="1">
      <alignment horizontal="center" vertical="center" wrapText="1"/>
    </xf>
    <xf numFmtId="0" fontId="16" fillId="0" borderId="0" xfId="0" applyFont="1" applyFill="1" applyAlignment="1" applyProtection="1">
      <alignment wrapText="1"/>
    </xf>
    <xf numFmtId="0" fontId="10" fillId="0" borderId="0" xfId="0" applyFont="1" applyFill="1" applyBorder="1" applyAlignment="1" applyProtection="1">
      <alignment vertical="center"/>
    </xf>
    <xf numFmtId="0" fontId="10" fillId="0" borderId="0" xfId="0" applyFont="1" applyFill="1" applyBorder="1" applyAlignment="1" applyProtection="1">
      <alignment vertical="top"/>
    </xf>
    <xf numFmtId="0" fontId="10" fillId="0" borderId="21" xfId="0" applyFont="1" applyFill="1" applyBorder="1" applyAlignment="1" applyProtection="1">
      <alignment horizontal="right" vertical="center"/>
      <protection locked="0"/>
    </xf>
    <xf numFmtId="0" fontId="10" fillId="0" borderId="0" xfId="0" applyFont="1" applyProtection="1">
      <protection locked="0"/>
    </xf>
    <xf numFmtId="0" fontId="10" fillId="0" borderId="0" xfId="0" applyFont="1" applyFill="1" applyBorder="1" applyAlignment="1" applyProtection="1">
      <alignment horizontal="center"/>
    </xf>
    <xf numFmtId="0" fontId="61" fillId="0" borderId="0" xfId="0" applyFont="1" applyAlignment="1" applyProtection="1"/>
    <xf numFmtId="0" fontId="8" fillId="0" borderId="13" xfId="0" applyFont="1" applyFill="1" applyBorder="1" applyAlignment="1" applyProtection="1">
      <alignment horizontal="center" vertical="center"/>
    </xf>
    <xf numFmtId="0" fontId="14" fillId="0" borderId="0" xfId="0" applyFont="1" applyFill="1" applyBorder="1" applyAlignment="1" applyProtection="1"/>
    <xf numFmtId="0" fontId="16" fillId="0" borderId="0" xfId="0" applyFont="1" applyAlignment="1" applyProtection="1">
      <alignment horizontal="right"/>
    </xf>
    <xf numFmtId="0" fontId="7" fillId="6" borderId="9" xfId="0" applyFont="1" applyFill="1" applyBorder="1" applyAlignment="1" applyProtection="1">
      <alignment horizontal="center" vertical="center" wrapText="1"/>
    </xf>
    <xf numFmtId="0" fontId="7" fillId="6" borderId="16" xfId="0" applyFont="1" applyFill="1" applyBorder="1" applyAlignment="1" applyProtection="1">
      <alignment horizontal="center" vertical="center"/>
    </xf>
    <xf numFmtId="0" fontId="12" fillId="0" borderId="16" xfId="0" applyFont="1" applyBorder="1" applyAlignment="1">
      <alignment horizontal="center"/>
    </xf>
    <xf numFmtId="4" fontId="34" fillId="8" borderId="16" xfId="1" applyNumberFormat="1" applyFont="1" applyFill="1" applyBorder="1" applyProtection="1"/>
    <xf numFmtId="4" fontId="34" fillId="8" borderId="16" xfId="1" applyNumberFormat="1" applyFont="1" applyFill="1" applyBorder="1" applyAlignment="1" applyProtection="1">
      <alignment horizontal="center" vertical="center"/>
    </xf>
    <xf numFmtId="4" fontId="34" fillId="8" borderId="16" xfId="1" applyNumberFormat="1" applyFont="1" applyFill="1" applyBorder="1" applyAlignment="1" applyProtection="1">
      <alignment horizontal="center" vertical="center" wrapText="1"/>
    </xf>
    <xf numFmtId="0" fontId="0" fillId="8" borderId="0" xfId="0" applyFill="1" applyProtection="1"/>
    <xf numFmtId="172" fontId="32" fillId="8" borderId="16" xfId="1" applyNumberFormat="1" applyFont="1" applyFill="1" applyBorder="1" applyProtection="1"/>
    <xf numFmtId="172" fontId="32" fillId="8" borderId="16" xfId="1" applyNumberFormat="1" applyFont="1" applyFill="1" applyBorder="1" applyAlignment="1" applyProtection="1">
      <alignment horizontal="center" vertical="center"/>
    </xf>
    <xf numFmtId="172" fontId="0" fillId="8" borderId="0" xfId="0" applyNumberFormat="1" applyFill="1" applyProtection="1"/>
    <xf numFmtId="4" fontId="0" fillId="8" borderId="0" xfId="0" applyNumberFormat="1" applyFill="1" applyProtection="1"/>
    <xf numFmtId="172" fontId="32" fillId="8" borderId="16" xfId="1" applyNumberFormat="1" applyFont="1" applyFill="1" applyBorder="1" applyAlignment="1" applyProtection="1">
      <alignment horizontal="center"/>
    </xf>
    <xf numFmtId="4" fontId="32" fillId="8" borderId="0" xfId="1" applyNumberFormat="1" applyFont="1" applyFill="1" applyProtection="1"/>
    <xf numFmtId="4" fontId="32" fillId="8" borderId="0" xfId="1" applyNumberFormat="1" applyFont="1" applyFill="1" applyAlignment="1" applyProtection="1">
      <alignment horizontal="center" vertical="center"/>
    </xf>
    <xf numFmtId="0" fontId="6" fillId="6" borderId="16" xfId="0" applyFont="1" applyFill="1" applyBorder="1" applyAlignment="1" applyProtection="1">
      <alignment horizontal="center" vertical="center" wrapText="1"/>
    </xf>
    <xf numFmtId="0" fontId="53" fillId="0" borderId="13" xfId="0" applyFont="1" applyFill="1" applyBorder="1" applyAlignment="1" applyProtection="1">
      <alignment horizontal="center" vertical="center"/>
    </xf>
    <xf numFmtId="0" fontId="12" fillId="0" borderId="16" xfId="0" applyFont="1" applyFill="1" applyBorder="1" applyAlignment="1" applyProtection="1">
      <alignment horizontal="left" vertical="center" wrapText="1"/>
      <protection locked="0"/>
    </xf>
    <xf numFmtId="4" fontId="53" fillId="0" borderId="16" xfId="0" applyNumberFormat="1" applyFont="1" applyFill="1" applyBorder="1" applyAlignment="1" applyProtection="1">
      <alignment horizontal="right" vertical="center" wrapText="1"/>
      <protection locked="0"/>
    </xf>
    <xf numFmtId="4" fontId="12" fillId="3" borderId="16" xfId="0" applyNumberFormat="1" applyFont="1" applyFill="1" applyBorder="1" applyAlignment="1" applyProtection="1">
      <alignment horizontal="right" vertical="center"/>
    </xf>
    <xf numFmtId="10" fontId="12" fillId="0" borderId="16" xfId="0" applyNumberFormat="1" applyFont="1" applyBorder="1" applyAlignment="1" applyProtection="1">
      <alignment horizontal="center" vertical="center"/>
      <protection locked="0"/>
    </xf>
    <xf numFmtId="174" fontId="12" fillId="0" borderId="14" xfId="4" applyNumberFormat="1" applyFont="1" applyBorder="1" applyAlignment="1" applyProtection="1">
      <alignment horizontal="center" vertical="center"/>
    </xf>
    <xf numFmtId="4" fontId="12" fillId="0" borderId="14" xfId="0" applyNumberFormat="1" applyFont="1" applyFill="1" applyBorder="1" applyAlignment="1" applyProtection="1">
      <alignment horizontal="right" vertical="center"/>
      <protection locked="0"/>
    </xf>
    <xf numFmtId="4" fontId="12" fillId="3" borderId="14" xfId="0" applyNumberFormat="1" applyFont="1" applyFill="1" applyBorder="1" applyAlignment="1" applyProtection="1">
      <alignment horizontal="right" vertical="center"/>
    </xf>
    <xf numFmtId="4" fontId="53" fillId="0" borderId="18" xfId="0" applyNumberFormat="1" applyFont="1" applyFill="1" applyBorder="1" applyAlignment="1" applyProtection="1">
      <alignment horizontal="right" vertical="center"/>
      <protection locked="0"/>
    </xf>
    <xf numFmtId="4" fontId="12" fillId="2" borderId="51" xfId="0" applyNumberFormat="1" applyFont="1" applyFill="1" applyBorder="1" applyProtection="1"/>
    <xf numFmtId="4" fontId="12" fillId="2" borderId="49" xfId="0" applyNumberFormat="1" applyFont="1" applyFill="1" applyBorder="1" applyProtection="1"/>
    <xf numFmtId="0" fontId="53" fillId="0" borderId="13" xfId="0" applyFont="1" applyBorder="1" applyAlignment="1" applyProtection="1">
      <alignment horizontal="center" vertical="center"/>
    </xf>
    <xf numFmtId="0" fontId="53" fillId="0" borderId="31" xfId="0" applyFont="1" applyBorder="1" applyAlignment="1" applyProtection="1">
      <alignment horizontal="center" vertical="center"/>
    </xf>
    <xf numFmtId="0" fontId="12" fillId="0" borderId="13" xfId="0" applyFont="1" applyBorder="1" applyAlignment="1" applyProtection="1">
      <alignment horizontal="center"/>
    </xf>
    <xf numFmtId="0" fontId="12" fillId="0" borderId="31" xfId="0" applyFont="1" applyBorder="1" applyAlignment="1" applyProtection="1">
      <alignment horizontal="center"/>
    </xf>
    <xf numFmtId="0" fontId="12" fillId="0" borderId="31" xfId="0" applyFont="1" applyFill="1" applyBorder="1" applyAlignment="1" applyProtection="1">
      <alignment horizontal="center"/>
    </xf>
    <xf numFmtId="0" fontId="12" fillId="0" borderId="34" xfId="0" applyFont="1" applyBorder="1" applyAlignment="1" applyProtection="1">
      <alignment horizontal="center"/>
    </xf>
    <xf numFmtId="4" fontId="12" fillId="3" borderId="23" xfId="0" applyNumberFormat="1" applyFont="1" applyFill="1" applyBorder="1" applyAlignment="1" applyProtection="1">
      <alignment horizontal="right" vertical="center"/>
    </xf>
    <xf numFmtId="4" fontId="53" fillId="0" borderId="20" xfId="0" applyNumberFormat="1" applyFont="1" applyFill="1" applyBorder="1" applyAlignment="1" applyProtection="1">
      <alignment horizontal="right" vertical="center"/>
      <protection locked="0"/>
    </xf>
    <xf numFmtId="4" fontId="12" fillId="2" borderId="50" xfId="0" applyNumberFormat="1" applyFont="1" applyFill="1" applyBorder="1" applyProtection="1"/>
    <xf numFmtId="4" fontId="59" fillId="3" borderId="24" xfId="0" applyNumberFormat="1" applyFont="1" applyFill="1" applyBorder="1" applyAlignment="1" applyProtection="1">
      <alignment horizontal="right" vertical="center" wrapText="1"/>
    </xf>
    <xf numFmtId="3" fontId="12" fillId="3" borderId="24" xfId="0" applyNumberFormat="1" applyFont="1" applyFill="1" applyBorder="1" applyAlignment="1" applyProtection="1">
      <alignment horizontal="center" vertical="center" wrapText="1"/>
    </xf>
    <xf numFmtId="4" fontId="59" fillId="3" borderId="35" xfId="0" applyNumberFormat="1" applyFont="1" applyFill="1" applyBorder="1" applyAlignment="1" applyProtection="1">
      <alignment horizontal="right" vertical="center" wrapText="1"/>
    </xf>
    <xf numFmtId="4" fontId="12" fillId="2" borderId="42" xfId="0" applyNumberFormat="1" applyFont="1" applyFill="1" applyBorder="1" applyProtection="1"/>
    <xf numFmtId="0" fontId="6" fillId="3" borderId="36" xfId="0" applyFont="1" applyFill="1" applyBorder="1" applyAlignment="1" applyProtection="1">
      <alignment horizontal="center" vertical="center"/>
    </xf>
    <xf numFmtId="4" fontId="6" fillId="3" borderId="53" xfId="0" applyNumberFormat="1" applyFont="1" applyFill="1" applyBorder="1" applyAlignment="1" applyProtection="1">
      <alignment vertical="center"/>
    </xf>
    <xf numFmtId="0" fontId="3" fillId="6" borderId="33" xfId="0" applyFont="1" applyFill="1" applyBorder="1" applyAlignment="1" applyProtection="1">
      <alignment horizontal="center" vertical="center" wrapText="1"/>
    </xf>
    <xf numFmtId="0" fontId="6" fillId="2" borderId="16" xfId="0" applyFont="1" applyFill="1" applyBorder="1" applyAlignment="1" applyProtection="1">
      <alignment horizontal="center" vertical="center" wrapText="1"/>
    </xf>
    <xf numFmtId="0" fontId="3" fillId="6" borderId="16" xfId="0" applyFont="1" applyFill="1" applyBorder="1" applyAlignment="1" applyProtection="1">
      <alignment horizontal="center" vertical="center" wrapText="1"/>
    </xf>
    <xf numFmtId="0" fontId="8" fillId="0" borderId="16" xfId="0" applyFont="1" applyFill="1" applyBorder="1" applyAlignment="1" applyProtection="1">
      <alignment horizontal="left" vertical="center" wrapText="1"/>
      <protection locked="0"/>
    </xf>
    <xf numFmtId="14" fontId="8" fillId="0" borderId="16" xfId="0" applyNumberFormat="1" applyFont="1" applyFill="1" applyBorder="1" applyAlignment="1" applyProtection="1">
      <alignment horizontal="right" vertical="center" wrapText="1"/>
      <protection locked="0"/>
    </xf>
    <xf numFmtId="49" fontId="8" fillId="0" borderId="14" xfId="0" applyNumberFormat="1" applyFont="1" applyFill="1" applyBorder="1" applyAlignment="1" applyProtection="1">
      <alignment horizontal="right" vertical="center" wrapText="1"/>
      <protection locked="0"/>
    </xf>
    <xf numFmtId="4" fontId="8" fillId="0" borderId="16" xfId="0" applyNumberFormat="1" applyFont="1" applyBorder="1" applyAlignment="1" applyProtection="1">
      <protection locked="0"/>
    </xf>
    <xf numFmtId="4" fontId="8" fillId="0" borderId="18" xfId="0" applyNumberFormat="1" applyFont="1" applyBorder="1" applyAlignment="1" applyProtection="1">
      <protection locked="0"/>
    </xf>
    <xf numFmtId="0" fontId="8" fillId="0" borderId="31" xfId="0" applyFont="1" applyFill="1" applyBorder="1" applyAlignment="1" applyProtection="1">
      <alignment horizontal="center" vertical="center"/>
    </xf>
    <xf numFmtId="0" fontId="8" fillId="0" borderId="23" xfId="0" applyFont="1" applyFill="1" applyBorder="1" applyAlignment="1" applyProtection="1">
      <alignment horizontal="left" vertical="center" wrapText="1"/>
      <protection locked="0"/>
    </xf>
    <xf numFmtId="49" fontId="8" fillId="0" borderId="61" xfId="0" applyNumberFormat="1" applyFont="1" applyFill="1" applyBorder="1" applyAlignment="1" applyProtection="1">
      <alignment horizontal="right" vertical="center" wrapText="1"/>
      <protection locked="0"/>
    </xf>
    <xf numFmtId="4" fontId="8" fillId="0" borderId="23" xfId="0" applyNumberFormat="1" applyFont="1" applyBorder="1" applyAlignment="1" applyProtection="1">
      <protection locked="0"/>
    </xf>
    <xf numFmtId="4" fontId="8" fillId="0" borderId="64" xfId="0" applyNumberFormat="1" applyFont="1" applyBorder="1" applyAlignment="1" applyProtection="1">
      <protection locked="0"/>
    </xf>
    <xf numFmtId="0" fontId="8" fillId="0" borderId="41" xfId="0" applyFont="1" applyFill="1" applyBorder="1" applyAlignment="1" applyProtection="1">
      <alignment horizontal="center" vertical="center"/>
    </xf>
    <xf numFmtId="0" fontId="8" fillId="0" borderId="19" xfId="0" applyFont="1" applyFill="1" applyBorder="1" applyAlignment="1" applyProtection="1">
      <alignment horizontal="left" vertical="center" wrapText="1"/>
      <protection locked="0"/>
    </xf>
    <xf numFmtId="49" fontId="8" fillId="0" borderId="48" xfId="0" applyNumberFormat="1" applyFont="1" applyFill="1" applyBorder="1" applyAlignment="1" applyProtection="1">
      <alignment horizontal="right" vertical="center" wrapText="1"/>
      <protection locked="0"/>
    </xf>
    <xf numFmtId="4" fontId="8" fillId="0" borderId="19" xfId="0" applyNumberFormat="1" applyFont="1" applyBorder="1" applyAlignment="1" applyProtection="1">
      <protection locked="0"/>
    </xf>
    <xf numFmtId="4" fontId="8" fillId="0" borderId="20" xfId="0" applyNumberFormat="1" applyFont="1" applyBorder="1" applyAlignment="1" applyProtection="1">
      <protection locked="0"/>
    </xf>
    <xf numFmtId="0" fontId="16" fillId="0" borderId="0" xfId="0" applyFont="1" applyAlignment="1" applyProtection="1">
      <alignment horizontal="right"/>
    </xf>
    <xf numFmtId="0" fontId="7" fillId="6" borderId="2" xfId="0" applyFont="1" applyFill="1" applyBorder="1" applyAlignment="1" applyProtection="1">
      <alignment horizontal="center" vertical="center" wrapText="1"/>
    </xf>
    <xf numFmtId="172" fontId="63" fillId="0" borderId="0" xfId="1" applyNumberFormat="1" applyFont="1" applyFill="1" applyProtection="1"/>
    <xf numFmtId="4" fontId="59" fillId="3" borderId="44" xfId="0" applyNumberFormat="1" applyFont="1" applyFill="1" applyBorder="1" applyAlignment="1" applyProtection="1">
      <alignment horizontal="right" vertical="center" wrapText="1"/>
    </xf>
    <xf numFmtId="0" fontId="8" fillId="0" borderId="0" xfId="0" applyFont="1" applyFill="1" applyBorder="1" applyAlignment="1" applyProtection="1">
      <alignment vertical="center" wrapText="1"/>
    </xf>
    <xf numFmtId="0" fontId="10" fillId="0" borderId="0" xfId="0" applyFont="1" applyFill="1" applyBorder="1" applyAlignment="1" applyProtection="1">
      <alignment horizontal="right"/>
      <protection locked="0"/>
    </xf>
    <xf numFmtId="0" fontId="58" fillId="0" borderId="0" xfId="0" applyFont="1" applyFill="1" applyAlignment="1" applyProtection="1">
      <alignment horizontal="center"/>
      <protection locked="0"/>
    </xf>
    <xf numFmtId="0" fontId="10" fillId="0" borderId="0" xfId="0" applyFont="1" applyFill="1" applyBorder="1" applyAlignment="1" applyProtection="1">
      <alignment horizontal="right"/>
    </xf>
    <xf numFmtId="0" fontId="10" fillId="0" borderId="0" xfId="0" applyFont="1" applyFill="1" applyBorder="1" applyAlignment="1" applyProtection="1"/>
    <xf numFmtId="4" fontId="32" fillId="0" borderId="16" xfId="1" applyNumberFormat="1" applyFont="1" applyFill="1" applyBorder="1" applyProtection="1"/>
    <xf numFmtId="0" fontId="33" fillId="0" borderId="0" xfId="1" applyFont="1" applyFill="1" applyProtection="1"/>
    <xf numFmtId="0" fontId="0" fillId="0" borderId="0" xfId="0" applyFill="1"/>
    <xf numFmtId="0" fontId="10" fillId="0" borderId="0" xfId="0" applyFont="1" applyAlignment="1" applyProtection="1">
      <alignment horizontal="center"/>
    </xf>
    <xf numFmtId="0" fontId="18" fillId="0" borderId="0" xfId="0" applyFont="1" applyFill="1" applyAlignment="1" applyProtection="1">
      <alignment horizontal="left" vertical="center" wrapText="1"/>
    </xf>
    <xf numFmtId="0" fontId="10" fillId="0" borderId="0" xfId="0" applyFont="1" applyAlignment="1" applyProtection="1">
      <alignment horizontal="left"/>
    </xf>
    <xf numFmtId="0" fontId="16" fillId="0" borderId="0" xfId="0" applyFont="1" applyAlignment="1" applyProtection="1">
      <alignment horizontal="right"/>
    </xf>
    <xf numFmtId="0" fontId="7" fillId="6" borderId="2" xfId="0" applyFont="1" applyFill="1" applyBorder="1" applyAlignment="1" applyProtection="1">
      <alignment horizontal="center" vertical="center" wrapText="1"/>
    </xf>
    <xf numFmtId="49" fontId="59" fillId="0" borderId="16" xfId="0" applyNumberFormat="1" applyFont="1" applyFill="1" applyBorder="1" applyAlignment="1" applyProtection="1">
      <alignment horizontal="center" vertical="center" wrapText="1"/>
      <protection locked="0"/>
    </xf>
    <xf numFmtId="4" fontId="47" fillId="0" borderId="0" xfId="0" applyNumberFormat="1" applyFont="1" applyFill="1" applyAlignment="1" applyProtection="1"/>
    <xf numFmtId="4" fontId="48" fillId="0" borderId="0" xfId="0" applyNumberFormat="1" applyFont="1" applyFill="1" applyBorder="1" applyAlignment="1" applyProtection="1"/>
    <xf numFmtId="4" fontId="46" fillId="0" borderId="0" xfId="0" applyNumberFormat="1" applyFont="1" applyFill="1" applyBorder="1" applyAlignment="1" applyProtection="1"/>
    <xf numFmtId="0" fontId="4" fillId="0" borderId="0" xfId="0" applyFont="1" applyAlignment="1" applyProtection="1">
      <alignment wrapText="1"/>
    </xf>
    <xf numFmtId="0" fontId="4" fillId="0" borderId="0" xfId="0" applyFont="1" applyBorder="1" applyAlignment="1" applyProtection="1">
      <alignment wrapText="1"/>
    </xf>
    <xf numFmtId="4" fontId="59" fillId="2" borderId="42" xfId="0" applyNumberFormat="1" applyFont="1" applyFill="1" applyBorder="1" applyAlignment="1" applyProtection="1">
      <alignment vertical="center"/>
    </xf>
    <xf numFmtId="0" fontId="10" fillId="0" borderId="0" xfId="0" applyFont="1" applyFill="1" applyAlignment="1" applyProtection="1">
      <alignment horizontal="center"/>
      <protection locked="0"/>
    </xf>
    <xf numFmtId="49" fontId="59" fillId="0" borderId="16" xfId="0" applyNumberFormat="1" applyFont="1" applyBorder="1" applyAlignment="1" applyProtection="1">
      <alignment horizontal="center" vertical="center"/>
      <protection locked="0"/>
    </xf>
    <xf numFmtId="49" fontId="16" fillId="0" borderId="19" xfId="0" applyNumberFormat="1" applyFont="1" applyFill="1" applyBorder="1" applyAlignment="1" applyProtection="1">
      <alignment horizontal="left" vertical="top"/>
      <protection locked="0"/>
    </xf>
    <xf numFmtId="172" fontId="64" fillId="0" borderId="0" xfId="1" applyNumberFormat="1" applyFont="1" applyFill="1" applyProtection="1"/>
    <xf numFmtId="172" fontId="32" fillId="0" borderId="0" xfId="1" applyNumberFormat="1" applyFont="1" applyFill="1" applyBorder="1" applyProtection="1"/>
    <xf numFmtId="4" fontId="48" fillId="0" borderId="0" xfId="0" applyNumberFormat="1" applyFont="1" applyFill="1" applyAlignment="1" applyProtection="1">
      <protection locked="0"/>
    </xf>
    <xf numFmtId="4" fontId="48" fillId="0" borderId="0" xfId="0" applyNumberFormat="1" applyFont="1" applyFill="1" applyAlignment="1" applyProtection="1"/>
    <xf numFmtId="4" fontId="48" fillId="0" borderId="0" xfId="0" applyNumberFormat="1" applyFont="1" applyProtection="1">
      <protection locked="0"/>
    </xf>
    <xf numFmtId="0" fontId="32" fillId="9" borderId="0" xfId="1" applyFont="1" applyFill="1"/>
    <xf numFmtId="0" fontId="32" fillId="0" borderId="0" xfId="1" applyFont="1" applyFill="1"/>
    <xf numFmtId="0" fontId="16" fillId="0" borderId="0" xfId="0" applyFont="1" applyFill="1" applyAlignment="1" applyProtection="1">
      <alignment horizontal="left" vertical="center" wrapText="1"/>
    </xf>
    <xf numFmtId="0" fontId="16" fillId="0" borderId="47" xfId="0" applyFont="1" applyFill="1" applyBorder="1" applyAlignment="1" applyProtection="1">
      <alignment horizontal="left" vertical="center" wrapText="1"/>
    </xf>
    <xf numFmtId="0" fontId="10" fillId="0" borderId="43" xfId="0" applyFont="1" applyBorder="1" applyAlignment="1" applyProtection="1">
      <alignment horizontal="center" vertical="center"/>
    </xf>
    <xf numFmtId="0" fontId="10" fillId="0" borderId="45" xfId="0" applyFont="1" applyBorder="1" applyAlignment="1" applyProtection="1">
      <alignment horizontal="center" vertical="center"/>
    </xf>
    <xf numFmtId="0" fontId="15" fillId="0" borderId="56"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10" fontId="11" fillId="0" borderId="21" xfId="2" applyNumberFormat="1" applyFont="1" applyFill="1" applyBorder="1" applyAlignment="1" applyProtection="1">
      <alignment horizontal="center" vertical="center" wrapText="1"/>
    </xf>
    <xf numFmtId="10" fontId="11" fillId="0" borderId="45" xfId="2" applyNumberFormat="1" applyFont="1" applyFill="1" applyBorder="1" applyAlignment="1" applyProtection="1">
      <alignment horizontal="center" vertical="center" wrapText="1"/>
    </xf>
    <xf numFmtId="0" fontId="15" fillId="0" borderId="0" xfId="0" applyFont="1" applyFill="1" applyAlignment="1" applyProtection="1">
      <alignment horizontal="center"/>
    </xf>
    <xf numFmtId="0" fontId="15" fillId="0" borderId="0" xfId="0" applyFont="1" applyFill="1" applyAlignment="1" applyProtection="1">
      <alignment horizontal="center" wrapText="1"/>
    </xf>
    <xf numFmtId="10" fontId="48" fillId="0" borderId="0" xfId="2" applyNumberFormat="1" applyFont="1" applyFill="1" applyAlignment="1" applyProtection="1">
      <alignment horizontal="center" wrapText="1"/>
    </xf>
    <xf numFmtId="0" fontId="18" fillId="0" borderId="0" xfId="0" applyFont="1" applyFill="1" applyAlignment="1" applyProtection="1">
      <alignment horizontal="center" vertical="center" wrapText="1"/>
    </xf>
    <xf numFmtId="0" fontId="13" fillId="0" borderId="0" xfId="0" applyFont="1" applyFill="1" applyAlignment="1" applyProtection="1">
      <alignment horizontal="left"/>
    </xf>
    <xf numFmtId="0" fontId="15" fillId="0" borderId="0" xfId="0" applyFont="1" applyFill="1" applyAlignment="1" applyProtection="1">
      <alignment horizontal="left"/>
    </xf>
    <xf numFmtId="0" fontId="10" fillId="0" borderId="0" xfId="0" applyFont="1" applyFill="1" applyAlignment="1" applyProtection="1">
      <alignment horizontal="left"/>
    </xf>
    <xf numFmtId="0" fontId="13" fillId="0" borderId="0" xfId="0" applyFont="1" applyFill="1" applyAlignment="1" applyProtection="1">
      <alignment horizontal="left" wrapText="1"/>
    </xf>
    <xf numFmtId="0" fontId="15" fillId="0" borderId="0" xfId="0" applyFont="1" applyFill="1" applyAlignment="1" applyProtection="1">
      <alignment horizontal="left" wrapText="1"/>
    </xf>
    <xf numFmtId="0" fontId="10" fillId="0" borderId="0" xfId="0" applyFont="1" applyFill="1" applyBorder="1" applyAlignment="1" applyProtection="1">
      <alignment horizontal="left"/>
    </xf>
    <xf numFmtId="0" fontId="15" fillId="0" borderId="0" xfId="0" applyFont="1" applyFill="1" applyAlignment="1" applyProtection="1">
      <alignment horizontal="left" vertical="center" wrapText="1"/>
    </xf>
    <xf numFmtId="0" fontId="10" fillId="0" borderId="0" xfId="0" applyFont="1" applyFill="1" applyAlignment="1" applyProtection="1">
      <alignment horizontal="center" vertical="center"/>
    </xf>
    <xf numFmtId="0" fontId="10" fillId="0" borderId="0" xfId="0" applyFont="1" applyFill="1" applyAlignment="1" applyProtection="1">
      <alignment horizontal="center"/>
    </xf>
    <xf numFmtId="0" fontId="10" fillId="0" borderId="0" xfId="0" applyFont="1" applyAlignment="1" applyProtection="1">
      <alignment horizontal="center"/>
    </xf>
    <xf numFmtId="0" fontId="15" fillId="0" borderId="14" xfId="0" applyFont="1" applyFill="1" applyBorder="1" applyAlignment="1" applyProtection="1">
      <alignment horizontal="center" vertical="center" wrapText="1"/>
      <protection locked="0"/>
    </xf>
    <xf numFmtId="0" fontId="15" fillId="0" borderId="39" xfId="0" applyFont="1" applyFill="1" applyBorder="1" applyAlignment="1" applyProtection="1">
      <alignment horizontal="center" vertical="center" wrapText="1"/>
      <protection locked="0"/>
    </xf>
    <xf numFmtId="0" fontId="15" fillId="0" borderId="15" xfId="0" applyFont="1" applyFill="1" applyBorder="1" applyAlignment="1" applyProtection="1">
      <alignment horizontal="center" vertical="center" wrapText="1"/>
      <protection locked="0"/>
    </xf>
    <xf numFmtId="0" fontId="10" fillId="0" borderId="61" xfId="0" applyFont="1" applyFill="1" applyBorder="1" applyAlignment="1" applyProtection="1">
      <alignment horizontal="center" vertical="top" wrapText="1"/>
      <protection locked="0"/>
    </xf>
    <xf numFmtId="0" fontId="10" fillId="0" borderId="62" xfId="0" applyFont="1" applyFill="1" applyBorder="1" applyAlignment="1" applyProtection="1">
      <alignment horizontal="center" vertical="top" wrapText="1"/>
      <protection locked="0"/>
    </xf>
    <xf numFmtId="0" fontId="10" fillId="0" borderId="63" xfId="0" applyFont="1" applyFill="1" applyBorder="1" applyAlignment="1" applyProtection="1">
      <alignment horizontal="center" vertical="top" wrapText="1"/>
      <protection locked="0"/>
    </xf>
    <xf numFmtId="0" fontId="10" fillId="0" borderId="46" xfId="0" applyFont="1" applyFill="1" applyBorder="1" applyAlignment="1" applyProtection="1">
      <alignment horizontal="center" vertical="top" wrapText="1"/>
      <protection locked="0"/>
    </xf>
    <xf numFmtId="0" fontId="10" fillId="0" borderId="0" xfId="0" applyFont="1" applyFill="1" applyBorder="1" applyAlignment="1" applyProtection="1">
      <alignment horizontal="center" vertical="top" wrapText="1"/>
      <protection locked="0"/>
    </xf>
    <xf numFmtId="0" fontId="10" fillId="0" borderId="47" xfId="0" applyFont="1" applyFill="1" applyBorder="1" applyAlignment="1" applyProtection="1">
      <alignment horizontal="center" vertical="top" wrapText="1"/>
      <protection locked="0"/>
    </xf>
    <xf numFmtId="0" fontId="10" fillId="0" borderId="9" xfId="0" applyFont="1" applyFill="1" applyBorder="1" applyAlignment="1" applyProtection="1">
      <alignment horizontal="center" vertical="top" wrapText="1"/>
      <protection locked="0"/>
    </xf>
    <xf numFmtId="0" fontId="10" fillId="0" borderId="22" xfId="0" applyFont="1" applyFill="1" applyBorder="1" applyAlignment="1" applyProtection="1">
      <alignment horizontal="center" vertical="top" wrapText="1"/>
      <protection locked="0"/>
    </xf>
    <xf numFmtId="0" fontId="10" fillId="0" borderId="10" xfId="0" applyFont="1" applyFill="1" applyBorder="1" applyAlignment="1" applyProtection="1">
      <alignment horizontal="center" vertical="top" wrapText="1"/>
      <protection locked="0"/>
    </xf>
    <xf numFmtId="0" fontId="14" fillId="0" borderId="0" xfId="0" applyFont="1" applyFill="1" applyAlignment="1" applyProtection="1">
      <alignment horizontal="center"/>
    </xf>
    <xf numFmtId="0" fontId="3" fillId="0" borderId="0" xfId="0" applyFont="1" applyFill="1" applyAlignment="1" applyProtection="1">
      <alignment horizontal="right"/>
    </xf>
    <xf numFmtId="0" fontId="16" fillId="0" borderId="0" xfId="0" applyFont="1" applyFill="1" applyAlignment="1" applyProtection="1">
      <alignment horizontal="center"/>
    </xf>
    <xf numFmtId="0" fontId="16" fillId="0" borderId="0" xfId="0" applyFont="1" applyAlignment="1" applyProtection="1">
      <alignment horizontal="center"/>
    </xf>
    <xf numFmtId="0" fontId="56" fillId="0" borderId="16" xfId="0" applyFont="1" applyFill="1" applyBorder="1" applyAlignment="1" applyProtection="1">
      <alignment horizontal="center" vertical="center" wrapText="1"/>
    </xf>
    <xf numFmtId="0" fontId="10" fillId="0" borderId="16" xfId="0" applyFont="1" applyFill="1" applyBorder="1" applyAlignment="1" applyProtection="1">
      <alignment horizontal="center" vertical="center"/>
      <protection locked="0"/>
    </xf>
    <xf numFmtId="0" fontId="16" fillId="0" borderId="0" xfId="0" applyFont="1" applyFill="1" applyAlignment="1" applyProtection="1">
      <alignment horizontal="left" vertical="center"/>
    </xf>
    <xf numFmtId="0" fontId="50" fillId="0" borderId="0" xfId="0" applyFont="1" applyFill="1" applyAlignment="1" applyProtection="1">
      <alignment horizontal="center" vertical="top" wrapText="1"/>
    </xf>
    <xf numFmtId="0" fontId="31" fillId="0" borderId="0" xfId="0" applyFont="1" applyFill="1" applyBorder="1" applyAlignment="1" applyProtection="1">
      <alignment horizontal="center" wrapText="1"/>
    </xf>
    <xf numFmtId="0" fontId="31" fillId="0" borderId="0" xfId="0" applyFont="1" applyFill="1" applyBorder="1" applyAlignment="1" applyProtection="1">
      <alignment horizontal="center" wrapText="1"/>
      <protection locked="0"/>
    </xf>
    <xf numFmtId="0" fontId="3" fillId="0" borderId="0" xfId="0" applyFont="1" applyFill="1" applyBorder="1" applyAlignment="1" applyProtection="1">
      <alignment horizontal="center" wrapText="1"/>
      <protection locked="0"/>
    </xf>
    <xf numFmtId="0" fontId="10" fillId="0" borderId="0" xfId="0" applyFont="1" applyFill="1" applyAlignment="1" applyProtection="1">
      <alignment horizontal="left" vertical="center"/>
    </xf>
    <xf numFmtId="0" fontId="10" fillId="0" borderId="0" xfId="0" applyFont="1" applyFill="1" applyAlignment="1" applyProtection="1">
      <alignment horizontal="left" vertical="center" wrapText="1"/>
    </xf>
    <xf numFmtId="0" fontId="10" fillId="0" borderId="0" xfId="0" applyFont="1" applyFill="1" applyAlignment="1" applyProtection="1">
      <alignment horizontal="left" vertical="center" wrapText="1"/>
      <protection locked="0"/>
    </xf>
    <xf numFmtId="0" fontId="5" fillId="0" borderId="0" xfId="0" applyFont="1" applyFill="1" applyBorder="1" applyAlignment="1" applyProtection="1">
      <alignment horizontal="left" wrapText="1"/>
    </xf>
    <xf numFmtId="0" fontId="3" fillId="0" borderId="0" xfId="0" applyFont="1" applyFill="1" applyBorder="1" applyAlignment="1" applyProtection="1">
      <alignment horizontal="center" wrapText="1"/>
    </xf>
    <xf numFmtId="0" fontId="5" fillId="0" borderId="0" xfId="0" applyFont="1" applyFill="1" applyBorder="1" applyAlignment="1" applyProtection="1">
      <alignment horizontal="left" vertical="center" wrapText="1"/>
    </xf>
    <xf numFmtId="0" fontId="16" fillId="0" borderId="0" xfId="0" applyFont="1" applyFill="1" applyBorder="1" applyAlignment="1" applyProtection="1">
      <alignment horizontal="right"/>
    </xf>
    <xf numFmtId="2" fontId="10" fillId="0" borderId="0" xfId="0" applyNumberFormat="1" applyFont="1" applyFill="1" applyAlignment="1" applyProtection="1">
      <alignment horizontal="center" vertical="center" wrapText="1"/>
      <protection locked="0"/>
    </xf>
    <xf numFmtId="0" fontId="49" fillId="0" borderId="0" xfId="0" applyFont="1" applyFill="1" applyAlignment="1" applyProtection="1">
      <alignment horizontal="left"/>
    </xf>
    <xf numFmtId="0" fontId="23" fillId="0" borderId="0" xfId="0" applyFont="1" applyFill="1" applyAlignment="1" applyProtection="1">
      <alignment horizontal="left" vertical="center"/>
    </xf>
    <xf numFmtId="0" fontId="13" fillId="0" borderId="0" xfId="0" applyFont="1" applyFill="1" applyAlignment="1" applyProtection="1">
      <alignment horizontal="left" vertical="center"/>
    </xf>
    <xf numFmtId="0" fontId="3" fillId="0" borderId="0" xfId="0" applyFont="1" applyFill="1" applyAlignment="1" applyProtection="1">
      <alignment horizontal="left" vertical="center" wrapText="1"/>
    </xf>
    <xf numFmtId="0" fontId="25" fillId="0" borderId="0" xfId="0" applyFont="1" applyFill="1" applyBorder="1" applyAlignment="1" applyProtection="1">
      <alignment horizontal="center" vertical="center" wrapText="1"/>
    </xf>
    <xf numFmtId="0" fontId="10" fillId="0" borderId="0" xfId="0" applyFont="1" applyFill="1" applyAlignment="1" applyProtection="1">
      <alignment horizontal="left"/>
      <protection locked="0"/>
    </xf>
    <xf numFmtId="0" fontId="16" fillId="0" borderId="0" xfId="0" applyFont="1" applyFill="1" applyBorder="1" applyAlignment="1" applyProtection="1">
      <alignment horizontal="center"/>
    </xf>
    <xf numFmtId="0" fontId="11" fillId="0" borderId="0" xfId="0" applyFont="1" applyFill="1" applyAlignment="1" applyProtection="1">
      <alignment horizontal="left"/>
    </xf>
    <xf numFmtId="0" fontId="10" fillId="0" borderId="0" xfId="0" applyFont="1" applyFill="1" applyAlignment="1" applyProtection="1">
      <alignment horizontal="left" wrapText="1"/>
    </xf>
    <xf numFmtId="0" fontId="4" fillId="0" borderId="0" xfId="0" applyFont="1" applyFill="1" applyAlignment="1" applyProtection="1">
      <alignment horizontal="center"/>
    </xf>
    <xf numFmtId="0" fontId="10" fillId="0" borderId="0" xfId="0" applyFont="1" applyFill="1" applyAlignment="1" applyProtection="1">
      <alignment horizontal="center"/>
      <protection locked="0"/>
    </xf>
    <xf numFmtId="0" fontId="23" fillId="0" borderId="0" xfId="0" applyFont="1" applyFill="1" applyAlignment="1" applyProtection="1">
      <alignment horizontal="left" vertical="center" wrapText="1"/>
    </xf>
    <xf numFmtId="0" fontId="17" fillId="0" borderId="0" xfId="0" applyFont="1" applyFill="1" applyAlignment="1" applyProtection="1">
      <alignment horizontal="left" vertical="center"/>
    </xf>
    <xf numFmtId="0" fontId="17" fillId="0" borderId="0" xfId="0" applyFont="1" applyFill="1" applyAlignment="1" applyProtection="1">
      <alignment horizontal="left" vertical="center" wrapText="1"/>
    </xf>
    <xf numFmtId="0" fontId="25" fillId="0" borderId="0" xfId="0" applyFont="1" applyAlignment="1" applyProtection="1">
      <alignment horizontal="center" vertical="center"/>
    </xf>
    <xf numFmtId="0" fontId="10" fillId="0" borderId="43" xfId="0" applyFont="1" applyFill="1" applyBorder="1" applyAlignment="1" applyProtection="1">
      <alignment horizontal="center" vertical="center"/>
      <protection locked="0"/>
    </xf>
    <xf numFmtId="0" fontId="54" fillId="0" borderId="0" xfId="0" applyFont="1" applyFill="1" applyAlignment="1" applyProtection="1">
      <alignment horizontal="center"/>
    </xf>
    <xf numFmtId="0" fontId="16" fillId="0" borderId="0" xfId="0" applyFont="1" applyFill="1" applyAlignment="1" applyProtection="1">
      <alignment horizontal="center" vertical="center"/>
    </xf>
    <xf numFmtId="0" fontId="16" fillId="0" borderId="0" xfId="0" applyFont="1" applyFill="1" applyAlignment="1" applyProtection="1">
      <alignment horizontal="center" vertical="center" wrapText="1"/>
      <protection locked="0"/>
    </xf>
    <xf numFmtId="0" fontId="10" fillId="0" borderId="0" xfId="0" applyFont="1" applyFill="1" applyAlignment="1" applyProtection="1">
      <alignment horizontal="center" vertical="center"/>
      <protection locked="0"/>
    </xf>
    <xf numFmtId="0" fontId="16" fillId="0" borderId="0" xfId="0" applyFont="1" applyFill="1" applyAlignment="1" applyProtection="1">
      <alignment horizontal="center"/>
      <protection locked="0"/>
    </xf>
    <xf numFmtId="175" fontId="16" fillId="0" borderId="0" xfId="0" applyNumberFormat="1" applyFont="1" applyFill="1" applyAlignment="1" applyProtection="1">
      <alignment horizontal="center"/>
      <protection locked="0"/>
    </xf>
    <xf numFmtId="0" fontId="11" fillId="0" borderId="0" xfId="0" applyFont="1" applyAlignment="1" applyProtection="1">
      <alignment horizontal="left"/>
    </xf>
    <xf numFmtId="0" fontId="16" fillId="0" borderId="0" xfId="0" applyFont="1" applyFill="1" applyAlignment="1" applyProtection="1">
      <alignment horizontal="left" wrapText="1"/>
    </xf>
    <xf numFmtId="0" fontId="57" fillId="0" borderId="0" xfId="0" applyFont="1" applyFill="1" applyAlignment="1" applyProtection="1">
      <alignment horizontal="left" vertical="center" wrapText="1"/>
    </xf>
    <xf numFmtId="0" fontId="16" fillId="0" borderId="0" xfId="0" applyFont="1" applyFill="1" applyAlignment="1" applyProtection="1">
      <alignment horizontal="left"/>
    </xf>
    <xf numFmtId="4" fontId="46" fillId="0" borderId="0" xfId="0" applyNumberFormat="1" applyFont="1" applyFill="1" applyAlignment="1" applyProtection="1">
      <alignment horizontal="right"/>
    </xf>
    <xf numFmtId="0" fontId="15" fillId="0" borderId="0" xfId="0" applyFont="1" applyFill="1" applyAlignment="1" applyProtection="1">
      <alignment horizontal="center" vertical="center" wrapText="1"/>
    </xf>
    <xf numFmtId="4" fontId="48" fillId="0" borderId="0" xfId="0" applyNumberFormat="1" applyFont="1" applyFill="1" applyAlignment="1" applyProtection="1">
      <alignment horizontal="center" vertical="center" wrapText="1"/>
    </xf>
    <xf numFmtId="0" fontId="24" fillId="0" borderId="56" xfId="0" applyFont="1" applyFill="1" applyBorder="1" applyAlignment="1" applyProtection="1">
      <alignment horizontal="center" vertical="center" wrapText="1"/>
    </xf>
    <xf numFmtId="0" fontId="24" fillId="0" borderId="57" xfId="0" applyFont="1" applyFill="1" applyBorder="1" applyAlignment="1" applyProtection="1">
      <alignment horizontal="center" vertical="center" wrapText="1"/>
    </xf>
    <xf numFmtId="0" fontId="6" fillId="0" borderId="0" xfId="0" applyFont="1" applyFill="1" applyAlignment="1" applyProtection="1">
      <alignment horizontal="center" vertical="center" wrapText="1"/>
    </xf>
    <xf numFmtId="4" fontId="15" fillId="0" borderId="21" xfId="0" applyNumberFormat="1" applyFont="1" applyFill="1" applyBorder="1" applyAlignment="1" applyProtection="1">
      <alignment horizontal="right" vertical="center"/>
    </xf>
    <xf numFmtId="4" fontId="15" fillId="0" borderId="45" xfId="0" applyNumberFormat="1" applyFont="1" applyFill="1" applyBorder="1" applyAlignment="1" applyProtection="1">
      <alignment horizontal="right" vertical="center"/>
    </xf>
    <xf numFmtId="0" fontId="45" fillId="0" borderId="0" xfId="0" applyFont="1" applyFill="1" applyAlignment="1" applyProtection="1">
      <alignment horizontal="center"/>
    </xf>
    <xf numFmtId="0" fontId="10" fillId="0" borderId="0" xfId="0" applyFont="1" applyAlignment="1" applyProtection="1">
      <alignment horizontal="left"/>
    </xf>
    <xf numFmtId="4" fontId="48" fillId="0" borderId="0" xfId="0" applyNumberFormat="1" applyFont="1" applyFill="1" applyAlignment="1" applyProtection="1">
      <alignment horizontal="center"/>
    </xf>
    <xf numFmtId="0" fontId="10" fillId="0" borderId="0" xfId="0" applyFont="1" applyFill="1" applyAlignment="1" applyProtection="1">
      <alignment horizontal="left" wrapText="1"/>
      <protection locked="0"/>
    </xf>
    <xf numFmtId="0" fontId="17" fillId="0" borderId="0" xfId="0" applyFont="1" applyFill="1" applyAlignment="1" applyProtection="1">
      <alignment horizontal="left"/>
    </xf>
    <xf numFmtId="0" fontId="17" fillId="0" borderId="0" xfId="0" applyFont="1" applyFill="1" applyAlignment="1" applyProtection="1">
      <alignment horizontal="left" wrapText="1"/>
    </xf>
    <xf numFmtId="0" fontId="10" fillId="0" borderId="16" xfId="0" applyFont="1" applyFill="1" applyBorder="1" applyAlignment="1" applyProtection="1">
      <alignment horizontal="center"/>
      <protection locked="0"/>
    </xf>
    <xf numFmtId="0" fontId="10" fillId="0" borderId="16" xfId="0" applyFont="1" applyFill="1" applyBorder="1" applyAlignment="1" applyProtection="1">
      <alignment horizontal="center" vertical="center" wrapText="1"/>
    </xf>
    <xf numFmtId="0" fontId="10" fillId="0" borderId="16" xfId="0" applyFont="1" applyBorder="1" applyAlignment="1" applyProtection="1">
      <alignment horizontal="center"/>
      <protection locked="0"/>
    </xf>
    <xf numFmtId="0" fontId="61" fillId="0" borderId="0" xfId="0" applyFont="1" applyAlignment="1" applyProtection="1">
      <alignment horizontal="center"/>
    </xf>
    <xf numFmtId="0" fontId="60" fillId="0" borderId="0" xfId="0" applyFont="1" applyAlignment="1" applyProtection="1">
      <alignment horizontal="center"/>
    </xf>
    <xf numFmtId="0" fontId="25" fillId="0" borderId="60" xfId="0" applyFont="1" applyBorder="1" applyAlignment="1" applyProtection="1">
      <alignment horizontal="center"/>
    </xf>
    <xf numFmtId="0" fontId="59" fillId="0" borderId="0" xfId="0" applyFont="1" applyFill="1" applyAlignment="1" applyProtection="1">
      <alignment horizontal="left" vertical="center"/>
    </xf>
    <xf numFmtId="0" fontId="10" fillId="0" borderId="0" xfId="0" applyFont="1" applyFill="1" applyAlignment="1" applyProtection="1">
      <alignment horizontal="right" vertical="center"/>
    </xf>
    <xf numFmtId="0" fontId="10" fillId="0" borderId="57" xfId="0" applyFont="1" applyFill="1" applyBorder="1" applyAlignment="1" applyProtection="1">
      <alignment horizontal="right" vertical="center"/>
    </xf>
    <xf numFmtId="0" fontId="11" fillId="0" borderId="0" xfId="0" applyFont="1" applyFill="1" applyAlignment="1" applyProtection="1">
      <alignment horizontal="center"/>
    </xf>
    <xf numFmtId="0" fontId="4" fillId="0" borderId="0" xfId="0" applyFont="1" applyFill="1" applyAlignment="1" applyProtection="1">
      <alignment horizontal="right"/>
    </xf>
    <xf numFmtId="0" fontId="10" fillId="0" borderId="0" xfId="0" applyFont="1" applyFill="1" applyAlignment="1" applyProtection="1">
      <alignment horizontal="center" vertical="center" wrapText="1"/>
    </xf>
    <xf numFmtId="0" fontId="10" fillId="0" borderId="0" xfId="0" applyFont="1" applyFill="1" applyAlignment="1" applyProtection="1">
      <alignment horizontal="center" wrapText="1"/>
      <protection locked="0"/>
    </xf>
    <xf numFmtId="0" fontId="10" fillId="0" borderId="58" xfId="0" applyFont="1" applyFill="1" applyBorder="1" applyAlignment="1" applyProtection="1">
      <alignment horizontal="left"/>
    </xf>
    <xf numFmtId="0" fontId="14" fillId="0" borderId="0" xfId="0" applyFont="1" applyFill="1" applyAlignment="1" applyProtection="1">
      <alignment horizontal="center" vertical="center" wrapText="1"/>
    </xf>
    <xf numFmtId="0" fontId="14" fillId="0" borderId="0" xfId="0" applyFont="1" applyFill="1" applyBorder="1" applyAlignment="1" applyProtection="1">
      <alignment horizontal="left"/>
    </xf>
    <xf numFmtId="0" fontId="10" fillId="0" borderId="0" xfId="0" applyFont="1" applyFill="1" applyBorder="1" applyAlignment="1" applyProtection="1">
      <alignment horizontal="center"/>
    </xf>
    <xf numFmtId="0" fontId="14" fillId="0" borderId="58" xfId="0" applyFont="1" applyFill="1" applyBorder="1" applyAlignment="1" applyProtection="1">
      <alignment horizontal="center" wrapText="1"/>
      <protection locked="0"/>
    </xf>
    <xf numFmtId="0" fontId="14" fillId="0" borderId="0" xfId="0" applyFont="1" applyFill="1" applyAlignment="1" applyProtection="1">
      <alignment horizontal="center" wrapText="1"/>
    </xf>
    <xf numFmtId="49" fontId="10" fillId="0" borderId="0" xfId="0" applyNumberFormat="1" applyFont="1" applyFill="1" applyAlignment="1" applyProtection="1">
      <alignment horizontal="center" wrapText="1"/>
      <protection locked="0"/>
    </xf>
    <xf numFmtId="0" fontId="3" fillId="0" borderId="0" xfId="0" applyFont="1" applyAlignment="1" applyProtection="1">
      <alignment horizontal="center"/>
    </xf>
    <xf numFmtId="0" fontId="3" fillId="0" borderId="0" xfId="0" applyFont="1" applyFill="1" applyAlignment="1" applyProtection="1">
      <alignment horizontal="center"/>
    </xf>
    <xf numFmtId="0" fontId="3" fillId="6" borderId="29" xfId="0" applyFont="1" applyFill="1" applyBorder="1" applyAlignment="1" applyProtection="1">
      <alignment horizontal="center" vertical="center" wrapText="1"/>
    </xf>
    <xf numFmtId="0" fontId="3" fillId="6" borderId="18" xfId="0" applyFont="1" applyFill="1" applyBorder="1" applyAlignment="1" applyProtection="1">
      <alignment horizontal="center" vertical="center" wrapText="1"/>
    </xf>
    <xf numFmtId="0" fontId="3" fillId="6" borderId="33" xfId="0" applyFont="1" applyFill="1" applyBorder="1" applyAlignment="1" applyProtection="1">
      <alignment horizontal="center" vertical="center" wrapText="1"/>
    </xf>
    <xf numFmtId="0" fontId="3" fillId="6" borderId="16" xfId="0" applyFont="1" applyFill="1" applyBorder="1" applyAlignment="1" applyProtection="1">
      <alignment horizontal="center" vertical="center" wrapText="1"/>
    </xf>
    <xf numFmtId="0" fontId="6" fillId="6" borderId="4" xfId="0" applyFont="1" applyFill="1" applyBorder="1" applyAlignment="1" applyProtection="1">
      <alignment horizontal="center" vertical="center" wrapText="1"/>
    </xf>
    <xf numFmtId="0" fontId="6" fillId="6" borderId="5" xfId="0" applyFont="1" applyFill="1" applyBorder="1" applyAlignment="1" applyProtection="1">
      <alignment horizontal="center" vertical="center" wrapText="1"/>
    </xf>
    <xf numFmtId="0" fontId="3" fillId="0" borderId="0" xfId="0" applyFont="1" applyAlignment="1" applyProtection="1">
      <alignment horizontal="left"/>
    </xf>
    <xf numFmtId="0" fontId="6" fillId="3" borderId="36" xfId="0" applyFont="1" applyFill="1" applyBorder="1" applyAlignment="1" applyProtection="1">
      <alignment horizontal="left" vertical="center"/>
    </xf>
    <xf numFmtId="0" fontId="6" fillId="3" borderId="54" xfId="0" applyFont="1" applyFill="1" applyBorder="1" applyAlignment="1" applyProtection="1">
      <alignment horizontal="left" vertical="center"/>
    </xf>
    <xf numFmtId="0" fontId="8" fillId="0" borderId="0" xfId="0" applyFont="1" applyAlignment="1" applyProtection="1">
      <alignment horizontal="center"/>
    </xf>
    <xf numFmtId="0" fontId="16" fillId="0" borderId="0" xfId="0" applyFont="1" applyAlignment="1" applyProtection="1">
      <alignment horizontal="right"/>
    </xf>
    <xf numFmtId="0" fontId="21" fillId="0" borderId="0" xfId="0" applyFont="1" applyFill="1" applyBorder="1" applyAlignment="1" applyProtection="1">
      <alignment horizontal="left" vertical="center" wrapText="1"/>
    </xf>
    <xf numFmtId="0" fontId="2" fillId="2" borderId="21" xfId="0" applyFont="1" applyFill="1" applyBorder="1" applyAlignment="1" applyProtection="1">
      <alignment horizontal="left" vertical="center"/>
    </xf>
    <xf numFmtId="0" fontId="2" fillId="2" borderId="25" xfId="0" applyFont="1" applyFill="1" applyBorder="1" applyAlignment="1" applyProtection="1">
      <alignment horizontal="left" vertical="center"/>
    </xf>
    <xf numFmtId="0" fontId="21" fillId="0" borderId="0" xfId="0" applyFont="1" applyFill="1" applyAlignment="1" applyProtection="1">
      <alignment horizontal="center" vertical="center" wrapText="1"/>
    </xf>
    <xf numFmtId="0" fontId="21" fillId="0" borderId="0" xfId="0" applyFont="1" applyFill="1" applyBorder="1" applyAlignment="1" applyProtection="1">
      <alignment horizontal="center"/>
    </xf>
    <xf numFmtId="0" fontId="4" fillId="0" borderId="0" xfId="0" applyFont="1" applyBorder="1" applyAlignment="1" applyProtection="1">
      <alignment horizontal="center" wrapText="1"/>
    </xf>
    <xf numFmtId="0" fontId="21" fillId="0" borderId="0" xfId="0" applyFont="1" applyAlignment="1" applyProtection="1">
      <alignment horizontal="left" wrapText="1"/>
    </xf>
    <xf numFmtId="0" fontId="6" fillId="6" borderId="1" xfId="0" applyFont="1" applyFill="1" applyBorder="1" applyAlignment="1" applyProtection="1">
      <alignment horizontal="center" vertical="center" wrapText="1"/>
    </xf>
    <xf numFmtId="0" fontId="6" fillId="6" borderId="8" xfId="0" applyFont="1" applyFill="1" applyBorder="1" applyAlignment="1" applyProtection="1">
      <alignment horizontal="center" vertical="center" wrapText="1"/>
    </xf>
    <xf numFmtId="0" fontId="6" fillId="6" borderId="6" xfId="0" applyFont="1" applyFill="1" applyBorder="1" applyAlignment="1" applyProtection="1">
      <alignment horizontal="center" vertical="center" wrapText="1"/>
    </xf>
    <xf numFmtId="0" fontId="6" fillId="6" borderId="11" xfId="0" applyFont="1" applyFill="1" applyBorder="1" applyAlignment="1" applyProtection="1">
      <alignment horizontal="center" vertical="center" wrapText="1"/>
    </xf>
    <xf numFmtId="0" fontId="4" fillId="6" borderId="29" xfId="0" applyFont="1" applyFill="1" applyBorder="1" applyAlignment="1" applyProtection="1">
      <alignment horizontal="center" vertical="center" wrapText="1"/>
    </xf>
    <xf numFmtId="0" fontId="4" fillId="6" borderId="18" xfId="0" applyFont="1" applyFill="1" applyBorder="1" applyAlignment="1" applyProtection="1">
      <alignment horizontal="center" vertical="center" wrapText="1"/>
    </xf>
    <xf numFmtId="0" fontId="4" fillId="0" borderId="0" xfId="0" applyFont="1" applyAlignment="1" applyProtection="1">
      <alignment horizontal="left" wrapText="1"/>
    </xf>
    <xf numFmtId="0" fontId="8" fillId="0" borderId="0" xfId="0" applyFont="1" applyAlignment="1" applyProtection="1">
      <alignment horizontal="left"/>
    </xf>
    <xf numFmtId="0" fontId="8" fillId="0" borderId="0" xfId="0" applyFont="1" applyFill="1" applyAlignment="1" applyProtection="1">
      <alignment horizontal="center"/>
    </xf>
    <xf numFmtId="0" fontId="16" fillId="2" borderId="33" xfId="0" applyFont="1" applyFill="1" applyBorder="1" applyAlignment="1" applyProtection="1">
      <alignment horizontal="center" vertical="center"/>
    </xf>
    <xf numFmtId="0" fontId="16" fillId="2" borderId="29" xfId="0" applyFont="1" applyFill="1" applyBorder="1" applyAlignment="1" applyProtection="1">
      <alignment horizontal="center" vertical="center"/>
    </xf>
    <xf numFmtId="0" fontId="6" fillId="3" borderId="21" xfId="0" applyFont="1" applyFill="1" applyBorder="1" applyAlignment="1" applyProtection="1">
      <alignment horizontal="left" vertical="center"/>
    </xf>
    <xf numFmtId="0" fontId="6" fillId="3" borderId="45" xfId="0" applyFont="1" applyFill="1" applyBorder="1" applyAlignment="1" applyProtection="1">
      <alignment horizontal="left" vertical="center"/>
    </xf>
    <xf numFmtId="0" fontId="6" fillId="6" borderId="33" xfId="0" applyFont="1" applyFill="1" applyBorder="1" applyAlignment="1" applyProtection="1">
      <alignment horizontal="center" vertical="center" wrapText="1"/>
    </xf>
    <xf numFmtId="0" fontId="6" fillId="6" borderId="16" xfId="0" applyFont="1" applyFill="1" applyBorder="1" applyAlignment="1" applyProtection="1">
      <alignment horizontal="center" vertical="center" wrapText="1"/>
    </xf>
    <xf numFmtId="0" fontId="6" fillId="6" borderId="32" xfId="0" applyFont="1" applyFill="1" applyBorder="1" applyAlignment="1" applyProtection="1">
      <alignment horizontal="center" vertical="center" wrapText="1"/>
    </xf>
    <xf numFmtId="0" fontId="6" fillId="6" borderId="13" xfId="0" applyFont="1" applyFill="1" applyBorder="1" applyAlignment="1" applyProtection="1">
      <alignment horizontal="center" vertical="center" wrapText="1"/>
    </xf>
    <xf numFmtId="0" fontId="7" fillId="6" borderId="33" xfId="0" applyFont="1" applyFill="1" applyBorder="1" applyAlignment="1" applyProtection="1">
      <alignment horizontal="center" vertical="center" wrapText="1"/>
    </xf>
    <xf numFmtId="0" fontId="7" fillId="6" borderId="16" xfId="0" applyFont="1" applyFill="1" applyBorder="1" applyAlignment="1" applyProtection="1">
      <alignment horizontal="center" vertical="center" wrapText="1"/>
    </xf>
    <xf numFmtId="0" fontId="7" fillId="2" borderId="4" xfId="0" applyFont="1" applyFill="1" applyBorder="1" applyAlignment="1" applyProtection="1">
      <alignment horizontal="center" vertical="center" wrapText="1"/>
    </xf>
    <xf numFmtId="0" fontId="7" fillId="2" borderId="28"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xf>
    <xf numFmtId="0" fontId="21" fillId="0" borderId="0" xfId="0" applyFont="1" applyFill="1" applyAlignment="1" applyProtection="1">
      <alignment horizontal="right" vertical="center" wrapText="1"/>
    </xf>
    <xf numFmtId="0" fontId="7" fillId="6" borderId="2" xfId="0" applyFont="1" applyFill="1" applyBorder="1" applyAlignment="1" applyProtection="1">
      <alignment horizontal="center" vertical="center" wrapText="1"/>
    </xf>
    <xf numFmtId="0" fontId="7" fillId="6" borderId="3" xfId="0" applyFont="1" applyFill="1" applyBorder="1" applyAlignment="1" applyProtection="1">
      <alignment horizontal="center" vertical="center" wrapText="1"/>
    </xf>
    <xf numFmtId="0" fontId="7" fillId="6" borderId="9" xfId="0" applyFont="1" applyFill="1" applyBorder="1" applyAlignment="1" applyProtection="1">
      <alignment horizontal="center" vertical="center" wrapText="1"/>
    </xf>
    <xf numFmtId="0" fontId="7" fillId="6" borderId="10" xfId="0" applyFont="1" applyFill="1" applyBorder="1" applyAlignment="1" applyProtection="1">
      <alignment horizontal="center" vertical="center" wrapText="1"/>
    </xf>
    <xf numFmtId="0" fontId="3" fillId="0" borderId="0" xfId="0" applyFont="1" applyFill="1" applyBorder="1" applyAlignment="1" applyProtection="1">
      <alignment horizontal="right" vertical="center" wrapText="1"/>
    </xf>
    <xf numFmtId="0" fontId="7" fillId="6" borderId="6" xfId="0" applyFont="1" applyFill="1" applyBorder="1" applyAlignment="1" applyProtection="1">
      <alignment horizontal="center" vertical="center" wrapText="1"/>
    </xf>
    <xf numFmtId="0" fontId="7" fillId="6" borderId="11" xfId="0" applyFont="1" applyFill="1" applyBorder="1" applyAlignment="1" applyProtection="1">
      <alignment horizontal="center" vertical="center" wrapText="1"/>
    </xf>
    <xf numFmtId="0" fontId="16" fillId="0" borderId="55" xfId="0" applyFont="1" applyFill="1" applyBorder="1" applyAlignment="1" applyProtection="1">
      <alignment horizontal="left"/>
    </xf>
    <xf numFmtId="0" fontId="16" fillId="0" borderId="0" xfId="0" applyFont="1" applyAlignment="1" applyProtection="1">
      <alignment horizontal="left"/>
    </xf>
    <xf numFmtId="0" fontId="6" fillId="3" borderId="43" xfId="0" applyFont="1" applyFill="1" applyBorder="1" applyAlignment="1" applyProtection="1">
      <alignment horizontal="left" vertical="center"/>
    </xf>
    <xf numFmtId="0" fontId="7" fillId="6" borderId="1" xfId="0" applyFont="1" applyFill="1" applyBorder="1" applyAlignment="1" applyProtection="1">
      <alignment horizontal="center" vertical="center" wrapText="1"/>
    </xf>
    <xf numFmtId="0" fontId="7" fillId="6" borderId="8" xfId="0" applyFont="1" applyFill="1" applyBorder="1" applyAlignment="1" applyProtection="1">
      <alignment horizontal="center" vertical="center" wrapText="1"/>
    </xf>
    <xf numFmtId="0" fontId="30" fillId="0" borderId="0" xfId="0" applyFont="1" applyFill="1" applyBorder="1" applyAlignment="1" applyProtection="1">
      <alignment horizontal="right" vertical="center" wrapText="1"/>
    </xf>
    <xf numFmtId="0" fontId="21" fillId="0" borderId="0" xfId="0" applyFont="1" applyFill="1" applyAlignment="1" applyProtection="1">
      <alignment horizontal="left" vertical="center" wrapText="1"/>
    </xf>
    <xf numFmtId="0" fontId="28" fillId="6" borderId="33" xfId="0" applyFont="1" applyFill="1" applyBorder="1" applyAlignment="1" applyProtection="1">
      <alignment horizontal="center" vertical="center" wrapText="1"/>
    </xf>
    <xf numFmtId="0" fontId="28" fillId="6" borderId="16" xfId="0" applyFont="1" applyFill="1" applyBorder="1" applyAlignment="1" applyProtection="1">
      <alignment horizontal="center" vertical="center" wrapText="1"/>
    </xf>
    <xf numFmtId="0" fontId="26" fillId="3" borderId="41" xfId="0" applyFont="1" applyFill="1" applyBorder="1" applyAlignment="1" applyProtection="1">
      <alignment horizontal="left" vertical="center" wrapText="1"/>
    </xf>
    <xf numFmtId="0" fontId="26" fillId="3" borderId="19" xfId="0" applyFont="1" applyFill="1" applyBorder="1" applyAlignment="1" applyProtection="1">
      <alignment horizontal="left" vertical="center" wrapText="1"/>
    </xf>
    <xf numFmtId="0" fontId="28" fillId="6" borderId="32" xfId="0" applyFont="1" applyFill="1" applyBorder="1" applyAlignment="1" applyProtection="1">
      <alignment horizontal="center" vertical="center" wrapText="1"/>
    </xf>
    <xf numFmtId="0" fontId="28" fillId="6" borderId="13" xfId="0" applyFont="1" applyFill="1" applyBorder="1" applyAlignment="1" applyProtection="1">
      <alignment horizontal="center" vertical="center" wrapText="1"/>
    </xf>
    <xf numFmtId="0" fontId="28" fillId="6" borderId="29" xfId="0" applyFont="1" applyFill="1" applyBorder="1" applyAlignment="1" applyProtection="1">
      <alignment horizontal="center" vertical="center" wrapText="1"/>
    </xf>
    <xf numFmtId="0" fontId="28" fillId="6" borderId="18" xfId="0" applyFont="1" applyFill="1" applyBorder="1" applyAlignment="1" applyProtection="1">
      <alignment horizontal="center" vertical="center" wrapText="1"/>
    </xf>
    <xf numFmtId="0" fontId="4" fillId="0" borderId="16" xfId="0" applyFont="1" applyFill="1" applyBorder="1" applyAlignment="1" applyProtection="1">
      <alignment horizontal="center" vertical="center" wrapText="1"/>
      <protection locked="0"/>
    </xf>
    <xf numFmtId="0" fontId="12" fillId="0" borderId="0" xfId="0" applyFont="1" applyFill="1" applyAlignment="1" applyProtection="1">
      <alignment horizontal="center"/>
    </xf>
    <xf numFmtId="0" fontId="26" fillId="3" borderId="16" xfId="0" applyFont="1" applyFill="1" applyBorder="1" applyAlignment="1" applyProtection="1">
      <alignment horizontal="center" vertical="center" wrapText="1"/>
    </xf>
    <xf numFmtId="0" fontId="1" fillId="0" borderId="0" xfId="0" applyFont="1" applyFill="1" applyBorder="1" applyAlignment="1" applyProtection="1">
      <alignment horizontal="left" vertical="center" wrapText="1"/>
    </xf>
    <xf numFmtId="0" fontId="20" fillId="0" borderId="0" xfId="0" applyFont="1" applyAlignment="1" applyProtection="1">
      <alignment horizontal="center"/>
    </xf>
    <xf numFmtId="0" fontId="26" fillId="3" borderId="36" xfId="0" applyFont="1" applyFill="1" applyBorder="1" applyAlignment="1" applyProtection="1">
      <alignment horizontal="left" vertical="center" wrapText="1"/>
    </xf>
    <xf numFmtId="0" fontId="26" fillId="3" borderId="37" xfId="0" applyFont="1" applyFill="1" applyBorder="1" applyAlignment="1" applyProtection="1">
      <alignment horizontal="left" vertical="center" wrapText="1"/>
    </xf>
    <xf numFmtId="0" fontId="7" fillId="6" borderId="16" xfId="0" applyFont="1" applyFill="1" applyBorder="1" applyAlignment="1" applyProtection="1">
      <alignment horizontal="center" vertical="center"/>
    </xf>
    <xf numFmtId="0" fontId="7" fillId="6" borderId="46" xfId="0" applyFont="1" applyFill="1" applyBorder="1" applyAlignment="1" applyProtection="1">
      <alignment horizontal="center" vertical="center"/>
    </xf>
    <xf numFmtId="0" fontId="7" fillId="6" borderId="0" xfId="0" applyFont="1" applyFill="1" applyBorder="1" applyAlignment="1" applyProtection="1">
      <alignment horizontal="center" vertical="center"/>
    </xf>
    <xf numFmtId="0" fontId="7" fillId="6" borderId="47" xfId="0" applyFont="1" applyFill="1" applyBorder="1" applyAlignment="1" applyProtection="1">
      <alignment horizontal="center" vertical="center"/>
    </xf>
    <xf numFmtId="0" fontId="7" fillId="6" borderId="4" xfId="0" applyFont="1" applyFill="1" applyBorder="1" applyAlignment="1" applyProtection="1">
      <alignment horizontal="center" vertical="center" wrapText="1"/>
    </xf>
    <xf numFmtId="0" fontId="7" fillId="6" borderId="5" xfId="0" applyFont="1" applyFill="1" applyBorder="1" applyAlignment="1" applyProtection="1">
      <alignment horizontal="center" vertical="center" wrapText="1"/>
    </xf>
    <xf numFmtId="0" fontId="1" fillId="0" borderId="0" xfId="0" applyFont="1" applyFill="1" applyBorder="1" applyAlignment="1" applyProtection="1">
      <alignment horizontal="right" vertical="center" wrapText="1"/>
    </xf>
    <xf numFmtId="0" fontId="7" fillId="6" borderId="14" xfId="0" applyFont="1" applyFill="1" applyBorder="1" applyAlignment="1" applyProtection="1">
      <alignment horizontal="center" vertical="center"/>
    </xf>
    <xf numFmtId="0" fontId="7" fillId="6" borderId="15" xfId="0" applyFont="1" applyFill="1" applyBorder="1" applyAlignment="1" applyProtection="1">
      <alignment horizontal="center" vertical="center"/>
    </xf>
    <xf numFmtId="0" fontId="26" fillId="2" borderId="26" xfId="0" applyFont="1" applyFill="1" applyBorder="1" applyAlignment="1" applyProtection="1">
      <alignment horizontal="left" vertical="center" wrapText="1"/>
    </xf>
    <xf numFmtId="0" fontId="26" fillId="2" borderId="40" xfId="0" applyFont="1" applyFill="1" applyBorder="1" applyAlignment="1" applyProtection="1">
      <alignment horizontal="left" vertical="center" wrapText="1"/>
    </xf>
    <xf numFmtId="0" fontId="26" fillId="2" borderId="27" xfId="0" applyFont="1" applyFill="1" applyBorder="1" applyAlignment="1" applyProtection="1">
      <alignment horizontal="left" vertical="center" wrapText="1"/>
    </xf>
    <xf numFmtId="0" fontId="12" fillId="0" borderId="0" xfId="0" applyFont="1" applyAlignment="1">
      <alignment horizontal="center"/>
    </xf>
    <xf numFmtId="0" fontId="12" fillId="0" borderId="16" xfId="0" applyFont="1" applyBorder="1" applyAlignment="1">
      <alignment horizontal="center"/>
    </xf>
  </cellXfs>
  <cellStyles count="6">
    <cellStyle name="Day" xfId="5" xr:uid="{00000000-0005-0000-0000-000000000000}"/>
    <cellStyle name="Dziesiętny" xfId="4" builtinId="3"/>
    <cellStyle name="Normalny" xfId="0" builtinId="0"/>
    <cellStyle name="Normalny 2" xfId="1" xr:uid="{00000000-0005-0000-0000-000003000000}"/>
    <cellStyle name="Procentowy" xfId="2" builtinId="5"/>
    <cellStyle name="Walutowy" xfId="3" builtinId="4"/>
  </cellStyles>
  <dxfs count="12">
    <dxf>
      <font>
        <b val="0"/>
        <i val="0"/>
        <strike val="0"/>
        <condense val="0"/>
        <extend val="0"/>
        <outline val="0"/>
        <shadow val="0"/>
        <u val="none"/>
        <vertAlign val="baseline"/>
        <sz val="11"/>
        <color auto="1"/>
        <name val="Arial Narrow"/>
        <scheme val="none"/>
      </font>
      <numFmt numFmtId="172" formatCode="#\ ##,000"/>
      <fill>
        <patternFill patternType="none">
          <fgColor indexed="64"/>
          <bgColor indexed="65"/>
        </patternFill>
      </fill>
      <protection locked="1" hidden="0"/>
    </dxf>
    <dxf>
      <font>
        <b val="0"/>
        <i val="0"/>
        <strike val="0"/>
        <condense val="0"/>
        <extend val="0"/>
        <outline val="0"/>
        <shadow val="0"/>
        <u val="none"/>
        <vertAlign val="baseline"/>
        <sz val="11"/>
        <color auto="1"/>
        <name val="Arial Narrow"/>
        <scheme val="none"/>
      </font>
      <numFmt numFmtId="4" formatCode="#,##0.00"/>
      <fill>
        <patternFill patternType="none">
          <fgColor indexed="64"/>
          <bgColor indexed="65"/>
        </patternFill>
      </fill>
      <protection locked="1" hidden="0"/>
    </dxf>
    <dxf>
      <font>
        <b val="0"/>
        <i val="0"/>
        <strike val="0"/>
        <condense val="0"/>
        <extend val="0"/>
        <outline val="0"/>
        <shadow val="0"/>
        <u val="none"/>
        <vertAlign val="baseline"/>
        <sz val="11"/>
        <color auto="1"/>
        <name val="Arial Narrow"/>
        <scheme val="none"/>
      </font>
      <numFmt numFmtId="4" formatCode="#,##0.00"/>
      <fill>
        <patternFill patternType="none">
          <fgColor indexed="64"/>
          <bgColor indexed="65"/>
        </patternFill>
      </fill>
      <protection locked="1" hidden="0"/>
    </dxf>
    <dxf>
      <font>
        <b val="0"/>
        <i val="0"/>
        <strike val="0"/>
        <condense val="0"/>
        <extend val="0"/>
        <outline val="0"/>
        <shadow val="0"/>
        <u val="none"/>
        <vertAlign val="baseline"/>
        <sz val="11"/>
        <color auto="1"/>
        <name val="Arial Narrow"/>
        <scheme val="none"/>
      </font>
      <numFmt numFmtId="172" formatCode="#\ ##,000"/>
      <fill>
        <patternFill patternType="none">
          <fgColor indexed="64"/>
          <bgColor indexed="65"/>
        </patternFill>
      </fill>
      <protection locked="1" hidden="0"/>
    </dxf>
    <dxf>
      <font>
        <b val="0"/>
        <i val="0"/>
        <strike val="0"/>
        <condense val="0"/>
        <extend val="0"/>
        <outline val="0"/>
        <shadow val="0"/>
        <u val="none"/>
        <vertAlign val="baseline"/>
        <sz val="11"/>
        <color auto="1"/>
        <name val="Arial Narrow"/>
        <scheme val="none"/>
      </font>
      <numFmt numFmtId="172" formatCode="#\ ##,000"/>
      <fill>
        <patternFill patternType="none">
          <fgColor indexed="64"/>
          <bgColor indexed="65"/>
        </patternFill>
      </fill>
      <protection locked="1" hidden="0"/>
    </dxf>
    <dxf>
      <font>
        <b val="0"/>
        <i val="0"/>
        <strike val="0"/>
        <condense val="0"/>
        <extend val="0"/>
        <outline val="0"/>
        <shadow val="0"/>
        <u val="none"/>
        <vertAlign val="baseline"/>
        <sz val="11"/>
        <color auto="1"/>
        <name val="Arial Narrow"/>
        <scheme val="none"/>
      </font>
      <numFmt numFmtId="172" formatCode="#\ ##,000"/>
      <fill>
        <patternFill patternType="none">
          <fgColor indexed="64"/>
          <bgColor indexed="65"/>
        </patternFill>
      </fill>
      <protection locked="1" hidden="0"/>
    </dxf>
    <dxf>
      <font>
        <b val="0"/>
        <i val="0"/>
        <strike val="0"/>
        <condense val="0"/>
        <extend val="0"/>
        <outline val="0"/>
        <shadow val="0"/>
        <u val="none"/>
        <vertAlign val="baseline"/>
        <sz val="11"/>
        <color auto="1"/>
        <name val="Arial Narrow"/>
        <scheme val="none"/>
      </font>
      <numFmt numFmtId="172" formatCode="#\ ##,000"/>
      <fill>
        <patternFill patternType="none">
          <fgColor indexed="64"/>
          <bgColor indexed="65"/>
        </patternFill>
      </fill>
      <protection locked="1" hidden="0"/>
    </dxf>
    <dxf>
      <font>
        <b val="0"/>
        <i val="0"/>
        <strike val="0"/>
        <condense val="0"/>
        <extend val="0"/>
        <outline val="0"/>
        <shadow val="0"/>
        <u val="none"/>
        <vertAlign val="baseline"/>
        <sz val="11"/>
        <color auto="1"/>
        <name val="Arial Narrow"/>
        <scheme val="none"/>
      </font>
      <numFmt numFmtId="172" formatCode="#\ ##,000"/>
      <fill>
        <patternFill patternType="none">
          <fgColor indexed="64"/>
          <bgColor indexed="65"/>
        </patternFill>
      </fill>
      <protection locked="1" hidden="0"/>
    </dxf>
    <dxf>
      <font>
        <b val="0"/>
        <i val="0"/>
        <strike val="0"/>
        <condense val="0"/>
        <extend val="0"/>
        <outline val="0"/>
        <shadow val="0"/>
        <u val="none"/>
        <vertAlign val="baseline"/>
        <sz val="11"/>
        <color auto="1"/>
        <name val="Arial Narrow"/>
        <scheme val="none"/>
      </font>
      <numFmt numFmtId="172" formatCode="#\ ##,000"/>
      <protection locked="1" hidden="0"/>
    </dxf>
    <dxf>
      <font>
        <b/>
        <i val="0"/>
        <strike val="0"/>
        <condense val="0"/>
        <extend val="0"/>
        <outline val="0"/>
        <shadow val="0"/>
        <u val="none"/>
        <vertAlign val="baseline"/>
        <sz val="11"/>
        <color auto="1"/>
        <name val="Arial Narrow"/>
        <scheme val="none"/>
      </font>
      <numFmt numFmtId="4" formatCode="#,##0.00"/>
      <protection locked="1" hidden="0"/>
    </dxf>
    <dxf>
      <fill>
        <patternFill>
          <bgColor rgb="FFFF0000"/>
        </patternFill>
      </fill>
    </dxf>
    <dxf>
      <fill>
        <patternFill>
          <bgColor rgb="FFFF0000"/>
        </patternFill>
      </fill>
    </dxf>
  </dxfs>
  <tableStyles count="0" defaultTableStyle="TableStyleMedium2" defaultPivotStyle="PivotStyleLight16"/>
  <colors>
    <mruColors>
      <color rgb="FFFEB9B4"/>
      <color rgb="FFFD9194"/>
      <color rgb="FFFED5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sidoruk/Desktop/PROTOK&#211;&#321;%202022r/Wz&#243;r_protoko&#322;u_szacowania_szk&#243;d_z_danymi_do_stosowania_w_2022_r_-_NZA%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tokół"/>
      <sheetName val="Prod. roślinna"/>
      <sheetName val="Prod. roślinna str 2"/>
      <sheetName val="Prod. roślinna-rozpisanie szkód"/>
      <sheetName val="Prod. zwierzęca towar."/>
      <sheetName val="Prod. ryb"/>
      <sheetName val="Środki trwałe"/>
      <sheetName val="Uprawy trwałe"/>
      <sheetName val="Regiony FADN"/>
      <sheetName val="Dane średnie prod rośl.i zwierz"/>
      <sheetName val="Koszty nieponiesione"/>
      <sheetName val="Kalendarz"/>
      <sheetName val="Koszty nieponiesione "/>
      <sheetName val="Wzór_protokołu_szacowania_szkó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a_NS_S_OUT" displayName="Tabela_NS_S_OUT" ref="A2:H730" totalsRowShown="0" headerRowDxfId="9" dataDxfId="8" headerRowCellStyle="Normalny 2" dataCellStyle="Normalny 2">
  <tableColumns count="8">
    <tableColumn id="107" xr3:uid="{00000000-0010-0000-0000-00006B000000}" name="SYM" dataDxfId="7" dataCellStyle="Normalny 2"/>
    <tableColumn id="2" xr3:uid="{00000000-0010-0000-0000-000002000000}" name="info" dataDxfId="6" dataCellStyle="Normalny 2">
      <calculatedColumnFormula>[1]!Tabela_NS_S_OUT[[#This Row],[FADN_REG]]&amp;[1]!Tabela_NS_S_OUT[[#This Row],[NAZWA]]</calculatedColumnFormula>
    </tableColumn>
    <tableColumn id="108" xr3:uid="{00000000-0010-0000-0000-00006C000000}" name="NAZWA" dataDxfId="5" dataCellStyle="Normalny 2"/>
    <tableColumn id="109" xr3:uid="{00000000-0010-0000-0000-00006D000000}" name="JM" dataDxfId="4" dataCellStyle="Normalny 2"/>
    <tableColumn id="110" xr3:uid="{00000000-0010-0000-0000-00006E000000}" name="FADN_REG" dataDxfId="3" dataCellStyle="Normalny 2"/>
    <tableColumn id="113" xr3:uid="{00000000-0010-0000-0000-000071000000}" name="LM_P" dataDxfId="2" dataCellStyle="Normalny 2"/>
    <tableColumn id="116" xr3:uid="{00000000-0010-0000-0000-000074000000}" name="LM_S" dataDxfId="1" dataCellStyle="Normalny 2"/>
    <tableColumn id="1" xr3:uid="{00000000-0010-0000-0000-000001000000}" name="Kolumna1" dataDxfId="0" dataCellStyle="Normalny 2"/>
  </tableColumns>
  <tableStyleInfo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50"/>
  <sheetViews>
    <sheetView tabSelected="1" view="pageLayout" zoomScale="90" zoomScaleNormal="100" zoomScaleSheetLayoutView="120" zoomScalePageLayoutView="90" workbookViewId="0">
      <selection activeCell="K1" sqref="K1:M1"/>
    </sheetView>
  </sheetViews>
  <sheetFormatPr defaultColWidth="9.140625" defaultRowHeight="12.75" x14ac:dyDescent="0.2"/>
  <cols>
    <col min="1" max="1" width="3.7109375" style="38" customWidth="1"/>
    <col min="2" max="2" width="5.140625" style="38" customWidth="1"/>
    <col min="3" max="3" width="4.28515625" style="38" customWidth="1"/>
    <col min="4" max="4" width="4.85546875" style="38" customWidth="1"/>
    <col min="5" max="6" width="3" style="38" customWidth="1"/>
    <col min="7" max="7" width="4.85546875" style="38" customWidth="1"/>
    <col min="8" max="8" width="4.42578125" style="38" customWidth="1"/>
    <col min="9" max="9" width="7.7109375" style="38" customWidth="1"/>
    <col min="10" max="10" width="6.7109375" style="38" customWidth="1"/>
    <col min="11" max="11" width="5.28515625" style="38" customWidth="1"/>
    <col min="12" max="12" width="7.7109375" style="38" customWidth="1"/>
    <col min="13" max="13" width="8.85546875" style="38" customWidth="1"/>
    <col min="14" max="14" width="10.5703125" style="38" customWidth="1"/>
    <col min="15" max="15" width="8.140625" style="38" customWidth="1"/>
    <col min="16" max="23" width="4.85546875" style="38" customWidth="1"/>
    <col min="24" max="24" width="5.140625" style="38" customWidth="1"/>
    <col min="25" max="16384" width="9.140625" style="38"/>
  </cols>
  <sheetData>
    <row r="1" spans="1:24" ht="28.5" customHeight="1" x14ac:dyDescent="0.25">
      <c r="A1" s="471" t="s">
        <v>534</v>
      </c>
      <c r="B1" s="471"/>
      <c r="C1" s="471"/>
      <c r="D1" s="471"/>
      <c r="E1" s="471"/>
      <c r="F1" s="471"/>
      <c r="G1" s="471"/>
      <c r="I1" s="322"/>
      <c r="J1" s="322"/>
      <c r="K1" s="469" t="s">
        <v>104</v>
      </c>
      <c r="L1" s="469"/>
      <c r="M1" s="469"/>
      <c r="N1" s="470" t="s">
        <v>579</v>
      </c>
      <c r="O1" s="470"/>
      <c r="P1" s="470"/>
      <c r="Q1" s="2"/>
      <c r="R1" s="2"/>
      <c r="S1" s="476" t="s">
        <v>51</v>
      </c>
      <c r="T1" s="476"/>
      <c r="U1" s="476"/>
      <c r="V1" s="279" t="s">
        <v>126</v>
      </c>
    </row>
    <row r="2" spans="1:24" ht="11.25" customHeight="1" x14ac:dyDescent="0.25">
      <c r="A2" s="468" t="s">
        <v>533</v>
      </c>
      <c r="B2" s="468"/>
      <c r="C2" s="468"/>
      <c r="D2" s="468"/>
      <c r="E2" s="468"/>
      <c r="F2" s="468"/>
      <c r="G2" s="468"/>
      <c r="H2" s="315"/>
      <c r="I2" s="150"/>
      <c r="J2" s="150"/>
      <c r="K2" s="150"/>
      <c r="L2" s="2"/>
      <c r="M2" s="2"/>
      <c r="N2" s="2"/>
      <c r="O2" s="2"/>
      <c r="P2" s="2"/>
      <c r="Q2" s="2"/>
      <c r="R2" s="2"/>
    </row>
    <row r="3" spans="1:24" ht="30.75" customHeight="1" x14ac:dyDescent="0.2">
      <c r="A3" s="477" t="s">
        <v>657</v>
      </c>
      <c r="B3" s="477"/>
      <c r="C3" s="477"/>
      <c r="D3" s="477"/>
      <c r="E3" s="477"/>
      <c r="F3" s="477"/>
      <c r="G3" s="477"/>
      <c r="H3" s="477"/>
      <c r="I3" s="477"/>
      <c r="J3" s="477"/>
      <c r="K3" s="477"/>
      <c r="L3" s="477"/>
      <c r="M3" s="477"/>
      <c r="N3" s="477"/>
      <c r="O3" s="477"/>
      <c r="P3" s="477"/>
      <c r="Q3" s="477"/>
      <c r="R3" s="477"/>
      <c r="S3" s="477"/>
      <c r="T3" s="477"/>
      <c r="U3" s="477"/>
      <c r="V3" s="477"/>
      <c r="W3" s="477"/>
    </row>
    <row r="4" spans="1:24" ht="12.75" customHeight="1" x14ac:dyDescent="0.2">
      <c r="A4" s="397"/>
      <c r="B4" s="400"/>
      <c r="C4" s="478" t="s">
        <v>502</v>
      </c>
      <c r="D4" s="478"/>
      <c r="E4" s="478"/>
      <c r="F4" s="478"/>
      <c r="G4" s="478"/>
      <c r="H4" s="478"/>
      <c r="I4" s="399" t="s">
        <v>22</v>
      </c>
      <c r="J4" s="226" t="s">
        <v>503</v>
      </c>
      <c r="K4" s="397"/>
      <c r="L4" s="397"/>
      <c r="M4" s="400"/>
      <c r="N4" s="444"/>
      <c r="O4" s="444"/>
      <c r="P4" s="444"/>
      <c r="Q4" s="401"/>
      <c r="R4" s="401"/>
      <c r="S4" s="397"/>
      <c r="T4" s="397"/>
      <c r="U4" s="397"/>
      <c r="V4" s="397"/>
      <c r="W4" s="397"/>
    </row>
    <row r="5" spans="1:24" ht="18" customHeight="1" x14ac:dyDescent="0.2">
      <c r="A5" s="236"/>
      <c r="B5" s="398" t="s">
        <v>100</v>
      </c>
      <c r="C5" s="444" t="s">
        <v>655</v>
      </c>
      <c r="D5" s="444"/>
      <c r="E5" s="444"/>
      <c r="F5" s="444"/>
      <c r="G5" s="444"/>
      <c r="H5" s="444"/>
      <c r="I5" s="236"/>
      <c r="J5" s="236"/>
      <c r="K5" s="236"/>
      <c r="L5" s="236"/>
      <c r="M5" s="398" t="s">
        <v>100</v>
      </c>
      <c r="N5" s="444" t="s">
        <v>656</v>
      </c>
      <c r="O5" s="444"/>
      <c r="P5" s="444"/>
      <c r="Q5" s="236"/>
      <c r="R5" s="236"/>
    </row>
    <row r="6" spans="1:24" ht="18" customHeight="1" x14ac:dyDescent="0.2">
      <c r="A6" s="475" t="s">
        <v>618</v>
      </c>
      <c r="B6" s="475"/>
      <c r="C6" s="475"/>
      <c r="D6" s="475"/>
      <c r="E6" s="475"/>
      <c r="F6" s="475"/>
      <c r="G6" s="475"/>
      <c r="H6" s="475"/>
      <c r="I6" s="475"/>
      <c r="J6" s="475"/>
      <c r="K6" s="475"/>
      <c r="L6" s="475"/>
      <c r="M6" s="475"/>
      <c r="N6" s="475"/>
      <c r="O6" s="475"/>
      <c r="P6" s="475"/>
      <c r="Q6" s="475"/>
      <c r="R6" s="475"/>
      <c r="S6" s="475"/>
      <c r="T6" s="475"/>
      <c r="U6" s="475"/>
      <c r="V6" s="475"/>
      <c r="W6" s="475"/>
    </row>
    <row r="7" spans="1:24" ht="6" hidden="1" customHeight="1" x14ac:dyDescent="0.2">
      <c r="A7" s="236"/>
      <c r="B7" s="236"/>
      <c r="C7" s="236"/>
      <c r="D7" s="236"/>
      <c r="E7" s="236"/>
      <c r="F7" s="236"/>
      <c r="G7" s="236"/>
      <c r="H7" s="236"/>
      <c r="I7" s="236"/>
      <c r="J7" s="236"/>
      <c r="K7" s="236"/>
      <c r="L7" s="236"/>
      <c r="M7" s="236"/>
      <c r="N7" s="236"/>
      <c r="O7" s="236"/>
      <c r="P7" s="236"/>
      <c r="Q7" s="236"/>
      <c r="R7" s="236"/>
    </row>
    <row r="8" spans="1:24" ht="47.25" customHeight="1" x14ac:dyDescent="0.2">
      <c r="A8" s="473" t="s">
        <v>557</v>
      </c>
      <c r="B8" s="473"/>
      <c r="C8" s="473"/>
      <c r="D8" s="473"/>
      <c r="E8" s="473"/>
      <c r="F8" s="473"/>
      <c r="G8" s="474" t="s">
        <v>582</v>
      </c>
      <c r="H8" s="474"/>
      <c r="I8" s="474"/>
      <c r="J8" s="474"/>
      <c r="K8" s="474"/>
      <c r="L8" s="427" t="s">
        <v>565</v>
      </c>
      <c r="M8" s="427"/>
      <c r="N8" s="427"/>
      <c r="O8" s="427"/>
      <c r="P8" s="427"/>
      <c r="Q8" s="427"/>
      <c r="R8" s="479" t="s">
        <v>591</v>
      </c>
      <c r="S8" s="479"/>
      <c r="T8" s="479"/>
      <c r="U8" s="479"/>
      <c r="V8" s="479"/>
      <c r="W8" s="479"/>
      <c r="X8" s="479"/>
    </row>
    <row r="9" spans="1:24" ht="30" customHeight="1" x14ac:dyDescent="0.2">
      <c r="A9" s="446" t="s">
        <v>583</v>
      </c>
      <c r="B9" s="446"/>
      <c r="C9" s="446"/>
      <c r="D9" s="446"/>
      <c r="E9" s="446"/>
      <c r="F9" s="446"/>
      <c r="G9" s="474" t="s">
        <v>597</v>
      </c>
      <c r="H9" s="474"/>
      <c r="I9" s="474"/>
      <c r="J9" s="474"/>
      <c r="K9" s="474"/>
      <c r="L9" s="39"/>
      <c r="M9" s="39"/>
      <c r="N9" s="39"/>
      <c r="O9" s="40"/>
      <c r="P9" s="40"/>
      <c r="Q9" s="297"/>
      <c r="R9" s="297"/>
    </row>
    <row r="10" spans="1:24" ht="8.25" customHeight="1" x14ac:dyDescent="0.2">
      <c r="A10" s="472"/>
      <c r="B10" s="472"/>
      <c r="C10" s="472"/>
      <c r="D10" s="472"/>
      <c r="E10" s="39"/>
      <c r="F10" s="446"/>
      <c r="G10" s="446"/>
      <c r="H10" s="446"/>
      <c r="I10" s="302"/>
      <c r="J10" s="446"/>
      <c r="K10" s="446"/>
      <c r="L10" s="39"/>
      <c r="M10" s="39"/>
      <c r="N10" s="39"/>
      <c r="O10" s="40"/>
      <c r="P10" s="40"/>
      <c r="Q10" s="3"/>
      <c r="R10" s="310"/>
    </row>
    <row r="11" spans="1:24" ht="21.75" customHeight="1" x14ac:dyDescent="0.2">
      <c r="A11" s="427" t="s">
        <v>578</v>
      </c>
      <c r="B11" s="427"/>
      <c r="C11" s="427"/>
      <c r="D11" s="427"/>
      <c r="E11" s="427"/>
      <c r="F11" s="427"/>
      <c r="G11" s="427"/>
      <c r="H11" s="427"/>
      <c r="I11" s="427"/>
      <c r="J11" s="427"/>
      <c r="K11" s="427"/>
      <c r="L11" s="427"/>
      <c r="M11" s="427"/>
      <c r="N11" s="427"/>
      <c r="O11" s="428"/>
      <c r="P11" s="410"/>
      <c r="Q11" s="410"/>
      <c r="R11" s="410"/>
      <c r="S11" s="410"/>
      <c r="T11" s="410"/>
      <c r="U11" s="410"/>
      <c r="V11" s="418"/>
      <c r="W11" s="418"/>
      <c r="X11" s="418"/>
    </row>
    <row r="12" spans="1:24" ht="9" customHeight="1" x14ac:dyDescent="0.2">
      <c r="A12" s="447"/>
      <c r="B12" s="447"/>
      <c r="C12" s="447"/>
      <c r="D12" s="447"/>
      <c r="E12" s="447"/>
      <c r="F12" s="447"/>
      <c r="G12" s="447"/>
      <c r="H12" s="298"/>
      <c r="I12" s="298"/>
      <c r="J12" s="298"/>
      <c r="K12" s="298"/>
      <c r="L12" s="42"/>
      <c r="M12" s="42"/>
      <c r="N12" s="42"/>
      <c r="O12" s="43"/>
      <c r="P12" s="43"/>
      <c r="Q12" s="43"/>
      <c r="R12" s="43"/>
    </row>
    <row r="13" spans="1:24" ht="21" customHeight="1" x14ac:dyDescent="0.2">
      <c r="A13" s="467" t="s">
        <v>558</v>
      </c>
      <c r="B13" s="467"/>
      <c r="C13" s="467"/>
      <c r="D13" s="467"/>
      <c r="E13" s="467"/>
      <c r="F13" s="467"/>
      <c r="G13" s="467"/>
      <c r="H13" s="467"/>
      <c r="I13" s="467"/>
      <c r="J13" s="467"/>
      <c r="K13" s="467"/>
      <c r="L13" s="467"/>
      <c r="M13" s="499" t="s">
        <v>584</v>
      </c>
      <c r="N13" s="499"/>
      <c r="O13" s="499"/>
      <c r="P13" s="499"/>
      <c r="Q13" s="497" t="s">
        <v>129</v>
      </c>
      <c r="R13" s="497"/>
      <c r="S13" s="498" t="s">
        <v>585</v>
      </c>
      <c r="T13" s="498"/>
      <c r="U13" s="498"/>
      <c r="V13" s="498"/>
    </row>
    <row r="14" spans="1:24" ht="9.75" customHeight="1" x14ac:dyDescent="0.2">
      <c r="A14" s="305"/>
      <c r="B14" s="305"/>
      <c r="C14" s="305"/>
      <c r="D14" s="305"/>
      <c r="E14" s="305"/>
      <c r="F14" s="305"/>
      <c r="G14" s="305"/>
      <c r="H14" s="305"/>
      <c r="I14" s="305"/>
      <c r="J14" s="305"/>
      <c r="K14" s="305"/>
      <c r="L14" s="305"/>
      <c r="M14" s="302"/>
      <c r="N14" s="302"/>
      <c r="O14" s="302"/>
      <c r="P14" s="302"/>
      <c r="Q14" s="306"/>
      <c r="R14" s="306"/>
      <c r="S14" s="323"/>
      <c r="T14" s="323"/>
      <c r="U14" s="323"/>
      <c r="V14" s="323"/>
    </row>
    <row r="15" spans="1:24" ht="15.75" customHeight="1" x14ac:dyDescent="0.2">
      <c r="A15" s="477" t="s">
        <v>619</v>
      </c>
      <c r="B15" s="477"/>
      <c r="C15" s="477"/>
      <c r="D15" s="477"/>
      <c r="E15" s="477"/>
      <c r="F15" s="477"/>
      <c r="G15" s="477"/>
      <c r="H15" s="477"/>
      <c r="I15" s="477"/>
      <c r="J15" s="477"/>
      <c r="K15" s="477"/>
      <c r="L15" s="477"/>
      <c r="M15" s="477"/>
      <c r="N15" s="477"/>
      <c r="O15" s="477"/>
      <c r="P15" s="477"/>
      <c r="Q15" s="477"/>
      <c r="R15" s="477"/>
      <c r="S15" s="477"/>
      <c r="T15" s="477"/>
      <c r="U15" s="477"/>
      <c r="V15" s="477"/>
      <c r="W15" s="477"/>
    </row>
    <row r="16" spans="1:24" ht="25.5" customHeight="1" x14ac:dyDescent="0.2">
      <c r="A16" s="443" t="s">
        <v>586</v>
      </c>
      <c r="B16" s="443"/>
      <c r="C16" s="443"/>
      <c r="D16" s="443"/>
      <c r="E16" s="443"/>
      <c r="F16" s="443"/>
      <c r="G16" s="443"/>
      <c r="H16" s="443"/>
      <c r="I16" s="443"/>
      <c r="J16" s="443"/>
      <c r="K16" s="443"/>
      <c r="L16" s="500" t="s">
        <v>598</v>
      </c>
      <c r="M16" s="500"/>
      <c r="N16" s="500"/>
      <c r="O16" s="500"/>
      <c r="P16" s="500"/>
      <c r="R16" s="502" t="s">
        <v>500</v>
      </c>
      <c r="S16" s="502"/>
      <c r="T16" s="502"/>
      <c r="U16" s="502"/>
      <c r="V16" s="276"/>
    </row>
    <row r="17" spans="1:23" ht="9" customHeight="1" x14ac:dyDescent="0.2">
      <c r="A17" s="440"/>
      <c r="B17" s="440"/>
      <c r="C17" s="440"/>
      <c r="D17" s="440"/>
      <c r="N17" s="44"/>
    </row>
    <row r="18" spans="1:23" ht="22.5" customHeight="1" x14ac:dyDescent="0.2">
      <c r="A18" s="440" t="s">
        <v>501</v>
      </c>
      <c r="B18" s="440"/>
      <c r="C18" s="440"/>
      <c r="D18" s="500" t="s">
        <v>587</v>
      </c>
      <c r="E18" s="500"/>
      <c r="F18" s="500"/>
      <c r="G18" s="500"/>
      <c r="I18" s="308" t="s">
        <v>54</v>
      </c>
      <c r="J18" s="501" t="s">
        <v>648</v>
      </c>
      <c r="K18" s="501"/>
      <c r="L18" s="501"/>
      <c r="M18" s="501"/>
      <c r="N18" s="44"/>
      <c r="O18" s="447" t="s">
        <v>55</v>
      </c>
      <c r="P18" s="447"/>
    </row>
    <row r="19" spans="1:23" ht="6.75" customHeight="1" x14ac:dyDescent="0.2">
      <c r="A19" s="44"/>
      <c r="B19" s="435"/>
      <c r="C19" s="435"/>
      <c r="D19" s="300"/>
      <c r="E19" s="300"/>
      <c r="F19" s="300"/>
      <c r="G19" s="300"/>
      <c r="H19" s="147"/>
      <c r="I19" s="224"/>
      <c r="J19" s="224"/>
      <c r="K19" s="44"/>
      <c r="L19" s="44"/>
      <c r="M19" s="44"/>
      <c r="N19" s="44"/>
    </row>
    <row r="20" spans="1:23" ht="18" customHeight="1" x14ac:dyDescent="0.2">
      <c r="B20" s="45" t="s">
        <v>35</v>
      </c>
      <c r="C20" s="45"/>
      <c r="D20" s="45"/>
      <c r="E20" s="45"/>
      <c r="F20" s="45"/>
      <c r="G20" s="45"/>
      <c r="H20" s="45"/>
      <c r="I20" s="45" t="s">
        <v>56</v>
      </c>
      <c r="J20" s="44"/>
      <c r="K20" s="44"/>
      <c r="N20" s="45" t="s">
        <v>35</v>
      </c>
      <c r="O20" s="45"/>
      <c r="P20" s="45"/>
      <c r="Q20" s="45"/>
      <c r="R20" s="45" t="s">
        <v>56</v>
      </c>
      <c r="S20" s="44"/>
      <c r="T20" s="45"/>
    </row>
    <row r="21" spans="1:23" ht="20.25" customHeight="1" x14ac:dyDescent="0.2">
      <c r="A21" s="218" t="s">
        <v>76</v>
      </c>
      <c r="B21" s="490" t="s">
        <v>593</v>
      </c>
      <c r="C21" s="490"/>
      <c r="D21" s="490"/>
      <c r="E21" s="490"/>
      <c r="F21" s="490"/>
      <c r="G21" s="490"/>
      <c r="H21" s="44"/>
      <c r="I21" s="485" t="s">
        <v>641</v>
      </c>
      <c r="J21" s="485"/>
      <c r="K21" s="485"/>
      <c r="M21" s="218" t="s">
        <v>543</v>
      </c>
      <c r="N21" s="490" t="s">
        <v>642</v>
      </c>
      <c r="O21" s="490"/>
      <c r="P21" s="490"/>
      <c r="Q21" s="45"/>
      <c r="R21" s="490" t="s">
        <v>580</v>
      </c>
      <c r="S21" s="490"/>
      <c r="T21" s="490"/>
      <c r="U21" s="490"/>
    </row>
    <row r="22" spans="1:23" ht="20.25" customHeight="1" x14ac:dyDescent="0.2">
      <c r="A22" s="218" t="s">
        <v>75</v>
      </c>
      <c r="B22" s="490" t="s">
        <v>593</v>
      </c>
      <c r="C22" s="490"/>
      <c r="D22" s="490"/>
      <c r="E22" s="490"/>
      <c r="F22" s="490"/>
      <c r="G22" s="490"/>
      <c r="H22" s="45"/>
      <c r="I22" s="485" t="s">
        <v>641</v>
      </c>
      <c r="J22" s="485"/>
      <c r="K22" s="485"/>
      <c r="M22" s="218" t="s">
        <v>544</v>
      </c>
      <c r="N22" s="490" t="s">
        <v>642</v>
      </c>
      <c r="O22" s="490"/>
      <c r="P22" s="490"/>
      <c r="Q22" s="45"/>
      <c r="R22" s="490" t="s">
        <v>580</v>
      </c>
      <c r="S22" s="490"/>
      <c r="T22" s="490"/>
      <c r="U22" s="490"/>
    </row>
    <row r="23" spans="1:23" ht="20.25" customHeight="1" x14ac:dyDescent="0.2">
      <c r="A23" s="218" t="s">
        <v>74</v>
      </c>
      <c r="B23" s="490" t="s">
        <v>593</v>
      </c>
      <c r="C23" s="490"/>
      <c r="D23" s="490"/>
      <c r="E23" s="490"/>
      <c r="F23" s="490"/>
      <c r="G23" s="490"/>
      <c r="H23" s="45"/>
      <c r="I23" s="485" t="s">
        <v>641</v>
      </c>
      <c r="J23" s="485"/>
      <c r="K23" s="485"/>
      <c r="M23" s="218" t="s">
        <v>545</v>
      </c>
      <c r="N23" s="490" t="s">
        <v>642</v>
      </c>
      <c r="O23" s="490"/>
      <c r="P23" s="490"/>
      <c r="Q23" s="45"/>
      <c r="R23" s="490" t="s">
        <v>580</v>
      </c>
      <c r="S23" s="490"/>
      <c r="T23" s="490"/>
      <c r="U23" s="490"/>
    </row>
    <row r="24" spans="1:23" ht="20.25" customHeight="1" x14ac:dyDescent="0.2">
      <c r="A24" s="218" t="s">
        <v>73</v>
      </c>
      <c r="B24" s="490" t="s">
        <v>593</v>
      </c>
      <c r="C24" s="490"/>
      <c r="D24" s="490"/>
      <c r="E24" s="490"/>
      <c r="F24" s="490"/>
      <c r="G24" s="490"/>
      <c r="H24" s="45"/>
      <c r="I24" s="485" t="s">
        <v>641</v>
      </c>
      <c r="J24" s="485"/>
      <c r="K24" s="485"/>
      <c r="M24" s="218" t="s">
        <v>546</v>
      </c>
      <c r="N24" s="490" t="s">
        <v>642</v>
      </c>
      <c r="O24" s="490"/>
      <c r="P24" s="490"/>
      <c r="Q24" s="45"/>
      <c r="R24" s="490" t="s">
        <v>580</v>
      </c>
      <c r="S24" s="490"/>
      <c r="T24" s="490"/>
      <c r="U24" s="490"/>
    </row>
    <row r="25" spans="1:23" ht="20.25" customHeight="1" x14ac:dyDescent="0.2">
      <c r="A25" s="218" t="s">
        <v>69</v>
      </c>
      <c r="B25" s="490" t="s">
        <v>593</v>
      </c>
      <c r="C25" s="490"/>
      <c r="D25" s="490"/>
      <c r="E25" s="490"/>
      <c r="F25" s="490"/>
      <c r="G25" s="490"/>
      <c r="H25" s="45"/>
      <c r="I25" s="485" t="s">
        <v>641</v>
      </c>
      <c r="J25" s="485"/>
      <c r="K25" s="485"/>
      <c r="M25" s="218" t="s">
        <v>547</v>
      </c>
      <c r="N25" s="490" t="s">
        <v>642</v>
      </c>
      <c r="O25" s="490"/>
      <c r="P25" s="490"/>
      <c r="Q25" s="45"/>
      <c r="R25" s="490" t="s">
        <v>580</v>
      </c>
      <c r="S25" s="490"/>
      <c r="T25" s="490"/>
      <c r="U25" s="490"/>
    </row>
    <row r="26" spans="1:23" ht="21" customHeight="1" x14ac:dyDescent="0.2">
      <c r="L26" s="45"/>
      <c r="M26" s="45"/>
      <c r="N26" s="45"/>
    </row>
    <row r="27" spans="1:23" ht="16.899999999999999" customHeight="1" x14ac:dyDescent="0.2">
      <c r="A27" s="477" t="s">
        <v>620</v>
      </c>
      <c r="B27" s="477"/>
      <c r="C27" s="477"/>
      <c r="D27" s="477"/>
      <c r="E27" s="477"/>
      <c r="F27" s="477"/>
      <c r="G27" s="477"/>
      <c r="H27" s="477"/>
      <c r="I27" s="477"/>
      <c r="J27" s="477"/>
      <c r="K27" s="477"/>
      <c r="L27" s="477"/>
      <c r="M27" s="477"/>
      <c r="N27" s="477"/>
      <c r="O27" s="477"/>
      <c r="P27" s="477"/>
      <c r="Q27" s="477"/>
      <c r="R27" s="477"/>
      <c r="S27" s="477"/>
      <c r="T27" s="477"/>
      <c r="U27" s="477"/>
      <c r="V27" s="477"/>
      <c r="W27" s="477"/>
    </row>
    <row r="28" spans="1:23" s="12" customFormat="1" ht="20.25" customHeight="1" x14ac:dyDescent="0.2">
      <c r="A28" s="463" t="s">
        <v>621</v>
      </c>
      <c r="B28" s="463"/>
      <c r="C28" s="463"/>
      <c r="D28" s="463"/>
      <c r="E28" s="463"/>
      <c r="F28" s="463"/>
      <c r="G28" s="500" t="s">
        <v>587</v>
      </c>
      <c r="H28" s="500"/>
      <c r="I28" s="500"/>
      <c r="J28" s="275" t="s">
        <v>623</v>
      </c>
      <c r="K28" s="275"/>
      <c r="L28" s="275"/>
      <c r="M28" s="275"/>
      <c r="N28" s="275"/>
      <c r="O28" s="275"/>
      <c r="P28" s="275"/>
      <c r="Q28" s="275"/>
      <c r="R28" s="275"/>
      <c r="S28" s="275"/>
      <c r="T28" s="275"/>
      <c r="U28" s="275"/>
      <c r="V28" s="275"/>
      <c r="W28" s="275"/>
    </row>
    <row r="29" spans="1:23" s="12" customFormat="1" ht="28.5" customHeight="1" thickBot="1" x14ac:dyDescent="0.25">
      <c r="A29" s="483" t="s">
        <v>622</v>
      </c>
      <c r="B29" s="483"/>
      <c r="C29" s="483"/>
      <c r="D29" s="483"/>
      <c r="E29" s="483"/>
      <c r="F29" s="483"/>
      <c r="G29" s="483"/>
      <c r="H29" s="483"/>
      <c r="I29" s="483"/>
      <c r="J29" s="483"/>
      <c r="K29" s="483"/>
      <c r="L29" s="483"/>
      <c r="M29" s="483"/>
      <c r="O29" s="280" t="s">
        <v>612</v>
      </c>
      <c r="P29" s="494" t="s">
        <v>611</v>
      </c>
      <c r="Q29" s="494"/>
      <c r="R29" s="281" t="s">
        <v>613</v>
      </c>
    </row>
    <row r="30" spans="1:23" s="12" customFormat="1" ht="18" customHeight="1" thickBot="1" x14ac:dyDescent="0.25">
      <c r="A30" s="235"/>
      <c r="B30" s="496" t="s">
        <v>502</v>
      </c>
      <c r="C30" s="496"/>
      <c r="D30" s="496"/>
      <c r="E30" s="282" t="s">
        <v>22</v>
      </c>
      <c r="F30" s="283" t="s">
        <v>503</v>
      </c>
      <c r="G30" s="283"/>
      <c r="H30" s="283"/>
      <c r="I30" s="484" t="s">
        <v>614</v>
      </c>
      <c r="J30" s="484"/>
      <c r="K30" s="484"/>
      <c r="L30" s="484"/>
      <c r="M30" s="484"/>
      <c r="N30" s="484"/>
      <c r="O30" s="327">
        <v>1</v>
      </c>
      <c r="P30" s="495" t="s">
        <v>599</v>
      </c>
      <c r="Q30" s="495"/>
      <c r="R30" s="429">
        <v>2022</v>
      </c>
      <c r="S30" s="430"/>
    </row>
    <row r="31" spans="1:23" s="12" customFormat="1" ht="9" customHeight="1" x14ac:dyDescent="0.2">
      <c r="A31" s="226"/>
      <c r="B31" s="486"/>
      <c r="C31" s="486"/>
      <c r="D31" s="486"/>
      <c r="E31" s="486"/>
      <c r="F31" s="486"/>
      <c r="L31" s="46"/>
      <c r="M31" s="46"/>
      <c r="N31" s="46"/>
    </row>
    <row r="32" spans="1:23" ht="14.45" customHeight="1" x14ac:dyDescent="0.2">
      <c r="A32" s="284" t="s">
        <v>100</v>
      </c>
      <c r="B32" s="444" t="s">
        <v>704</v>
      </c>
      <c r="C32" s="444"/>
      <c r="D32" s="444"/>
      <c r="E32" s="444"/>
      <c r="F32" s="444"/>
      <c r="G32" s="285"/>
      <c r="H32" s="312"/>
      <c r="I32" s="284" t="s">
        <v>100</v>
      </c>
      <c r="J32" s="444" t="s">
        <v>95</v>
      </c>
      <c r="K32" s="444"/>
      <c r="L32" s="444"/>
      <c r="M32" s="444"/>
      <c r="N32" s="444"/>
    </row>
    <row r="33" spans="1:24" ht="15.75" customHeight="1" x14ac:dyDescent="0.2">
      <c r="A33" s="284" t="s">
        <v>100</v>
      </c>
      <c r="B33" s="444" t="s">
        <v>91</v>
      </c>
      <c r="C33" s="444"/>
      <c r="D33" s="444"/>
      <c r="E33" s="444"/>
      <c r="F33" s="444"/>
      <c r="G33" s="285"/>
      <c r="H33" s="312"/>
      <c r="I33" s="284" t="s">
        <v>100</v>
      </c>
      <c r="J33" s="444" t="s">
        <v>96</v>
      </c>
      <c r="K33" s="444"/>
      <c r="L33" s="444"/>
      <c r="M33" s="444"/>
      <c r="N33" s="444"/>
    </row>
    <row r="34" spans="1:24" ht="15.75" customHeight="1" x14ac:dyDescent="0.2">
      <c r="A34" s="284" t="s">
        <v>100</v>
      </c>
      <c r="B34" s="444" t="s">
        <v>92</v>
      </c>
      <c r="C34" s="444"/>
      <c r="D34" s="444"/>
      <c r="E34" s="444"/>
      <c r="F34" s="444"/>
      <c r="G34" s="285"/>
      <c r="H34" s="312"/>
      <c r="I34" s="284" t="s">
        <v>100</v>
      </c>
      <c r="J34" s="444" t="s">
        <v>97</v>
      </c>
      <c r="K34" s="444"/>
      <c r="L34" s="444"/>
      <c r="M34" s="444"/>
      <c r="N34" s="444"/>
    </row>
    <row r="35" spans="1:24" ht="15.75" customHeight="1" x14ac:dyDescent="0.2">
      <c r="A35" s="284" t="s">
        <v>100</v>
      </c>
      <c r="B35" s="444" t="s">
        <v>93</v>
      </c>
      <c r="C35" s="444"/>
      <c r="D35" s="444"/>
      <c r="E35" s="444"/>
      <c r="F35" s="444"/>
      <c r="G35" s="444"/>
      <c r="H35" s="444"/>
      <c r="I35" s="284" t="s">
        <v>100</v>
      </c>
      <c r="J35" s="444" t="s">
        <v>98</v>
      </c>
      <c r="K35" s="444"/>
      <c r="L35" s="444"/>
      <c r="M35" s="444"/>
      <c r="N35" s="444"/>
    </row>
    <row r="36" spans="1:24" ht="15.75" customHeight="1" x14ac:dyDescent="0.2">
      <c r="A36" s="284" t="s">
        <v>100</v>
      </c>
      <c r="B36" s="444" t="s">
        <v>94</v>
      </c>
      <c r="C36" s="444"/>
      <c r="D36" s="444"/>
      <c r="E36" s="444"/>
      <c r="F36" s="444"/>
      <c r="G36" s="285"/>
      <c r="H36" s="312"/>
      <c r="I36" s="284" t="s">
        <v>100</v>
      </c>
      <c r="J36" s="444" t="s">
        <v>99</v>
      </c>
      <c r="K36" s="444"/>
      <c r="L36" s="444"/>
      <c r="M36" s="444"/>
      <c r="N36" s="444"/>
    </row>
    <row r="37" spans="1:24" s="12" customFormat="1" ht="3.6" customHeight="1" x14ac:dyDescent="0.2">
      <c r="G37" s="123"/>
      <c r="H37" s="313"/>
      <c r="I37" s="123"/>
      <c r="J37" s="311"/>
      <c r="K37" s="311"/>
      <c r="L37" s="46"/>
      <c r="M37" s="46"/>
      <c r="N37" s="46"/>
    </row>
    <row r="38" spans="1:24" ht="20.25" customHeight="1" x14ac:dyDescent="0.2">
      <c r="A38" s="487" t="s">
        <v>504</v>
      </c>
      <c r="B38" s="487"/>
      <c r="C38" s="487"/>
      <c r="D38" s="487"/>
      <c r="E38" s="487"/>
      <c r="F38" s="487"/>
      <c r="G38" s="487"/>
      <c r="H38" s="487"/>
      <c r="I38" s="487"/>
      <c r="J38" s="487"/>
      <c r="K38" s="487"/>
      <c r="L38" s="487"/>
      <c r="M38" s="487"/>
      <c r="N38" s="44"/>
    </row>
    <row r="39" spans="1:24" ht="15.75" customHeight="1" x14ac:dyDescent="0.2">
      <c r="A39" s="271" t="s">
        <v>588</v>
      </c>
      <c r="B39" s="489" t="s">
        <v>615</v>
      </c>
      <c r="C39" s="489"/>
      <c r="D39" s="489"/>
      <c r="E39" s="282" t="s">
        <v>22</v>
      </c>
      <c r="F39" s="225" t="s">
        <v>503</v>
      </c>
      <c r="G39" s="314"/>
      <c r="H39" s="314"/>
      <c r="I39" s="314"/>
      <c r="J39" s="314"/>
      <c r="K39" s="314"/>
      <c r="L39" s="298"/>
      <c r="M39" s="298"/>
      <c r="N39" s="44"/>
    </row>
    <row r="40" spans="1:24" ht="27" customHeight="1" x14ac:dyDescent="0.2">
      <c r="A40" s="307" t="s">
        <v>616</v>
      </c>
      <c r="B40" s="446" t="s">
        <v>510</v>
      </c>
      <c r="C40" s="446"/>
      <c r="D40" s="446"/>
      <c r="E40" s="446"/>
      <c r="F40" s="45"/>
      <c r="G40" s="286" t="s">
        <v>616</v>
      </c>
      <c r="H40" s="488" t="s">
        <v>138</v>
      </c>
      <c r="I40" s="488"/>
      <c r="J40" s="488"/>
      <c r="K40" s="488"/>
      <c r="L40" s="488"/>
      <c r="M40" s="488"/>
      <c r="N40" s="488"/>
      <c r="O40" s="488"/>
      <c r="P40" s="488"/>
      <c r="Q40" s="488"/>
      <c r="S40" s="307" t="s">
        <v>616</v>
      </c>
      <c r="T40" s="446" t="s">
        <v>131</v>
      </c>
      <c r="U40" s="446"/>
      <c r="V40" s="446"/>
    </row>
    <row r="41" spans="1:24" ht="13.9" customHeight="1" x14ac:dyDescent="0.2">
      <c r="H41" s="517" t="s">
        <v>581</v>
      </c>
      <c r="I41" s="517"/>
      <c r="J41" s="517"/>
      <c r="K41" s="517"/>
      <c r="L41" s="517"/>
      <c r="M41" s="517"/>
      <c r="N41" s="517"/>
      <c r="O41" s="517"/>
      <c r="P41" s="517"/>
      <c r="Q41" s="517"/>
      <c r="R41" s="517"/>
    </row>
    <row r="42" spans="1:24" ht="9.75" customHeight="1" x14ac:dyDescent="0.2">
      <c r="A42" s="45"/>
      <c r="B42" s="298"/>
      <c r="C42" s="298"/>
      <c r="D42" s="298"/>
      <c r="E42" s="298"/>
      <c r="F42" s="298"/>
      <c r="G42" s="298"/>
      <c r="H42" s="298"/>
      <c r="I42" s="298"/>
      <c r="J42" s="298"/>
      <c r="K42" s="298"/>
      <c r="L42" s="298"/>
      <c r="M42" s="298"/>
      <c r="N42" s="44"/>
    </row>
    <row r="43" spans="1:24" ht="12.75" customHeight="1" x14ac:dyDescent="0.2">
      <c r="A43" s="443" t="s">
        <v>559</v>
      </c>
      <c r="B43" s="443"/>
      <c r="C43" s="443"/>
      <c r="D43" s="443"/>
      <c r="E43" s="443"/>
      <c r="F43" s="443"/>
      <c r="G43" s="443"/>
      <c r="H43" s="443"/>
      <c r="I43" s="443"/>
      <c r="J43" s="443"/>
      <c r="K43" s="443"/>
      <c r="L43" s="443"/>
      <c r="M43" s="443"/>
      <c r="N43" s="411">
        <f>'Prod. roślinna'!M47-N45+N46+'Prod. roślinna'!I64</f>
        <v>0</v>
      </c>
      <c r="O43" s="435" t="s">
        <v>42</v>
      </c>
      <c r="P43" s="435"/>
      <c r="Q43" s="49"/>
      <c r="R43" s="437">
        <f>IFERROR((N43/N60),0)</f>
        <v>0</v>
      </c>
      <c r="S43" s="437"/>
      <c r="T43" s="436" t="s">
        <v>52</v>
      </c>
      <c r="U43" s="436"/>
      <c r="V43" s="436"/>
      <c r="W43" s="436"/>
      <c r="X43" s="436"/>
    </row>
    <row r="44" spans="1:24" ht="8.25" customHeight="1" x14ac:dyDescent="0.2">
      <c r="A44" s="44"/>
      <c r="B44" s="44"/>
      <c r="C44" s="44"/>
      <c r="D44" s="44"/>
      <c r="E44" s="44"/>
      <c r="F44" s="44"/>
      <c r="G44" s="44"/>
      <c r="H44" s="44"/>
      <c r="L44" s="50"/>
      <c r="M44" s="50"/>
      <c r="N44" s="218"/>
      <c r="O44" s="87"/>
    </row>
    <row r="45" spans="1:24" ht="15.75" customHeight="1" x14ac:dyDescent="0.2">
      <c r="A45" s="482" t="s">
        <v>46</v>
      </c>
      <c r="B45" s="482"/>
      <c r="C45" s="482"/>
      <c r="D45" s="482"/>
      <c r="E45" s="482"/>
      <c r="F45" s="482"/>
      <c r="G45" s="482"/>
      <c r="H45" s="482"/>
      <c r="I45" s="482"/>
      <c r="J45" s="482"/>
      <c r="K45" s="482"/>
      <c r="L45" s="482"/>
      <c r="M45" s="482"/>
      <c r="N45" s="149">
        <f>'Prod. roślinna'!N47+'Prod. roślinna'!K64</f>
        <v>0</v>
      </c>
      <c r="O45" s="439" t="s">
        <v>43</v>
      </c>
      <c r="P45" s="439"/>
    </row>
    <row r="46" spans="1:24" ht="15.75" customHeight="1" x14ac:dyDescent="0.2">
      <c r="A46" s="50" t="s">
        <v>47</v>
      </c>
      <c r="B46" s="50"/>
      <c r="C46" s="50"/>
      <c r="D46" s="50"/>
      <c r="E46" s="50"/>
      <c r="F46" s="50"/>
      <c r="G46" s="50"/>
      <c r="H46" s="50"/>
      <c r="I46" s="50"/>
      <c r="L46" s="316"/>
      <c r="M46" s="50"/>
      <c r="N46" s="149">
        <f>'Prod. roślinna'!R47+'Prod. roślinna'!L64</f>
        <v>0</v>
      </c>
      <c r="O46" s="439" t="s">
        <v>14</v>
      </c>
      <c r="P46" s="439"/>
    </row>
    <row r="47" spans="1:24" ht="8.25" customHeight="1" x14ac:dyDescent="0.2">
      <c r="A47" s="148"/>
      <c r="B47" s="148"/>
      <c r="C47" s="148"/>
      <c r="D47" s="148"/>
      <c r="E47" s="148"/>
      <c r="F47" s="148"/>
      <c r="G47" s="148"/>
      <c r="H47" s="148"/>
      <c r="I47" s="148"/>
      <c r="J47" s="148"/>
      <c r="K47" s="148"/>
      <c r="L47" s="44"/>
      <c r="M47" s="44"/>
      <c r="N47" s="46"/>
      <c r="O47" s="407"/>
      <c r="P47" s="407"/>
    </row>
    <row r="48" spans="1:24" ht="24.75" customHeight="1" x14ac:dyDescent="0.2">
      <c r="A48" s="491" t="s">
        <v>571</v>
      </c>
      <c r="B48" s="491"/>
      <c r="C48" s="491"/>
      <c r="D48" s="491"/>
      <c r="E48" s="491"/>
      <c r="F48" s="491"/>
      <c r="G48" s="491"/>
      <c r="H48" s="491"/>
      <c r="I48" s="491"/>
      <c r="J48" s="491"/>
      <c r="K48" s="491"/>
      <c r="L48" s="491"/>
      <c r="M48" s="491"/>
      <c r="N48" s="149">
        <f>'Prod. roślinna'!K47+'Prod. roślinna'!H64+'Prod. zwierzęca towar.'!K31-N50+N51</f>
        <v>0</v>
      </c>
      <c r="O48" s="440" t="s">
        <v>42</v>
      </c>
      <c r="P48" s="440"/>
      <c r="R48" s="437">
        <f>IFERROR((N48/N61),0)</f>
        <v>0</v>
      </c>
      <c r="S48" s="437"/>
      <c r="T48" s="436" t="s">
        <v>52</v>
      </c>
      <c r="U48" s="436"/>
      <c r="V48" s="436"/>
      <c r="W48" s="436"/>
      <c r="X48" s="436"/>
    </row>
    <row r="49" spans="1:24" ht="8.25" customHeight="1" x14ac:dyDescent="0.2">
      <c r="A49" s="44"/>
      <c r="B49" s="44"/>
      <c r="C49" s="44"/>
      <c r="D49" s="44"/>
      <c r="E49" s="44"/>
      <c r="F49" s="44"/>
      <c r="G49" s="44"/>
      <c r="H49" s="44"/>
      <c r="L49" s="44"/>
      <c r="M49" s="50"/>
      <c r="N49" s="44"/>
      <c r="O49" s="407"/>
      <c r="P49" s="407"/>
    </row>
    <row r="50" spans="1:24" ht="15.75" customHeight="1" x14ac:dyDescent="0.2">
      <c r="A50" s="492" t="s">
        <v>44</v>
      </c>
      <c r="B50" s="492"/>
      <c r="C50" s="492"/>
      <c r="D50" s="492"/>
      <c r="E50" s="492"/>
      <c r="F50" s="492"/>
      <c r="G50" s="492"/>
      <c r="H50" s="492"/>
      <c r="I50" s="492"/>
      <c r="J50" s="492"/>
      <c r="K50" s="492"/>
      <c r="L50" s="492"/>
      <c r="M50" s="492"/>
      <c r="N50" s="149">
        <f>'Prod. zwierzęca towar.'!L31</f>
        <v>0</v>
      </c>
      <c r="O50" s="441" t="s">
        <v>43</v>
      </c>
      <c r="P50" s="441"/>
    </row>
    <row r="51" spans="1:24" ht="15.75" customHeight="1" x14ac:dyDescent="0.2">
      <c r="A51" s="493" t="s">
        <v>45</v>
      </c>
      <c r="B51" s="493"/>
      <c r="C51" s="493"/>
      <c r="D51" s="493"/>
      <c r="E51" s="493"/>
      <c r="F51" s="493"/>
      <c r="G51" s="493"/>
      <c r="H51" s="493"/>
      <c r="I51" s="493"/>
      <c r="J51" s="493"/>
      <c r="K51" s="493"/>
      <c r="L51" s="493"/>
      <c r="M51" s="493"/>
      <c r="N51" s="149">
        <f>'Prod. zwierzęca towar.'!M31</f>
        <v>0</v>
      </c>
      <c r="O51" s="442" t="s">
        <v>14</v>
      </c>
      <c r="P51" s="442"/>
    </row>
    <row r="52" spans="1:24" ht="7.5" customHeight="1" x14ac:dyDescent="0.2">
      <c r="A52" s="318"/>
      <c r="B52" s="318"/>
      <c r="C52" s="318"/>
      <c r="D52" s="318"/>
      <c r="E52" s="318"/>
      <c r="F52" s="318"/>
      <c r="G52" s="318"/>
      <c r="H52" s="318"/>
      <c r="I52" s="318"/>
      <c r="J52" s="318"/>
      <c r="K52" s="146"/>
      <c r="L52" s="51"/>
      <c r="M52" s="51"/>
      <c r="N52" s="51"/>
      <c r="O52" s="407"/>
      <c r="P52" s="407"/>
    </row>
    <row r="53" spans="1:24" ht="22.5" customHeight="1" x14ac:dyDescent="0.2">
      <c r="A53" s="481" t="s">
        <v>560</v>
      </c>
      <c r="B53" s="481"/>
      <c r="C53" s="481"/>
      <c r="D53" s="481"/>
      <c r="E53" s="481"/>
      <c r="F53" s="481"/>
      <c r="G53" s="481"/>
      <c r="H53" s="481"/>
      <c r="I53" s="481"/>
      <c r="J53" s="481"/>
      <c r="K53" s="481"/>
      <c r="L53" s="481"/>
      <c r="M53" s="481"/>
      <c r="N53" s="149">
        <f xml:space="preserve"> 'Prod. ryb'!K20-N55+N56</f>
        <v>0</v>
      </c>
      <c r="O53" s="440" t="s">
        <v>42</v>
      </c>
      <c r="P53" s="440"/>
      <c r="R53" s="437">
        <f>IFERROR((N53/N62),0)</f>
        <v>0</v>
      </c>
      <c r="S53" s="437"/>
      <c r="T53" s="435" t="s">
        <v>52</v>
      </c>
      <c r="U53" s="435"/>
      <c r="V53" s="435"/>
      <c r="W53" s="435"/>
      <c r="X53" s="435"/>
    </row>
    <row r="54" spans="1:24" ht="10.5" customHeight="1" x14ac:dyDescent="0.2">
      <c r="A54" s="44"/>
      <c r="B54" s="44"/>
      <c r="C54" s="44"/>
      <c r="D54" s="44"/>
      <c r="E54" s="44"/>
      <c r="F54" s="44"/>
      <c r="G54" s="44"/>
      <c r="H54" s="44"/>
      <c r="L54" s="51"/>
      <c r="M54" s="51"/>
      <c r="N54" s="51"/>
      <c r="O54" s="407"/>
      <c r="P54" s="407"/>
    </row>
    <row r="55" spans="1:24" ht="15.75" customHeight="1" x14ac:dyDescent="0.2">
      <c r="A55" s="518" t="s">
        <v>44</v>
      </c>
      <c r="B55" s="518"/>
      <c r="C55" s="518"/>
      <c r="D55" s="518"/>
      <c r="E55" s="518"/>
      <c r="F55" s="518"/>
      <c r="G55" s="518"/>
      <c r="H55" s="518"/>
      <c r="I55" s="518"/>
      <c r="J55" s="518"/>
      <c r="K55" s="518"/>
      <c r="L55" s="518"/>
      <c r="M55" s="51"/>
      <c r="N55" s="149">
        <f>'Prod. ryb'!M20</f>
        <v>0</v>
      </c>
      <c r="O55" s="441" t="s">
        <v>43</v>
      </c>
      <c r="P55" s="441"/>
    </row>
    <row r="56" spans="1:24" ht="15.75" customHeight="1" x14ac:dyDescent="0.2">
      <c r="A56" s="519" t="s">
        <v>45</v>
      </c>
      <c r="B56" s="519"/>
      <c r="C56" s="519"/>
      <c r="D56" s="519"/>
      <c r="E56" s="519"/>
      <c r="F56" s="519"/>
      <c r="G56" s="519"/>
      <c r="H56" s="519"/>
      <c r="I56" s="519"/>
      <c r="J56" s="519"/>
      <c r="K56" s="519"/>
      <c r="L56" s="519"/>
      <c r="M56" s="519"/>
      <c r="N56" s="149">
        <f>'Prod. ryb'!N20</f>
        <v>0</v>
      </c>
      <c r="O56" s="442" t="s">
        <v>14</v>
      </c>
      <c r="P56" s="442"/>
    </row>
    <row r="57" spans="1:24" ht="9.75" customHeight="1" x14ac:dyDescent="0.2">
      <c r="A57" s="318"/>
      <c r="B57" s="318"/>
      <c r="C57" s="318"/>
      <c r="D57" s="318"/>
      <c r="E57" s="318"/>
      <c r="F57" s="318"/>
      <c r="G57" s="318"/>
      <c r="H57" s="318"/>
      <c r="I57" s="318"/>
      <c r="J57" s="318"/>
      <c r="K57" s="146"/>
      <c r="L57" s="51"/>
      <c r="M57" s="51"/>
      <c r="N57" s="51"/>
      <c r="O57" s="407"/>
      <c r="P57" s="407"/>
    </row>
    <row r="58" spans="1:24" ht="22.5" customHeight="1" x14ac:dyDescent="0.2">
      <c r="A58" s="438" t="s">
        <v>572</v>
      </c>
      <c r="B58" s="438"/>
      <c r="C58" s="438"/>
      <c r="D58" s="438"/>
      <c r="E58" s="438"/>
      <c r="F58" s="438"/>
      <c r="G58" s="438"/>
      <c r="H58" s="438"/>
      <c r="I58" s="438"/>
      <c r="J58" s="438"/>
      <c r="K58" s="438"/>
      <c r="L58" s="438"/>
      <c r="M58" s="438"/>
      <c r="N58" s="51"/>
      <c r="O58" s="406"/>
      <c r="P58" s="407"/>
    </row>
    <row r="59" spans="1:24" ht="18.75" customHeight="1" x14ac:dyDescent="0.2">
      <c r="A59" s="445" t="s">
        <v>505</v>
      </c>
      <c r="B59" s="445"/>
      <c r="C59" s="445"/>
      <c r="D59" s="445"/>
      <c r="E59" s="445"/>
      <c r="F59" s="445"/>
      <c r="G59" s="445"/>
      <c r="H59" s="445"/>
      <c r="I59" s="445"/>
      <c r="J59" s="445"/>
      <c r="K59" s="445"/>
      <c r="L59" s="445"/>
      <c r="M59" s="445"/>
      <c r="N59" s="412">
        <f>N60+N61+N62</f>
        <v>0</v>
      </c>
      <c r="O59" s="443" t="s">
        <v>60</v>
      </c>
      <c r="P59" s="443"/>
    </row>
    <row r="60" spans="1:24" ht="18.75" customHeight="1" x14ac:dyDescent="0.2">
      <c r="A60" s="472" t="s">
        <v>41</v>
      </c>
      <c r="B60" s="472"/>
      <c r="C60" s="472"/>
      <c r="D60" s="472"/>
      <c r="E60" s="472"/>
      <c r="F60" s="472"/>
      <c r="G60" s="472"/>
      <c r="H60" s="472"/>
      <c r="I60" s="472"/>
      <c r="J60" s="472"/>
      <c r="K60" s="472"/>
      <c r="L60" s="472"/>
      <c r="M60" s="472"/>
      <c r="N60" s="413">
        <f>'Prod. roślinna'!H47+'Prod. roślinna'!G64</f>
        <v>0</v>
      </c>
      <c r="O60" s="441" t="s">
        <v>14</v>
      </c>
      <c r="P60" s="441"/>
    </row>
    <row r="61" spans="1:24" ht="18.75" customHeight="1" x14ac:dyDescent="0.2">
      <c r="A61" s="472" t="s">
        <v>570</v>
      </c>
      <c r="B61" s="472"/>
      <c r="C61" s="472"/>
      <c r="D61" s="472"/>
      <c r="E61" s="472"/>
      <c r="F61" s="472"/>
      <c r="G61" s="472"/>
      <c r="H61" s="472"/>
      <c r="I61" s="472"/>
      <c r="J61" s="472"/>
      <c r="K61" s="472"/>
      <c r="L61" s="472"/>
      <c r="M61" s="472"/>
      <c r="N61" s="413">
        <f>'Prod. zwierzęca towar.'!H31</f>
        <v>0</v>
      </c>
      <c r="O61" s="441" t="s">
        <v>14</v>
      </c>
      <c r="P61" s="441"/>
      <c r="U61" s="523" t="s">
        <v>104</v>
      </c>
      <c r="V61" s="524"/>
      <c r="W61" s="524"/>
    </row>
    <row r="62" spans="1:24" ht="18.75" customHeight="1" x14ac:dyDescent="0.2">
      <c r="A62" s="472" t="s">
        <v>90</v>
      </c>
      <c r="B62" s="472"/>
      <c r="C62" s="472"/>
      <c r="D62" s="472"/>
      <c r="E62" s="472"/>
      <c r="F62" s="472"/>
      <c r="G62" s="472"/>
      <c r="H62" s="472"/>
      <c r="I62" s="472"/>
      <c r="J62" s="472"/>
      <c r="K62" s="472"/>
      <c r="L62" s="472"/>
      <c r="M62" s="472"/>
      <c r="N62" s="413">
        <f>'Prod. ryb'!H20</f>
        <v>0</v>
      </c>
      <c r="O62" s="441" t="s">
        <v>14</v>
      </c>
      <c r="P62" s="441"/>
      <c r="U62" s="524" t="str">
        <f>N1</f>
        <v>……………………..</v>
      </c>
      <c r="V62" s="524"/>
      <c r="W62" s="524"/>
    </row>
    <row r="63" spans="1:24" ht="0.6" customHeight="1" x14ac:dyDescent="0.2">
      <c r="A63" s="52"/>
      <c r="B63" s="52"/>
      <c r="C63" s="52"/>
      <c r="D63" s="52"/>
      <c r="E63" s="52"/>
      <c r="F63" s="52"/>
      <c r="G63" s="52"/>
      <c r="H63" s="52"/>
      <c r="I63" s="52"/>
      <c r="J63" s="52"/>
      <c r="K63" s="52"/>
      <c r="L63" s="51"/>
      <c r="M63" s="51"/>
      <c r="N63" s="51"/>
      <c r="U63" s="524"/>
      <c r="V63" s="524"/>
      <c r="W63" s="524"/>
    </row>
    <row r="64" spans="1:24" ht="15.75" customHeight="1" x14ac:dyDescent="0.2">
      <c r="A64" s="504" t="s">
        <v>48</v>
      </c>
      <c r="B64" s="504"/>
      <c r="C64" s="504"/>
      <c r="D64" s="504"/>
      <c r="E64" s="504"/>
      <c r="F64" s="504"/>
      <c r="G64" s="504"/>
      <c r="H64" s="504"/>
      <c r="I64" s="504"/>
      <c r="J64" s="504"/>
      <c r="K64" s="504"/>
      <c r="L64" s="504"/>
      <c r="M64" s="504"/>
      <c r="N64" s="504"/>
      <c r="O64" s="504"/>
      <c r="P64" s="504"/>
    </row>
    <row r="65" spans="1:24" ht="11.25" customHeight="1" thickBot="1" x14ac:dyDescent="0.25"/>
    <row r="66" spans="1:24" ht="28.5" customHeight="1" thickBot="1" x14ac:dyDescent="0.25">
      <c r="A66" s="511" t="s">
        <v>573</v>
      </c>
      <c r="B66" s="511"/>
      <c r="C66" s="511"/>
      <c r="D66" s="511"/>
      <c r="E66" s="511"/>
      <c r="F66" s="511"/>
      <c r="G66" s="511"/>
      <c r="H66" s="511"/>
      <c r="I66" s="511"/>
      <c r="J66" s="511"/>
      <c r="K66" s="511"/>
      <c r="L66" s="511"/>
      <c r="M66" s="511"/>
      <c r="N66" s="512">
        <f>N43+N48+N53</f>
        <v>0</v>
      </c>
      <c r="O66" s="513"/>
      <c r="P66" s="509" t="s">
        <v>42</v>
      </c>
      <c r="Q66" s="510"/>
      <c r="R66" s="433">
        <f>IFERROR((N66/N59),0)</f>
        <v>0</v>
      </c>
      <c r="S66" s="434"/>
      <c r="T66" s="431" t="s">
        <v>511</v>
      </c>
      <c r="U66" s="432"/>
      <c r="V66" s="432"/>
      <c r="W66" s="432"/>
      <c r="X66" s="432"/>
    </row>
    <row r="67" spans="1:24" ht="12" customHeight="1" x14ac:dyDescent="0.2">
      <c r="A67" s="480"/>
      <c r="B67" s="480"/>
      <c r="C67" s="480"/>
      <c r="D67" s="480"/>
      <c r="E67" s="480"/>
      <c r="F67" s="480"/>
      <c r="G67" s="480"/>
      <c r="H67" s="480"/>
      <c r="I67" s="480"/>
      <c r="J67" s="480"/>
      <c r="K67" s="480"/>
      <c r="L67" s="41"/>
      <c r="M67" s="41"/>
      <c r="N67" s="41"/>
    </row>
    <row r="68" spans="1:24" ht="18.75" customHeight="1" x14ac:dyDescent="0.2">
      <c r="A68" s="477" t="s">
        <v>624</v>
      </c>
      <c r="B68" s="477"/>
      <c r="C68" s="477"/>
      <c r="D68" s="477"/>
      <c r="E68" s="477"/>
      <c r="F68" s="477"/>
      <c r="G68" s="477"/>
      <c r="H68" s="477"/>
      <c r="I68" s="477"/>
      <c r="J68" s="477"/>
      <c r="K68" s="477"/>
      <c r="L68" s="477"/>
      <c r="M68" s="477"/>
      <c r="N68" s="477"/>
      <c r="O68" s="477"/>
      <c r="P68" s="477"/>
      <c r="Q68" s="477"/>
      <c r="R68" s="477"/>
      <c r="S68" s="477"/>
      <c r="T68" s="477"/>
      <c r="U68" s="477"/>
      <c r="V68" s="477"/>
      <c r="W68" s="477"/>
    </row>
    <row r="69" spans="1:24" ht="36.75" customHeight="1" x14ac:dyDescent="0.2">
      <c r="A69" s="445" t="s">
        <v>652</v>
      </c>
      <c r="B69" s="445"/>
      <c r="C69" s="445"/>
      <c r="D69" s="445"/>
      <c r="E69" s="445"/>
      <c r="F69" s="445"/>
      <c r="G69" s="445"/>
      <c r="H69" s="445"/>
      <c r="I69" s="445"/>
      <c r="J69" s="445"/>
      <c r="K69" s="445"/>
      <c r="L69" s="445"/>
      <c r="M69" s="445"/>
      <c r="N69" s="445"/>
      <c r="O69" s="445"/>
      <c r="P69" s="445"/>
      <c r="Q69" s="445"/>
      <c r="R69" s="445"/>
      <c r="S69" s="445"/>
      <c r="T69" s="445"/>
      <c r="U69" s="445"/>
      <c r="V69" s="445"/>
      <c r="W69" s="445"/>
    </row>
    <row r="70" spans="1:24" ht="22.5" customHeight="1" x14ac:dyDescent="0.2">
      <c r="A70" s="507" t="s">
        <v>561</v>
      </c>
      <c r="B70" s="507"/>
      <c r="C70" s="508">
        <f>'Prod. roślinna'!D47+'Prod. roślinna'!F64</f>
        <v>0</v>
      </c>
      <c r="D70" s="508"/>
      <c r="E70" s="508"/>
      <c r="F70" s="508"/>
      <c r="G70" s="427" t="s">
        <v>590</v>
      </c>
      <c r="H70" s="427"/>
      <c r="I70" s="253"/>
      <c r="J70" s="44"/>
      <c r="K70" s="44"/>
      <c r="L70" s="39"/>
      <c r="M70" s="39"/>
    </row>
    <row r="71" spans="1:24" ht="23.25" customHeight="1" x14ac:dyDescent="0.2">
      <c r="A71" s="503"/>
      <c r="B71" s="503"/>
      <c r="C71" s="503"/>
      <c r="D71" s="503"/>
      <c r="E71" s="503"/>
      <c r="F71" s="503"/>
      <c r="G71" s="503"/>
      <c r="H71" s="503"/>
      <c r="I71" s="503"/>
      <c r="J71" s="503"/>
      <c r="K71" s="503"/>
      <c r="L71" s="503"/>
      <c r="M71" s="503"/>
      <c r="N71" s="227"/>
      <c r="O71" s="275"/>
      <c r="T71" s="405"/>
    </row>
    <row r="72" spans="1:24" ht="30" customHeight="1" x14ac:dyDescent="0.2">
      <c r="A72" s="503" t="s">
        <v>668</v>
      </c>
      <c r="B72" s="503"/>
      <c r="C72" s="503"/>
      <c r="D72" s="503"/>
      <c r="E72" s="503"/>
      <c r="F72" s="503"/>
      <c r="G72" s="503"/>
      <c r="H72" s="503"/>
      <c r="I72" s="503"/>
      <c r="J72" s="503"/>
      <c r="K72" s="503"/>
      <c r="L72" s="503"/>
      <c r="M72" s="503"/>
      <c r="N72" s="422">
        <f>'Prod. roślinna'!D47-'Prod. roślinna'!Q47+'Prod. roślinna'!N64</f>
        <v>0</v>
      </c>
      <c r="O72" s="275" t="s">
        <v>33</v>
      </c>
    </row>
    <row r="73" spans="1:24" ht="22.5" customHeight="1" x14ac:dyDescent="0.2">
      <c r="A73" s="505" t="s">
        <v>566</v>
      </c>
      <c r="B73" s="505"/>
      <c r="C73" s="505"/>
      <c r="D73" s="505"/>
      <c r="E73" s="505"/>
      <c r="F73" s="505"/>
      <c r="G73" s="505"/>
      <c r="H73" s="505"/>
      <c r="I73" s="505"/>
      <c r="J73" s="505"/>
      <c r="K73" s="505"/>
      <c r="L73" s="505"/>
      <c r="M73" s="505"/>
      <c r="N73" s="423">
        <f>'Prod. roślinna'!S47+'Prod. roślinna'!M64</f>
        <v>0</v>
      </c>
      <c r="O73" s="275" t="s">
        <v>33</v>
      </c>
    </row>
    <row r="74" spans="1:24" ht="23.25" customHeight="1" x14ac:dyDescent="0.2">
      <c r="A74" s="515" t="s">
        <v>617</v>
      </c>
      <c r="B74" s="515"/>
      <c r="C74" s="515"/>
      <c r="D74" s="515"/>
      <c r="E74" s="515"/>
      <c r="F74" s="515"/>
      <c r="G74" s="515"/>
      <c r="H74" s="515"/>
      <c r="I74" s="515"/>
      <c r="J74" s="515"/>
      <c r="K74" s="515"/>
      <c r="L74" s="515"/>
      <c r="M74" s="515"/>
      <c r="N74" s="424">
        <f>'Prod. roślinna'!P47+'Prod. roślinna'!R64</f>
        <v>0</v>
      </c>
      <c r="O74" s="38" t="s">
        <v>33</v>
      </c>
    </row>
    <row r="75" spans="1:24" ht="23.25" customHeight="1" x14ac:dyDescent="0.2">
      <c r="A75" s="440" t="s">
        <v>576</v>
      </c>
      <c r="B75" s="440"/>
      <c r="C75" s="440"/>
      <c r="D75" s="440"/>
      <c r="E75" s="440"/>
      <c r="F75" s="440"/>
      <c r="G75" s="440"/>
      <c r="H75" s="440"/>
      <c r="I75" s="440"/>
      <c r="J75" s="440"/>
      <c r="K75" s="440"/>
      <c r="L75" s="440"/>
      <c r="M75" s="440"/>
      <c r="N75" s="227" t="s">
        <v>589</v>
      </c>
      <c r="O75" s="38" t="s">
        <v>33</v>
      </c>
    </row>
    <row r="76" spans="1:24" ht="19.149999999999999" customHeight="1" x14ac:dyDescent="0.2">
      <c r="A76" s="228"/>
      <c r="B76" s="228"/>
      <c r="C76" s="228"/>
      <c r="D76" s="228"/>
      <c r="E76" s="228"/>
      <c r="F76" s="228"/>
      <c r="G76" s="228"/>
      <c r="H76" s="228"/>
      <c r="I76" s="275"/>
      <c r="J76" s="228"/>
      <c r="K76" s="228"/>
      <c r="L76" s="39"/>
      <c r="M76" s="39"/>
      <c r="N76" s="228"/>
    </row>
    <row r="77" spans="1:24" ht="15.75" customHeight="1" x14ac:dyDescent="0.2">
      <c r="A77" s="477" t="s">
        <v>625</v>
      </c>
      <c r="B77" s="477"/>
      <c r="C77" s="477"/>
      <c r="D77" s="477"/>
      <c r="E77" s="477"/>
      <c r="F77" s="477"/>
      <c r="G77" s="477"/>
      <c r="H77" s="477"/>
      <c r="I77" s="477"/>
      <c r="J77" s="477"/>
      <c r="K77" s="477"/>
      <c r="L77" s="477"/>
      <c r="M77" s="477"/>
      <c r="N77" s="477"/>
      <c r="O77" s="477"/>
      <c r="P77" s="477"/>
      <c r="Q77" s="477"/>
      <c r="R77" s="477"/>
      <c r="S77" s="477"/>
      <c r="T77" s="477"/>
      <c r="U77" s="477"/>
      <c r="V77" s="477"/>
      <c r="W77" s="477"/>
    </row>
    <row r="78" spans="1:24" ht="18" customHeight="1" x14ac:dyDescent="0.2">
      <c r="A78" s="514" t="s">
        <v>59</v>
      </c>
      <c r="B78" s="514"/>
      <c r="C78" s="514"/>
      <c r="D78" s="514"/>
      <c r="E78" s="514"/>
      <c r="F78" s="514"/>
      <c r="G78" s="514"/>
      <c r="H78" s="514"/>
      <c r="J78" s="516">
        <f>J79+J80+J81+J82</f>
        <v>0</v>
      </c>
      <c r="K78" s="516"/>
      <c r="L78" s="516"/>
      <c r="M78" s="39" t="s">
        <v>60</v>
      </c>
      <c r="N78" s="39"/>
    </row>
    <row r="79" spans="1:24" ht="18" customHeight="1" x14ac:dyDescent="0.2">
      <c r="A79" s="275" t="s">
        <v>61</v>
      </c>
      <c r="C79" s="275"/>
      <c r="D79" s="275"/>
      <c r="E79" s="275"/>
      <c r="F79" s="275"/>
      <c r="G79" s="45"/>
      <c r="J79" s="506">
        <f>'Uprawy trwałe'!K23</f>
        <v>0</v>
      </c>
      <c r="K79" s="506"/>
      <c r="L79" s="275" t="s">
        <v>14</v>
      </c>
      <c r="M79" s="39"/>
      <c r="N79" s="39"/>
    </row>
    <row r="80" spans="1:24" ht="18" customHeight="1" x14ac:dyDescent="0.2">
      <c r="A80" s="275" t="s">
        <v>62</v>
      </c>
      <c r="C80" s="275"/>
      <c r="D80" s="275"/>
      <c r="E80" s="275"/>
      <c r="F80" s="275"/>
      <c r="G80" s="275"/>
      <c r="J80" s="506">
        <f>'Środki trwałe'!E16</f>
        <v>0</v>
      </c>
      <c r="K80" s="506"/>
      <c r="L80" s="275" t="s">
        <v>14</v>
      </c>
      <c r="M80" s="39"/>
      <c r="N80" s="39"/>
    </row>
    <row r="81" spans="1:25" ht="18" customHeight="1" x14ac:dyDescent="0.2">
      <c r="A81" s="309" t="s">
        <v>63</v>
      </c>
      <c r="C81" s="275"/>
      <c r="D81" s="275"/>
      <c r="E81" s="275"/>
      <c r="F81" s="275"/>
      <c r="G81" s="275"/>
      <c r="J81" s="506">
        <f>'Środki trwałe'!E34</f>
        <v>0</v>
      </c>
      <c r="K81" s="506"/>
      <c r="L81" s="275" t="s">
        <v>14</v>
      </c>
      <c r="M81" s="39"/>
      <c r="N81" s="39"/>
    </row>
    <row r="82" spans="1:25" ht="18" customHeight="1" x14ac:dyDescent="0.2">
      <c r="A82" s="275" t="s">
        <v>64</v>
      </c>
      <c r="C82" s="275"/>
      <c r="D82" s="275"/>
      <c r="E82" s="275"/>
      <c r="F82" s="275"/>
      <c r="G82" s="275"/>
      <c r="J82" s="506">
        <f>'Środki trwałe'!E25</f>
        <v>0</v>
      </c>
      <c r="K82" s="506"/>
      <c r="L82" s="275" t="s">
        <v>14</v>
      </c>
      <c r="M82" s="39"/>
      <c r="N82" s="39"/>
    </row>
    <row r="83" spans="1:25" ht="20.25" customHeight="1" x14ac:dyDescent="0.2">
      <c r="A83" s="275"/>
      <c r="C83" s="275"/>
      <c r="D83" s="275"/>
      <c r="E83" s="275"/>
      <c r="F83" s="275"/>
      <c r="G83" s="275"/>
      <c r="J83" s="317"/>
      <c r="K83" s="317"/>
      <c r="L83" s="275"/>
      <c r="M83" s="39"/>
      <c r="N83" s="39"/>
    </row>
    <row r="84" spans="1:25" ht="18" customHeight="1" x14ac:dyDescent="0.2">
      <c r="A84" s="477" t="s">
        <v>626</v>
      </c>
      <c r="B84" s="477"/>
      <c r="C84" s="477"/>
      <c r="D84" s="477"/>
      <c r="E84" s="477"/>
      <c r="F84" s="477"/>
      <c r="G84" s="477"/>
      <c r="H84" s="477"/>
      <c r="I84" s="477"/>
      <c r="J84" s="477"/>
      <c r="K84" s="477"/>
      <c r="L84" s="477"/>
      <c r="M84" s="477"/>
      <c r="N84" s="477"/>
      <c r="O84" s="477"/>
      <c r="P84" s="477"/>
      <c r="Q84" s="477"/>
      <c r="R84" s="477"/>
      <c r="S84" s="477"/>
      <c r="T84" s="477"/>
      <c r="U84" s="477"/>
      <c r="V84" s="477"/>
      <c r="W84" s="477"/>
    </row>
    <row r="85" spans="1:25" ht="20.25" customHeight="1" x14ac:dyDescent="0.2">
      <c r="A85" s="467" t="s">
        <v>506</v>
      </c>
      <c r="B85" s="467"/>
      <c r="C85" s="467"/>
      <c r="D85" s="467"/>
      <c r="E85" s="467"/>
      <c r="F85" s="467"/>
      <c r="G85" s="467"/>
      <c r="H85" s="467"/>
      <c r="I85" s="467"/>
      <c r="J85" s="467"/>
      <c r="K85" s="467"/>
      <c r="L85" s="467"/>
      <c r="M85" s="467"/>
      <c r="N85" s="464" t="s">
        <v>502</v>
      </c>
      <c r="O85" s="464"/>
      <c r="P85" s="291" t="s">
        <v>627</v>
      </c>
      <c r="Q85" s="38" t="s">
        <v>503</v>
      </c>
    </row>
    <row r="86" spans="1:25" ht="19.5" customHeight="1" x14ac:dyDescent="0.2">
      <c r="A86" s="307" t="s">
        <v>130</v>
      </c>
      <c r="B86" s="305" t="s">
        <v>101</v>
      </c>
      <c r="C86" s="305"/>
      <c r="E86" s="307" t="s">
        <v>616</v>
      </c>
      <c r="F86" s="305" t="s">
        <v>132</v>
      </c>
      <c r="G86" s="305"/>
      <c r="H86" s="305"/>
      <c r="I86" s="305"/>
      <c r="J86" s="305"/>
      <c r="K86" s="228"/>
      <c r="L86" s="39"/>
      <c r="Y86" s="275"/>
    </row>
    <row r="87" spans="1:25" ht="8.25" customHeight="1" x14ac:dyDescent="0.2">
      <c r="A87" s="45"/>
      <c r="B87" s="305"/>
      <c r="C87" s="305"/>
      <c r="D87" s="305"/>
      <c r="E87" s="305"/>
      <c r="F87" s="305"/>
      <c r="G87" s="305"/>
      <c r="H87" s="305"/>
      <c r="I87" s="305"/>
      <c r="J87" s="305"/>
      <c r="K87" s="228"/>
      <c r="L87" s="39"/>
      <c r="M87" s="39"/>
      <c r="N87" s="39"/>
    </row>
    <row r="88" spans="1:25" ht="18" customHeight="1" x14ac:dyDescent="0.2">
      <c r="A88" s="446" t="s">
        <v>628</v>
      </c>
      <c r="B88" s="446"/>
      <c r="C88" s="446"/>
      <c r="D88" s="446"/>
      <c r="E88" s="446"/>
      <c r="F88" s="446"/>
      <c r="H88" s="462" t="s">
        <v>502</v>
      </c>
      <c r="I88" s="462"/>
      <c r="J88" s="462"/>
      <c r="K88" s="288" t="s">
        <v>22</v>
      </c>
      <c r="L88" s="12" t="s">
        <v>503</v>
      </c>
      <c r="M88" s="39"/>
      <c r="N88" s="39"/>
      <c r="U88" s="523" t="s">
        <v>104</v>
      </c>
      <c r="V88" s="523"/>
      <c r="W88" s="523"/>
    </row>
    <row r="89" spans="1:25" ht="7.5" customHeight="1" x14ac:dyDescent="0.2">
      <c r="G89" s="228"/>
      <c r="H89" s="228"/>
      <c r="I89" s="228"/>
      <c r="J89" s="228"/>
      <c r="K89" s="228"/>
      <c r="L89" s="39"/>
      <c r="M89" s="39"/>
      <c r="N89" s="39"/>
      <c r="U89" s="330"/>
      <c r="V89" s="330"/>
      <c r="W89" s="330"/>
    </row>
    <row r="90" spans="1:25" ht="18.75" customHeight="1" x14ac:dyDescent="0.2">
      <c r="A90" s="289" t="s">
        <v>130</v>
      </c>
      <c r="B90" s="463" t="s">
        <v>65</v>
      </c>
      <c r="C90" s="463"/>
      <c r="D90" s="228"/>
      <c r="E90" s="228"/>
      <c r="F90" s="228"/>
      <c r="G90" s="228"/>
      <c r="H90" s="289" t="s">
        <v>130</v>
      </c>
      <c r="I90" s="505" t="s">
        <v>66</v>
      </c>
      <c r="J90" s="505"/>
      <c r="M90" s="289" t="s">
        <v>130</v>
      </c>
      <c r="N90" s="275" t="s">
        <v>67</v>
      </c>
      <c r="O90" s="228"/>
      <c r="P90" s="228"/>
      <c r="Q90" s="289" t="s">
        <v>130</v>
      </c>
      <c r="R90" s="505" t="s">
        <v>68</v>
      </c>
      <c r="S90" s="505"/>
      <c r="U90" s="523" t="str">
        <f>N1</f>
        <v>……………………..</v>
      </c>
      <c r="V90" s="523"/>
      <c r="W90" s="523"/>
    </row>
    <row r="91" spans="1:25" ht="21" customHeight="1" x14ac:dyDescent="0.2">
      <c r="A91" s="296"/>
      <c r="B91" s="275"/>
      <c r="C91" s="228"/>
      <c r="D91" s="228"/>
      <c r="E91" s="228"/>
      <c r="F91" s="228"/>
      <c r="G91" s="228"/>
      <c r="H91" s="228"/>
      <c r="I91" s="228"/>
      <c r="J91" s="228"/>
      <c r="K91" s="296"/>
      <c r="L91" s="309"/>
      <c r="P91" s="228"/>
      <c r="Q91" s="228"/>
      <c r="R91" s="228"/>
    </row>
    <row r="92" spans="1:25" s="53" customFormat="1" ht="22.5" customHeight="1" x14ac:dyDescent="0.2">
      <c r="A92" s="48"/>
      <c r="B92" s="521" t="s">
        <v>629</v>
      </c>
      <c r="C92" s="521"/>
      <c r="D92" s="521"/>
      <c r="E92" s="521"/>
      <c r="F92" s="521"/>
      <c r="G92" s="521"/>
      <c r="H92" s="521"/>
      <c r="I92" s="521"/>
      <c r="J92" s="465" t="s">
        <v>640</v>
      </c>
      <c r="K92" s="465"/>
      <c r="L92" s="465"/>
      <c r="N92" s="521" t="s">
        <v>630</v>
      </c>
      <c r="O92" s="521"/>
      <c r="P92" s="521"/>
      <c r="Q92" s="521"/>
      <c r="R92" s="521" t="s">
        <v>639</v>
      </c>
      <c r="S92" s="521"/>
      <c r="T92" s="521"/>
      <c r="U92" s="292"/>
    </row>
    <row r="93" spans="1:25" ht="17.25" customHeight="1" x14ac:dyDescent="0.2">
      <c r="A93" s="305"/>
      <c r="B93" s="520"/>
      <c r="C93" s="520"/>
      <c r="D93" s="520"/>
      <c r="E93" s="520"/>
      <c r="F93" s="520"/>
      <c r="G93" s="520"/>
      <c r="H93" s="520"/>
      <c r="I93" s="520"/>
      <c r="J93" s="466"/>
      <c r="K93" s="466"/>
      <c r="L93" s="466"/>
      <c r="N93" s="520"/>
      <c r="O93" s="520"/>
      <c r="P93" s="520"/>
      <c r="Q93" s="520"/>
      <c r="R93" s="522"/>
      <c r="S93" s="522"/>
      <c r="T93" s="522"/>
      <c r="U93" s="292"/>
    </row>
    <row r="94" spans="1:25" ht="17.25" customHeight="1" x14ac:dyDescent="0.2">
      <c r="A94" s="305"/>
      <c r="B94" s="520"/>
      <c r="C94" s="520"/>
      <c r="D94" s="520"/>
      <c r="E94" s="520"/>
      <c r="F94" s="520"/>
      <c r="G94" s="520"/>
      <c r="H94" s="520"/>
      <c r="I94" s="520"/>
      <c r="J94" s="466"/>
      <c r="K94" s="466"/>
      <c r="L94" s="466"/>
      <c r="N94" s="520"/>
      <c r="O94" s="520"/>
      <c r="P94" s="520"/>
      <c r="Q94" s="520"/>
      <c r="R94" s="522"/>
      <c r="S94" s="522"/>
      <c r="T94" s="522"/>
      <c r="U94" s="292"/>
    </row>
    <row r="95" spans="1:25" ht="17.25" customHeight="1" x14ac:dyDescent="0.2">
      <c r="A95" s="305"/>
      <c r="B95" s="520"/>
      <c r="C95" s="520"/>
      <c r="D95" s="520"/>
      <c r="E95" s="520"/>
      <c r="F95" s="520"/>
      <c r="G95" s="520"/>
      <c r="H95" s="520"/>
      <c r="I95" s="520"/>
      <c r="J95" s="466"/>
      <c r="K95" s="466"/>
      <c r="L95" s="466"/>
      <c r="N95" s="520"/>
      <c r="O95" s="520"/>
      <c r="P95" s="520"/>
      <c r="Q95" s="520"/>
      <c r="R95" s="522"/>
      <c r="S95" s="522"/>
      <c r="T95" s="522"/>
      <c r="U95" s="292"/>
    </row>
    <row r="96" spans="1:25" ht="17.25" customHeight="1" x14ac:dyDescent="0.2">
      <c r="A96" s="305"/>
      <c r="B96" s="520"/>
      <c r="C96" s="520"/>
      <c r="D96" s="520"/>
      <c r="E96" s="520"/>
      <c r="F96" s="520"/>
      <c r="G96" s="520"/>
      <c r="H96" s="520"/>
      <c r="I96" s="520"/>
      <c r="J96" s="466"/>
      <c r="K96" s="466"/>
      <c r="L96" s="466"/>
      <c r="N96" s="520"/>
      <c r="O96" s="520"/>
      <c r="P96" s="520"/>
      <c r="Q96" s="520"/>
      <c r="R96" s="522"/>
      <c r="S96" s="522"/>
      <c r="T96" s="522"/>
      <c r="U96" s="292"/>
    </row>
    <row r="97" spans="1:25" ht="17.25" customHeight="1" x14ac:dyDescent="0.2">
      <c r="A97" s="305"/>
      <c r="B97" s="520"/>
      <c r="C97" s="520"/>
      <c r="D97" s="520"/>
      <c r="E97" s="520"/>
      <c r="F97" s="520"/>
      <c r="G97" s="520"/>
      <c r="H97" s="520"/>
      <c r="I97" s="520"/>
      <c r="J97" s="466"/>
      <c r="K97" s="466"/>
      <c r="L97" s="466"/>
      <c r="N97" s="520"/>
      <c r="O97" s="520"/>
      <c r="P97" s="520"/>
      <c r="Q97" s="520"/>
      <c r="R97" s="522"/>
      <c r="S97" s="522"/>
      <c r="T97" s="522"/>
      <c r="U97" s="292"/>
    </row>
    <row r="98" spans="1:25" ht="14.25" customHeight="1" x14ac:dyDescent="0.2">
      <c r="A98" s="45"/>
      <c r="B98" s="309"/>
      <c r="C98" s="309"/>
      <c r="D98" s="228"/>
      <c r="E98" s="228"/>
      <c r="F98" s="228"/>
      <c r="G98" s="228"/>
      <c r="H98" s="228"/>
      <c r="I98" s="228"/>
      <c r="J98" s="228"/>
      <c r="K98" s="228"/>
      <c r="L98" s="44"/>
      <c r="M98" s="44"/>
      <c r="N98" s="44"/>
    </row>
    <row r="99" spans="1:25" ht="19.5" customHeight="1" x14ac:dyDescent="0.2">
      <c r="A99" s="473" t="s">
        <v>137</v>
      </c>
      <c r="B99" s="473"/>
      <c r="C99" s="473"/>
      <c r="D99" s="473"/>
      <c r="E99" s="473"/>
      <c r="F99" s="473"/>
      <c r="G99" s="473"/>
      <c r="H99" s="473"/>
      <c r="I99" s="473"/>
      <c r="J99" s="473"/>
      <c r="K99" s="473"/>
      <c r="L99" s="473"/>
      <c r="M99" s="473"/>
      <c r="N99" s="473"/>
      <c r="O99" s="473"/>
      <c r="P99" s="473"/>
      <c r="Q99" s="473"/>
      <c r="R99" s="473"/>
      <c r="S99" s="473"/>
      <c r="T99" s="473"/>
      <c r="U99" s="473"/>
      <c r="V99" s="473"/>
      <c r="W99" s="473"/>
    </row>
    <row r="100" spans="1:25" ht="15.75" customHeight="1" x14ac:dyDescent="0.2">
      <c r="A100" s="534"/>
      <c r="B100" s="534"/>
      <c r="C100" s="534"/>
      <c r="D100" s="534"/>
      <c r="E100" s="534"/>
      <c r="F100" s="534"/>
      <c r="G100" s="230"/>
      <c r="H100" s="230"/>
      <c r="I100" s="230"/>
      <c r="J100" s="230"/>
      <c r="K100" s="230"/>
      <c r="L100" s="44"/>
      <c r="M100" s="44"/>
      <c r="N100" s="44"/>
    </row>
    <row r="101" spans="1:25" ht="19.5" customHeight="1" x14ac:dyDescent="0.2">
      <c r="A101" s="533" t="s">
        <v>136</v>
      </c>
      <c r="B101" s="533"/>
      <c r="C101" s="533"/>
      <c r="D101" s="533"/>
      <c r="E101" s="533"/>
      <c r="F101" s="537" t="s">
        <v>516</v>
      </c>
      <c r="G101" s="537"/>
      <c r="H101" s="537"/>
      <c r="I101" s="537"/>
      <c r="J101" s="299" t="s">
        <v>14</v>
      </c>
      <c r="L101" s="44"/>
      <c r="M101" s="44"/>
      <c r="N101" s="44"/>
    </row>
    <row r="102" spans="1:25" ht="19.5" customHeight="1" x14ac:dyDescent="0.2">
      <c r="A102" s="533" t="s">
        <v>134</v>
      </c>
      <c r="B102" s="533"/>
      <c r="C102" s="533"/>
      <c r="D102" s="533"/>
      <c r="E102" s="533"/>
      <c r="F102" s="537" t="s">
        <v>632</v>
      </c>
      <c r="G102" s="537"/>
      <c r="H102" s="537"/>
      <c r="I102" s="537"/>
      <c r="J102" s="299" t="s">
        <v>14</v>
      </c>
      <c r="L102" s="44"/>
      <c r="M102" s="44"/>
      <c r="N102" s="44"/>
    </row>
    <row r="103" spans="1:25" ht="19.5" customHeight="1" x14ac:dyDescent="0.2">
      <c r="A103" s="533" t="s">
        <v>631</v>
      </c>
      <c r="B103" s="533"/>
      <c r="C103" s="533"/>
      <c r="D103" s="533"/>
      <c r="E103" s="533"/>
      <c r="F103" s="537" t="s">
        <v>632</v>
      </c>
      <c r="G103" s="537"/>
      <c r="H103" s="537"/>
      <c r="I103" s="537"/>
      <c r="J103" s="299" t="s">
        <v>14</v>
      </c>
      <c r="L103" s="44"/>
      <c r="M103" s="44"/>
      <c r="N103" s="44"/>
    </row>
    <row r="104" spans="1:25" ht="19.5" customHeight="1" x14ac:dyDescent="0.2">
      <c r="A104" s="533" t="s">
        <v>135</v>
      </c>
      <c r="B104" s="533"/>
      <c r="C104" s="533"/>
      <c r="D104" s="533"/>
      <c r="E104" s="533"/>
      <c r="F104" s="537" t="s">
        <v>632</v>
      </c>
      <c r="G104" s="537"/>
      <c r="H104" s="537"/>
      <c r="I104" s="537"/>
      <c r="J104" s="290" t="s">
        <v>14</v>
      </c>
      <c r="L104" s="44"/>
      <c r="M104" s="44"/>
      <c r="N104" s="44"/>
    </row>
    <row r="105" spans="1:25" ht="18.75" customHeight="1" x14ac:dyDescent="0.2">
      <c r="A105" s="535"/>
      <c r="B105" s="535"/>
      <c r="C105" s="535"/>
      <c r="D105" s="535"/>
      <c r="E105" s="535"/>
      <c r="F105" s="535"/>
      <c r="G105" s="536"/>
      <c r="H105" s="536"/>
      <c r="I105" s="536"/>
      <c r="J105" s="447"/>
      <c r="K105" s="447"/>
      <c r="L105" s="39"/>
      <c r="M105" s="39"/>
      <c r="N105" s="39"/>
    </row>
    <row r="106" spans="1:25" ht="21.75" customHeight="1" x14ac:dyDescent="0.2">
      <c r="A106" s="477" t="s">
        <v>633</v>
      </c>
      <c r="B106" s="477"/>
      <c r="C106" s="477"/>
      <c r="D106" s="477"/>
      <c r="E106" s="477"/>
      <c r="F106" s="477"/>
      <c r="G106" s="477"/>
      <c r="H106" s="477"/>
      <c r="I106" s="477"/>
      <c r="J106" s="477"/>
      <c r="K106" s="477"/>
      <c r="L106" s="477"/>
      <c r="M106" s="477"/>
      <c r="N106" s="477"/>
      <c r="O106" s="477"/>
      <c r="P106" s="477"/>
      <c r="Q106" s="477"/>
      <c r="R106" s="477"/>
      <c r="S106" s="477"/>
      <c r="T106" s="477"/>
      <c r="U106" s="477"/>
      <c r="V106" s="477"/>
      <c r="W106" s="477"/>
    </row>
    <row r="107" spans="1:25" ht="15.75" customHeight="1" x14ac:dyDescent="0.2">
      <c r="A107" s="297"/>
      <c r="B107" s="297"/>
      <c r="C107" s="297"/>
      <c r="D107" s="297"/>
      <c r="E107" s="297"/>
      <c r="F107" s="297"/>
      <c r="G107" s="297"/>
      <c r="J107" s="530" t="s">
        <v>502</v>
      </c>
      <c r="K107" s="530"/>
      <c r="L107" s="530"/>
      <c r="M107" s="273" t="s">
        <v>22</v>
      </c>
      <c r="N107" s="225" t="s">
        <v>503</v>
      </c>
      <c r="O107" s="272"/>
      <c r="R107" s="297"/>
      <c r="S107" s="297"/>
      <c r="T107" s="297"/>
      <c r="U107" s="297"/>
      <c r="V107" s="297"/>
      <c r="W107" s="297"/>
    </row>
    <row r="108" spans="1:25" s="44" customFormat="1" ht="19.5" customHeight="1" x14ac:dyDescent="0.2">
      <c r="A108" s="473" t="s">
        <v>507</v>
      </c>
      <c r="B108" s="473"/>
      <c r="C108" s="473"/>
      <c r="D108" s="473"/>
      <c r="E108" s="473"/>
      <c r="F108" s="473"/>
      <c r="G108" s="473"/>
      <c r="H108" s="473"/>
      <c r="I108" s="473"/>
      <c r="J108" s="531"/>
      <c r="K108" s="531"/>
      <c r="L108" s="41"/>
      <c r="M108" s="41"/>
      <c r="Y108" s="55"/>
    </row>
    <row r="109" spans="1:25" ht="14.25" customHeight="1" x14ac:dyDescent="0.2">
      <c r="A109" s="301" t="s">
        <v>100</v>
      </c>
      <c r="B109" s="44" t="s">
        <v>101</v>
      </c>
      <c r="C109" s="41"/>
      <c r="D109" s="320"/>
      <c r="E109" s="320"/>
      <c r="F109" s="320"/>
      <c r="G109" s="44"/>
      <c r="H109" s="44"/>
      <c r="I109" s="44"/>
      <c r="J109" s="320"/>
      <c r="K109" s="320"/>
      <c r="L109" s="41"/>
      <c r="M109" s="41"/>
      <c r="Y109" s="55"/>
    </row>
    <row r="110" spans="1:25" ht="14.25" customHeight="1" x14ac:dyDescent="0.2">
      <c r="A110" s="301" t="s">
        <v>100</v>
      </c>
      <c r="B110" s="45" t="s">
        <v>102</v>
      </c>
      <c r="C110" s="45"/>
      <c r="D110" s="45"/>
      <c r="E110" s="45"/>
      <c r="F110" s="45"/>
      <c r="H110" s="532" t="s">
        <v>634</v>
      </c>
      <c r="I110" s="532"/>
      <c r="J110" s="532"/>
      <c r="K110" s="532"/>
      <c r="L110" s="532"/>
      <c r="M110" s="532"/>
      <c r="N110" s="532"/>
      <c r="O110" s="532"/>
      <c r="P110" s="532"/>
      <c r="Q110" s="532"/>
      <c r="R110" s="532"/>
      <c r="S110" s="532"/>
      <c r="T110" s="532"/>
      <c r="U110" s="532"/>
      <c r="V110" s="532"/>
      <c r="W110" s="532"/>
      <c r="Y110" s="324"/>
    </row>
    <row r="111" spans="1:25" ht="15.75" customHeight="1" x14ac:dyDescent="0.2">
      <c r="A111" s="296"/>
      <c r="B111" s="298"/>
      <c r="C111" s="298"/>
      <c r="D111" s="298"/>
      <c r="E111" s="298"/>
      <c r="F111" s="298"/>
      <c r="G111" s="319"/>
      <c r="H111" s="319"/>
      <c r="I111" s="319"/>
      <c r="J111" s="319"/>
      <c r="K111" s="319"/>
      <c r="L111" s="41"/>
      <c r="M111" s="41"/>
      <c r="N111" s="41"/>
    </row>
    <row r="112" spans="1:25" ht="19.5" customHeight="1" x14ac:dyDescent="0.2">
      <c r="A112" s="473" t="s">
        <v>508</v>
      </c>
      <c r="B112" s="473"/>
      <c r="C112" s="473"/>
      <c r="D112" s="473"/>
      <c r="E112" s="473"/>
      <c r="F112" s="473"/>
      <c r="G112" s="473"/>
      <c r="H112" s="473"/>
      <c r="I112" s="473"/>
      <c r="J112" s="473"/>
      <c r="K112" s="473"/>
      <c r="L112" s="41"/>
      <c r="M112" s="41"/>
      <c r="N112" s="41"/>
    </row>
    <row r="113" spans="1:23" ht="14.25" customHeight="1" x14ac:dyDescent="0.2">
      <c r="A113" s="301" t="s">
        <v>100</v>
      </c>
      <c r="B113" s="441" t="s">
        <v>101</v>
      </c>
      <c r="C113" s="441"/>
      <c r="D113" s="441"/>
      <c r="E113" s="320"/>
      <c r="F113" s="320"/>
      <c r="G113" s="44"/>
      <c r="H113" s="44"/>
      <c r="I113" s="44"/>
      <c r="J113" s="320"/>
      <c r="K113" s="320"/>
      <c r="L113" s="41"/>
      <c r="M113" s="41"/>
      <c r="N113" s="41"/>
    </row>
    <row r="114" spans="1:23" ht="14.25" customHeight="1" x14ac:dyDescent="0.2">
      <c r="A114" s="301" t="s">
        <v>100</v>
      </c>
      <c r="B114" s="441" t="s">
        <v>103</v>
      </c>
      <c r="C114" s="441"/>
      <c r="D114" s="441"/>
      <c r="E114" s="441"/>
      <c r="F114" s="441"/>
      <c r="G114" s="441"/>
      <c r="H114" s="532" t="s">
        <v>634</v>
      </c>
      <c r="I114" s="532"/>
      <c r="J114" s="532"/>
      <c r="K114" s="532"/>
      <c r="L114" s="532"/>
      <c r="M114" s="532"/>
      <c r="N114" s="532"/>
      <c r="O114" s="532"/>
      <c r="P114" s="532"/>
      <c r="Q114" s="532"/>
      <c r="R114" s="532"/>
      <c r="S114" s="532"/>
      <c r="T114" s="532"/>
      <c r="U114" s="532"/>
      <c r="V114" s="532"/>
      <c r="W114" s="532"/>
    </row>
    <row r="115" spans="1:23" s="310" customFormat="1" ht="30" customHeight="1" x14ac:dyDescent="0.2">
      <c r="A115" s="488" t="s">
        <v>509</v>
      </c>
      <c r="B115" s="488"/>
      <c r="C115" s="488"/>
      <c r="D115" s="488"/>
      <c r="E115" s="488"/>
      <c r="F115" s="488"/>
      <c r="G115" s="488"/>
      <c r="H115" s="488"/>
      <c r="I115" s="488"/>
      <c r="J115" s="488"/>
      <c r="K115" s="488"/>
      <c r="L115" s="488"/>
      <c r="M115" s="488"/>
      <c r="N115" s="488"/>
      <c r="O115" s="488"/>
      <c r="P115" s="488"/>
      <c r="Q115" s="488"/>
      <c r="R115" s="488"/>
      <c r="S115" s="488"/>
      <c r="T115" s="488"/>
      <c r="U115" s="488"/>
      <c r="V115" s="488"/>
      <c r="W115" s="488"/>
    </row>
    <row r="116" spans="1:23" ht="14.25" customHeight="1" x14ac:dyDescent="0.2">
      <c r="A116" s="417" t="s">
        <v>100</v>
      </c>
      <c r="B116" s="44" t="s">
        <v>101</v>
      </c>
      <c r="C116" s="41"/>
      <c r="D116" s="320"/>
      <c r="E116" s="320"/>
      <c r="F116" s="320"/>
      <c r="G116" s="44"/>
      <c r="H116" s="44"/>
      <c r="I116" s="44"/>
      <c r="J116" s="320"/>
      <c r="K116" s="320"/>
      <c r="L116" s="41"/>
      <c r="M116" s="41"/>
      <c r="N116" s="41"/>
    </row>
    <row r="117" spans="1:23" ht="14.25" customHeight="1" x14ac:dyDescent="0.2">
      <c r="A117" s="417" t="s">
        <v>100</v>
      </c>
      <c r="B117" s="45" t="s">
        <v>523</v>
      </c>
      <c r="C117" s="45"/>
      <c r="D117" s="45"/>
      <c r="E117" s="45"/>
      <c r="F117" s="45"/>
      <c r="G117" s="45"/>
      <c r="H117" s="45"/>
      <c r="I117" s="44"/>
      <c r="J117" s="44"/>
      <c r="K117" s="44"/>
      <c r="L117" s="41"/>
      <c r="M117" s="41"/>
      <c r="N117" s="41"/>
      <c r="Q117" s="538" t="s">
        <v>133</v>
      </c>
      <c r="R117" s="538"/>
    </row>
    <row r="118" spans="1:23" ht="27" customHeight="1" x14ac:dyDescent="0.2">
      <c r="A118" s="328"/>
      <c r="B118" s="447" t="s">
        <v>524</v>
      </c>
      <c r="C118" s="447"/>
      <c r="D118" s="447"/>
      <c r="E118" s="447"/>
      <c r="F118" s="447"/>
      <c r="G118" s="447"/>
      <c r="H118" s="447"/>
      <c r="I118" s="447"/>
      <c r="J118" s="447"/>
      <c r="K118" s="539" t="s">
        <v>635</v>
      </c>
      <c r="L118" s="539"/>
      <c r="M118" s="539"/>
      <c r="N118" s="539"/>
      <c r="O118" s="539"/>
      <c r="P118" s="539"/>
      <c r="Q118" s="538"/>
      <c r="R118" s="538"/>
      <c r="S118" s="532" t="s">
        <v>592</v>
      </c>
      <c r="T118" s="532"/>
      <c r="U118" s="532"/>
      <c r="V118" s="532"/>
      <c r="W118" s="532"/>
    </row>
    <row r="119" spans="1:23" ht="30" customHeight="1" x14ac:dyDescent="0.2">
      <c r="A119" s="529" t="s">
        <v>53</v>
      </c>
      <c r="B119" s="529"/>
      <c r="C119" s="529"/>
      <c r="D119" s="529"/>
      <c r="E119" s="529"/>
      <c r="F119" s="529"/>
      <c r="G119" s="529"/>
      <c r="H119" s="529"/>
      <c r="I119" s="529"/>
      <c r="J119" s="229"/>
      <c r="K119" s="229"/>
      <c r="L119" s="41"/>
      <c r="M119" s="41"/>
      <c r="N119" s="41"/>
      <c r="Q119" s="523" t="s">
        <v>104</v>
      </c>
      <c r="R119" s="448"/>
      <c r="S119" s="448"/>
      <c r="T119" s="523" t="str">
        <f>N1</f>
        <v>……………………..</v>
      </c>
      <c r="U119" s="523"/>
      <c r="V119" s="523"/>
      <c r="W119" s="523"/>
    </row>
    <row r="120" spans="1:23" ht="33.75" customHeight="1" x14ac:dyDescent="0.2">
      <c r="A120" s="443" t="s">
        <v>705</v>
      </c>
      <c r="B120" s="443"/>
      <c r="C120" s="443"/>
      <c r="D120" s="443"/>
      <c r="E120" s="443"/>
      <c r="F120" s="443"/>
      <c r="G120" s="443"/>
      <c r="H120" s="443"/>
      <c r="I120" s="443"/>
      <c r="J120" s="443"/>
      <c r="K120" s="443"/>
      <c r="L120" s="443"/>
      <c r="M120" s="443"/>
      <c r="N120" s="443"/>
      <c r="O120" s="443"/>
      <c r="P120" s="443"/>
      <c r="Q120" s="443"/>
      <c r="R120" s="443"/>
      <c r="S120" s="443"/>
      <c r="T120" s="443"/>
      <c r="U120" s="443"/>
      <c r="V120" s="443"/>
      <c r="W120" s="443"/>
    </row>
    <row r="121" spans="1:23" ht="9" customHeight="1" x14ac:dyDescent="0.2">
      <c r="A121" s="311"/>
      <c r="B121" s="234"/>
      <c r="C121" s="234"/>
      <c r="D121" s="234"/>
      <c r="E121" s="234"/>
      <c r="F121" s="234"/>
      <c r="G121" s="234"/>
      <c r="H121" s="234"/>
      <c r="I121" s="229"/>
      <c r="J121" s="229"/>
      <c r="K121" s="229"/>
      <c r="L121" s="41"/>
      <c r="M121" s="41"/>
      <c r="N121" s="41"/>
    </row>
    <row r="122" spans="1:23" ht="27" customHeight="1" thickBot="1" x14ac:dyDescent="0.25">
      <c r="A122" s="526" t="s">
        <v>36</v>
      </c>
      <c r="B122" s="526"/>
      <c r="C122" s="526"/>
      <c r="D122" s="526"/>
      <c r="E122" s="526"/>
      <c r="F122" s="526"/>
      <c r="G122" s="526"/>
      <c r="H122" s="526"/>
      <c r="I122" s="526"/>
      <c r="J122" s="293" t="s">
        <v>612</v>
      </c>
      <c r="K122" s="525" t="s">
        <v>611</v>
      </c>
      <c r="L122" s="525"/>
      <c r="M122" s="294" t="s">
        <v>613</v>
      </c>
      <c r="N122" s="41"/>
    </row>
    <row r="123" spans="1:23" ht="21.75" customHeight="1" thickBot="1" x14ac:dyDescent="0.25">
      <c r="A123" s="231"/>
      <c r="B123" s="231"/>
      <c r="C123" s="231"/>
      <c r="D123" s="527" t="s">
        <v>70</v>
      </c>
      <c r="E123" s="527"/>
      <c r="F123" s="527"/>
      <c r="G123" s="527"/>
      <c r="H123" s="527"/>
      <c r="I123" s="528"/>
      <c r="J123" s="327">
        <v>1</v>
      </c>
      <c r="K123" s="495" t="s">
        <v>599</v>
      </c>
      <c r="L123" s="495"/>
      <c r="M123" s="287">
        <v>2022</v>
      </c>
      <c r="N123" s="41"/>
    </row>
    <row r="124" spans="1:23" ht="18.75" customHeight="1" x14ac:dyDescent="0.2">
      <c r="G124" s="39"/>
      <c r="H124" s="39"/>
      <c r="I124" s="325"/>
    </row>
    <row r="125" spans="1:23" ht="15" customHeight="1" x14ac:dyDescent="0.2">
      <c r="K125" s="39" t="s">
        <v>37</v>
      </c>
      <c r="M125" s="39"/>
      <c r="N125" s="39"/>
      <c r="O125" s="39"/>
      <c r="P125" s="39"/>
      <c r="Q125" s="39"/>
      <c r="R125" s="39"/>
      <c r="S125" s="39"/>
      <c r="T125" s="44"/>
      <c r="U125" s="44"/>
      <c r="V125" s="44"/>
      <c r="W125" s="41"/>
    </row>
    <row r="126" spans="1:23" ht="23.25" customHeight="1" x14ac:dyDescent="0.2">
      <c r="A126" s="447" t="s">
        <v>636</v>
      </c>
      <c r="B126" s="447"/>
      <c r="C126" s="447"/>
      <c r="D126" s="447"/>
      <c r="E126" s="447"/>
      <c r="F126" s="447"/>
      <c r="G126" s="447"/>
      <c r="H126" s="447"/>
      <c r="I126" s="447"/>
      <c r="K126" s="295" t="s">
        <v>76</v>
      </c>
      <c r="L126" s="447" t="s">
        <v>552</v>
      </c>
      <c r="M126" s="447"/>
      <c r="N126" s="447"/>
      <c r="O126" s="447"/>
      <c r="P126" s="218" t="s">
        <v>543</v>
      </c>
      <c r="Q126" s="447" t="s">
        <v>637</v>
      </c>
      <c r="R126" s="447"/>
      <c r="S126" s="447"/>
      <c r="T126" s="447"/>
      <c r="U126" s="447"/>
      <c r="V126" s="447"/>
      <c r="W126" s="45"/>
    </row>
    <row r="127" spans="1:23" ht="23.25" customHeight="1" x14ac:dyDescent="0.2">
      <c r="A127" s="461" t="s">
        <v>522</v>
      </c>
      <c r="B127" s="461"/>
      <c r="C127" s="461"/>
      <c r="D127" s="461"/>
      <c r="E127" s="461"/>
      <c r="F127" s="461"/>
      <c r="G127" s="461"/>
      <c r="H127" s="461"/>
      <c r="I127" s="461"/>
      <c r="K127" s="295" t="s">
        <v>75</v>
      </c>
      <c r="L127" s="447" t="s">
        <v>552</v>
      </c>
      <c r="M127" s="447"/>
      <c r="N127" s="447"/>
      <c r="O127" s="447"/>
      <c r="P127" s="218" t="s">
        <v>544</v>
      </c>
      <c r="Q127" s="447" t="s">
        <v>637</v>
      </c>
      <c r="R127" s="447"/>
      <c r="S127" s="447"/>
      <c r="T127" s="447"/>
      <c r="U127" s="447"/>
      <c r="V127" s="447"/>
      <c r="W127" s="41"/>
    </row>
    <row r="128" spans="1:23" ht="23.25" customHeight="1" x14ac:dyDescent="0.2">
      <c r="K128" s="295" t="s">
        <v>74</v>
      </c>
      <c r="L128" s="447" t="s">
        <v>552</v>
      </c>
      <c r="M128" s="447"/>
      <c r="N128" s="447"/>
      <c r="O128" s="447"/>
      <c r="P128" s="218" t="s">
        <v>545</v>
      </c>
      <c r="Q128" s="447" t="s">
        <v>637</v>
      </c>
      <c r="R128" s="447"/>
      <c r="S128" s="447"/>
      <c r="T128" s="447"/>
      <c r="U128" s="447"/>
      <c r="V128" s="447"/>
      <c r="W128" s="44"/>
    </row>
    <row r="129" spans="1:23" ht="23.25" customHeight="1" x14ac:dyDescent="0.2">
      <c r="K129" s="295" t="s">
        <v>73</v>
      </c>
      <c r="L129" s="447" t="s">
        <v>552</v>
      </c>
      <c r="M129" s="447"/>
      <c r="N129" s="447"/>
      <c r="O129" s="447"/>
      <c r="P129" s="218" t="s">
        <v>546</v>
      </c>
      <c r="Q129" s="447" t="s">
        <v>637</v>
      </c>
      <c r="R129" s="447"/>
      <c r="S129" s="447"/>
      <c r="T129" s="447"/>
      <c r="U129" s="447"/>
      <c r="V129" s="447"/>
      <c r="W129" s="44"/>
    </row>
    <row r="130" spans="1:23" ht="23.25" customHeight="1" x14ac:dyDescent="0.2">
      <c r="K130" s="295" t="s">
        <v>69</v>
      </c>
      <c r="L130" s="447" t="s">
        <v>552</v>
      </c>
      <c r="M130" s="447"/>
      <c r="N130" s="447"/>
      <c r="O130" s="447"/>
      <c r="P130" s="218" t="s">
        <v>547</v>
      </c>
      <c r="Q130" s="447" t="s">
        <v>637</v>
      </c>
      <c r="R130" s="447"/>
      <c r="S130" s="447"/>
      <c r="T130" s="447"/>
      <c r="U130" s="447"/>
      <c r="V130" s="447"/>
      <c r="W130" s="44"/>
    </row>
    <row r="131" spans="1:23" ht="7.5" customHeight="1" x14ac:dyDescent="0.2">
      <c r="A131" s="44"/>
      <c r="B131" s="39"/>
      <c r="C131" s="39"/>
      <c r="D131" s="39"/>
      <c r="E131" s="39"/>
      <c r="F131" s="39"/>
      <c r="G131" s="39"/>
      <c r="H131" s="302"/>
      <c r="L131" s="44"/>
      <c r="M131" s="44"/>
      <c r="N131" s="44"/>
    </row>
    <row r="132" spans="1:23" ht="12.75" customHeight="1" x14ac:dyDescent="0.2">
      <c r="J132" s="44"/>
      <c r="K132" s="44"/>
      <c r="L132" s="44"/>
      <c r="M132" s="44"/>
      <c r="N132" s="44"/>
    </row>
    <row r="133" spans="1:23" ht="5.25" customHeight="1" x14ac:dyDescent="0.2">
      <c r="A133" s="311"/>
      <c r="B133" s="234"/>
      <c r="C133" s="234"/>
      <c r="D133" s="234"/>
      <c r="E133" s="234"/>
      <c r="F133" s="234"/>
      <c r="G133" s="304"/>
      <c r="H133" s="44"/>
      <c r="I133" s="44"/>
      <c r="J133" s="44"/>
      <c r="K133" s="44"/>
      <c r="L133" s="45"/>
      <c r="M133" s="45"/>
      <c r="N133" s="45"/>
    </row>
    <row r="134" spans="1:23" ht="34.5" customHeight="1" x14ac:dyDescent="0.2">
      <c r="A134" s="427" t="s">
        <v>574</v>
      </c>
      <c r="B134" s="427"/>
      <c r="C134" s="427"/>
      <c r="D134" s="427"/>
      <c r="E134" s="427"/>
      <c r="F134" s="427"/>
      <c r="G134" s="427"/>
      <c r="H134" s="427"/>
      <c r="I134" s="427"/>
      <c r="J134" s="427"/>
      <c r="K134" s="427"/>
      <c r="L134" s="427"/>
      <c r="M134" s="427"/>
      <c r="N134" s="427"/>
      <c r="O134" s="427"/>
      <c r="P134" s="427"/>
      <c r="Q134" s="427"/>
      <c r="R134" s="427"/>
      <c r="S134" s="427"/>
      <c r="T134" s="427"/>
      <c r="U134" s="427"/>
      <c r="V134" s="427"/>
      <c r="W134" s="427"/>
    </row>
    <row r="135" spans="1:23" ht="6.75" customHeight="1" x14ac:dyDescent="0.2">
      <c r="A135" s="39"/>
      <c r="B135" s="39"/>
      <c r="C135" s="39"/>
      <c r="D135" s="39"/>
      <c r="E135" s="39"/>
      <c r="F135" s="39"/>
      <c r="G135" s="39"/>
      <c r="H135" s="44"/>
      <c r="I135" s="44"/>
      <c r="J135" s="44"/>
      <c r="K135" s="44"/>
      <c r="L135" s="49"/>
      <c r="M135" s="49"/>
      <c r="N135" s="49"/>
      <c r="W135" s="321"/>
    </row>
    <row r="136" spans="1:23" ht="26.25" customHeight="1" x14ac:dyDescent="0.2">
      <c r="A136" s="452" t="s">
        <v>562</v>
      </c>
      <c r="B136" s="453"/>
      <c r="C136" s="453"/>
      <c r="D136" s="453"/>
      <c r="E136" s="453"/>
      <c r="F136" s="453"/>
      <c r="G136" s="453"/>
      <c r="H136" s="453"/>
      <c r="I136" s="454"/>
      <c r="M136" s="445" t="s">
        <v>71</v>
      </c>
      <c r="N136" s="445"/>
      <c r="O136" s="445"/>
      <c r="P136" s="445"/>
      <c r="Q136" s="445"/>
      <c r="R136" s="445"/>
      <c r="S136" s="449"/>
      <c r="T136" s="450"/>
      <c r="U136" s="450"/>
      <c r="V136" s="450"/>
      <c r="W136" s="451"/>
    </row>
    <row r="137" spans="1:23" ht="15" customHeight="1" x14ac:dyDescent="0.2">
      <c r="A137" s="455"/>
      <c r="B137" s="456"/>
      <c r="C137" s="456"/>
      <c r="D137" s="456"/>
      <c r="E137" s="456"/>
      <c r="F137" s="456"/>
      <c r="G137" s="456"/>
      <c r="H137" s="456"/>
      <c r="I137" s="457"/>
      <c r="M137" s="445" t="s">
        <v>638</v>
      </c>
      <c r="N137" s="445"/>
      <c r="O137" s="445"/>
      <c r="P137" s="445"/>
      <c r="Q137" s="445"/>
      <c r="R137" s="445"/>
      <c r="S137" s="445"/>
      <c r="T137" s="445"/>
      <c r="U137" s="303"/>
    </row>
    <row r="138" spans="1:23" ht="15" customHeight="1" x14ac:dyDescent="0.2">
      <c r="A138" s="455"/>
      <c r="B138" s="456"/>
      <c r="C138" s="456"/>
      <c r="D138" s="456"/>
      <c r="E138" s="456"/>
      <c r="F138" s="456"/>
      <c r="G138" s="456"/>
      <c r="H138" s="456"/>
      <c r="I138" s="457"/>
      <c r="J138" s="311"/>
      <c r="K138" s="296"/>
    </row>
    <row r="139" spans="1:23" ht="15" customHeight="1" x14ac:dyDescent="0.2">
      <c r="A139" s="455"/>
      <c r="B139" s="456"/>
      <c r="C139" s="456"/>
      <c r="D139" s="456"/>
      <c r="E139" s="456"/>
      <c r="F139" s="456"/>
      <c r="G139" s="456"/>
      <c r="H139" s="456"/>
      <c r="I139" s="457"/>
      <c r="J139" s="44"/>
      <c r="K139" s="44"/>
    </row>
    <row r="140" spans="1:23" ht="18" customHeight="1" x14ac:dyDescent="0.2">
      <c r="A140" s="455"/>
      <c r="B140" s="456"/>
      <c r="C140" s="456"/>
      <c r="D140" s="456"/>
      <c r="E140" s="456"/>
      <c r="F140" s="456"/>
      <c r="G140" s="456"/>
      <c r="H140" s="456"/>
      <c r="I140" s="457"/>
      <c r="Q140" s="45"/>
      <c r="R140" s="45"/>
      <c r="S140" s="447"/>
      <c r="T140" s="447"/>
      <c r="U140" s="447"/>
      <c r="V140" s="447"/>
      <c r="W140" s="447"/>
    </row>
    <row r="141" spans="1:23" ht="11.25" customHeight="1" x14ac:dyDescent="0.2">
      <c r="A141" s="455"/>
      <c r="B141" s="456"/>
      <c r="C141" s="456"/>
      <c r="D141" s="456"/>
      <c r="E141" s="456"/>
      <c r="F141" s="456"/>
      <c r="G141" s="456"/>
      <c r="H141" s="456"/>
      <c r="I141" s="457"/>
      <c r="N141" s="448" t="s">
        <v>594</v>
      </c>
      <c r="O141" s="448"/>
      <c r="P141" s="448"/>
      <c r="R141" s="448" t="s">
        <v>593</v>
      </c>
      <c r="S141" s="448"/>
      <c r="T141" s="448"/>
      <c r="U141" s="448"/>
      <c r="V141" s="448"/>
    </row>
    <row r="142" spans="1:23" ht="15.75" customHeight="1" x14ac:dyDescent="0.2">
      <c r="A142" s="455"/>
      <c r="B142" s="456"/>
      <c r="C142" s="456"/>
      <c r="D142" s="456"/>
      <c r="E142" s="456"/>
      <c r="F142" s="456"/>
      <c r="G142" s="456"/>
      <c r="H142" s="456"/>
      <c r="I142" s="457"/>
      <c r="O142" s="274" t="s">
        <v>595</v>
      </c>
      <c r="P142" s="302"/>
      <c r="R142" s="446" t="s">
        <v>596</v>
      </c>
      <c r="S142" s="446"/>
      <c r="T142" s="446"/>
      <c r="U142" s="446"/>
      <c r="V142" s="446"/>
    </row>
    <row r="143" spans="1:23" ht="15" customHeight="1" x14ac:dyDescent="0.2">
      <c r="A143" s="458"/>
      <c r="B143" s="459"/>
      <c r="C143" s="459"/>
      <c r="D143" s="459"/>
      <c r="E143" s="459"/>
      <c r="F143" s="459"/>
      <c r="G143" s="459"/>
      <c r="H143" s="459"/>
      <c r="I143" s="460"/>
      <c r="J143" s="44"/>
      <c r="K143" s="44"/>
    </row>
    <row r="144" spans="1:23" ht="15" customHeight="1" x14ac:dyDescent="0.2">
      <c r="A144" s="326"/>
      <c r="B144" s="326"/>
      <c r="C144" s="326"/>
      <c r="D144" s="326"/>
      <c r="E144" s="326"/>
      <c r="F144" s="326"/>
      <c r="G144" s="326"/>
    </row>
    <row r="145" spans="1:23" ht="3.95" customHeight="1" x14ac:dyDescent="0.2">
      <c r="A145" s="44"/>
      <c r="B145" s="44"/>
      <c r="C145" s="44"/>
      <c r="D145" s="44"/>
      <c r="E145" s="44"/>
      <c r="F145" s="44"/>
      <c r="G145" s="44"/>
    </row>
    <row r="146" spans="1:23" ht="3.95" customHeight="1" x14ac:dyDescent="0.2">
      <c r="L146" s="329"/>
      <c r="M146" s="329"/>
    </row>
    <row r="147" spans="1:23" ht="6.6" customHeight="1" x14ac:dyDescent="0.2">
      <c r="J147" s="332"/>
      <c r="K147" s="332"/>
      <c r="L147" s="332"/>
      <c r="M147" s="332"/>
    </row>
    <row r="148" spans="1:23" ht="3.6" customHeight="1" x14ac:dyDescent="0.2"/>
    <row r="149" spans="1:23" x14ac:dyDescent="0.2">
      <c r="R149" s="523" t="s">
        <v>104</v>
      </c>
      <c r="S149" s="448"/>
      <c r="T149" s="448"/>
      <c r="U149" s="523" t="str">
        <f>N1</f>
        <v>……………………..</v>
      </c>
      <c r="V149" s="523"/>
      <c r="W149" s="523"/>
    </row>
    <row r="150" spans="1:23" x14ac:dyDescent="0.2">
      <c r="R150" s="448"/>
      <c r="S150" s="448"/>
      <c r="T150" s="448"/>
      <c r="U150" s="523"/>
      <c r="V150" s="523"/>
      <c r="W150" s="523"/>
    </row>
  </sheetData>
  <sheetProtection algorithmName="SHA-512" hashValue="IRZbZIA/hqJtTBKlkUxCY5bivermMKJaPPQZSSa+tbb8so8sbH2kN34q/xsXWbE8PjQuuBZf0byemA5+KoA1+w==" saltValue="3sZGS7mkdpysfXaxGK+ABA==" spinCount="100000" sheet="1" objects="1" scenarios="1"/>
  <mergeCells count="235">
    <mergeCell ref="Q117:R118"/>
    <mergeCell ref="B118:J118"/>
    <mergeCell ref="K118:P118"/>
    <mergeCell ref="S118:W118"/>
    <mergeCell ref="A101:E101"/>
    <mergeCell ref="F103:I103"/>
    <mergeCell ref="F104:I104"/>
    <mergeCell ref="A112:K112"/>
    <mergeCell ref="B113:D113"/>
    <mergeCell ref="U88:W88"/>
    <mergeCell ref="H114:W114"/>
    <mergeCell ref="A108:I108"/>
    <mergeCell ref="R94:T94"/>
    <mergeCell ref="R93:T93"/>
    <mergeCell ref="E100:F100"/>
    <mergeCell ref="A99:W99"/>
    <mergeCell ref="R97:T97"/>
    <mergeCell ref="B97:I97"/>
    <mergeCell ref="N97:Q97"/>
    <mergeCell ref="A100:D100"/>
    <mergeCell ref="A105:D105"/>
    <mergeCell ref="G105:I105"/>
    <mergeCell ref="J105:K105"/>
    <mergeCell ref="E105:F105"/>
    <mergeCell ref="A102:E102"/>
    <mergeCell ref="A104:E104"/>
    <mergeCell ref="F101:I101"/>
    <mergeCell ref="F102:I102"/>
    <mergeCell ref="R92:T92"/>
    <mergeCell ref="B92:I92"/>
    <mergeCell ref="B93:I93"/>
    <mergeCell ref="B94:I94"/>
    <mergeCell ref="B95:I95"/>
    <mergeCell ref="T119:W119"/>
    <mergeCell ref="U149:W150"/>
    <mergeCell ref="U62:W63"/>
    <mergeCell ref="U61:W61"/>
    <mergeCell ref="U90:W90"/>
    <mergeCell ref="Q119:S119"/>
    <mergeCell ref="R149:T150"/>
    <mergeCell ref="A120:W120"/>
    <mergeCell ref="K123:L123"/>
    <mergeCell ref="K122:L122"/>
    <mergeCell ref="A122:I122"/>
    <mergeCell ref="D123:I123"/>
    <mergeCell ref="A126:I126"/>
    <mergeCell ref="Q126:V126"/>
    <mergeCell ref="L126:O126"/>
    <mergeCell ref="A119:I119"/>
    <mergeCell ref="J97:L97"/>
    <mergeCell ref="A106:W106"/>
    <mergeCell ref="J107:L107"/>
    <mergeCell ref="A115:W115"/>
    <mergeCell ref="J108:K108"/>
    <mergeCell ref="H110:W110"/>
    <mergeCell ref="B114:G114"/>
    <mergeCell ref="A103:E103"/>
    <mergeCell ref="B96:I96"/>
    <mergeCell ref="N92:Q92"/>
    <mergeCell ref="N93:Q93"/>
    <mergeCell ref="N94:Q94"/>
    <mergeCell ref="N95:Q95"/>
    <mergeCell ref="N96:Q96"/>
    <mergeCell ref="J96:L96"/>
    <mergeCell ref="R96:T96"/>
    <mergeCell ref="R95:T95"/>
    <mergeCell ref="R21:U21"/>
    <mergeCell ref="R22:U22"/>
    <mergeCell ref="A59:M59"/>
    <mergeCell ref="R23:U23"/>
    <mergeCell ref="R24:U24"/>
    <mergeCell ref="R25:U25"/>
    <mergeCell ref="J34:N34"/>
    <mergeCell ref="A43:M43"/>
    <mergeCell ref="B40:E40"/>
    <mergeCell ref="T40:V40"/>
    <mergeCell ref="N22:P22"/>
    <mergeCell ref="N23:P23"/>
    <mergeCell ref="N24:P24"/>
    <mergeCell ref="A27:W27"/>
    <mergeCell ref="A28:F28"/>
    <mergeCell ref="G28:I28"/>
    <mergeCell ref="N25:P25"/>
    <mergeCell ref="H41:R41"/>
    <mergeCell ref="B25:G25"/>
    <mergeCell ref="A55:L55"/>
    <mergeCell ref="A56:M56"/>
    <mergeCell ref="B23:G23"/>
    <mergeCell ref="B24:G24"/>
    <mergeCell ref="I21:K21"/>
    <mergeCell ref="A71:M71"/>
    <mergeCell ref="A72:M72"/>
    <mergeCell ref="A64:P64"/>
    <mergeCell ref="A68:W68"/>
    <mergeCell ref="I90:J90"/>
    <mergeCell ref="J79:K79"/>
    <mergeCell ref="J80:K80"/>
    <mergeCell ref="J81:K81"/>
    <mergeCell ref="J82:K82"/>
    <mergeCell ref="A70:B70"/>
    <mergeCell ref="C70:F70"/>
    <mergeCell ref="R90:S90"/>
    <mergeCell ref="G70:H70"/>
    <mergeCell ref="P66:Q66"/>
    <mergeCell ref="A66:M66"/>
    <mergeCell ref="N66:O66"/>
    <mergeCell ref="A84:W84"/>
    <mergeCell ref="A78:H78"/>
    <mergeCell ref="A73:M73"/>
    <mergeCell ref="A74:M74"/>
    <mergeCell ref="A75:M75"/>
    <mergeCell ref="A77:W77"/>
    <mergeCell ref="J78:L78"/>
    <mergeCell ref="A69:W69"/>
    <mergeCell ref="A13:L13"/>
    <mergeCell ref="Q13:R13"/>
    <mergeCell ref="S13:V13"/>
    <mergeCell ref="M13:P13"/>
    <mergeCell ref="A17:D17"/>
    <mergeCell ref="A15:W15"/>
    <mergeCell ref="A18:C18"/>
    <mergeCell ref="D18:G18"/>
    <mergeCell ref="L16:P16"/>
    <mergeCell ref="J18:M18"/>
    <mergeCell ref="O18:P18"/>
    <mergeCell ref="R16:U16"/>
    <mergeCell ref="B39:D39"/>
    <mergeCell ref="B21:G21"/>
    <mergeCell ref="B22:G22"/>
    <mergeCell ref="A48:M48"/>
    <mergeCell ref="A50:M50"/>
    <mergeCell ref="A51:M51"/>
    <mergeCell ref="P29:Q29"/>
    <mergeCell ref="P30:Q30"/>
    <mergeCell ref="I22:K22"/>
    <mergeCell ref="I23:K23"/>
    <mergeCell ref="I24:K24"/>
    <mergeCell ref="N21:P21"/>
    <mergeCell ref="B30:D30"/>
    <mergeCell ref="B34:F34"/>
    <mergeCell ref="A60:M60"/>
    <mergeCell ref="A61:M61"/>
    <mergeCell ref="A62:M62"/>
    <mergeCell ref="A67:K67"/>
    <mergeCell ref="A53:M53"/>
    <mergeCell ref="O62:P62"/>
    <mergeCell ref="A16:K16"/>
    <mergeCell ref="A12:C12"/>
    <mergeCell ref="D12:G12"/>
    <mergeCell ref="J32:N32"/>
    <mergeCell ref="J33:N33"/>
    <mergeCell ref="B36:F36"/>
    <mergeCell ref="A45:M45"/>
    <mergeCell ref="A29:M29"/>
    <mergeCell ref="I30:N30"/>
    <mergeCell ref="B35:H35"/>
    <mergeCell ref="I25:K25"/>
    <mergeCell ref="J35:N35"/>
    <mergeCell ref="B31:F31"/>
    <mergeCell ref="B32:F32"/>
    <mergeCell ref="B33:F33"/>
    <mergeCell ref="A38:M38"/>
    <mergeCell ref="B19:C19"/>
    <mergeCell ref="H40:Q40"/>
    <mergeCell ref="A2:G2"/>
    <mergeCell ref="K1:M1"/>
    <mergeCell ref="N1:P1"/>
    <mergeCell ref="A1:G1"/>
    <mergeCell ref="A10:D10"/>
    <mergeCell ref="F10:H10"/>
    <mergeCell ref="J10:K10"/>
    <mergeCell ref="A8:F8"/>
    <mergeCell ref="G8:K8"/>
    <mergeCell ref="A6:W6"/>
    <mergeCell ref="S1:U1"/>
    <mergeCell ref="A9:F9"/>
    <mergeCell ref="G9:K9"/>
    <mergeCell ref="L8:Q8"/>
    <mergeCell ref="A3:W3"/>
    <mergeCell ref="C4:H4"/>
    <mergeCell ref="N4:P4"/>
    <mergeCell ref="C5:H5"/>
    <mergeCell ref="N5:P5"/>
    <mergeCell ref="R8:X8"/>
    <mergeCell ref="H88:J88"/>
    <mergeCell ref="B90:C90"/>
    <mergeCell ref="A88:F88"/>
    <mergeCell ref="N85:O85"/>
    <mergeCell ref="J92:L92"/>
    <mergeCell ref="J93:L93"/>
    <mergeCell ref="J94:L94"/>
    <mergeCell ref="J95:L95"/>
    <mergeCell ref="A85:M85"/>
    <mergeCell ref="A127:I127"/>
    <mergeCell ref="Q127:V127"/>
    <mergeCell ref="Q128:V128"/>
    <mergeCell ref="Q129:V129"/>
    <mergeCell ref="Q130:V130"/>
    <mergeCell ref="L127:O127"/>
    <mergeCell ref="L128:O128"/>
    <mergeCell ref="L129:O129"/>
    <mergeCell ref="L130:O130"/>
    <mergeCell ref="M136:R136"/>
    <mergeCell ref="R142:V142"/>
    <mergeCell ref="S140:W140"/>
    <mergeCell ref="N141:P141"/>
    <mergeCell ref="R141:V141"/>
    <mergeCell ref="M137:T137"/>
    <mergeCell ref="S136:W136"/>
    <mergeCell ref="A136:I143"/>
    <mergeCell ref="A134:W134"/>
    <mergeCell ref="A11:O11"/>
    <mergeCell ref="R30:S30"/>
    <mergeCell ref="T66:X66"/>
    <mergeCell ref="R66:S66"/>
    <mergeCell ref="T53:X53"/>
    <mergeCell ref="T48:X48"/>
    <mergeCell ref="T43:X43"/>
    <mergeCell ref="R43:S43"/>
    <mergeCell ref="R48:S48"/>
    <mergeCell ref="R53:S53"/>
    <mergeCell ref="A58:M58"/>
    <mergeCell ref="O43:P43"/>
    <mergeCell ref="O45:P45"/>
    <mergeCell ref="O46:P46"/>
    <mergeCell ref="O48:P48"/>
    <mergeCell ref="O50:P50"/>
    <mergeCell ref="O53:P53"/>
    <mergeCell ref="O51:P51"/>
    <mergeCell ref="O55:P55"/>
    <mergeCell ref="O56:P56"/>
    <mergeCell ref="O59:P59"/>
    <mergeCell ref="O60:P60"/>
    <mergeCell ref="O61:P61"/>
    <mergeCell ref="J36:N36"/>
  </mergeCells>
  <dataValidations count="2">
    <dataValidation type="list" allowBlank="1" showInputMessage="1" showErrorMessage="1" sqref="V1" xr:uid="{00000000-0002-0000-0000-000000000000}">
      <formula1>Regiony</formula1>
    </dataValidation>
    <dataValidation allowBlank="1" showInputMessage="1" showErrorMessage="1" prompt="Wartość powierzchni równa lub większa od powierzchni upraw w gospodarstwie." sqref="N75" xr:uid="{00000000-0002-0000-0000-000001000000}"/>
  </dataValidations>
  <pageMargins left="0.70866141732283472" right="0.59055118110236227" top="0.43307086614173229" bottom="0.47453703703703703" header="0.31496062992125984" footer="0.31496062992125984"/>
  <pageSetup paperSize="9" orientation="landscape" r:id="rId1"/>
  <headerFooter differentFirst="1">
    <oddFooter>&amp;C &amp;P</oddFooter>
    <firstFooter>&amp;C &amp;P</first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2000000}">
          <x14:formula1>
            <xm:f>Kalendarz!$B$3:$B$14</xm:f>
          </x14:formula1>
          <xm:sqref>P30:Q30 K123:L123</xm:sqref>
        </x14:dataValidation>
        <x14:dataValidation type="list" allowBlank="1" showInputMessage="1" showErrorMessage="1" xr:uid="{00000000-0002-0000-0000-000003000000}">
          <x14:formula1>
            <xm:f>Kalendarz!$F$3:$F$33</xm:f>
          </x14:formula1>
          <xm:sqref>O30 J123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XFC730"/>
  <sheetViews>
    <sheetView topLeftCell="K124" zoomScale="80" zoomScaleNormal="80" zoomScaleSheetLayoutView="100" workbookViewId="0">
      <selection activeCell="K1" sqref="K1"/>
    </sheetView>
  </sheetViews>
  <sheetFormatPr defaultColWidth="0" defaultRowHeight="15" zeroHeight="1" x14ac:dyDescent="0.25"/>
  <cols>
    <col min="1" max="1" width="8.7109375" style="61" hidden="1" customWidth="1"/>
    <col min="2" max="2" width="13.140625" style="61" hidden="1" customWidth="1"/>
    <col min="3" max="3" width="26" style="61" hidden="1" customWidth="1"/>
    <col min="4" max="10" width="8.7109375" style="61" hidden="1" customWidth="1"/>
    <col min="11" max="11" width="70.85546875" style="61" customWidth="1"/>
    <col min="12" max="12" width="8.85546875" style="61" customWidth="1"/>
    <col min="13" max="13" width="8.85546875" style="61" hidden="1" customWidth="1"/>
    <col min="14" max="14" width="11.5703125" style="61" hidden="1" customWidth="1"/>
    <col min="15" max="23" width="8.85546875" style="61" hidden="1" customWidth="1"/>
    <col min="24" max="24" width="8.85546875" hidden="1" customWidth="1"/>
    <col min="25" max="26" width="8.85546875" style="61" hidden="1" customWidth="1"/>
    <col min="27" max="16382" width="8.85546875" style="61" hidden="1"/>
    <col min="16383" max="16383" width="1.140625" style="61" hidden="1" customWidth="1"/>
    <col min="16384" max="16384" width="3.42578125" style="61" hidden="1" customWidth="1"/>
  </cols>
  <sheetData>
    <row r="1" spans="1:23" x14ac:dyDescent="0.25"/>
    <row r="2" spans="1:23" ht="16.5" x14ac:dyDescent="0.3">
      <c r="A2" s="163" t="s">
        <v>140</v>
      </c>
      <c r="B2" s="163" t="s">
        <v>461</v>
      </c>
      <c r="C2" s="163" t="s">
        <v>141</v>
      </c>
      <c r="D2" s="163" t="s">
        <v>142</v>
      </c>
      <c r="E2" s="163" t="s">
        <v>143</v>
      </c>
      <c r="F2" s="163" t="s">
        <v>144</v>
      </c>
      <c r="G2" s="163" t="s">
        <v>145</v>
      </c>
      <c r="H2" s="61" t="s">
        <v>460</v>
      </c>
      <c r="I2" s="164"/>
      <c r="J2" s="163" t="s">
        <v>140</v>
      </c>
      <c r="K2" s="163" t="s">
        <v>141</v>
      </c>
      <c r="L2" s="163" t="s">
        <v>142</v>
      </c>
      <c r="M2" s="163" t="s">
        <v>143</v>
      </c>
      <c r="N2" s="163" t="s">
        <v>144</v>
      </c>
      <c r="O2" s="163" t="s">
        <v>145</v>
      </c>
      <c r="P2" s="61" t="s">
        <v>577</v>
      </c>
      <c r="Q2" s="163" t="s">
        <v>140</v>
      </c>
      <c r="R2" s="163" t="s">
        <v>141</v>
      </c>
      <c r="S2" s="163" t="s">
        <v>142</v>
      </c>
      <c r="T2" s="163" t="s">
        <v>143</v>
      </c>
      <c r="U2" s="163" t="s">
        <v>144</v>
      </c>
      <c r="V2" s="163" t="s">
        <v>145</v>
      </c>
    </row>
    <row r="3" spans="1:23" ht="16.5" x14ac:dyDescent="0.3">
      <c r="A3" s="165" t="s">
        <v>146</v>
      </c>
      <c r="B3" s="165" t="e">
        <f>[1]!Tabela_NS_S_OUT[[#This Row],[FADN_REG]]&amp;[1]!Tabela_NS_S_OUT[[#This Row],[NAZWA]]</f>
        <v>#REF!</v>
      </c>
      <c r="C3" s="165" t="s">
        <v>147</v>
      </c>
      <c r="D3" s="165" t="s">
        <v>148</v>
      </c>
      <c r="E3" s="165" t="s">
        <v>126</v>
      </c>
      <c r="F3" s="166">
        <v>51.335299999999997</v>
      </c>
      <c r="G3" s="166">
        <v>63.554099999999998</v>
      </c>
      <c r="I3" s="167"/>
      <c r="J3" s="420" t="s">
        <v>146</v>
      </c>
      <c r="K3" s="420" t="s">
        <v>147</v>
      </c>
      <c r="L3" s="420" t="s">
        <v>148</v>
      </c>
      <c r="M3" s="420" t="s">
        <v>126</v>
      </c>
      <c r="N3" s="420"/>
      <c r="O3" s="420"/>
      <c r="P3" s="420">
        <v>0</v>
      </c>
      <c r="Q3" s="420"/>
      <c r="T3" s="61" t="s">
        <v>126</v>
      </c>
    </row>
    <row r="4" spans="1:23" ht="16.5" x14ac:dyDescent="0.3">
      <c r="A4" s="165" t="s">
        <v>146</v>
      </c>
      <c r="B4" s="165" t="e">
        <f>[1]!Tabela_NS_S_OUT[[#This Row],[FADN_REG]]&amp;[1]!Tabela_NS_S_OUT[[#This Row],[NAZWA]]</f>
        <v>#REF!</v>
      </c>
      <c r="C4" s="165" t="s">
        <v>147</v>
      </c>
      <c r="D4" s="165" t="s">
        <v>148</v>
      </c>
      <c r="E4" s="165" t="s">
        <v>127</v>
      </c>
      <c r="F4" s="166">
        <v>56.208399999999997</v>
      </c>
      <c r="G4" s="166">
        <v>61.1509</v>
      </c>
      <c r="I4" s="167"/>
      <c r="J4" s="420" t="s">
        <v>150</v>
      </c>
      <c r="K4" s="420" t="s">
        <v>151</v>
      </c>
      <c r="L4" s="420" t="s">
        <v>148</v>
      </c>
      <c r="M4" s="420" t="s">
        <v>126</v>
      </c>
      <c r="N4" s="420"/>
      <c r="O4" s="420"/>
      <c r="P4" s="420">
        <v>0</v>
      </c>
      <c r="Q4" s="420"/>
    </row>
    <row r="5" spans="1:23" ht="16.5" x14ac:dyDescent="0.3">
      <c r="A5" s="165" t="s">
        <v>146</v>
      </c>
      <c r="B5" s="165" t="e">
        <f>[1]!Tabela_NS_S_OUT[[#This Row],[FADN_REG]]&amp;[1]!Tabela_NS_S_OUT[[#This Row],[NAZWA]]</f>
        <v>#REF!</v>
      </c>
      <c r="C5" s="165" t="s">
        <v>147</v>
      </c>
      <c r="D5" s="165" t="s">
        <v>148</v>
      </c>
      <c r="E5" s="165" t="s">
        <v>149</v>
      </c>
      <c r="F5" s="166">
        <v>47.1004</v>
      </c>
      <c r="G5" s="166">
        <v>62.094200000000001</v>
      </c>
      <c r="I5" s="167"/>
      <c r="J5" s="420" t="s">
        <v>152</v>
      </c>
      <c r="K5" s="420" t="s">
        <v>153</v>
      </c>
      <c r="L5" s="420" t="s">
        <v>148</v>
      </c>
      <c r="M5" s="420" t="s">
        <v>126</v>
      </c>
      <c r="N5" s="420"/>
      <c r="O5" s="420"/>
      <c r="P5" s="420">
        <v>0</v>
      </c>
      <c r="Q5" s="420"/>
    </row>
    <row r="6" spans="1:23" ht="16.5" x14ac:dyDescent="0.3">
      <c r="A6" s="165" t="s">
        <v>146</v>
      </c>
      <c r="B6" s="165" t="e">
        <f>[1]!Tabela_NS_S_OUT[[#This Row],[FADN_REG]]&amp;[1]!Tabela_NS_S_OUT[[#This Row],[NAZWA]]</f>
        <v>#REF!</v>
      </c>
      <c r="C6" s="165" t="s">
        <v>147</v>
      </c>
      <c r="D6" s="165" t="s">
        <v>148</v>
      </c>
      <c r="E6" s="165" t="s">
        <v>128</v>
      </c>
      <c r="F6" s="166">
        <v>54.287399999999998</v>
      </c>
      <c r="G6" s="166">
        <v>61.2926</v>
      </c>
      <c r="I6" s="167"/>
      <c r="J6" s="420" t="s">
        <v>154</v>
      </c>
      <c r="K6" s="420" t="s">
        <v>155</v>
      </c>
      <c r="L6" s="420" t="s">
        <v>148</v>
      </c>
      <c r="M6" s="420" t="s">
        <v>126</v>
      </c>
      <c r="N6" s="420"/>
      <c r="O6" s="420"/>
      <c r="P6" s="420">
        <v>0</v>
      </c>
      <c r="Q6" s="420"/>
    </row>
    <row r="7" spans="1:23" ht="16.5" x14ac:dyDescent="0.3">
      <c r="A7" s="165" t="s">
        <v>150</v>
      </c>
      <c r="B7" s="165" t="e">
        <f>[1]!Tabela_NS_S_OUT[[#This Row],[FADN_REG]]&amp;[1]!Tabela_NS_S_OUT[[#This Row],[NAZWA]]</f>
        <v>#REF!</v>
      </c>
      <c r="C7" s="165" t="s">
        <v>151</v>
      </c>
      <c r="D7" s="165" t="s">
        <v>148</v>
      </c>
      <c r="E7" s="165" t="s">
        <v>126</v>
      </c>
      <c r="F7" s="166">
        <v>58.492800000000003</v>
      </c>
      <c r="G7" s="166">
        <v>69.045400000000001</v>
      </c>
      <c r="I7" s="167"/>
      <c r="J7" s="420" t="s">
        <v>156</v>
      </c>
      <c r="K7" s="420" t="s">
        <v>157</v>
      </c>
      <c r="L7" s="420" t="s">
        <v>148</v>
      </c>
      <c r="M7" s="420" t="s">
        <v>126</v>
      </c>
      <c r="N7" s="420"/>
      <c r="O7" s="420"/>
      <c r="P7" s="420">
        <v>0</v>
      </c>
      <c r="Q7" s="420"/>
    </row>
    <row r="8" spans="1:23" ht="16.5" x14ac:dyDescent="0.3">
      <c r="A8" s="165" t="s">
        <v>150</v>
      </c>
      <c r="B8" s="165" t="e">
        <f>[1]!Tabela_NS_S_OUT[[#This Row],[FADN_REG]]&amp;[1]!Tabela_NS_S_OUT[[#This Row],[NAZWA]]</f>
        <v>#REF!</v>
      </c>
      <c r="C8" s="165" t="s">
        <v>151</v>
      </c>
      <c r="D8" s="165" t="s">
        <v>148</v>
      </c>
      <c r="E8" s="165" t="s">
        <v>127</v>
      </c>
      <c r="F8" s="166">
        <v>60.471499999999999</v>
      </c>
      <c r="G8" s="166">
        <v>68.483400000000003</v>
      </c>
      <c r="I8" s="167"/>
      <c r="J8" s="420" t="s">
        <v>158</v>
      </c>
      <c r="K8" s="420" t="s">
        <v>159</v>
      </c>
      <c r="L8" s="420" t="s">
        <v>148</v>
      </c>
      <c r="M8" s="420" t="s">
        <v>126</v>
      </c>
      <c r="N8" s="420"/>
      <c r="O8" s="420"/>
      <c r="P8" s="420">
        <v>0</v>
      </c>
      <c r="Q8" s="420"/>
      <c r="W8" s="61">
        <f>W4+1</f>
        <v>1</v>
      </c>
    </row>
    <row r="9" spans="1:23" ht="16.5" x14ac:dyDescent="0.3">
      <c r="A9" s="165" t="s">
        <v>150</v>
      </c>
      <c r="B9" s="165" t="e">
        <f>[1]!Tabela_NS_S_OUT[[#This Row],[FADN_REG]]&amp;[1]!Tabela_NS_S_OUT[[#This Row],[NAZWA]]</f>
        <v>#REF!</v>
      </c>
      <c r="C9" s="165" t="s">
        <v>151</v>
      </c>
      <c r="D9" s="165" t="s">
        <v>148</v>
      </c>
      <c r="E9" s="165" t="s">
        <v>149</v>
      </c>
      <c r="F9" s="166">
        <v>55.432600000000001</v>
      </c>
      <c r="G9" s="166">
        <v>68.164699999999996</v>
      </c>
      <c r="I9" s="167"/>
      <c r="J9" s="420" t="s">
        <v>160</v>
      </c>
      <c r="K9" s="420" t="s">
        <v>161</v>
      </c>
      <c r="L9" s="420" t="s">
        <v>148</v>
      </c>
      <c r="M9" s="420" t="s">
        <v>126</v>
      </c>
      <c r="N9" s="420"/>
      <c r="O9" s="420"/>
      <c r="P9" s="420">
        <v>0</v>
      </c>
      <c r="Q9" s="420"/>
      <c r="W9" s="61">
        <f t="shared" ref="W9:W10" si="0">W5+1</f>
        <v>1</v>
      </c>
    </row>
    <row r="10" spans="1:23" ht="16.5" x14ac:dyDescent="0.3">
      <c r="A10" s="165" t="s">
        <v>150</v>
      </c>
      <c r="B10" s="165" t="e">
        <f>[1]!Tabela_NS_S_OUT[[#This Row],[FADN_REG]]&amp;[1]!Tabela_NS_S_OUT[[#This Row],[NAZWA]]</f>
        <v>#REF!</v>
      </c>
      <c r="C10" s="165" t="s">
        <v>151</v>
      </c>
      <c r="D10" s="165" t="s">
        <v>148</v>
      </c>
      <c r="E10" s="165" t="s">
        <v>128</v>
      </c>
      <c r="F10" s="166">
        <v>56.752099999999999</v>
      </c>
      <c r="G10" s="166">
        <v>67.095299999999995</v>
      </c>
      <c r="I10" s="167"/>
      <c r="J10" s="420" t="s">
        <v>162</v>
      </c>
      <c r="K10" s="420" t="s">
        <v>163</v>
      </c>
      <c r="L10" s="420" t="s">
        <v>148</v>
      </c>
      <c r="M10" s="420" t="s">
        <v>126</v>
      </c>
      <c r="N10" s="420"/>
      <c r="O10" s="420"/>
      <c r="P10" s="420">
        <v>0</v>
      </c>
      <c r="Q10" s="420"/>
      <c r="W10" s="61">
        <f t="shared" si="0"/>
        <v>1</v>
      </c>
    </row>
    <row r="11" spans="1:23" ht="16.5" x14ac:dyDescent="0.3">
      <c r="A11" s="165" t="s">
        <v>152</v>
      </c>
      <c r="B11" s="165" t="e">
        <f>[1]!Tabela_NS_S_OUT[[#This Row],[FADN_REG]]&amp;[1]!Tabela_NS_S_OUT[[#This Row],[NAZWA]]</f>
        <v>#REF!</v>
      </c>
      <c r="C11" s="165" t="s">
        <v>153</v>
      </c>
      <c r="D11" s="165" t="s">
        <v>148</v>
      </c>
      <c r="E11" s="165" t="s">
        <v>126</v>
      </c>
      <c r="F11" s="166">
        <v>47.457599999999999</v>
      </c>
      <c r="G11" s="166">
        <v>67.853099999999998</v>
      </c>
      <c r="I11" s="167"/>
      <c r="J11" s="420" t="s">
        <v>164</v>
      </c>
      <c r="K11" s="420" t="s">
        <v>165</v>
      </c>
      <c r="L11" s="420" t="s">
        <v>148</v>
      </c>
      <c r="M11" s="420" t="s">
        <v>126</v>
      </c>
      <c r="N11" s="420"/>
      <c r="O11" s="420"/>
      <c r="P11" s="420">
        <v>0</v>
      </c>
      <c r="Q11" s="420"/>
    </row>
    <row r="12" spans="1:23" ht="16.5" x14ac:dyDescent="0.3">
      <c r="A12" s="165" t="s">
        <v>152</v>
      </c>
      <c r="B12" s="165" t="e">
        <f>[1]!Tabela_NS_S_OUT[[#This Row],[FADN_REG]]&amp;[1]!Tabela_NS_S_OUT[[#This Row],[NAZWA]]</f>
        <v>#REF!</v>
      </c>
      <c r="C12" s="165" t="s">
        <v>153</v>
      </c>
      <c r="D12" s="165" t="s">
        <v>148</v>
      </c>
      <c r="E12" s="165" t="s">
        <v>127</v>
      </c>
      <c r="F12" s="166">
        <v>51.454900000000002</v>
      </c>
      <c r="G12" s="166">
        <v>68.776499999999999</v>
      </c>
      <c r="I12" s="167"/>
      <c r="J12" s="420" t="s">
        <v>166</v>
      </c>
      <c r="K12" s="420" t="s">
        <v>167</v>
      </c>
      <c r="L12" s="420" t="s">
        <v>148</v>
      </c>
      <c r="M12" s="420" t="s">
        <v>126</v>
      </c>
      <c r="N12" s="420"/>
      <c r="O12" s="420"/>
      <c r="P12" s="420">
        <v>0</v>
      </c>
      <c r="Q12" s="420"/>
    </row>
    <row r="13" spans="1:23" ht="16.5" x14ac:dyDescent="0.3">
      <c r="A13" s="165" t="s">
        <v>152</v>
      </c>
      <c r="B13" s="165" t="e">
        <f>[1]!Tabela_NS_S_OUT[[#This Row],[FADN_REG]]&amp;[1]!Tabela_NS_S_OUT[[#This Row],[NAZWA]]</f>
        <v>#REF!</v>
      </c>
      <c r="C13" s="165" t="s">
        <v>153</v>
      </c>
      <c r="D13" s="165" t="s">
        <v>148</v>
      </c>
      <c r="E13" s="165" t="s">
        <v>149</v>
      </c>
      <c r="F13" s="166">
        <v>46.538400000000003</v>
      </c>
      <c r="G13" s="166">
        <v>67.178200000000004</v>
      </c>
      <c r="I13" s="167"/>
      <c r="J13" s="420" t="s">
        <v>168</v>
      </c>
      <c r="K13" s="420" t="s">
        <v>169</v>
      </c>
      <c r="L13" s="420" t="s">
        <v>148</v>
      </c>
      <c r="M13" s="420" t="s">
        <v>126</v>
      </c>
      <c r="N13" s="420"/>
      <c r="O13" s="420"/>
      <c r="P13" s="420">
        <v>0</v>
      </c>
      <c r="Q13" s="420"/>
    </row>
    <row r="14" spans="1:23" ht="16.5" x14ac:dyDescent="0.3">
      <c r="A14" s="165" t="s">
        <v>152</v>
      </c>
      <c r="B14" s="165" t="e">
        <f>[1]!Tabela_NS_S_OUT[[#This Row],[FADN_REG]]&amp;[1]!Tabela_NS_S_OUT[[#This Row],[NAZWA]]</f>
        <v>#REF!</v>
      </c>
      <c r="C14" s="165" t="s">
        <v>153</v>
      </c>
      <c r="D14" s="165" t="s">
        <v>148</v>
      </c>
      <c r="E14" s="165" t="s">
        <v>128</v>
      </c>
      <c r="F14" s="166">
        <v>48.075099999999999</v>
      </c>
      <c r="G14" s="166">
        <v>65.427000000000007</v>
      </c>
      <c r="I14" s="167"/>
      <c r="J14" s="420" t="s">
        <v>170</v>
      </c>
      <c r="K14" s="420" t="s">
        <v>171</v>
      </c>
      <c r="L14" s="420" t="s">
        <v>148</v>
      </c>
      <c r="M14" s="420" t="s">
        <v>126</v>
      </c>
      <c r="N14" s="420"/>
      <c r="O14" s="420"/>
      <c r="P14" s="420">
        <v>0</v>
      </c>
      <c r="Q14" s="420"/>
    </row>
    <row r="15" spans="1:23" ht="16.5" x14ac:dyDescent="0.3">
      <c r="A15" s="165" t="s">
        <v>154</v>
      </c>
      <c r="B15" s="165" t="e">
        <f>[1]!Tabela_NS_S_OUT[[#This Row],[FADN_REG]]&amp;[1]!Tabela_NS_S_OUT[[#This Row],[NAZWA]]</f>
        <v>#REF!</v>
      </c>
      <c r="C15" s="165" t="s">
        <v>155</v>
      </c>
      <c r="D15" s="165" t="s">
        <v>148</v>
      </c>
      <c r="E15" s="165" t="s">
        <v>126</v>
      </c>
      <c r="F15" s="166">
        <v>60.489400000000003</v>
      </c>
      <c r="G15" s="166">
        <v>69.183300000000003</v>
      </c>
      <c r="I15" s="167"/>
      <c r="J15" s="420" t="s">
        <v>172</v>
      </c>
      <c r="K15" s="420" t="s">
        <v>173</v>
      </c>
      <c r="L15" s="420" t="s">
        <v>148</v>
      </c>
      <c r="M15" s="420" t="s">
        <v>126</v>
      </c>
      <c r="N15" s="420"/>
      <c r="O15" s="420"/>
      <c r="P15" s="420">
        <v>0</v>
      </c>
      <c r="Q15" s="420"/>
    </row>
    <row r="16" spans="1:23" ht="16.5" x14ac:dyDescent="0.3">
      <c r="A16" s="165" t="s">
        <v>154</v>
      </c>
      <c r="B16" s="165" t="e">
        <f>[1]!Tabela_NS_S_OUT[[#This Row],[FADN_REG]]&amp;[1]!Tabela_NS_S_OUT[[#This Row],[NAZWA]]</f>
        <v>#REF!</v>
      </c>
      <c r="C16" s="165" t="s">
        <v>155</v>
      </c>
      <c r="D16" s="165" t="s">
        <v>148</v>
      </c>
      <c r="E16" s="165" t="s">
        <v>127</v>
      </c>
      <c r="F16" s="166">
        <v>61.5871</v>
      </c>
      <c r="G16" s="166">
        <v>68.456100000000006</v>
      </c>
      <c r="I16" s="167"/>
      <c r="J16" s="420" t="s">
        <v>174</v>
      </c>
      <c r="K16" s="420" t="s">
        <v>175</v>
      </c>
      <c r="L16" s="420" t="s">
        <v>148</v>
      </c>
      <c r="M16" s="420" t="s">
        <v>126</v>
      </c>
      <c r="N16" s="420"/>
      <c r="O16" s="420"/>
      <c r="P16" s="420">
        <v>0</v>
      </c>
      <c r="Q16" s="420"/>
    </row>
    <row r="17" spans="1:17" ht="16.5" x14ac:dyDescent="0.3">
      <c r="A17" s="165" t="s">
        <v>154</v>
      </c>
      <c r="B17" s="165" t="e">
        <f>[1]!Tabela_NS_S_OUT[[#This Row],[FADN_REG]]&amp;[1]!Tabela_NS_S_OUT[[#This Row],[NAZWA]]</f>
        <v>#REF!</v>
      </c>
      <c r="C17" s="165" t="s">
        <v>155</v>
      </c>
      <c r="D17" s="165" t="s">
        <v>148</v>
      </c>
      <c r="E17" s="165" t="s">
        <v>149</v>
      </c>
      <c r="F17" s="166">
        <v>57.556100000000001</v>
      </c>
      <c r="G17" s="166">
        <v>68.360600000000005</v>
      </c>
      <c r="I17" s="167"/>
      <c r="J17" s="420" t="s">
        <v>176</v>
      </c>
      <c r="K17" s="420" t="s">
        <v>177</v>
      </c>
      <c r="L17" s="420" t="s">
        <v>148</v>
      </c>
      <c r="M17" s="420" t="s">
        <v>126</v>
      </c>
      <c r="N17" s="420"/>
      <c r="O17" s="420"/>
      <c r="P17" s="420">
        <v>0</v>
      </c>
      <c r="Q17" s="420"/>
    </row>
    <row r="18" spans="1:17" ht="16.5" x14ac:dyDescent="0.3">
      <c r="A18" s="165" t="s">
        <v>154</v>
      </c>
      <c r="B18" s="165" t="e">
        <f>[1]!Tabela_NS_S_OUT[[#This Row],[FADN_REG]]&amp;[1]!Tabela_NS_S_OUT[[#This Row],[NAZWA]]</f>
        <v>#REF!</v>
      </c>
      <c r="C18" s="165" t="s">
        <v>155</v>
      </c>
      <c r="D18" s="165" t="s">
        <v>148</v>
      </c>
      <c r="E18" s="165" t="s">
        <v>128</v>
      </c>
      <c r="F18" s="166">
        <v>57.907200000000003</v>
      </c>
      <c r="G18" s="166">
        <v>67.360500000000002</v>
      </c>
      <c r="I18" s="167"/>
      <c r="J18" s="420" t="s">
        <v>178</v>
      </c>
      <c r="K18" s="420" t="s">
        <v>179</v>
      </c>
      <c r="L18" s="420" t="s">
        <v>148</v>
      </c>
      <c r="M18" s="420" t="s">
        <v>126</v>
      </c>
      <c r="N18" s="420"/>
      <c r="O18" s="420"/>
      <c r="P18" s="420">
        <v>0</v>
      </c>
      <c r="Q18" s="420"/>
    </row>
    <row r="19" spans="1:17" ht="16.5" x14ac:dyDescent="0.3">
      <c r="A19" s="165" t="s">
        <v>156</v>
      </c>
      <c r="B19" s="165" t="e">
        <f>[1]!Tabela_NS_S_OUT[[#This Row],[FADN_REG]]&amp;[1]!Tabela_NS_S_OUT[[#This Row],[NAZWA]]</f>
        <v>#REF!</v>
      </c>
      <c r="C19" s="165" t="s">
        <v>157</v>
      </c>
      <c r="D19" s="165" t="s">
        <v>148</v>
      </c>
      <c r="E19" s="165" t="s">
        <v>126</v>
      </c>
      <c r="F19" s="166">
        <v>41.0015</v>
      </c>
      <c r="G19" s="166">
        <v>54.555700000000002</v>
      </c>
      <c r="I19" s="167"/>
      <c r="J19" s="420" t="s">
        <v>180</v>
      </c>
      <c r="K19" s="420" t="s">
        <v>181</v>
      </c>
      <c r="L19" s="420" t="s">
        <v>148</v>
      </c>
      <c r="M19" s="420" t="s">
        <v>126</v>
      </c>
      <c r="N19" s="420"/>
      <c r="O19" s="420"/>
      <c r="P19" s="420">
        <v>0</v>
      </c>
      <c r="Q19" s="420"/>
    </row>
    <row r="20" spans="1:17" ht="16.5" x14ac:dyDescent="0.3">
      <c r="A20" s="165" t="s">
        <v>156</v>
      </c>
      <c r="B20" s="165" t="e">
        <f>[1]!Tabela_NS_S_OUT[[#This Row],[FADN_REG]]&amp;[1]!Tabela_NS_S_OUT[[#This Row],[NAZWA]]</f>
        <v>#REF!</v>
      </c>
      <c r="C20" s="165" t="s">
        <v>157</v>
      </c>
      <c r="D20" s="165" t="s">
        <v>148</v>
      </c>
      <c r="E20" s="165" t="s">
        <v>127</v>
      </c>
      <c r="F20" s="166">
        <v>39.261099999999999</v>
      </c>
      <c r="G20" s="166">
        <v>53.638399999999997</v>
      </c>
      <c r="I20" s="167"/>
      <c r="J20" s="420" t="s">
        <v>182</v>
      </c>
      <c r="K20" s="420" t="s">
        <v>183</v>
      </c>
      <c r="L20" s="420" t="s">
        <v>148</v>
      </c>
      <c r="M20" s="420" t="s">
        <v>126</v>
      </c>
      <c r="N20" s="420"/>
      <c r="O20" s="420"/>
      <c r="P20" s="420">
        <v>1</v>
      </c>
      <c r="Q20" s="420"/>
    </row>
    <row r="21" spans="1:17" ht="16.5" x14ac:dyDescent="0.3">
      <c r="A21" s="165" t="s">
        <v>156</v>
      </c>
      <c r="B21" s="165" t="e">
        <f>[1]!Tabela_NS_S_OUT[[#This Row],[FADN_REG]]&amp;[1]!Tabela_NS_S_OUT[[#This Row],[NAZWA]]</f>
        <v>#REF!</v>
      </c>
      <c r="C21" s="165" t="s">
        <v>157</v>
      </c>
      <c r="D21" s="165" t="s">
        <v>148</v>
      </c>
      <c r="E21" s="165" t="s">
        <v>149</v>
      </c>
      <c r="F21" s="166">
        <v>34.050899999999999</v>
      </c>
      <c r="G21" s="166">
        <v>53.459600000000002</v>
      </c>
      <c r="I21" s="167"/>
      <c r="J21" s="420" t="s">
        <v>184</v>
      </c>
      <c r="K21" s="420" t="s">
        <v>185</v>
      </c>
      <c r="L21" s="420" t="s">
        <v>148</v>
      </c>
      <c r="M21" s="420" t="s">
        <v>126</v>
      </c>
      <c r="N21" s="420"/>
      <c r="O21" s="420"/>
      <c r="P21" s="420">
        <v>0</v>
      </c>
      <c r="Q21" s="420"/>
    </row>
    <row r="22" spans="1:17" ht="16.5" x14ac:dyDescent="0.3">
      <c r="A22" s="165" t="s">
        <v>156</v>
      </c>
      <c r="B22" s="165" t="e">
        <f>[1]!Tabela_NS_S_OUT[[#This Row],[FADN_REG]]&amp;[1]!Tabela_NS_S_OUT[[#This Row],[NAZWA]]</f>
        <v>#REF!</v>
      </c>
      <c r="C22" s="165" t="s">
        <v>157</v>
      </c>
      <c r="D22" s="165" t="s">
        <v>148</v>
      </c>
      <c r="E22" s="165" t="s">
        <v>128</v>
      </c>
      <c r="F22" s="166">
        <v>36.234499999999997</v>
      </c>
      <c r="G22" s="166">
        <v>54.2592</v>
      </c>
      <c r="I22" s="167"/>
      <c r="J22" s="420" t="s">
        <v>186</v>
      </c>
      <c r="K22" s="420" t="s">
        <v>187</v>
      </c>
      <c r="L22" s="420" t="s">
        <v>148</v>
      </c>
      <c r="M22" s="420" t="s">
        <v>126</v>
      </c>
      <c r="N22" s="420"/>
      <c r="O22" s="420"/>
      <c r="P22" s="420">
        <v>0</v>
      </c>
      <c r="Q22" s="420"/>
    </row>
    <row r="23" spans="1:17" ht="16.5" x14ac:dyDescent="0.3">
      <c r="A23" s="165" t="s">
        <v>158</v>
      </c>
      <c r="B23" s="165" t="e">
        <f>[1]!Tabela_NS_S_OUT[[#This Row],[FADN_REG]]&amp;[1]!Tabela_NS_S_OUT[[#This Row],[NAZWA]]</f>
        <v>#REF!</v>
      </c>
      <c r="C23" s="165" t="s">
        <v>159</v>
      </c>
      <c r="D23" s="165" t="s">
        <v>148</v>
      </c>
      <c r="E23" s="165" t="s">
        <v>126</v>
      </c>
      <c r="F23" s="166">
        <v>40.031599999999997</v>
      </c>
      <c r="G23" s="166">
        <v>53.744900000000001</v>
      </c>
      <c r="I23" s="167"/>
      <c r="J23" s="420" t="s">
        <v>188</v>
      </c>
      <c r="K23" s="420" t="s">
        <v>189</v>
      </c>
      <c r="L23" s="420" t="s">
        <v>148</v>
      </c>
      <c r="M23" s="420" t="s">
        <v>126</v>
      </c>
      <c r="N23" s="420"/>
      <c r="O23" s="420"/>
      <c r="P23" s="420">
        <v>1</v>
      </c>
      <c r="Q23" s="420"/>
    </row>
    <row r="24" spans="1:17" ht="16.5" x14ac:dyDescent="0.3">
      <c r="A24" s="165" t="s">
        <v>158</v>
      </c>
      <c r="B24" s="165" t="e">
        <f>[1]!Tabela_NS_S_OUT[[#This Row],[FADN_REG]]&amp;[1]!Tabela_NS_S_OUT[[#This Row],[NAZWA]]</f>
        <v>#REF!</v>
      </c>
      <c r="C24" s="165" t="s">
        <v>159</v>
      </c>
      <c r="D24" s="165" t="s">
        <v>148</v>
      </c>
      <c r="E24" s="165" t="s">
        <v>127</v>
      </c>
      <c r="F24" s="166">
        <v>37.361800000000002</v>
      </c>
      <c r="G24" s="166">
        <v>53.654600000000002</v>
      </c>
      <c r="I24" s="167"/>
      <c r="J24" s="420" t="s">
        <v>676</v>
      </c>
      <c r="K24" s="420" t="s">
        <v>185</v>
      </c>
      <c r="L24" s="420" t="s">
        <v>148</v>
      </c>
      <c r="M24" s="420" t="s">
        <v>126</v>
      </c>
      <c r="N24" s="420"/>
      <c r="O24" s="420"/>
      <c r="P24" s="420">
        <v>0</v>
      </c>
      <c r="Q24" s="420"/>
    </row>
    <row r="25" spans="1:17" ht="16.5" x14ac:dyDescent="0.3">
      <c r="A25" s="165" t="s">
        <v>158</v>
      </c>
      <c r="B25" s="165" t="e">
        <f>[1]!Tabela_NS_S_OUT[[#This Row],[FADN_REG]]&amp;[1]!Tabela_NS_S_OUT[[#This Row],[NAZWA]]</f>
        <v>#REF!</v>
      </c>
      <c r="C25" s="165" t="s">
        <v>159</v>
      </c>
      <c r="D25" s="165" t="s">
        <v>148</v>
      </c>
      <c r="E25" s="165" t="s">
        <v>149</v>
      </c>
      <c r="F25" s="166">
        <v>35.612000000000002</v>
      </c>
      <c r="G25" s="166">
        <v>53.1</v>
      </c>
      <c r="I25" s="167"/>
      <c r="J25" s="420" t="s">
        <v>190</v>
      </c>
      <c r="K25" s="420" t="s">
        <v>191</v>
      </c>
      <c r="L25" s="420" t="s">
        <v>148</v>
      </c>
      <c r="M25" s="420" t="s">
        <v>126</v>
      </c>
      <c r="N25" s="420"/>
      <c r="O25" s="420"/>
      <c r="P25" s="420">
        <v>0</v>
      </c>
      <c r="Q25" s="420"/>
    </row>
    <row r="26" spans="1:17" ht="16.5" x14ac:dyDescent="0.3">
      <c r="A26" s="165" t="s">
        <v>158</v>
      </c>
      <c r="B26" s="165" t="e">
        <f>[1]!Tabela_NS_S_OUT[[#This Row],[FADN_REG]]&amp;[1]!Tabela_NS_S_OUT[[#This Row],[NAZWA]]</f>
        <v>#REF!</v>
      </c>
      <c r="C26" s="165" t="s">
        <v>159</v>
      </c>
      <c r="D26" s="165" t="s">
        <v>148</v>
      </c>
      <c r="E26" s="165" t="s">
        <v>128</v>
      </c>
      <c r="F26" s="166">
        <v>37.842500000000001</v>
      </c>
      <c r="G26" s="166">
        <v>53.6111</v>
      </c>
      <c r="I26" s="167"/>
      <c r="J26" s="420" t="s">
        <v>192</v>
      </c>
      <c r="K26" s="420" t="s">
        <v>193</v>
      </c>
      <c r="L26" s="420" t="s">
        <v>148</v>
      </c>
      <c r="M26" s="420" t="s">
        <v>126</v>
      </c>
      <c r="N26" s="420"/>
      <c r="O26" s="420"/>
      <c r="P26" s="420">
        <v>0</v>
      </c>
      <c r="Q26" s="420"/>
    </row>
    <row r="27" spans="1:17" ht="16.5" x14ac:dyDescent="0.3">
      <c r="A27" s="165" t="s">
        <v>160</v>
      </c>
      <c r="B27" s="165" t="e">
        <f>[1]!Tabela_NS_S_OUT[[#This Row],[FADN_REG]]&amp;[1]!Tabela_NS_S_OUT[[#This Row],[NAZWA]]</f>
        <v>#REF!</v>
      </c>
      <c r="C27" s="165" t="s">
        <v>161</v>
      </c>
      <c r="D27" s="165" t="s">
        <v>148</v>
      </c>
      <c r="E27" s="165" t="s">
        <v>126</v>
      </c>
      <c r="F27" s="166">
        <v>41.077199999999998</v>
      </c>
      <c r="G27" s="166">
        <v>54.593600000000002</v>
      </c>
      <c r="I27" s="167"/>
      <c r="J27" s="420" t="s">
        <v>194</v>
      </c>
      <c r="K27" s="420" t="s">
        <v>195</v>
      </c>
      <c r="L27" s="420" t="s">
        <v>148</v>
      </c>
      <c r="M27" s="420" t="s">
        <v>126</v>
      </c>
      <c r="N27" s="420"/>
      <c r="O27" s="420"/>
      <c r="P27" s="420">
        <v>0</v>
      </c>
      <c r="Q27" s="420"/>
    </row>
    <row r="28" spans="1:17" ht="16.5" x14ac:dyDescent="0.3">
      <c r="A28" s="165" t="s">
        <v>160</v>
      </c>
      <c r="B28" s="165" t="e">
        <f>[1]!Tabela_NS_S_OUT[[#This Row],[FADN_REG]]&amp;[1]!Tabela_NS_S_OUT[[#This Row],[NAZWA]]</f>
        <v>#REF!</v>
      </c>
      <c r="C28" s="165" t="s">
        <v>161</v>
      </c>
      <c r="D28" s="165" t="s">
        <v>148</v>
      </c>
      <c r="E28" s="165" t="s">
        <v>127</v>
      </c>
      <c r="F28" s="166">
        <v>39.335999999999999</v>
      </c>
      <c r="G28" s="166">
        <v>53.664200000000001</v>
      </c>
      <c r="I28" s="167"/>
      <c r="J28" s="420" t="s">
        <v>196</v>
      </c>
      <c r="K28" s="420" t="s">
        <v>197</v>
      </c>
      <c r="L28" s="420" t="s">
        <v>148</v>
      </c>
      <c r="M28" s="420" t="s">
        <v>126</v>
      </c>
      <c r="N28" s="420"/>
      <c r="O28" s="420"/>
      <c r="P28" s="420">
        <v>0</v>
      </c>
      <c r="Q28" s="420"/>
    </row>
    <row r="29" spans="1:17" ht="16.5" x14ac:dyDescent="0.3">
      <c r="A29" s="165" t="s">
        <v>160</v>
      </c>
      <c r="B29" s="165" t="e">
        <f>[1]!Tabela_NS_S_OUT[[#This Row],[FADN_REG]]&amp;[1]!Tabela_NS_S_OUT[[#This Row],[NAZWA]]</f>
        <v>#REF!</v>
      </c>
      <c r="C29" s="165" t="s">
        <v>161</v>
      </c>
      <c r="D29" s="165" t="s">
        <v>148</v>
      </c>
      <c r="E29" s="165" t="s">
        <v>149</v>
      </c>
      <c r="F29" s="166">
        <v>34.0017</v>
      </c>
      <c r="G29" s="166">
        <v>53.411000000000001</v>
      </c>
      <c r="I29" s="167"/>
      <c r="J29" s="420" t="s">
        <v>198</v>
      </c>
      <c r="K29" s="420" t="s">
        <v>199</v>
      </c>
      <c r="L29" s="420" t="s">
        <v>148</v>
      </c>
      <c r="M29" s="420" t="s">
        <v>126</v>
      </c>
      <c r="N29" s="420"/>
      <c r="O29" s="420"/>
      <c r="P29" s="420">
        <v>0</v>
      </c>
      <c r="Q29" s="420"/>
    </row>
    <row r="30" spans="1:17" ht="16.5" x14ac:dyDescent="0.3">
      <c r="A30" s="165" t="s">
        <v>160</v>
      </c>
      <c r="B30" s="165" t="e">
        <f>[1]!Tabela_NS_S_OUT[[#This Row],[FADN_REG]]&amp;[1]!Tabela_NS_S_OUT[[#This Row],[NAZWA]]</f>
        <v>#REF!</v>
      </c>
      <c r="C30" s="165" t="s">
        <v>161</v>
      </c>
      <c r="D30" s="165" t="s">
        <v>148</v>
      </c>
      <c r="E30" s="165" t="s">
        <v>128</v>
      </c>
      <c r="F30" s="166">
        <v>36.202599999999997</v>
      </c>
      <c r="G30" s="166">
        <v>54.302599999999998</v>
      </c>
      <c r="I30" s="167"/>
      <c r="J30" s="420" t="s">
        <v>200</v>
      </c>
      <c r="K30" s="420" t="s">
        <v>201</v>
      </c>
      <c r="L30" s="420" t="s">
        <v>148</v>
      </c>
      <c r="M30" s="420" t="s">
        <v>126</v>
      </c>
      <c r="N30" s="420"/>
      <c r="O30" s="420"/>
      <c r="P30" s="420">
        <v>0</v>
      </c>
      <c r="Q30" s="420"/>
    </row>
    <row r="31" spans="1:17" ht="16.5" x14ac:dyDescent="0.3">
      <c r="A31" s="165" t="s">
        <v>162</v>
      </c>
      <c r="B31" s="165" t="e">
        <f>[1]!Tabela_NS_S_OUT[[#This Row],[FADN_REG]]&amp;[1]!Tabela_NS_S_OUT[[#This Row],[NAZWA]]</f>
        <v>#REF!</v>
      </c>
      <c r="C31" s="165" t="s">
        <v>163</v>
      </c>
      <c r="D31" s="165" t="s">
        <v>148</v>
      </c>
      <c r="E31" s="165" t="s">
        <v>126</v>
      </c>
      <c r="F31" s="166">
        <v>45.915300000000002</v>
      </c>
      <c r="G31" s="166">
        <v>60.366300000000003</v>
      </c>
      <c r="I31" s="167"/>
      <c r="J31" s="420" t="s">
        <v>202</v>
      </c>
      <c r="K31" s="420" t="s">
        <v>203</v>
      </c>
      <c r="L31" s="420" t="s">
        <v>148</v>
      </c>
      <c r="M31" s="420" t="s">
        <v>126</v>
      </c>
      <c r="N31" s="420"/>
      <c r="O31" s="420"/>
      <c r="P31" s="420">
        <v>0</v>
      </c>
      <c r="Q31" s="420"/>
    </row>
    <row r="32" spans="1:17" ht="16.5" x14ac:dyDescent="0.3">
      <c r="A32" s="165" t="s">
        <v>162</v>
      </c>
      <c r="B32" s="165" t="e">
        <f>[1]!Tabela_NS_S_OUT[[#This Row],[FADN_REG]]&amp;[1]!Tabela_NS_S_OUT[[#This Row],[NAZWA]]</f>
        <v>#REF!</v>
      </c>
      <c r="C32" s="165" t="s">
        <v>163</v>
      </c>
      <c r="D32" s="165" t="s">
        <v>148</v>
      </c>
      <c r="E32" s="165" t="s">
        <v>127</v>
      </c>
      <c r="F32" s="166">
        <v>50.107599999999998</v>
      </c>
      <c r="G32" s="166">
        <v>61.584800000000001</v>
      </c>
      <c r="I32" s="167"/>
      <c r="J32" s="420" t="s">
        <v>204</v>
      </c>
      <c r="K32" s="420" t="s">
        <v>205</v>
      </c>
      <c r="L32" s="420" t="s">
        <v>148</v>
      </c>
      <c r="M32" s="420" t="s">
        <v>126</v>
      </c>
      <c r="N32" s="420"/>
      <c r="O32" s="420"/>
      <c r="P32" s="420">
        <v>1</v>
      </c>
      <c r="Q32" s="420"/>
    </row>
    <row r="33" spans="1:17" ht="16.5" x14ac:dyDescent="0.3">
      <c r="A33" s="165" t="s">
        <v>162</v>
      </c>
      <c r="B33" s="165" t="e">
        <f>[1]!Tabela_NS_S_OUT[[#This Row],[FADN_REG]]&amp;[1]!Tabela_NS_S_OUT[[#This Row],[NAZWA]]</f>
        <v>#REF!</v>
      </c>
      <c r="C33" s="165" t="s">
        <v>163</v>
      </c>
      <c r="D33" s="165" t="s">
        <v>148</v>
      </c>
      <c r="E33" s="165" t="s">
        <v>149</v>
      </c>
      <c r="F33" s="166">
        <v>43.994</v>
      </c>
      <c r="G33" s="166">
        <v>62.568899999999999</v>
      </c>
      <c r="I33" s="167"/>
      <c r="J33" s="420" t="s">
        <v>206</v>
      </c>
      <c r="K33" s="420" t="s">
        <v>207</v>
      </c>
      <c r="L33" s="420" t="s">
        <v>148</v>
      </c>
      <c r="M33" s="420" t="s">
        <v>126</v>
      </c>
      <c r="N33" s="420"/>
      <c r="O33" s="420"/>
      <c r="P33" s="420">
        <v>1</v>
      </c>
      <c r="Q33" s="420"/>
    </row>
    <row r="34" spans="1:17" ht="16.5" x14ac:dyDescent="0.3">
      <c r="A34" s="165" t="s">
        <v>162</v>
      </c>
      <c r="B34" s="165" t="e">
        <f>[1]!Tabela_NS_S_OUT[[#This Row],[FADN_REG]]&amp;[1]!Tabela_NS_S_OUT[[#This Row],[NAZWA]]</f>
        <v>#REF!</v>
      </c>
      <c r="C34" s="165" t="s">
        <v>163</v>
      </c>
      <c r="D34" s="165" t="s">
        <v>148</v>
      </c>
      <c r="E34" s="165" t="s">
        <v>128</v>
      </c>
      <c r="F34" s="166">
        <v>47.024900000000002</v>
      </c>
      <c r="G34" s="166">
        <v>61.799799999999998</v>
      </c>
      <c r="I34" s="167"/>
      <c r="J34" s="420" t="s">
        <v>208</v>
      </c>
      <c r="K34" s="420" t="s">
        <v>209</v>
      </c>
      <c r="L34" s="420" t="s">
        <v>148</v>
      </c>
      <c r="M34" s="420" t="s">
        <v>126</v>
      </c>
      <c r="N34" s="420"/>
      <c r="O34" s="420"/>
      <c r="P34" s="420">
        <v>0</v>
      </c>
      <c r="Q34" s="420"/>
    </row>
    <row r="35" spans="1:17" ht="16.5" x14ac:dyDescent="0.3">
      <c r="A35" s="165" t="s">
        <v>164</v>
      </c>
      <c r="B35" s="165" t="e">
        <f>[1]!Tabela_NS_S_OUT[[#This Row],[FADN_REG]]&amp;[1]!Tabela_NS_S_OUT[[#This Row],[NAZWA]]</f>
        <v>#REF!</v>
      </c>
      <c r="C35" s="165" t="s">
        <v>165</v>
      </c>
      <c r="D35" s="165" t="s">
        <v>148</v>
      </c>
      <c r="E35" s="165" t="s">
        <v>126</v>
      </c>
      <c r="F35" s="166">
        <v>42.309199999999997</v>
      </c>
      <c r="G35" s="166">
        <v>60.640900000000002</v>
      </c>
      <c r="I35" s="167"/>
      <c r="J35" s="420" t="s">
        <v>210</v>
      </c>
      <c r="K35" s="420" t="s">
        <v>211</v>
      </c>
      <c r="L35" s="420" t="s">
        <v>148</v>
      </c>
      <c r="M35" s="420" t="s">
        <v>126</v>
      </c>
      <c r="N35" s="420"/>
      <c r="O35" s="420"/>
      <c r="P35" s="420">
        <v>0</v>
      </c>
      <c r="Q35" s="420"/>
    </row>
    <row r="36" spans="1:17" ht="16.5" x14ac:dyDescent="0.3">
      <c r="A36" s="165" t="s">
        <v>164</v>
      </c>
      <c r="B36" s="165" t="e">
        <f>[1]!Tabela_NS_S_OUT[[#This Row],[FADN_REG]]&amp;[1]!Tabela_NS_S_OUT[[#This Row],[NAZWA]]</f>
        <v>#REF!</v>
      </c>
      <c r="C36" s="165" t="s">
        <v>165</v>
      </c>
      <c r="D36" s="165" t="s">
        <v>148</v>
      </c>
      <c r="E36" s="165" t="s">
        <v>127</v>
      </c>
      <c r="F36" s="166">
        <v>46.832299999999996</v>
      </c>
      <c r="G36" s="166">
        <v>62.389499999999998</v>
      </c>
      <c r="I36" s="167"/>
      <c r="J36" s="420" t="s">
        <v>212</v>
      </c>
      <c r="K36" s="420" t="s">
        <v>213</v>
      </c>
      <c r="L36" s="420" t="s">
        <v>148</v>
      </c>
      <c r="M36" s="420" t="s">
        <v>126</v>
      </c>
      <c r="N36" s="420"/>
      <c r="O36" s="420"/>
      <c r="P36" s="420">
        <v>0</v>
      </c>
      <c r="Q36" s="420"/>
    </row>
    <row r="37" spans="1:17" ht="16.5" x14ac:dyDescent="0.3">
      <c r="A37" s="165" t="s">
        <v>164</v>
      </c>
      <c r="B37" s="165" t="e">
        <f>[1]!Tabela_NS_S_OUT[[#This Row],[FADN_REG]]&amp;[1]!Tabela_NS_S_OUT[[#This Row],[NAZWA]]</f>
        <v>#REF!</v>
      </c>
      <c r="C37" s="165" t="s">
        <v>165</v>
      </c>
      <c r="D37" s="165" t="s">
        <v>148</v>
      </c>
      <c r="E37" s="165" t="s">
        <v>149</v>
      </c>
      <c r="F37" s="166">
        <v>42.636099999999999</v>
      </c>
      <c r="G37" s="166">
        <v>62.666499999999999</v>
      </c>
      <c r="I37" s="167"/>
      <c r="J37" s="420" t="s">
        <v>214</v>
      </c>
      <c r="K37" s="420" t="s">
        <v>215</v>
      </c>
      <c r="L37" s="420" t="s">
        <v>148</v>
      </c>
      <c r="M37" s="420" t="s">
        <v>126</v>
      </c>
      <c r="N37" s="420"/>
      <c r="O37" s="420"/>
      <c r="P37" s="420">
        <v>0</v>
      </c>
      <c r="Q37" s="420"/>
    </row>
    <row r="38" spans="1:17" ht="16.5" x14ac:dyDescent="0.3">
      <c r="A38" s="165" t="s">
        <v>164</v>
      </c>
      <c r="B38" s="165" t="e">
        <f>[1]!Tabela_NS_S_OUT[[#This Row],[FADN_REG]]&amp;[1]!Tabela_NS_S_OUT[[#This Row],[NAZWA]]</f>
        <v>#REF!</v>
      </c>
      <c r="C38" s="165" t="s">
        <v>165</v>
      </c>
      <c r="D38" s="165" t="s">
        <v>148</v>
      </c>
      <c r="E38" s="165" t="s">
        <v>128</v>
      </c>
      <c r="F38" s="166">
        <v>44.814100000000003</v>
      </c>
      <c r="G38" s="166">
        <v>63.092799999999997</v>
      </c>
      <c r="I38" s="167"/>
      <c r="J38" s="420" t="s">
        <v>216</v>
      </c>
      <c r="K38" s="420" t="s">
        <v>217</v>
      </c>
      <c r="L38" s="420" t="s">
        <v>148</v>
      </c>
      <c r="M38" s="420" t="s">
        <v>126</v>
      </c>
      <c r="N38" s="420"/>
      <c r="O38" s="420"/>
      <c r="P38" s="420">
        <v>0</v>
      </c>
      <c r="Q38" s="420"/>
    </row>
    <row r="39" spans="1:17" ht="16.5" x14ac:dyDescent="0.3">
      <c r="A39" s="165" t="s">
        <v>166</v>
      </c>
      <c r="B39" s="165" t="e">
        <f>[1]!Tabela_NS_S_OUT[[#This Row],[FADN_REG]]&amp;[1]!Tabela_NS_S_OUT[[#This Row],[NAZWA]]</f>
        <v>#REF!</v>
      </c>
      <c r="C39" s="165" t="s">
        <v>167</v>
      </c>
      <c r="D39" s="165" t="s">
        <v>148</v>
      </c>
      <c r="E39" s="165" t="s">
        <v>126</v>
      </c>
      <c r="F39" s="166">
        <v>55.335500000000003</v>
      </c>
      <c r="G39" s="166">
        <v>59.7928</v>
      </c>
      <c r="I39" s="167"/>
      <c r="J39" s="420" t="s">
        <v>218</v>
      </c>
      <c r="K39" s="420" t="s">
        <v>219</v>
      </c>
      <c r="L39" s="420" t="s">
        <v>148</v>
      </c>
      <c r="M39" s="420" t="s">
        <v>126</v>
      </c>
      <c r="N39" s="420"/>
      <c r="O39" s="420"/>
      <c r="P39" s="420">
        <v>1</v>
      </c>
      <c r="Q39" s="420"/>
    </row>
    <row r="40" spans="1:17" ht="16.5" x14ac:dyDescent="0.3">
      <c r="A40" s="165" t="s">
        <v>166</v>
      </c>
      <c r="B40" s="165" t="e">
        <f>[1]!Tabela_NS_S_OUT[[#This Row],[FADN_REG]]&amp;[1]!Tabela_NS_S_OUT[[#This Row],[NAZWA]]</f>
        <v>#REF!</v>
      </c>
      <c r="C40" s="165" t="s">
        <v>167</v>
      </c>
      <c r="D40" s="165" t="s">
        <v>148</v>
      </c>
      <c r="E40" s="165" t="s">
        <v>127</v>
      </c>
      <c r="F40" s="166">
        <v>56.3461</v>
      </c>
      <c r="G40" s="166">
        <v>60.318199999999997</v>
      </c>
      <c r="I40" s="167"/>
      <c r="J40" s="420" t="s">
        <v>220</v>
      </c>
      <c r="K40" s="420" t="s">
        <v>221</v>
      </c>
      <c r="L40" s="420" t="s">
        <v>148</v>
      </c>
      <c r="M40" s="420" t="s">
        <v>126</v>
      </c>
      <c r="N40" s="420"/>
      <c r="O40" s="420"/>
      <c r="P40" s="420">
        <v>1</v>
      </c>
      <c r="Q40" s="420"/>
    </row>
    <row r="41" spans="1:17" ht="16.5" x14ac:dyDescent="0.3">
      <c r="A41" s="165" t="s">
        <v>166</v>
      </c>
      <c r="B41" s="165" t="e">
        <f>[1]!Tabela_NS_S_OUT[[#This Row],[FADN_REG]]&amp;[1]!Tabela_NS_S_OUT[[#This Row],[NAZWA]]</f>
        <v>#REF!</v>
      </c>
      <c r="C41" s="165" t="s">
        <v>167</v>
      </c>
      <c r="D41" s="165" t="s">
        <v>148</v>
      </c>
      <c r="E41" s="165" t="s">
        <v>149</v>
      </c>
      <c r="F41" s="166">
        <v>51.572200000000002</v>
      </c>
      <c r="G41" s="166">
        <v>62.706099999999999</v>
      </c>
      <c r="I41" s="167"/>
      <c r="J41" s="420" t="s">
        <v>222</v>
      </c>
      <c r="K41" s="420" t="s">
        <v>223</v>
      </c>
      <c r="L41" s="420" t="s">
        <v>148</v>
      </c>
      <c r="M41" s="420" t="s">
        <v>126</v>
      </c>
      <c r="N41" s="420"/>
      <c r="O41" s="420"/>
      <c r="P41" s="420">
        <v>1</v>
      </c>
      <c r="Q41" s="420"/>
    </row>
    <row r="42" spans="1:17" ht="16.5" x14ac:dyDescent="0.3">
      <c r="A42" s="165" t="s">
        <v>166</v>
      </c>
      <c r="B42" s="165" t="e">
        <f>[1]!Tabela_NS_S_OUT[[#This Row],[FADN_REG]]&amp;[1]!Tabela_NS_S_OUT[[#This Row],[NAZWA]]</f>
        <v>#REF!</v>
      </c>
      <c r="C42" s="165" t="s">
        <v>167</v>
      </c>
      <c r="D42" s="165" t="s">
        <v>148</v>
      </c>
      <c r="E42" s="165" t="s">
        <v>128</v>
      </c>
      <c r="F42" s="166">
        <v>54.515500000000003</v>
      </c>
      <c r="G42" s="166">
        <v>57.116199999999999</v>
      </c>
      <c r="I42" s="167"/>
      <c r="J42" s="420" t="s">
        <v>645</v>
      </c>
      <c r="K42" s="420" t="s">
        <v>644</v>
      </c>
      <c r="L42" s="420" t="s">
        <v>148</v>
      </c>
      <c r="M42" s="420" t="s">
        <v>126</v>
      </c>
      <c r="N42" s="420"/>
      <c r="O42" s="420"/>
      <c r="P42" s="420">
        <v>1</v>
      </c>
      <c r="Q42" s="420"/>
    </row>
    <row r="43" spans="1:17" ht="16.5" x14ac:dyDescent="0.3">
      <c r="A43" s="165" t="s">
        <v>168</v>
      </c>
      <c r="B43" s="165" t="e">
        <f>[1]!Tabela_NS_S_OUT[[#This Row],[FADN_REG]]&amp;[1]!Tabela_NS_S_OUT[[#This Row],[NAZWA]]</f>
        <v>#REF!</v>
      </c>
      <c r="C43" s="165" t="s">
        <v>169</v>
      </c>
      <c r="D43" s="165" t="s">
        <v>148</v>
      </c>
      <c r="E43" s="165" t="s">
        <v>126</v>
      </c>
      <c r="F43" s="166">
        <v>34.718800000000002</v>
      </c>
      <c r="G43" s="166">
        <v>54.3371</v>
      </c>
      <c r="I43" s="167"/>
      <c r="J43" s="420" t="s">
        <v>224</v>
      </c>
      <c r="K43" s="420" t="s">
        <v>225</v>
      </c>
      <c r="L43" s="420" t="s">
        <v>148</v>
      </c>
      <c r="M43" s="420" t="s">
        <v>126</v>
      </c>
      <c r="N43" s="420"/>
      <c r="O43" s="420"/>
      <c r="P43" s="420">
        <v>0</v>
      </c>
      <c r="Q43" s="420"/>
    </row>
    <row r="44" spans="1:17" ht="16.5" x14ac:dyDescent="0.3">
      <c r="A44" s="165" t="s">
        <v>168</v>
      </c>
      <c r="B44" s="165" t="e">
        <f>[1]!Tabela_NS_S_OUT[[#This Row],[FADN_REG]]&amp;[1]!Tabela_NS_S_OUT[[#This Row],[NAZWA]]</f>
        <v>#REF!</v>
      </c>
      <c r="C44" s="165" t="s">
        <v>169</v>
      </c>
      <c r="D44" s="165" t="s">
        <v>148</v>
      </c>
      <c r="E44" s="165" t="s">
        <v>127</v>
      </c>
      <c r="F44" s="166">
        <v>35.257199999999997</v>
      </c>
      <c r="G44" s="166">
        <v>53.8431</v>
      </c>
      <c r="I44" s="167"/>
      <c r="J44" s="420" t="s">
        <v>226</v>
      </c>
      <c r="K44" s="420" t="s">
        <v>227</v>
      </c>
      <c r="L44" s="420" t="s">
        <v>148</v>
      </c>
      <c r="M44" s="420" t="s">
        <v>126</v>
      </c>
      <c r="N44" s="420"/>
      <c r="O44" s="420"/>
      <c r="P44" s="420">
        <v>0</v>
      </c>
      <c r="Q44" s="420"/>
    </row>
    <row r="45" spans="1:17" ht="16.5" x14ac:dyDescent="0.3">
      <c r="A45" s="165" t="s">
        <v>168</v>
      </c>
      <c r="B45" s="165" t="e">
        <f>[1]!Tabela_NS_S_OUT[[#This Row],[FADN_REG]]&amp;[1]!Tabela_NS_S_OUT[[#This Row],[NAZWA]]</f>
        <v>#REF!</v>
      </c>
      <c r="C45" s="165" t="s">
        <v>169</v>
      </c>
      <c r="D45" s="165" t="s">
        <v>148</v>
      </c>
      <c r="E45" s="165" t="s">
        <v>149</v>
      </c>
      <c r="F45" s="166">
        <v>33.269199999999998</v>
      </c>
      <c r="G45" s="166">
        <v>54.986699999999999</v>
      </c>
      <c r="I45" s="167"/>
      <c r="J45" s="420" t="s">
        <v>228</v>
      </c>
      <c r="K45" s="420" t="s">
        <v>229</v>
      </c>
      <c r="L45" s="420" t="s">
        <v>148</v>
      </c>
      <c r="M45" s="420" t="s">
        <v>126</v>
      </c>
      <c r="N45" s="420"/>
      <c r="O45" s="420"/>
      <c r="P45" s="420">
        <v>0</v>
      </c>
      <c r="Q45" s="420"/>
    </row>
    <row r="46" spans="1:17" ht="16.5" x14ac:dyDescent="0.3">
      <c r="A46" s="165" t="s">
        <v>168</v>
      </c>
      <c r="B46" s="165" t="e">
        <f>[1]!Tabela_NS_S_OUT[[#This Row],[FADN_REG]]&amp;[1]!Tabela_NS_S_OUT[[#This Row],[NAZWA]]</f>
        <v>#REF!</v>
      </c>
      <c r="C46" s="165" t="s">
        <v>169</v>
      </c>
      <c r="D46" s="165" t="s">
        <v>148</v>
      </c>
      <c r="E46" s="165" t="s">
        <v>128</v>
      </c>
      <c r="F46" s="166">
        <v>35.5167</v>
      </c>
      <c r="G46" s="166">
        <v>54.871099999999998</v>
      </c>
      <c r="I46" s="167"/>
      <c r="J46" s="420" t="s">
        <v>230</v>
      </c>
      <c r="K46" s="420" t="s">
        <v>231</v>
      </c>
      <c r="L46" s="420" t="s">
        <v>148</v>
      </c>
      <c r="M46" s="420" t="s">
        <v>126</v>
      </c>
      <c r="N46" s="420"/>
      <c r="O46" s="420"/>
      <c r="P46" s="420">
        <v>0</v>
      </c>
      <c r="Q46" s="420"/>
    </row>
    <row r="47" spans="1:17" ht="16.5" x14ac:dyDescent="0.3">
      <c r="A47" s="165" t="s">
        <v>170</v>
      </c>
      <c r="B47" s="165" t="e">
        <f>[1]!Tabela_NS_S_OUT[[#This Row],[FADN_REG]]&amp;[1]!Tabela_NS_S_OUT[[#This Row],[NAZWA]]</f>
        <v>#REF!</v>
      </c>
      <c r="C47" s="165" t="s">
        <v>171</v>
      </c>
      <c r="D47" s="165" t="s">
        <v>148</v>
      </c>
      <c r="E47" s="165" t="s">
        <v>126</v>
      </c>
      <c r="F47" s="166">
        <v>48.497900000000001</v>
      </c>
      <c r="G47" s="166">
        <v>59.7181</v>
      </c>
      <c r="I47" s="167"/>
      <c r="J47" s="420" t="s">
        <v>232</v>
      </c>
      <c r="K47" s="420" t="s">
        <v>233</v>
      </c>
      <c r="L47" s="420" t="s">
        <v>148</v>
      </c>
      <c r="M47" s="420" t="s">
        <v>126</v>
      </c>
      <c r="N47" s="420"/>
      <c r="O47" s="420"/>
      <c r="P47" s="420">
        <v>0</v>
      </c>
      <c r="Q47" s="420"/>
    </row>
    <row r="48" spans="1:17" ht="16.5" x14ac:dyDescent="0.3">
      <c r="A48" s="165" t="s">
        <v>170</v>
      </c>
      <c r="B48" s="165" t="e">
        <f>[1]!Tabela_NS_S_OUT[[#This Row],[FADN_REG]]&amp;[1]!Tabela_NS_S_OUT[[#This Row],[NAZWA]]</f>
        <v>#REF!</v>
      </c>
      <c r="C48" s="165" t="s">
        <v>171</v>
      </c>
      <c r="D48" s="165" t="s">
        <v>148</v>
      </c>
      <c r="E48" s="165" t="s">
        <v>127</v>
      </c>
      <c r="F48" s="166">
        <v>50.636400000000002</v>
      </c>
      <c r="G48" s="166">
        <v>60.476199999999999</v>
      </c>
      <c r="I48" s="167"/>
      <c r="J48" s="420" t="s">
        <v>234</v>
      </c>
      <c r="K48" s="420" t="s">
        <v>235</v>
      </c>
      <c r="L48" s="420" t="s">
        <v>148</v>
      </c>
      <c r="M48" s="420" t="s">
        <v>126</v>
      </c>
      <c r="N48" s="420"/>
      <c r="O48" s="420"/>
      <c r="P48" s="420">
        <v>0</v>
      </c>
      <c r="Q48" s="420"/>
    </row>
    <row r="49" spans="1:17" ht="16.5" x14ac:dyDescent="0.3">
      <c r="A49" s="165" t="s">
        <v>170</v>
      </c>
      <c r="B49" s="165" t="e">
        <f>[1]!Tabela_NS_S_OUT[[#This Row],[FADN_REG]]&amp;[1]!Tabela_NS_S_OUT[[#This Row],[NAZWA]]</f>
        <v>#REF!</v>
      </c>
      <c r="C49" s="165" t="s">
        <v>171</v>
      </c>
      <c r="D49" s="165" t="s">
        <v>148</v>
      </c>
      <c r="E49" s="165" t="s">
        <v>149</v>
      </c>
      <c r="F49" s="166">
        <v>44.066800000000001</v>
      </c>
      <c r="G49" s="166">
        <v>59.998699999999999</v>
      </c>
      <c r="I49" s="167"/>
      <c r="J49" s="420" t="s">
        <v>236</v>
      </c>
      <c r="K49" s="420" t="s">
        <v>237</v>
      </c>
      <c r="L49" s="420" t="s">
        <v>148</v>
      </c>
      <c r="M49" s="420" t="s">
        <v>126</v>
      </c>
      <c r="N49" s="420"/>
      <c r="O49" s="420"/>
      <c r="P49" s="420">
        <v>0</v>
      </c>
      <c r="Q49" s="420"/>
    </row>
    <row r="50" spans="1:17" ht="16.5" x14ac:dyDescent="0.3">
      <c r="A50" s="165" t="s">
        <v>170</v>
      </c>
      <c r="B50" s="165" t="e">
        <f>[1]!Tabela_NS_S_OUT[[#This Row],[FADN_REG]]&amp;[1]!Tabela_NS_S_OUT[[#This Row],[NAZWA]]</f>
        <v>#REF!</v>
      </c>
      <c r="C50" s="165" t="s">
        <v>171</v>
      </c>
      <c r="D50" s="165" t="s">
        <v>148</v>
      </c>
      <c r="E50" s="165" t="s">
        <v>128</v>
      </c>
      <c r="F50" s="166">
        <v>45.349800000000002</v>
      </c>
      <c r="G50" s="166">
        <v>59.509099999999997</v>
      </c>
      <c r="I50" s="167"/>
      <c r="J50" s="420" t="s">
        <v>238</v>
      </c>
      <c r="K50" s="420" t="s">
        <v>462</v>
      </c>
      <c r="L50" s="420" t="s">
        <v>148</v>
      </c>
      <c r="M50" s="420" t="s">
        <v>126</v>
      </c>
      <c r="N50" s="420"/>
      <c r="O50" s="420"/>
      <c r="P50" s="420">
        <v>0</v>
      </c>
      <c r="Q50" s="420"/>
    </row>
    <row r="51" spans="1:17" ht="16.5" x14ac:dyDescent="0.3">
      <c r="A51" s="165" t="s">
        <v>172</v>
      </c>
      <c r="B51" s="165" t="e">
        <f>[1]!Tabela_NS_S_OUT[[#This Row],[FADN_REG]]&amp;[1]!Tabela_NS_S_OUT[[#This Row],[NAZWA]]</f>
        <v>#REF!</v>
      </c>
      <c r="C51" s="165" t="s">
        <v>173</v>
      </c>
      <c r="D51" s="165" t="s">
        <v>148</v>
      </c>
      <c r="E51" s="165" t="s">
        <v>126</v>
      </c>
      <c r="F51" s="166">
        <v>42.398800000000001</v>
      </c>
      <c r="G51" s="166">
        <v>59.113999999999997</v>
      </c>
      <c r="I51" s="167"/>
      <c r="J51" s="420" t="s">
        <v>239</v>
      </c>
      <c r="K51" s="420" t="s">
        <v>240</v>
      </c>
      <c r="L51" s="420" t="s">
        <v>148</v>
      </c>
      <c r="M51" s="420" t="s">
        <v>126</v>
      </c>
      <c r="N51" s="420"/>
      <c r="O51" s="420"/>
      <c r="P51" s="420">
        <v>0</v>
      </c>
      <c r="Q51" s="420"/>
    </row>
    <row r="52" spans="1:17" ht="16.5" x14ac:dyDescent="0.3">
      <c r="A52" s="165" t="s">
        <v>172</v>
      </c>
      <c r="B52" s="165" t="e">
        <f>[1]!Tabela_NS_S_OUT[[#This Row],[FADN_REG]]&amp;[1]!Tabela_NS_S_OUT[[#This Row],[NAZWA]]</f>
        <v>#REF!</v>
      </c>
      <c r="C52" s="165" t="s">
        <v>173</v>
      </c>
      <c r="D52" s="165" t="s">
        <v>148</v>
      </c>
      <c r="E52" s="165" t="s">
        <v>127</v>
      </c>
      <c r="F52" s="166">
        <v>43.472200000000001</v>
      </c>
      <c r="G52" s="166">
        <v>60.931600000000003</v>
      </c>
      <c r="I52" s="167"/>
      <c r="J52" s="420" t="s">
        <v>241</v>
      </c>
      <c r="K52" s="420" t="s">
        <v>242</v>
      </c>
      <c r="L52" s="420" t="s">
        <v>148</v>
      </c>
      <c r="M52" s="420" t="s">
        <v>126</v>
      </c>
      <c r="N52" s="420"/>
      <c r="O52" s="420"/>
      <c r="P52" s="420">
        <v>0</v>
      </c>
      <c r="Q52" s="420"/>
    </row>
    <row r="53" spans="1:17" ht="16.5" x14ac:dyDescent="0.3">
      <c r="A53" s="165" t="s">
        <v>172</v>
      </c>
      <c r="B53" s="165" t="e">
        <f>[1]!Tabela_NS_S_OUT[[#This Row],[FADN_REG]]&amp;[1]!Tabela_NS_S_OUT[[#This Row],[NAZWA]]</f>
        <v>#REF!</v>
      </c>
      <c r="C53" s="165" t="s">
        <v>173</v>
      </c>
      <c r="D53" s="165" t="s">
        <v>148</v>
      </c>
      <c r="E53" s="165" t="s">
        <v>149</v>
      </c>
      <c r="F53" s="166">
        <v>41.101700000000001</v>
      </c>
      <c r="G53" s="166">
        <v>59.649000000000001</v>
      </c>
      <c r="I53" s="167"/>
      <c r="J53" s="420" t="s">
        <v>243</v>
      </c>
      <c r="K53" s="420" t="s">
        <v>244</v>
      </c>
      <c r="L53" s="420" t="s">
        <v>148</v>
      </c>
      <c r="M53" s="420" t="s">
        <v>126</v>
      </c>
      <c r="N53" s="420"/>
      <c r="O53" s="420"/>
      <c r="P53" s="420">
        <v>0</v>
      </c>
      <c r="Q53" s="420"/>
    </row>
    <row r="54" spans="1:17" ht="16.5" x14ac:dyDescent="0.3">
      <c r="A54" s="165" t="s">
        <v>172</v>
      </c>
      <c r="B54" s="165" t="e">
        <f>[1]!Tabela_NS_S_OUT[[#This Row],[FADN_REG]]&amp;[1]!Tabela_NS_S_OUT[[#This Row],[NAZWA]]</f>
        <v>#REF!</v>
      </c>
      <c r="C54" s="165" t="s">
        <v>173</v>
      </c>
      <c r="D54" s="165" t="s">
        <v>148</v>
      </c>
      <c r="E54" s="165" t="s">
        <v>128</v>
      </c>
      <c r="F54" s="166">
        <v>40.388599999999997</v>
      </c>
      <c r="G54" s="166">
        <v>58.5105</v>
      </c>
      <c r="I54" s="167"/>
      <c r="J54" s="420" t="s">
        <v>245</v>
      </c>
      <c r="K54" s="420" t="s">
        <v>463</v>
      </c>
      <c r="L54" s="420" t="s">
        <v>148</v>
      </c>
      <c r="M54" s="420" t="s">
        <v>126</v>
      </c>
      <c r="N54" s="420"/>
      <c r="O54" s="420"/>
      <c r="P54" s="420">
        <v>0</v>
      </c>
      <c r="Q54" s="420"/>
    </row>
    <row r="55" spans="1:17" ht="16.5" x14ac:dyDescent="0.3">
      <c r="A55" s="165" t="s">
        <v>174</v>
      </c>
      <c r="B55" s="165" t="e">
        <f>[1]!Tabela_NS_S_OUT[[#This Row],[FADN_REG]]&amp;[1]!Tabela_NS_S_OUT[[#This Row],[NAZWA]]</f>
        <v>#REF!</v>
      </c>
      <c r="C55" s="165" t="s">
        <v>175</v>
      </c>
      <c r="D55" s="165" t="s">
        <v>148</v>
      </c>
      <c r="E55" s="165" t="s">
        <v>126</v>
      </c>
      <c r="F55" s="166">
        <v>49.706099999999999</v>
      </c>
      <c r="G55" s="166">
        <v>59.773899999999998</v>
      </c>
      <c r="I55" s="167"/>
      <c r="J55" s="420" t="s">
        <v>246</v>
      </c>
      <c r="K55" s="420" t="s">
        <v>247</v>
      </c>
      <c r="L55" s="420" t="s">
        <v>148</v>
      </c>
      <c r="M55" s="420" t="s">
        <v>126</v>
      </c>
      <c r="N55" s="420"/>
      <c r="O55" s="420"/>
      <c r="P55" s="420">
        <v>0</v>
      </c>
      <c r="Q55" s="420"/>
    </row>
    <row r="56" spans="1:17" ht="16.5" x14ac:dyDescent="0.3">
      <c r="A56" s="165" t="s">
        <v>174</v>
      </c>
      <c r="B56" s="165" t="e">
        <f>[1]!Tabela_NS_S_OUT[[#This Row],[FADN_REG]]&amp;[1]!Tabela_NS_S_OUT[[#This Row],[NAZWA]]</f>
        <v>#REF!</v>
      </c>
      <c r="C56" s="165" t="s">
        <v>175</v>
      </c>
      <c r="D56" s="165" t="s">
        <v>148</v>
      </c>
      <c r="E56" s="165" t="s">
        <v>127</v>
      </c>
      <c r="F56" s="166">
        <v>51.141300000000001</v>
      </c>
      <c r="G56" s="166">
        <v>60.439500000000002</v>
      </c>
      <c r="I56" s="167"/>
      <c r="J56" s="420" t="s">
        <v>248</v>
      </c>
      <c r="K56" s="420" t="s">
        <v>249</v>
      </c>
      <c r="L56" s="420" t="s">
        <v>148</v>
      </c>
      <c r="M56" s="420" t="s">
        <v>126</v>
      </c>
      <c r="N56" s="420"/>
      <c r="O56" s="420"/>
      <c r="P56" s="420">
        <v>0</v>
      </c>
      <c r="Q56" s="420"/>
    </row>
    <row r="57" spans="1:17" ht="16.5" x14ac:dyDescent="0.3">
      <c r="A57" s="165" t="s">
        <v>174</v>
      </c>
      <c r="B57" s="165" t="e">
        <f>[1]!Tabela_NS_S_OUT[[#This Row],[FADN_REG]]&amp;[1]!Tabela_NS_S_OUT[[#This Row],[NAZWA]]</f>
        <v>#REF!</v>
      </c>
      <c r="C57" s="165" t="s">
        <v>175</v>
      </c>
      <c r="D57" s="165" t="s">
        <v>148</v>
      </c>
      <c r="E57" s="165" t="s">
        <v>149</v>
      </c>
      <c r="F57" s="166">
        <v>44.329099999999997</v>
      </c>
      <c r="G57" s="166">
        <v>60.056199999999997</v>
      </c>
      <c r="I57" s="167"/>
      <c r="J57" s="420" t="s">
        <v>250</v>
      </c>
      <c r="K57" s="420" t="s">
        <v>251</v>
      </c>
      <c r="L57" s="420" t="s">
        <v>148</v>
      </c>
      <c r="M57" s="420" t="s">
        <v>126</v>
      </c>
      <c r="N57" s="420"/>
      <c r="O57" s="420"/>
      <c r="P57" s="420">
        <v>0</v>
      </c>
      <c r="Q57" s="420"/>
    </row>
    <row r="58" spans="1:17" ht="16.5" x14ac:dyDescent="0.3">
      <c r="A58" s="165" t="s">
        <v>174</v>
      </c>
      <c r="B58" s="165" t="e">
        <f>[1]!Tabela_NS_S_OUT[[#This Row],[FADN_REG]]&amp;[1]!Tabela_NS_S_OUT[[#This Row],[NAZWA]]</f>
        <v>#REF!</v>
      </c>
      <c r="C58" s="165" t="s">
        <v>175</v>
      </c>
      <c r="D58" s="165" t="s">
        <v>148</v>
      </c>
      <c r="E58" s="165" t="s">
        <v>128</v>
      </c>
      <c r="F58" s="166">
        <v>45.810499999999998</v>
      </c>
      <c r="G58" s="166">
        <v>59.6524</v>
      </c>
      <c r="I58" s="167"/>
      <c r="J58" s="420" t="s">
        <v>252</v>
      </c>
      <c r="K58" s="420" t="s">
        <v>253</v>
      </c>
      <c r="L58" s="420" t="s">
        <v>148</v>
      </c>
      <c r="M58" s="420" t="s">
        <v>126</v>
      </c>
      <c r="N58" s="420"/>
      <c r="O58" s="420"/>
      <c r="P58" s="420">
        <v>0</v>
      </c>
      <c r="Q58" s="420"/>
    </row>
    <row r="59" spans="1:17" ht="16.5" x14ac:dyDescent="0.3">
      <c r="A59" s="165" t="s">
        <v>176</v>
      </c>
      <c r="B59" s="165" t="e">
        <f>[1]!Tabela_NS_S_OUT[[#This Row],[FADN_REG]]&amp;[1]!Tabela_NS_S_OUT[[#This Row],[NAZWA]]</f>
        <v>#REF!</v>
      </c>
      <c r="C59" s="165" t="s">
        <v>177</v>
      </c>
      <c r="D59" s="165" t="s">
        <v>148</v>
      </c>
      <c r="E59" s="165" t="s">
        <v>126</v>
      </c>
      <c r="F59" s="166">
        <v>37.045699999999997</v>
      </c>
      <c r="G59" s="166">
        <v>56.912300000000002</v>
      </c>
      <c r="I59" s="167"/>
      <c r="J59" s="420" t="s">
        <v>254</v>
      </c>
      <c r="K59" s="420" t="s">
        <v>464</v>
      </c>
      <c r="L59" s="420" t="s">
        <v>148</v>
      </c>
      <c r="M59" s="420" t="s">
        <v>126</v>
      </c>
      <c r="N59" s="420"/>
      <c r="O59" s="420"/>
      <c r="P59" s="420">
        <v>0</v>
      </c>
      <c r="Q59" s="420"/>
    </row>
    <row r="60" spans="1:17" ht="16.5" x14ac:dyDescent="0.3">
      <c r="A60" s="165" t="s">
        <v>176</v>
      </c>
      <c r="B60" s="165" t="e">
        <f>[1]!Tabela_NS_S_OUT[[#This Row],[FADN_REG]]&amp;[1]!Tabela_NS_S_OUT[[#This Row],[NAZWA]]</f>
        <v>#REF!</v>
      </c>
      <c r="C60" s="165" t="s">
        <v>177</v>
      </c>
      <c r="D60" s="165" t="s">
        <v>148</v>
      </c>
      <c r="E60" s="165" t="s">
        <v>127</v>
      </c>
      <c r="F60" s="166">
        <v>39.239600000000003</v>
      </c>
      <c r="G60" s="166">
        <v>56.693600000000004</v>
      </c>
      <c r="I60" s="167"/>
      <c r="J60" s="420" t="s">
        <v>255</v>
      </c>
      <c r="K60" s="420" t="s">
        <v>256</v>
      </c>
      <c r="L60" s="420" t="s">
        <v>148</v>
      </c>
      <c r="M60" s="420" t="s">
        <v>126</v>
      </c>
      <c r="N60" s="420"/>
      <c r="O60" s="420"/>
      <c r="P60" s="420">
        <v>0</v>
      </c>
      <c r="Q60" s="420"/>
    </row>
    <row r="61" spans="1:17" ht="16.5" x14ac:dyDescent="0.3">
      <c r="A61" s="165" t="s">
        <v>176</v>
      </c>
      <c r="B61" s="165" t="e">
        <f>[1]!Tabela_NS_S_OUT[[#This Row],[FADN_REG]]&amp;[1]!Tabela_NS_S_OUT[[#This Row],[NAZWA]]</f>
        <v>#REF!</v>
      </c>
      <c r="C61" s="165" t="s">
        <v>177</v>
      </c>
      <c r="D61" s="165" t="s">
        <v>148</v>
      </c>
      <c r="E61" s="165" t="s">
        <v>149</v>
      </c>
      <c r="F61" s="166">
        <v>36.81</v>
      </c>
      <c r="G61" s="166">
        <v>58.032200000000003</v>
      </c>
      <c r="I61" s="167"/>
      <c r="J61" s="420" t="s">
        <v>257</v>
      </c>
      <c r="K61" s="420" t="s">
        <v>258</v>
      </c>
      <c r="L61" s="420" t="s">
        <v>148</v>
      </c>
      <c r="M61" s="420" t="s">
        <v>126</v>
      </c>
      <c r="N61" s="420"/>
      <c r="O61" s="420"/>
      <c r="P61" s="420">
        <v>0</v>
      </c>
      <c r="Q61" s="420"/>
    </row>
    <row r="62" spans="1:17" ht="16.5" x14ac:dyDescent="0.3">
      <c r="A62" s="165" t="s">
        <v>176</v>
      </c>
      <c r="B62" s="165" t="e">
        <f>[1]!Tabela_NS_S_OUT[[#This Row],[FADN_REG]]&amp;[1]!Tabela_NS_S_OUT[[#This Row],[NAZWA]]</f>
        <v>#REF!</v>
      </c>
      <c r="C62" s="165" t="s">
        <v>177</v>
      </c>
      <c r="D62" s="165" t="s">
        <v>148</v>
      </c>
      <c r="E62" s="165" t="s">
        <v>128</v>
      </c>
      <c r="F62" s="166">
        <v>39.193899999999999</v>
      </c>
      <c r="G62" s="166">
        <v>60.640999999999998</v>
      </c>
      <c r="I62" s="167"/>
      <c r="J62" s="420" t="s">
        <v>259</v>
      </c>
      <c r="K62" s="420" t="s">
        <v>260</v>
      </c>
      <c r="L62" s="420" t="s">
        <v>148</v>
      </c>
      <c r="M62" s="420" t="s">
        <v>126</v>
      </c>
      <c r="N62" s="420"/>
      <c r="O62" s="420"/>
      <c r="P62" s="420">
        <v>0</v>
      </c>
      <c r="Q62" s="420"/>
    </row>
    <row r="63" spans="1:17" ht="16.5" x14ac:dyDescent="0.3">
      <c r="A63" s="165" t="s">
        <v>178</v>
      </c>
      <c r="B63" s="165" t="e">
        <f>[1]!Tabela_NS_S_OUT[[#This Row],[FADN_REG]]&amp;[1]!Tabela_NS_S_OUT[[#This Row],[NAZWA]]</f>
        <v>#REF!</v>
      </c>
      <c r="C63" s="165" t="s">
        <v>179</v>
      </c>
      <c r="D63" s="165" t="s">
        <v>148</v>
      </c>
      <c r="E63" s="165" t="s">
        <v>126</v>
      </c>
      <c r="F63" s="166">
        <v>36.938600000000001</v>
      </c>
      <c r="G63" s="166">
        <v>56.975000000000001</v>
      </c>
      <c r="I63" s="167"/>
      <c r="J63" s="420" t="s">
        <v>261</v>
      </c>
      <c r="K63" s="420" t="s">
        <v>262</v>
      </c>
      <c r="L63" s="420" t="s">
        <v>148</v>
      </c>
      <c r="M63" s="420" t="s">
        <v>126</v>
      </c>
      <c r="N63" s="420"/>
      <c r="O63" s="420"/>
      <c r="P63" s="420">
        <v>0</v>
      </c>
      <c r="Q63" s="420"/>
    </row>
    <row r="64" spans="1:17" ht="16.5" x14ac:dyDescent="0.3">
      <c r="A64" s="165" t="s">
        <v>178</v>
      </c>
      <c r="B64" s="165" t="e">
        <f>[1]!Tabela_NS_S_OUT[[#This Row],[FADN_REG]]&amp;[1]!Tabela_NS_S_OUT[[#This Row],[NAZWA]]</f>
        <v>#REF!</v>
      </c>
      <c r="C64" s="165" t="s">
        <v>179</v>
      </c>
      <c r="D64" s="165" t="s">
        <v>148</v>
      </c>
      <c r="E64" s="165" t="s">
        <v>127</v>
      </c>
      <c r="F64" s="166">
        <v>38.931899999999999</v>
      </c>
      <c r="G64" s="166">
        <v>56.861699999999999</v>
      </c>
      <c r="I64" s="167"/>
      <c r="J64" s="420" t="s">
        <v>263</v>
      </c>
      <c r="K64" s="420" t="s">
        <v>465</v>
      </c>
      <c r="L64" s="420" t="s">
        <v>148</v>
      </c>
      <c r="M64" s="420" t="s">
        <v>126</v>
      </c>
      <c r="N64" s="420"/>
      <c r="O64" s="420"/>
      <c r="P64" s="420">
        <v>1</v>
      </c>
      <c r="Q64" s="420"/>
    </row>
    <row r="65" spans="1:17" ht="16.5" x14ac:dyDescent="0.3">
      <c r="A65" s="165" t="s">
        <v>178</v>
      </c>
      <c r="B65" s="165" t="e">
        <f>[1]!Tabela_NS_S_OUT[[#This Row],[FADN_REG]]&amp;[1]!Tabela_NS_S_OUT[[#This Row],[NAZWA]]</f>
        <v>#REF!</v>
      </c>
      <c r="C65" s="165" t="s">
        <v>179</v>
      </c>
      <c r="D65" s="165" t="s">
        <v>148</v>
      </c>
      <c r="E65" s="165" t="s">
        <v>149</v>
      </c>
      <c r="F65" s="166">
        <v>36.775300000000001</v>
      </c>
      <c r="G65" s="166">
        <v>58.039000000000001</v>
      </c>
      <c r="I65" s="167"/>
      <c r="J65" s="420" t="s">
        <v>264</v>
      </c>
      <c r="K65" s="420" t="s">
        <v>265</v>
      </c>
      <c r="L65" s="420" t="s">
        <v>148</v>
      </c>
      <c r="M65" s="420" t="s">
        <v>126</v>
      </c>
      <c r="N65" s="420"/>
      <c r="O65" s="420"/>
      <c r="P65" s="420">
        <v>0</v>
      </c>
      <c r="Q65" s="420"/>
    </row>
    <row r="66" spans="1:17" ht="16.5" x14ac:dyDescent="0.3">
      <c r="A66" s="165" t="s">
        <v>178</v>
      </c>
      <c r="B66" s="165" t="e">
        <f>[1]!Tabela_NS_S_OUT[[#This Row],[FADN_REG]]&amp;[1]!Tabela_NS_S_OUT[[#This Row],[NAZWA]]</f>
        <v>#REF!</v>
      </c>
      <c r="C66" s="165" t="s">
        <v>179</v>
      </c>
      <c r="D66" s="165" t="s">
        <v>148</v>
      </c>
      <c r="E66" s="165" t="s">
        <v>128</v>
      </c>
      <c r="F66" s="166">
        <v>39.237099999999998</v>
      </c>
      <c r="G66" s="166">
        <v>60.470100000000002</v>
      </c>
      <c r="I66" s="167"/>
      <c r="J66" s="420" t="s">
        <v>266</v>
      </c>
      <c r="K66" s="420" t="s">
        <v>267</v>
      </c>
      <c r="L66" s="420" t="s">
        <v>148</v>
      </c>
      <c r="M66" s="420" t="s">
        <v>126</v>
      </c>
      <c r="N66" s="420"/>
      <c r="O66" s="420"/>
      <c r="P66" s="420">
        <v>1</v>
      </c>
      <c r="Q66" s="420"/>
    </row>
    <row r="67" spans="1:17" ht="16.5" x14ac:dyDescent="0.3">
      <c r="A67" s="165" t="s">
        <v>180</v>
      </c>
      <c r="B67" s="165" t="e">
        <f>[1]!Tabela_NS_S_OUT[[#This Row],[FADN_REG]]&amp;[1]!Tabela_NS_S_OUT[[#This Row],[NAZWA]]</f>
        <v>#REF!</v>
      </c>
      <c r="C67" s="165" t="s">
        <v>181</v>
      </c>
      <c r="D67" s="165" t="s">
        <v>148</v>
      </c>
      <c r="E67" s="165" t="s">
        <v>126</v>
      </c>
      <c r="F67" s="166">
        <v>45.969799999999999</v>
      </c>
      <c r="G67" s="166">
        <v>56.4071</v>
      </c>
      <c r="I67" s="167"/>
      <c r="J67" s="420" t="s">
        <v>268</v>
      </c>
      <c r="K67" s="420" t="s">
        <v>269</v>
      </c>
      <c r="L67" s="420" t="s">
        <v>148</v>
      </c>
      <c r="M67" s="420" t="s">
        <v>126</v>
      </c>
      <c r="N67" s="420"/>
      <c r="O67" s="420"/>
      <c r="P67" s="420">
        <v>1</v>
      </c>
      <c r="Q67" s="420"/>
    </row>
    <row r="68" spans="1:17" ht="17.25" customHeight="1" x14ac:dyDescent="0.3">
      <c r="A68" s="165" t="s">
        <v>180</v>
      </c>
      <c r="B68" s="165" t="e">
        <f>[1]!Tabela_NS_S_OUT[[#This Row],[FADN_REG]]&amp;[1]!Tabela_NS_S_OUT[[#This Row],[NAZWA]]</f>
        <v>#REF!</v>
      </c>
      <c r="C68" s="165" t="s">
        <v>181</v>
      </c>
      <c r="D68" s="165" t="s">
        <v>148</v>
      </c>
      <c r="E68" s="165" t="s">
        <v>127</v>
      </c>
      <c r="F68" s="166">
        <v>44.337400000000002</v>
      </c>
      <c r="G68" s="166">
        <v>55.898000000000003</v>
      </c>
      <c r="I68" s="167"/>
      <c r="J68" s="420" t="s">
        <v>270</v>
      </c>
      <c r="K68" s="420" t="s">
        <v>271</v>
      </c>
      <c r="L68" s="420" t="s">
        <v>148</v>
      </c>
      <c r="M68" s="420" t="s">
        <v>126</v>
      </c>
      <c r="N68" s="420"/>
      <c r="O68" s="420"/>
      <c r="P68" s="420">
        <v>1</v>
      </c>
      <c r="Q68" s="420"/>
    </row>
    <row r="69" spans="1:17" ht="16.5" x14ac:dyDescent="0.3">
      <c r="A69" s="165" t="s">
        <v>180</v>
      </c>
      <c r="B69" s="165" t="e">
        <f>[1]!Tabela_NS_S_OUT[[#This Row],[FADN_REG]]&amp;[1]!Tabela_NS_S_OUT[[#This Row],[NAZWA]]</f>
        <v>#REF!</v>
      </c>
      <c r="C69" s="165" t="s">
        <v>181</v>
      </c>
      <c r="D69" s="165" t="s">
        <v>148</v>
      </c>
      <c r="E69" s="165" t="s">
        <v>149</v>
      </c>
      <c r="F69" s="166">
        <v>40.970500000000001</v>
      </c>
      <c r="G69" s="166">
        <v>58.817700000000002</v>
      </c>
      <c r="I69" s="167"/>
      <c r="J69" s="420" t="s">
        <v>272</v>
      </c>
      <c r="K69" s="420" t="s">
        <v>273</v>
      </c>
      <c r="L69" s="420" t="s">
        <v>148</v>
      </c>
      <c r="M69" s="420" t="s">
        <v>126</v>
      </c>
      <c r="N69" s="420"/>
      <c r="O69" s="420"/>
      <c r="P69" s="420">
        <v>1</v>
      </c>
      <c r="Q69" s="420"/>
    </row>
    <row r="70" spans="1:17" ht="16.5" x14ac:dyDescent="0.3">
      <c r="A70" s="165" t="s">
        <v>180</v>
      </c>
      <c r="B70" s="165" t="e">
        <f>[1]!Tabela_NS_S_OUT[[#This Row],[FADN_REG]]&amp;[1]!Tabela_NS_S_OUT[[#This Row],[NAZWA]]</f>
        <v>#REF!</v>
      </c>
      <c r="C70" s="165" t="s">
        <v>181</v>
      </c>
      <c r="D70" s="165" t="s">
        <v>148</v>
      </c>
      <c r="E70" s="165" t="s">
        <v>128</v>
      </c>
      <c r="F70" s="166">
        <v>38.949599999999997</v>
      </c>
      <c r="G70" s="166">
        <v>64.102999999999994</v>
      </c>
      <c r="I70" s="167"/>
      <c r="J70" s="420" t="s">
        <v>274</v>
      </c>
      <c r="K70" s="420" t="s">
        <v>275</v>
      </c>
      <c r="L70" s="420" t="s">
        <v>148</v>
      </c>
      <c r="M70" s="420" t="s">
        <v>126</v>
      </c>
      <c r="N70" s="420"/>
      <c r="O70" s="420"/>
      <c r="P70" s="420">
        <v>1</v>
      </c>
      <c r="Q70" s="420"/>
    </row>
    <row r="71" spans="1:17" ht="16.5" x14ac:dyDescent="0.3">
      <c r="A71" s="165" t="s">
        <v>182</v>
      </c>
      <c r="B71" s="165" t="e">
        <f>[1]!Tabela_NS_S_OUT[[#This Row],[FADN_REG]]&amp;[1]!Tabela_NS_S_OUT[[#This Row],[NAZWA]]</f>
        <v>#REF!</v>
      </c>
      <c r="C71" s="165" t="s">
        <v>183</v>
      </c>
      <c r="D71" s="165" t="s">
        <v>148</v>
      </c>
      <c r="E71" s="165" t="s">
        <v>126</v>
      </c>
      <c r="F71" s="166">
        <v>76.040800000000004</v>
      </c>
      <c r="G71" s="166">
        <v>48.5169</v>
      </c>
      <c r="I71" s="167"/>
      <c r="J71" s="420" t="s">
        <v>276</v>
      </c>
      <c r="K71" s="420" t="s">
        <v>277</v>
      </c>
      <c r="L71" s="420" t="s">
        <v>148</v>
      </c>
      <c r="M71" s="420" t="s">
        <v>126</v>
      </c>
      <c r="N71" s="420"/>
      <c r="O71" s="420"/>
      <c r="P71" s="420">
        <v>1</v>
      </c>
      <c r="Q71" s="420"/>
    </row>
    <row r="72" spans="1:17" ht="16.5" x14ac:dyDescent="0.3">
      <c r="A72" s="165" t="s">
        <v>182</v>
      </c>
      <c r="B72" s="165" t="e">
        <f>[1]!Tabela_NS_S_OUT[[#This Row],[FADN_REG]]&amp;[1]!Tabela_NS_S_OUT[[#This Row],[NAZWA]]</f>
        <v>#REF!</v>
      </c>
      <c r="C72" s="165" t="s">
        <v>183</v>
      </c>
      <c r="D72" s="165" t="s">
        <v>148</v>
      </c>
      <c r="E72" s="165" t="s">
        <v>127</v>
      </c>
      <c r="F72" s="166">
        <v>86.663700000000006</v>
      </c>
      <c r="G72" s="166">
        <v>47.548499999999997</v>
      </c>
      <c r="I72" s="167"/>
      <c r="J72" s="420" t="s">
        <v>708</v>
      </c>
      <c r="K72" s="420" t="s">
        <v>706</v>
      </c>
      <c r="L72" s="420" t="s">
        <v>148</v>
      </c>
      <c r="M72" s="420" t="s">
        <v>126</v>
      </c>
      <c r="N72" s="420"/>
      <c r="O72" s="420"/>
      <c r="P72" s="420">
        <v>1</v>
      </c>
      <c r="Q72" s="420"/>
    </row>
    <row r="73" spans="1:17" ht="16.5" x14ac:dyDescent="0.3">
      <c r="A73" s="165" t="s">
        <v>182</v>
      </c>
      <c r="B73" s="165" t="e">
        <f>[1]!Tabela_NS_S_OUT[[#This Row],[FADN_REG]]&amp;[1]!Tabela_NS_S_OUT[[#This Row],[NAZWA]]</f>
        <v>#REF!</v>
      </c>
      <c r="C73" s="165" t="s">
        <v>183</v>
      </c>
      <c r="D73" s="165" t="s">
        <v>148</v>
      </c>
      <c r="E73" s="165" t="s">
        <v>149</v>
      </c>
      <c r="F73" s="166">
        <v>90.353399999999993</v>
      </c>
      <c r="G73" s="166">
        <v>51.589500000000001</v>
      </c>
      <c r="I73" s="167"/>
      <c r="J73" s="420" t="s">
        <v>278</v>
      </c>
      <c r="K73" s="420" t="s">
        <v>279</v>
      </c>
      <c r="L73" s="420" t="s">
        <v>148</v>
      </c>
      <c r="M73" s="420" t="s">
        <v>126</v>
      </c>
      <c r="N73" s="420"/>
      <c r="O73" s="420"/>
      <c r="P73" s="420">
        <v>1</v>
      </c>
      <c r="Q73" s="420"/>
    </row>
    <row r="74" spans="1:17" ht="16.5" x14ac:dyDescent="0.3">
      <c r="A74" s="165" t="s">
        <v>182</v>
      </c>
      <c r="B74" s="165" t="e">
        <f>[1]!Tabela_NS_S_OUT[[#This Row],[FADN_REG]]&amp;[1]!Tabela_NS_S_OUT[[#This Row],[NAZWA]]</f>
        <v>#REF!</v>
      </c>
      <c r="C74" s="165" t="s">
        <v>183</v>
      </c>
      <c r="D74" s="165" t="s">
        <v>148</v>
      </c>
      <c r="E74" s="165" t="s">
        <v>128</v>
      </c>
      <c r="F74" s="166">
        <v>92.607799999999997</v>
      </c>
      <c r="G74" s="166">
        <v>53.603099999999998</v>
      </c>
      <c r="I74" s="167"/>
      <c r="J74" s="420" t="s">
        <v>280</v>
      </c>
      <c r="K74" s="420" t="s">
        <v>281</v>
      </c>
      <c r="L74" s="420" t="s">
        <v>148</v>
      </c>
      <c r="M74" s="420" t="s">
        <v>126</v>
      </c>
      <c r="N74" s="420"/>
      <c r="O74" s="420"/>
      <c r="P74" s="420">
        <v>1</v>
      </c>
      <c r="Q74" s="420"/>
    </row>
    <row r="75" spans="1:17" ht="16.5" x14ac:dyDescent="0.3">
      <c r="A75" s="165" t="s">
        <v>184</v>
      </c>
      <c r="B75" s="165" t="e">
        <f>[1]!Tabela_NS_S_OUT[[#This Row],[FADN_REG]]&amp;[1]!Tabela_NS_S_OUT[[#This Row],[NAZWA]]</f>
        <v>#REF!</v>
      </c>
      <c r="C75" s="165" t="s">
        <v>185</v>
      </c>
      <c r="D75" s="165" t="s">
        <v>148</v>
      </c>
      <c r="E75" s="165" t="s">
        <v>126</v>
      </c>
      <c r="F75" s="166">
        <v>12.4026</v>
      </c>
      <c r="G75" s="166">
        <v>113.06270000000001</v>
      </c>
      <c r="I75" s="167"/>
      <c r="J75" s="420" t="s">
        <v>282</v>
      </c>
      <c r="K75" s="420" t="s">
        <v>662</v>
      </c>
      <c r="L75" s="420" t="s">
        <v>148</v>
      </c>
      <c r="M75" s="420" t="s">
        <v>126</v>
      </c>
      <c r="N75" s="420"/>
      <c r="O75" s="420"/>
      <c r="P75" s="420">
        <v>1</v>
      </c>
      <c r="Q75" s="420"/>
    </row>
    <row r="76" spans="1:17" ht="16.5" x14ac:dyDescent="0.3">
      <c r="A76" s="165" t="s">
        <v>184</v>
      </c>
      <c r="B76" s="165" t="e">
        <f>[1]!Tabela_NS_S_OUT[[#This Row],[FADN_REG]]&amp;[1]!Tabela_NS_S_OUT[[#This Row],[NAZWA]]</f>
        <v>#REF!</v>
      </c>
      <c r="C76" s="165" t="s">
        <v>185</v>
      </c>
      <c r="D76" s="165" t="s">
        <v>148</v>
      </c>
      <c r="E76" s="165" t="s">
        <v>127</v>
      </c>
      <c r="F76" s="166">
        <v>14.7256</v>
      </c>
      <c r="G76" s="166">
        <v>120.5778</v>
      </c>
      <c r="I76" s="167"/>
      <c r="J76" s="420" t="s">
        <v>283</v>
      </c>
      <c r="K76" s="420" t="s">
        <v>284</v>
      </c>
      <c r="L76" s="420" t="s">
        <v>148</v>
      </c>
      <c r="M76" s="420" t="s">
        <v>126</v>
      </c>
      <c r="N76" s="420"/>
      <c r="O76" s="420"/>
      <c r="P76" s="420">
        <v>1</v>
      </c>
      <c r="Q76" s="420"/>
    </row>
    <row r="77" spans="1:17" ht="16.5" x14ac:dyDescent="0.3">
      <c r="A77" s="165" t="s">
        <v>184</v>
      </c>
      <c r="B77" s="165" t="e">
        <f>[1]!Tabela_NS_S_OUT[[#This Row],[FADN_REG]]&amp;[1]!Tabela_NS_S_OUT[[#This Row],[NAZWA]]</f>
        <v>#REF!</v>
      </c>
      <c r="C77" s="165" t="s">
        <v>185</v>
      </c>
      <c r="D77" s="165" t="s">
        <v>148</v>
      </c>
      <c r="E77" s="165" t="s">
        <v>149</v>
      </c>
      <c r="F77" s="166">
        <v>14.5024</v>
      </c>
      <c r="G77" s="166">
        <v>121.9594</v>
      </c>
      <c r="I77" s="167"/>
      <c r="J77" s="420" t="s">
        <v>285</v>
      </c>
      <c r="K77" s="420" t="s">
        <v>663</v>
      </c>
      <c r="L77" s="420" t="s">
        <v>148</v>
      </c>
      <c r="M77" s="420" t="s">
        <v>126</v>
      </c>
      <c r="N77" s="420"/>
      <c r="O77" s="420"/>
      <c r="P77" s="420">
        <v>1</v>
      </c>
      <c r="Q77" s="420"/>
    </row>
    <row r="78" spans="1:17" ht="16.5" x14ac:dyDescent="0.3">
      <c r="A78" s="165" t="s">
        <v>184</v>
      </c>
      <c r="B78" s="165" t="e">
        <f>[1]!Tabela_NS_S_OUT[[#This Row],[FADN_REG]]&amp;[1]!Tabela_NS_S_OUT[[#This Row],[NAZWA]]</f>
        <v>#REF!</v>
      </c>
      <c r="C78" s="165" t="s">
        <v>185</v>
      </c>
      <c r="D78" s="165" t="s">
        <v>148</v>
      </c>
      <c r="E78" s="165" t="s">
        <v>128</v>
      </c>
      <c r="F78" s="166">
        <v>21.3581</v>
      </c>
      <c r="G78" s="166">
        <v>102.512</v>
      </c>
      <c r="I78" s="167"/>
      <c r="J78" s="420" t="s">
        <v>286</v>
      </c>
      <c r="K78" s="420" t="s">
        <v>664</v>
      </c>
      <c r="L78" s="420" t="s">
        <v>148</v>
      </c>
      <c r="M78" s="420" t="s">
        <v>126</v>
      </c>
      <c r="N78" s="420"/>
      <c r="O78" s="420"/>
      <c r="P78" s="420">
        <v>1</v>
      </c>
      <c r="Q78" s="420"/>
    </row>
    <row r="79" spans="1:17" ht="16.5" x14ac:dyDescent="0.3">
      <c r="A79" s="165" t="s">
        <v>186</v>
      </c>
      <c r="B79" s="165" t="e">
        <f>[1]!Tabela_NS_S_OUT[[#This Row],[FADN_REG]]&amp;[1]!Tabela_NS_S_OUT[[#This Row],[NAZWA]]</f>
        <v>#REF!</v>
      </c>
      <c r="C79" s="165" t="s">
        <v>187</v>
      </c>
      <c r="D79" s="165" t="s">
        <v>148</v>
      </c>
      <c r="E79" s="165" t="s">
        <v>126</v>
      </c>
      <c r="F79" s="166">
        <v>12.2601</v>
      </c>
      <c r="G79" s="166">
        <v>111.27460000000001</v>
      </c>
      <c r="I79" s="167"/>
      <c r="J79" s="420" t="s">
        <v>287</v>
      </c>
      <c r="K79" s="420" t="s">
        <v>288</v>
      </c>
      <c r="L79" s="420" t="s">
        <v>148</v>
      </c>
      <c r="M79" s="420" t="s">
        <v>126</v>
      </c>
      <c r="N79" s="420"/>
      <c r="O79" s="420"/>
      <c r="P79" s="420">
        <v>1</v>
      </c>
      <c r="Q79" s="420"/>
    </row>
    <row r="80" spans="1:17" ht="16.5" x14ac:dyDescent="0.3">
      <c r="A80" s="165" t="s">
        <v>186</v>
      </c>
      <c r="B80" s="165" t="e">
        <f>[1]!Tabela_NS_S_OUT[[#This Row],[FADN_REG]]&amp;[1]!Tabela_NS_S_OUT[[#This Row],[NAZWA]]</f>
        <v>#REF!</v>
      </c>
      <c r="C80" s="165" t="s">
        <v>187</v>
      </c>
      <c r="D80" s="165" t="s">
        <v>148</v>
      </c>
      <c r="E80" s="165" t="s">
        <v>127</v>
      </c>
      <c r="F80" s="166">
        <v>13.6829</v>
      </c>
      <c r="G80" s="166">
        <v>121.4744</v>
      </c>
      <c r="I80" s="167"/>
      <c r="J80" s="420" t="s">
        <v>289</v>
      </c>
      <c r="K80" s="420" t="s">
        <v>660</v>
      </c>
      <c r="L80" s="420" t="s">
        <v>148</v>
      </c>
      <c r="M80" s="420" t="s">
        <v>126</v>
      </c>
      <c r="N80" s="420"/>
      <c r="O80" s="420"/>
      <c r="P80" s="420">
        <v>1</v>
      </c>
      <c r="Q80" s="420"/>
    </row>
    <row r="81" spans="1:17" ht="16.5" x14ac:dyDescent="0.3">
      <c r="A81" s="165" t="s">
        <v>186</v>
      </c>
      <c r="B81" s="165" t="e">
        <f>[1]!Tabela_NS_S_OUT[[#This Row],[FADN_REG]]&amp;[1]!Tabela_NS_S_OUT[[#This Row],[NAZWA]]</f>
        <v>#REF!</v>
      </c>
      <c r="C81" s="165" t="s">
        <v>187</v>
      </c>
      <c r="D81" s="165" t="s">
        <v>148</v>
      </c>
      <c r="E81" s="165" t="s">
        <v>149</v>
      </c>
      <c r="F81" s="166">
        <v>13.481</v>
      </c>
      <c r="G81" s="166">
        <v>128.0745</v>
      </c>
      <c r="I81" s="167"/>
      <c r="J81" s="420" t="s">
        <v>290</v>
      </c>
      <c r="K81" s="420" t="s">
        <v>661</v>
      </c>
      <c r="L81" s="420" t="s">
        <v>148</v>
      </c>
      <c r="M81" s="420" t="s">
        <v>126</v>
      </c>
      <c r="N81" s="420"/>
      <c r="O81" s="420"/>
      <c r="P81" s="420">
        <v>1</v>
      </c>
      <c r="Q81" s="420"/>
    </row>
    <row r="82" spans="1:17" ht="16.5" x14ac:dyDescent="0.3">
      <c r="A82" s="165" t="s">
        <v>186</v>
      </c>
      <c r="B82" s="165" t="e">
        <f>[1]!Tabela_NS_S_OUT[[#This Row],[FADN_REG]]&amp;[1]!Tabela_NS_S_OUT[[#This Row],[NAZWA]]</f>
        <v>#REF!</v>
      </c>
      <c r="C82" s="165" t="s">
        <v>187</v>
      </c>
      <c r="D82" s="165" t="s">
        <v>148</v>
      </c>
      <c r="E82" s="165" t="s">
        <v>128</v>
      </c>
      <c r="F82" s="166">
        <v>13.500999999999999</v>
      </c>
      <c r="G82" s="166">
        <v>125.2915</v>
      </c>
      <c r="I82" s="167"/>
      <c r="J82" s="420" t="s">
        <v>291</v>
      </c>
      <c r="K82" s="420" t="s">
        <v>665</v>
      </c>
      <c r="L82" s="420" t="s">
        <v>148</v>
      </c>
      <c r="M82" s="420" t="s">
        <v>126</v>
      </c>
      <c r="N82" s="420"/>
      <c r="O82" s="420"/>
      <c r="P82" s="420">
        <v>1</v>
      </c>
      <c r="Q82" s="420"/>
    </row>
    <row r="83" spans="1:17" ht="16.5" x14ac:dyDescent="0.3">
      <c r="A83" s="165" t="s">
        <v>188</v>
      </c>
      <c r="B83" s="165" t="e">
        <f>[1]!Tabela_NS_S_OUT[[#This Row],[FADN_REG]]&amp;[1]!Tabela_NS_S_OUT[[#This Row],[NAZWA]]</f>
        <v>#REF!</v>
      </c>
      <c r="C83" s="165" t="s">
        <v>189</v>
      </c>
      <c r="D83" s="165" t="s">
        <v>148</v>
      </c>
      <c r="E83" s="165" t="s">
        <v>126</v>
      </c>
      <c r="F83" s="166">
        <v>12.694800000000001</v>
      </c>
      <c r="G83" s="166">
        <v>119.327</v>
      </c>
      <c r="I83" s="167"/>
      <c r="J83" s="420" t="s">
        <v>292</v>
      </c>
      <c r="K83" s="420" t="s">
        <v>666</v>
      </c>
      <c r="L83" s="420" t="s">
        <v>148</v>
      </c>
      <c r="M83" s="420" t="s">
        <v>126</v>
      </c>
      <c r="N83" s="420"/>
      <c r="O83" s="420"/>
      <c r="P83" s="420">
        <v>1</v>
      </c>
      <c r="Q83" s="420"/>
    </row>
    <row r="84" spans="1:17" ht="16.5" x14ac:dyDescent="0.3">
      <c r="A84" s="165" t="s">
        <v>188</v>
      </c>
      <c r="B84" s="165" t="e">
        <f>[1]!Tabela_NS_S_OUT[[#This Row],[FADN_REG]]&amp;[1]!Tabela_NS_S_OUT[[#This Row],[NAZWA]]</f>
        <v>#REF!</v>
      </c>
      <c r="C84" s="165" t="s">
        <v>189</v>
      </c>
      <c r="D84" s="165" t="s">
        <v>148</v>
      </c>
      <c r="E84" s="165" t="s">
        <v>127</v>
      </c>
      <c r="F84" s="166">
        <v>22.4696</v>
      </c>
      <c r="G84" s="166">
        <v>107.0809</v>
      </c>
      <c r="I84" s="167"/>
      <c r="J84" s="420" t="s">
        <v>293</v>
      </c>
      <c r="K84" s="420" t="s">
        <v>667</v>
      </c>
      <c r="L84" s="420" t="s">
        <v>148</v>
      </c>
      <c r="M84" s="420" t="s">
        <v>126</v>
      </c>
      <c r="N84" s="420"/>
      <c r="O84" s="420"/>
      <c r="P84" s="420">
        <v>1</v>
      </c>
      <c r="Q84" s="420"/>
    </row>
    <row r="85" spans="1:17" ht="16.5" x14ac:dyDescent="0.3">
      <c r="A85" s="165" t="s">
        <v>188</v>
      </c>
      <c r="B85" s="165" t="e">
        <f>[1]!Tabela_NS_S_OUT[[#This Row],[FADN_REG]]&amp;[1]!Tabela_NS_S_OUT[[#This Row],[NAZWA]]</f>
        <v>#REF!</v>
      </c>
      <c r="C85" s="165" t="s">
        <v>189</v>
      </c>
      <c r="D85" s="165" t="s">
        <v>148</v>
      </c>
      <c r="E85" s="165" t="s">
        <v>149</v>
      </c>
      <c r="F85" s="166">
        <v>23.113800000000001</v>
      </c>
      <c r="G85" s="166">
        <v>106.1307</v>
      </c>
      <c r="I85" s="167"/>
      <c r="J85" s="420" t="s">
        <v>677</v>
      </c>
      <c r="K85" s="420" t="s">
        <v>678</v>
      </c>
      <c r="L85" s="420" t="s">
        <v>148</v>
      </c>
      <c r="M85" s="420" t="s">
        <v>126</v>
      </c>
      <c r="N85" s="420"/>
      <c r="O85" s="420"/>
      <c r="P85" s="420">
        <v>0</v>
      </c>
      <c r="Q85" s="420"/>
    </row>
    <row r="86" spans="1:17" ht="16.5" x14ac:dyDescent="0.3">
      <c r="A86" s="165" t="s">
        <v>188</v>
      </c>
      <c r="B86" s="165" t="e">
        <f>[1]!Tabela_NS_S_OUT[[#This Row],[FADN_REG]]&amp;[1]!Tabela_NS_S_OUT[[#This Row],[NAZWA]]</f>
        <v>#REF!</v>
      </c>
      <c r="C86" s="165" t="s">
        <v>189</v>
      </c>
      <c r="D86" s="165" t="s">
        <v>148</v>
      </c>
      <c r="E86" s="165" t="s">
        <v>128</v>
      </c>
      <c r="F86" s="166">
        <v>28.459599999999998</v>
      </c>
      <c r="G86" s="166">
        <v>94.386700000000005</v>
      </c>
      <c r="I86" s="167"/>
      <c r="J86" s="420" t="s">
        <v>679</v>
      </c>
      <c r="K86" s="420" t="s">
        <v>680</v>
      </c>
      <c r="L86" s="420" t="s">
        <v>148</v>
      </c>
      <c r="M86" s="420" t="s">
        <v>126</v>
      </c>
      <c r="N86" s="420"/>
      <c r="O86" s="420"/>
      <c r="P86" s="420">
        <v>0</v>
      </c>
      <c r="Q86" s="420"/>
    </row>
    <row r="87" spans="1:17" ht="16.5" x14ac:dyDescent="0.3">
      <c r="A87" s="165" t="s">
        <v>676</v>
      </c>
      <c r="B87" s="165" t="e">
        <f>[1]!Tabela_NS_S_OUT[[#This Row],[FADN_REG]]&amp;[1]!Tabela_NS_S_OUT[[#This Row],[NAZWA]]</f>
        <v>#REF!</v>
      </c>
      <c r="C87" s="165" t="s">
        <v>185</v>
      </c>
      <c r="D87" s="165" t="s">
        <v>148</v>
      </c>
      <c r="E87" s="165" t="s">
        <v>126</v>
      </c>
      <c r="F87" s="166">
        <v>37.7881</v>
      </c>
      <c r="G87" s="166">
        <v>80.152900000000002</v>
      </c>
      <c r="I87" s="167"/>
      <c r="J87" s="420" t="s">
        <v>681</v>
      </c>
      <c r="K87" s="420" t="s">
        <v>682</v>
      </c>
      <c r="L87" s="420" t="s">
        <v>148</v>
      </c>
      <c r="M87" s="420" t="s">
        <v>126</v>
      </c>
      <c r="N87" s="420"/>
      <c r="O87" s="420"/>
      <c r="P87" s="420">
        <v>0</v>
      </c>
      <c r="Q87" s="420"/>
    </row>
    <row r="88" spans="1:17" ht="16.5" x14ac:dyDescent="0.3">
      <c r="A88" s="165" t="s">
        <v>676</v>
      </c>
      <c r="B88" s="165" t="e">
        <f>[1]!Tabela_NS_S_OUT[[#This Row],[FADN_REG]]&amp;[1]!Tabela_NS_S_OUT[[#This Row],[NAZWA]]</f>
        <v>#REF!</v>
      </c>
      <c r="C88" s="165" t="s">
        <v>185</v>
      </c>
      <c r="D88" s="165" t="s">
        <v>148</v>
      </c>
      <c r="E88" s="165" t="s">
        <v>127</v>
      </c>
      <c r="F88" s="166">
        <v>37.7881</v>
      </c>
      <c r="G88" s="166">
        <v>80.152900000000002</v>
      </c>
      <c r="I88" s="167"/>
      <c r="J88" s="420" t="s">
        <v>294</v>
      </c>
      <c r="K88" s="420" t="s">
        <v>295</v>
      </c>
      <c r="L88" s="420" t="s">
        <v>148</v>
      </c>
      <c r="M88" s="420" t="s">
        <v>126</v>
      </c>
      <c r="N88" s="420"/>
      <c r="O88" s="420"/>
      <c r="P88" s="420">
        <v>0</v>
      </c>
      <c r="Q88" s="420"/>
    </row>
    <row r="89" spans="1:17" ht="16.5" x14ac:dyDescent="0.3">
      <c r="A89" s="165" t="s">
        <v>676</v>
      </c>
      <c r="B89" s="165" t="e">
        <f>[1]!Tabela_NS_S_OUT[[#This Row],[FADN_REG]]&amp;[1]!Tabela_NS_S_OUT[[#This Row],[NAZWA]]</f>
        <v>#REF!</v>
      </c>
      <c r="C89" s="165" t="s">
        <v>185</v>
      </c>
      <c r="D89" s="165" t="s">
        <v>148</v>
      </c>
      <c r="E89" s="165" t="s">
        <v>149</v>
      </c>
      <c r="F89" s="166">
        <v>37.7881</v>
      </c>
      <c r="G89" s="166">
        <v>80.152900000000002</v>
      </c>
      <c r="I89" s="167"/>
      <c r="J89" s="420" t="s">
        <v>683</v>
      </c>
      <c r="K89" s="420" t="s">
        <v>684</v>
      </c>
      <c r="L89" s="420" t="s">
        <v>148</v>
      </c>
      <c r="M89" s="420" t="s">
        <v>126</v>
      </c>
      <c r="N89" s="420"/>
      <c r="O89" s="420"/>
      <c r="P89" s="420">
        <v>0</v>
      </c>
      <c r="Q89" s="420"/>
    </row>
    <row r="90" spans="1:17" ht="16.5" x14ac:dyDescent="0.3">
      <c r="A90" s="165" t="s">
        <v>676</v>
      </c>
      <c r="B90" s="165" t="e">
        <f>[1]!Tabela_NS_S_OUT[[#This Row],[FADN_REG]]&amp;[1]!Tabela_NS_S_OUT[[#This Row],[NAZWA]]</f>
        <v>#REF!</v>
      </c>
      <c r="C90" s="165" t="s">
        <v>185</v>
      </c>
      <c r="D90" s="165" t="s">
        <v>148</v>
      </c>
      <c r="E90" s="165" t="s">
        <v>128</v>
      </c>
      <c r="F90" s="166">
        <v>37.7881</v>
      </c>
      <c r="G90" s="166">
        <v>80.152900000000002</v>
      </c>
      <c r="I90" s="167"/>
      <c r="J90" s="420" t="s">
        <v>296</v>
      </c>
      <c r="K90" s="420" t="s">
        <v>297</v>
      </c>
      <c r="L90" s="420" t="s">
        <v>148</v>
      </c>
      <c r="M90" s="420" t="s">
        <v>126</v>
      </c>
      <c r="N90" s="420"/>
      <c r="O90" s="420"/>
      <c r="P90" s="420">
        <v>0</v>
      </c>
      <c r="Q90" s="420"/>
    </row>
    <row r="91" spans="1:17" ht="16.5" x14ac:dyDescent="0.3">
      <c r="A91" s="165" t="s">
        <v>190</v>
      </c>
      <c r="B91" s="165" t="e">
        <f>[1]!Tabela_NS_S_OUT[[#This Row],[FADN_REG]]&amp;[1]!Tabela_NS_S_OUT[[#This Row],[NAZWA]]</f>
        <v>#REF!</v>
      </c>
      <c r="C91" s="165" t="s">
        <v>191</v>
      </c>
      <c r="D91" s="165" t="s">
        <v>148</v>
      </c>
      <c r="E91" s="165" t="s">
        <v>126</v>
      </c>
      <c r="F91" s="166">
        <v>20.7807</v>
      </c>
      <c r="G91" s="166">
        <v>86.982200000000006</v>
      </c>
      <c r="I91" s="167"/>
      <c r="J91" s="420" t="s">
        <v>685</v>
      </c>
      <c r="K91" s="420" t="s">
        <v>686</v>
      </c>
      <c r="L91" s="420" t="s">
        <v>148</v>
      </c>
      <c r="M91" s="420" t="s">
        <v>126</v>
      </c>
      <c r="N91" s="420"/>
      <c r="O91" s="420"/>
      <c r="P91" s="420">
        <v>0</v>
      </c>
      <c r="Q91" s="420"/>
    </row>
    <row r="92" spans="1:17" ht="16.5" x14ac:dyDescent="0.3">
      <c r="A92" s="165" t="s">
        <v>190</v>
      </c>
      <c r="B92" s="165" t="e">
        <f>[1]!Tabela_NS_S_OUT[[#This Row],[FADN_REG]]&amp;[1]!Tabela_NS_S_OUT[[#This Row],[NAZWA]]</f>
        <v>#REF!</v>
      </c>
      <c r="C92" s="165" t="s">
        <v>191</v>
      </c>
      <c r="D92" s="165" t="s">
        <v>148</v>
      </c>
      <c r="E92" s="165" t="s">
        <v>127</v>
      </c>
      <c r="F92" s="166">
        <v>23.2563</v>
      </c>
      <c r="G92" s="166">
        <v>92.534400000000005</v>
      </c>
      <c r="I92" s="167"/>
      <c r="J92" s="420" t="s">
        <v>298</v>
      </c>
      <c r="K92" s="420" t="s">
        <v>299</v>
      </c>
      <c r="L92" s="420" t="s">
        <v>148</v>
      </c>
      <c r="M92" s="420" t="s">
        <v>126</v>
      </c>
      <c r="N92" s="420"/>
      <c r="O92" s="420"/>
      <c r="P92" s="420">
        <v>0</v>
      </c>
      <c r="Q92" s="420"/>
    </row>
    <row r="93" spans="1:17" ht="16.5" x14ac:dyDescent="0.3">
      <c r="A93" s="165" t="s">
        <v>190</v>
      </c>
      <c r="B93" s="165" t="e">
        <f>[1]!Tabela_NS_S_OUT[[#This Row],[FADN_REG]]&amp;[1]!Tabela_NS_S_OUT[[#This Row],[NAZWA]]</f>
        <v>#REF!</v>
      </c>
      <c r="C93" s="165" t="s">
        <v>191</v>
      </c>
      <c r="D93" s="165" t="s">
        <v>148</v>
      </c>
      <c r="E93" s="165" t="s">
        <v>149</v>
      </c>
      <c r="F93" s="166">
        <v>19.272600000000001</v>
      </c>
      <c r="G93" s="166">
        <v>136.5744</v>
      </c>
      <c r="I93" s="167"/>
      <c r="J93" s="420" t="s">
        <v>687</v>
      </c>
      <c r="K93" s="420" t="s">
        <v>311</v>
      </c>
      <c r="L93" s="420" t="s">
        <v>148</v>
      </c>
      <c r="M93" s="420" t="s">
        <v>126</v>
      </c>
      <c r="N93" s="420"/>
      <c r="O93" s="420"/>
      <c r="P93" s="420">
        <v>0</v>
      </c>
      <c r="Q93" s="420"/>
    </row>
    <row r="94" spans="1:17" ht="16.5" x14ac:dyDescent="0.3">
      <c r="A94" s="165" t="s">
        <v>190</v>
      </c>
      <c r="B94" s="165" t="e">
        <f>[1]!Tabela_NS_S_OUT[[#This Row],[FADN_REG]]&amp;[1]!Tabela_NS_S_OUT[[#This Row],[NAZWA]]</f>
        <v>#REF!</v>
      </c>
      <c r="C94" s="165" t="s">
        <v>191</v>
      </c>
      <c r="D94" s="165" t="s">
        <v>148</v>
      </c>
      <c r="E94" s="165" t="s">
        <v>128</v>
      </c>
      <c r="F94" s="166">
        <v>22.6905</v>
      </c>
      <c r="G94" s="166">
        <v>120.6086</v>
      </c>
      <c r="I94" s="167"/>
      <c r="J94" s="420" t="s">
        <v>300</v>
      </c>
      <c r="K94" s="420" t="s">
        <v>301</v>
      </c>
      <c r="L94" s="420" t="s">
        <v>148</v>
      </c>
      <c r="M94" s="420" t="s">
        <v>126</v>
      </c>
      <c r="N94" s="420"/>
      <c r="O94" s="420"/>
      <c r="P94" s="420">
        <v>0</v>
      </c>
      <c r="Q94" s="420"/>
    </row>
    <row r="95" spans="1:17" ht="16.5" x14ac:dyDescent="0.3">
      <c r="A95" s="165" t="s">
        <v>192</v>
      </c>
      <c r="B95" s="165" t="e">
        <f>[1]!Tabela_NS_S_OUT[[#This Row],[FADN_REG]]&amp;[1]!Tabela_NS_S_OUT[[#This Row],[NAZWA]]</f>
        <v>#REF!</v>
      </c>
      <c r="C95" s="165" t="s">
        <v>193</v>
      </c>
      <c r="D95" s="165" t="s">
        <v>148</v>
      </c>
      <c r="E95" s="165" t="s">
        <v>126</v>
      </c>
      <c r="F95" s="166">
        <v>24.948499999999999</v>
      </c>
      <c r="G95" s="166">
        <v>99.902299999999997</v>
      </c>
      <c r="I95" s="167"/>
      <c r="J95" s="420" t="s">
        <v>302</v>
      </c>
      <c r="K95" s="420" t="s">
        <v>303</v>
      </c>
      <c r="L95" s="420" t="s">
        <v>148</v>
      </c>
      <c r="M95" s="420" t="s">
        <v>126</v>
      </c>
      <c r="N95" s="420"/>
      <c r="O95" s="420"/>
      <c r="P95" s="420">
        <v>0</v>
      </c>
      <c r="Q95" s="420"/>
    </row>
    <row r="96" spans="1:17" ht="16.5" x14ac:dyDescent="0.3">
      <c r="A96" s="165" t="s">
        <v>192</v>
      </c>
      <c r="B96" s="165" t="e">
        <f>[1]!Tabela_NS_S_OUT[[#This Row],[FADN_REG]]&amp;[1]!Tabela_NS_S_OUT[[#This Row],[NAZWA]]</f>
        <v>#REF!</v>
      </c>
      <c r="C96" s="165" t="s">
        <v>193</v>
      </c>
      <c r="D96" s="165" t="s">
        <v>148</v>
      </c>
      <c r="E96" s="165" t="s">
        <v>127</v>
      </c>
      <c r="F96" s="166">
        <v>25.258099999999999</v>
      </c>
      <c r="G96" s="166">
        <v>125.8845</v>
      </c>
      <c r="I96" s="167"/>
      <c r="J96" s="420" t="s">
        <v>304</v>
      </c>
      <c r="K96" s="420" t="s">
        <v>305</v>
      </c>
      <c r="L96" s="420" t="s">
        <v>148</v>
      </c>
      <c r="M96" s="420" t="s">
        <v>126</v>
      </c>
      <c r="N96" s="420"/>
      <c r="O96" s="420"/>
      <c r="P96" s="420">
        <v>0</v>
      </c>
      <c r="Q96" s="420"/>
    </row>
    <row r="97" spans="1:17" ht="16.5" x14ac:dyDescent="0.3">
      <c r="A97" s="165" t="s">
        <v>192</v>
      </c>
      <c r="B97" s="165" t="e">
        <f>[1]!Tabela_NS_S_OUT[[#This Row],[FADN_REG]]&amp;[1]!Tabela_NS_S_OUT[[#This Row],[NAZWA]]</f>
        <v>#REF!</v>
      </c>
      <c r="C97" s="165" t="s">
        <v>193</v>
      </c>
      <c r="D97" s="165" t="s">
        <v>148</v>
      </c>
      <c r="E97" s="165" t="s">
        <v>149</v>
      </c>
      <c r="F97" s="166">
        <v>21.179400000000001</v>
      </c>
      <c r="G97" s="166">
        <v>223.91159999999999</v>
      </c>
      <c r="I97" s="167"/>
      <c r="J97" s="420" t="s">
        <v>306</v>
      </c>
      <c r="K97" s="420" t="s">
        <v>307</v>
      </c>
      <c r="L97" s="420" t="s">
        <v>148</v>
      </c>
      <c r="M97" s="420" t="s">
        <v>126</v>
      </c>
      <c r="N97" s="420"/>
      <c r="O97" s="420"/>
      <c r="P97" s="420">
        <v>0</v>
      </c>
      <c r="Q97" s="420"/>
    </row>
    <row r="98" spans="1:17" ht="16.5" x14ac:dyDescent="0.3">
      <c r="A98" s="165" t="s">
        <v>192</v>
      </c>
      <c r="B98" s="165" t="e">
        <f>[1]!Tabela_NS_S_OUT[[#This Row],[FADN_REG]]&amp;[1]!Tabela_NS_S_OUT[[#This Row],[NAZWA]]</f>
        <v>#REF!</v>
      </c>
      <c r="C98" s="165" t="s">
        <v>193</v>
      </c>
      <c r="D98" s="165" t="s">
        <v>148</v>
      </c>
      <c r="E98" s="165" t="s">
        <v>128</v>
      </c>
      <c r="F98" s="166">
        <v>25.2286</v>
      </c>
      <c r="G98" s="166">
        <v>142.7971</v>
      </c>
      <c r="I98" s="167"/>
      <c r="J98" s="420" t="s">
        <v>308</v>
      </c>
      <c r="K98" s="420" t="s">
        <v>309</v>
      </c>
      <c r="L98" s="420" t="s">
        <v>148</v>
      </c>
      <c r="M98" s="420" t="s">
        <v>126</v>
      </c>
      <c r="N98" s="420"/>
      <c r="O98" s="420"/>
      <c r="P98" s="420">
        <v>0</v>
      </c>
      <c r="Q98" s="420"/>
    </row>
    <row r="99" spans="1:17" ht="16.5" x14ac:dyDescent="0.3">
      <c r="A99" s="165" t="s">
        <v>194</v>
      </c>
      <c r="B99" s="165" t="e">
        <f>[1]!Tabela_NS_S_OUT[[#This Row],[FADN_REG]]&amp;[1]!Tabela_NS_S_OUT[[#This Row],[NAZWA]]</f>
        <v>#REF!</v>
      </c>
      <c r="C99" s="165" t="s">
        <v>195</v>
      </c>
      <c r="D99" s="165" t="s">
        <v>148</v>
      </c>
      <c r="E99" s="165" t="s">
        <v>126</v>
      </c>
      <c r="F99" s="166">
        <v>28.338699999999999</v>
      </c>
      <c r="G99" s="166">
        <v>92.327399999999997</v>
      </c>
      <c r="I99" s="167"/>
      <c r="J99" s="420" t="s">
        <v>310</v>
      </c>
      <c r="K99" s="420" t="s">
        <v>311</v>
      </c>
      <c r="L99" s="420" t="s">
        <v>148</v>
      </c>
      <c r="M99" s="420" t="s">
        <v>126</v>
      </c>
      <c r="N99" s="420"/>
      <c r="O99" s="420"/>
      <c r="P99" s="420">
        <v>0</v>
      </c>
      <c r="Q99" s="420"/>
    </row>
    <row r="100" spans="1:17" ht="16.5" x14ac:dyDescent="0.3">
      <c r="A100" s="165" t="s">
        <v>194</v>
      </c>
      <c r="B100" s="165" t="e">
        <f>[1]!Tabela_NS_S_OUT[[#This Row],[FADN_REG]]&amp;[1]!Tabela_NS_S_OUT[[#This Row],[NAZWA]]</f>
        <v>#REF!</v>
      </c>
      <c r="C100" s="165" t="s">
        <v>195</v>
      </c>
      <c r="D100" s="165" t="s">
        <v>148</v>
      </c>
      <c r="E100" s="165" t="s">
        <v>127</v>
      </c>
      <c r="F100" s="166">
        <v>29.5855</v>
      </c>
      <c r="G100" s="166">
        <v>92.476200000000006</v>
      </c>
      <c r="I100" s="167"/>
      <c r="J100" s="420" t="s">
        <v>688</v>
      </c>
      <c r="K100" s="420" t="s">
        <v>689</v>
      </c>
      <c r="L100" s="420" t="s">
        <v>148</v>
      </c>
      <c r="M100" s="420" t="s">
        <v>126</v>
      </c>
      <c r="N100" s="420"/>
      <c r="O100" s="420"/>
      <c r="P100" s="420">
        <v>0</v>
      </c>
      <c r="Q100" s="420"/>
    </row>
    <row r="101" spans="1:17" ht="16.5" x14ac:dyDescent="0.3">
      <c r="A101" s="165" t="s">
        <v>194</v>
      </c>
      <c r="B101" s="165" t="e">
        <f>[1]!Tabela_NS_S_OUT[[#This Row],[FADN_REG]]&amp;[1]!Tabela_NS_S_OUT[[#This Row],[NAZWA]]</f>
        <v>#REF!</v>
      </c>
      <c r="C101" s="165" t="s">
        <v>195</v>
      </c>
      <c r="D101" s="165" t="s">
        <v>148</v>
      </c>
      <c r="E101" s="165" t="s">
        <v>149</v>
      </c>
      <c r="F101" s="166">
        <v>25.8979</v>
      </c>
      <c r="G101" s="166">
        <v>93.533199999999994</v>
      </c>
      <c r="I101" s="167"/>
      <c r="J101" s="420" t="s">
        <v>690</v>
      </c>
      <c r="K101" s="420" t="s">
        <v>691</v>
      </c>
      <c r="L101" s="420" t="s">
        <v>148</v>
      </c>
      <c r="M101" s="420" t="s">
        <v>126</v>
      </c>
      <c r="N101" s="420"/>
      <c r="O101" s="420"/>
      <c r="P101" s="420">
        <v>0</v>
      </c>
      <c r="Q101" s="420"/>
    </row>
    <row r="102" spans="1:17" ht="16.5" x14ac:dyDescent="0.3">
      <c r="A102" s="165" t="s">
        <v>194</v>
      </c>
      <c r="B102" s="165" t="e">
        <f>[1]!Tabela_NS_S_OUT[[#This Row],[FADN_REG]]&amp;[1]!Tabela_NS_S_OUT[[#This Row],[NAZWA]]</f>
        <v>#REF!</v>
      </c>
      <c r="C102" s="165" t="s">
        <v>195</v>
      </c>
      <c r="D102" s="165" t="s">
        <v>148</v>
      </c>
      <c r="E102" s="165" t="s">
        <v>128</v>
      </c>
      <c r="F102" s="166">
        <v>27.620100000000001</v>
      </c>
      <c r="G102" s="166">
        <v>90.539699999999996</v>
      </c>
      <c r="I102" s="167"/>
      <c r="J102" s="420" t="s">
        <v>312</v>
      </c>
      <c r="K102" s="420" t="s">
        <v>313</v>
      </c>
      <c r="L102" s="420" t="s">
        <v>148</v>
      </c>
      <c r="M102" s="420" t="s">
        <v>126</v>
      </c>
      <c r="N102" s="420"/>
      <c r="O102" s="420"/>
      <c r="P102" s="420">
        <v>0</v>
      </c>
      <c r="Q102" s="420"/>
    </row>
    <row r="103" spans="1:17" ht="16.5" x14ac:dyDescent="0.3">
      <c r="A103" s="165" t="s">
        <v>196</v>
      </c>
      <c r="B103" s="165" t="e">
        <f>[1]!Tabela_NS_S_OUT[[#This Row],[FADN_REG]]&amp;[1]!Tabela_NS_S_OUT[[#This Row],[NAZWA]]</f>
        <v>#REF!</v>
      </c>
      <c r="C103" s="165" t="s">
        <v>197</v>
      </c>
      <c r="D103" s="165" t="s">
        <v>148</v>
      </c>
      <c r="E103" s="165" t="s">
        <v>126</v>
      </c>
      <c r="F103" s="166">
        <v>21.211200000000002</v>
      </c>
      <c r="G103" s="166">
        <v>345.56330000000003</v>
      </c>
      <c r="I103" s="167"/>
      <c r="J103" s="420" t="s">
        <v>692</v>
      </c>
      <c r="K103" s="420" t="s">
        <v>693</v>
      </c>
      <c r="L103" s="420" t="s">
        <v>148</v>
      </c>
      <c r="M103" s="420" t="s">
        <v>126</v>
      </c>
      <c r="N103" s="420"/>
      <c r="O103" s="420"/>
      <c r="P103" s="420">
        <v>0</v>
      </c>
      <c r="Q103" s="420"/>
    </row>
    <row r="104" spans="1:17" ht="16.5" x14ac:dyDescent="0.3">
      <c r="A104" s="165" t="s">
        <v>196</v>
      </c>
      <c r="B104" s="165" t="e">
        <f>[1]!Tabela_NS_S_OUT[[#This Row],[FADN_REG]]&amp;[1]!Tabela_NS_S_OUT[[#This Row],[NAZWA]]</f>
        <v>#REF!</v>
      </c>
      <c r="C104" s="165" t="s">
        <v>197</v>
      </c>
      <c r="D104" s="165" t="s">
        <v>148</v>
      </c>
      <c r="E104" s="165" t="s">
        <v>127</v>
      </c>
      <c r="F104" s="166">
        <v>21.211200000000002</v>
      </c>
      <c r="G104" s="166">
        <v>345.56330000000003</v>
      </c>
      <c r="I104" s="167"/>
      <c r="J104" s="420" t="s">
        <v>314</v>
      </c>
      <c r="K104" s="420" t="s">
        <v>315</v>
      </c>
      <c r="L104" s="420" t="s">
        <v>148</v>
      </c>
      <c r="M104" s="420" t="s">
        <v>126</v>
      </c>
      <c r="N104" s="420"/>
      <c r="O104" s="420"/>
      <c r="P104" s="420">
        <v>0</v>
      </c>
      <c r="Q104" s="420"/>
    </row>
    <row r="105" spans="1:17" ht="16.5" x14ac:dyDescent="0.3">
      <c r="A105" s="165" t="s">
        <v>196</v>
      </c>
      <c r="B105" s="165" t="e">
        <f>[1]!Tabela_NS_S_OUT[[#This Row],[FADN_REG]]&amp;[1]!Tabela_NS_S_OUT[[#This Row],[NAZWA]]</f>
        <v>#REF!</v>
      </c>
      <c r="C105" s="165" t="s">
        <v>197</v>
      </c>
      <c r="D105" s="165" t="s">
        <v>148</v>
      </c>
      <c r="E105" s="165" t="s">
        <v>149</v>
      </c>
      <c r="F105" s="166">
        <v>20.8672</v>
      </c>
      <c r="G105" s="166">
        <v>335.45310000000001</v>
      </c>
      <c r="I105" s="167"/>
      <c r="J105" s="420" t="s">
        <v>694</v>
      </c>
      <c r="K105" s="420" t="s">
        <v>695</v>
      </c>
      <c r="L105" s="420" t="s">
        <v>148</v>
      </c>
      <c r="M105" s="420" t="s">
        <v>126</v>
      </c>
      <c r="N105" s="420"/>
      <c r="O105" s="420"/>
      <c r="P105" s="420">
        <v>0</v>
      </c>
      <c r="Q105" s="420"/>
    </row>
    <row r="106" spans="1:17" ht="16.5" x14ac:dyDescent="0.3">
      <c r="A106" s="165" t="s">
        <v>196</v>
      </c>
      <c r="B106" s="165" t="e">
        <f>[1]!Tabela_NS_S_OUT[[#This Row],[FADN_REG]]&amp;[1]!Tabela_NS_S_OUT[[#This Row],[NAZWA]]</f>
        <v>#REF!</v>
      </c>
      <c r="C106" s="165" t="s">
        <v>197</v>
      </c>
      <c r="D106" s="165" t="s">
        <v>148</v>
      </c>
      <c r="E106" s="165" t="s">
        <v>128</v>
      </c>
      <c r="F106" s="166">
        <v>22.8095</v>
      </c>
      <c r="G106" s="166">
        <v>386.16329999999999</v>
      </c>
      <c r="I106" s="167"/>
      <c r="J106" s="420" t="s">
        <v>696</v>
      </c>
      <c r="K106" s="420" t="s">
        <v>325</v>
      </c>
      <c r="L106" s="420" t="s">
        <v>148</v>
      </c>
      <c r="M106" s="420" t="s">
        <v>126</v>
      </c>
      <c r="N106" s="420"/>
      <c r="O106" s="420"/>
      <c r="P106" s="420">
        <v>0</v>
      </c>
      <c r="Q106" s="420"/>
    </row>
    <row r="107" spans="1:17" ht="16.5" x14ac:dyDescent="0.3">
      <c r="A107" s="165" t="s">
        <v>198</v>
      </c>
      <c r="B107" s="165" t="e">
        <f>[1]!Tabela_NS_S_OUT[[#This Row],[FADN_REG]]&amp;[1]!Tabela_NS_S_OUT[[#This Row],[NAZWA]]</f>
        <v>#REF!</v>
      </c>
      <c r="C107" s="165" t="s">
        <v>199</v>
      </c>
      <c r="D107" s="165" t="s">
        <v>148</v>
      </c>
      <c r="E107" s="165" t="s">
        <v>126</v>
      </c>
      <c r="F107" s="166">
        <v>29.235099999999999</v>
      </c>
      <c r="G107" s="166">
        <v>502.41809999999998</v>
      </c>
      <c r="I107" s="167"/>
      <c r="J107" s="420" t="s">
        <v>316</v>
      </c>
      <c r="K107" s="420" t="s">
        <v>317</v>
      </c>
      <c r="L107" s="420" t="s">
        <v>148</v>
      </c>
      <c r="M107" s="420" t="s">
        <v>126</v>
      </c>
      <c r="N107" s="420"/>
      <c r="O107" s="420"/>
      <c r="P107" s="420">
        <v>0</v>
      </c>
      <c r="Q107" s="420"/>
    </row>
    <row r="108" spans="1:17" ht="16.5" x14ac:dyDescent="0.3">
      <c r="A108" s="165" t="s">
        <v>198</v>
      </c>
      <c r="B108" s="165" t="e">
        <f>[1]!Tabela_NS_S_OUT[[#This Row],[FADN_REG]]&amp;[1]!Tabela_NS_S_OUT[[#This Row],[NAZWA]]</f>
        <v>#REF!</v>
      </c>
      <c r="C108" s="165" t="s">
        <v>199</v>
      </c>
      <c r="D108" s="165" t="s">
        <v>148</v>
      </c>
      <c r="E108" s="165" t="s">
        <v>127</v>
      </c>
      <c r="F108" s="166">
        <v>21.8504</v>
      </c>
      <c r="G108" s="166">
        <v>433.24540000000002</v>
      </c>
      <c r="I108" s="167"/>
      <c r="J108" s="420" t="s">
        <v>318</v>
      </c>
      <c r="K108" s="420" t="s">
        <v>319</v>
      </c>
      <c r="L108" s="420" t="s">
        <v>148</v>
      </c>
      <c r="M108" s="420" t="s">
        <v>126</v>
      </c>
      <c r="N108" s="420"/>
      <c r="O108" s="420"/>
      <c r="P108" s="420">
        <v>0</v>
      </c>
      <c r="Q108" s="420"/>
    </row>
    <row r="109" spans="1:17" ht="16.5" x14ac:dyDescent="0.3">
      <c r="A109" s="165" t="s">
        <v>198</v>
      </c>
      <c r="B109" s="165" t="e">
        <f>[1]!Tabela_NS_S_OUT[[#This Row],[FADN_REG]]&amp;[1]!Tabela_NS_S_OUT[[#This Row],[NAZWA]]</f>
        <v>#REF!</v>
      </c>
      <c r="C109" s="165" t="s">
        <v>199</v>
      </c>
      <c r="D109" s="165" t="s">
        <v>148</v>
      </c>
      <c r="E109" s="165" t="s">
        <v>149</v>
      </c>
      <c r="F109" s="166">
        <v>33.139299999999999</v>
      </c>
      <c r="G109" s="166">
        <v>540.01059999999995</v>
      </c>
      <c r="I109" s="167"/>
      <c r="J109" s="420" t="s">
        <v>320</v>
      </c>
      <c r="K109" s="420" t="s">
        <v>321</v>
      </c>
      <c r="L109" s="420" t="s">
        <v>148</v>
      </c>
      <c r="M109" s="420" t="s">
        <v>126</v>
      </c>
      <c r="N109" s="420"/>
      <c r="O109" s="420"/>
      <c r="P109" s="420">
        <v>0</v>
      </c>
      <c r="Q109" s="420"/>
    </row>
    <row r="110" spans="1:17" ht="16.5" x14ac:dyDescent="0.3">
      <c r="A110" s="165" t="s">
        <v>198</v>
      </c>
      <c r="B110" s="165" t="e">
        <f>[1]!Tabela_NS_S_OUT[[#This Row],[FADN_REG]]&amp;[1]!Tabela_NS_S_OUT[[#This Row],[NAZWA]]</f>
        <v>#REF!</v>
      </c>
      <c r="C110" s="165" t="s">
        <v>199</v>
      </c>
      <c r="D110" s="165" t="s">
        <v>148</v>
      </c>
      <c r="E110" s="165" t="s">
        <v>128</v>
      </c>
      <c r="F110" s="166">
        <v>32.805100000000003</v>
      </c>
      <c r="G110" s="166">
        <v>513.34709999999995</v>
      </c>
      <c r="I110" s="167"/>
      <c r="J110" s="420" t="s">
        <v>322</v>
      </c>
      <c r="K110" s="420" t="s">
        <v>323</v>
      </c>
      <c r="L110" s="420" t="s">
        <v>148</v>
      </c>
      <c r="M110" s="420" t="s">
        <v>126</v>
      </c>
      <c r="N110" s="420"/>
      <c r="O110" s="420"/>
      <c r="P110" s="420">
        <v>0</v>
      </c>
      <c r="Q110" s="420"/>
    </row>
    <row r="111" spans="1:17" ht="16.5" x14ac:dyDescent="0.3">
      <c r="A111" s="165" t="s">
        <v>200</v>
      </c>
      <c r="B111" s="165" t="e">
        <f>[1]!Tabela_NS_S_OUT[[#This Row],[FADN_REG]]&amp;[1]!Tabela_NS_S_OUT[[#This Row],[NAZWA]]</f>
        <v>#REF!</v>
      </c>
      <c r="C111" s="165" t="s">
        <v>201</v>
      </c>
      <c r="D111" s="165" t="s">
        <v>148</v>
      </c>
      <c r="E111" s="165" t="s">
        <v>126</v>
      </c>
      <c r="F111" s="166">
        <v>5.7708000000000004</v>
      </c>
      <c r="G111" s="166">
        <v>159.36060000000001</v>
      </c>
      <c r="I111" s="167"/>
      <c r="J111" s="420" t="s">
        <v>324</v>
      </c>
      <c r="K111" s="420" t="s">
        <v>325</v>
      </c>
      <c r="L111" s="420" t="s">
        <v>148</v>
      </c>
      <c r="M111" s="420" t="s">
        <v>126</v>
      </c>
      <c r="N111" s="420"/>
      <c r="O111" s="420"/>
      <c r="P111" s="420">
        <v>0</v>
      </c>
      <c r="Q111" s="420"/>
    </row>
    <row r="112" spans="1:17" ht="16.5" x14ac:dyDescent="0.3">
      <c r="A112" s="165" t="s">
        <v>200</v>
      </c>
      <c r="B112" s="165" t="e">
        <f>[1]!Tabela_NS_S_OUT[[#This Row],[FADN_REG]]&amp;[1]!Tabela_NS_S_OUT[[#This Row],[NAZWA]]</f>
        <v>#REF!</v>
      </c>
      <c r="C112" s="165" t="s">
        <v>201</v>
      </c>
      <c r="D112" s="165" t="s">
        <v>148</v>
      </c>
      <c r="E112" s="165" t="s">
        <v>127</v>
      </c>
      <c r="F112" s="166">
        <v>5.7141000000000002</v>
      </c>
      <c r="G112" s="166">
        <v>172.58940000000001</v>
      </c>
      <c r="I112" s="167"/>
      <c r="J112" s="420" t="s">
        <v>326</v>
      </c>
      <c r="K112" s="420" t="s">
        <v>327</v>
      </c>
      <c r="L112" s="420" t="s">
        <v>328</v>
      </c>
      <c r="M112" s="420" t="s">
        <v>126</v>
      </c>
      <c r="N112" s="420"/>
      <c r="O112" s="420"/>
      <c r="P112" s="420">
        <v>0</v>
      </c>
      <c r="Q112" s="420"/>
    </row>
    <row r="113" spans="1:17" ht="16.5" x14ac:dyDescent="0.3">
      <c r="A113" s="165" t="s">
        <v>200</v>
      </c>
      <c r="B113" s="165" t="e">
        <f>[1]!Tabela_NS_S_OUT[[#This Row],[FADN_REG]]&amp;[1]!Tabela_NS_S_OUT[[#This Row],[NAZWA]]</f>
        <v>#REF!</v>
      </c>
      <c r="C113" s="165" t="s">
        <v>201</v>
      </c>
      <c r="D113" s="165" t="s">
        <v>148</v>
      </c>
      <c r="E113" s="165" t="s">
        <v>149</v>
      </c>
      <c r="F113" s="166">
        <v>5.7141000000000002</v>
      </c>
      <c r="G113" s="166">
        <v>172.58940000000001</v>
      </c>
      <c r="I113" s="167"/>
      <c r="J113" s="420" t="s">
        <v>329</v>
      </c>
      <c r="K113" s="420" t="s">
        <v>330</v>
      </c>
      <c r="L113" s="420" t="s">
        <v>328</v>
      </c>
      <c r="M113" s="420" t="s">
        <v>126</v>
      </c>
      <c r="N113" s="420"/>
      <c r="O113" s="420"/>
      <c r="P113" s="420">
        <v>0</v>
      </c>
      <c r="Q113" s="420"/>
    </row>
    <row r="114" spans="1:17" ht="16.5" x14ac:dyDescent="0.3">
      <c r="A114" s="165" t="s">
        <v>200</v>
      </c>
      <c r="B114" s="165" t="e">
        <f>[1]!Tabela_NS_S_OUT[[#This Row],[FADN_REG]]&amp;[1]!Tabela_NS_S_OUT[[#This Row],[NAZWA]]</f>
        <v>#REF!</v>
      </c>
      <c r="C114" s="165" t="s">
        <v>201</v>
      </c>
      <c r="D114" s="165" t="s">
        <v>148</v>
      </c>
      <c r="E114" s="165" t="s">
        <v>128</v>
      </c>
      <c r="F114" s="166">
        <v>5.7141000000000002</v>
      </c>
      <c r="G114" s="166">
        <v>172.58940000000001</v>
      </c>
      <c r="I114" s="167"/>
      <c r="J114" s="420" t="s">
        <v>331</v>
      </c>
      <c r="K114" s="420" t="s">
        <v>332</v>
      </c>
      <c r="L114" s="420" t="s">
        <v>328</v>
      </c>
      <c r="M114" s="420" t="s">
        <v>126</v>
      </c>
      <c r="N114" s="420"/>
      <c r="O114" s="420"/>
      <c r="P114" s="420">
        <v>0</v>
      </c>
      <c r="Q114" s="420"/>
    </row>
    <row r="115" spans="1:17" ht="16.5" x14ac:dyDescent="0.3">
      <c r="A115" s="165" t="s">
        <v>202</v>
      </c>
      <c r="B115" s="165" t="e">
        <f>[1]!Tabela_NS_S_OUT[[#This Row],[FADN_REG]]&amp;[1]!Tabela_NS_S_OUT[[#This Row],[NAZWA]]</f>
        <v>#REF!</v>
      </c>
      <c r="C115" s="165" t="s">
        <v>203</v>
      </c>
      <c r="D115" s="165" t="s">
        <v>148</v>
      </c>
      <c r="E115" s="165" t="s">
        <v>126</v>
      </c>
      <c r="F115" s="166">
        <v>14.8446</v>
      </c>
      <c r="G115" s="166">
        <v>138.89760000000001</v>
      </c>
      <c r="I115" s="167"/>
      <c r="J115" s="420" t="s">
        <v>333</v>
      </c>
      <c r="K115" s="420" t="s">
        <v>334</v>
      </c>
      <c r="L115" s="420" t="s">
        <v>328</v>
      </c>
      <c r="M115" s="420" t="s">
        <v>126</v>
      </c>
      <c r="N115" s="420"/>
      <c r="O115" s="420"/>
      <c r="P115" s="420">
        <v>0</v>
      </c>
      <c r="Q115" s="420"/>
    </row>
    <row r="116" spans="1:17" ht="16.5" x14ac:dyDescent="0.3">
      <c r="A116" s="165" t="s">
        <v>202</v>
      </c>
      <c r="B116" s="165" t="e">
        <f>[1]!Tabela_NS_S_OUT[[#This Row],[FADN_REG]]&amp;[1]!Tabela_NS_S_OUT[[#This Row],[NAZWA]]</f>
        <v>#REF!</v>
      </c>
      <c r="C116" s="165" t="s">
        <v>203</v>
      </c>
      <c r="D116" s="165" t="s">
        <v>148</v>
      </c>
      <c r="E116" s="165" t="s">
        <v>127</v>
      </c>
      <c r="F116" s="166">
        <v>20.430700000000002</v>
      </c>
      <c r="G116" s="166">
        <v>134.35890000000001</v>
      </c>
      <c r="I116" s="167"/>
      <c r="J116" s="420" t="s">
        <v>335</v>
      </c>
      <c r="K116" s="420" t="s">
        <v>336</v>
      </c>
      <c r="L116" s="420" t="s">
        <v>328</v>
      </c>
      <c r="M116" s="420" t="s">
        <v>126</v>
      </c>
      <c r="N116" s="420"/>
      <c r="O116" s="420"/>
      <c r="P116" s="420">
        <v>0</v>
      </c>
      <c r="Q116" s="420"/>
    </row>
    <row r="117" spans="1:17" ht="16.5" x14ac:dyDescent="0.3">
      <c r="A117" s="165" t="s">
        <v>202</v>
      </c>
      <c r="B117" s="165" t="e">
        <f>[1]!Tabela_NS_S_OUT[[#This Row],[FADN_REG]]&amp;[1]!Tabela_NS_S_OUT[[#This Row],[NAZWA]]</f>
        <v>#REF!</v>
      </c>
      <c r="C117" s="165" t="s">
        <v>203</v>
      </c>
      <c r="D117" s="165" t="s">
        <v>148</v>
      </c>
      <c r="E117" s="165" t="s">
        <v>149</v>
      </c>
      <c r="F117" s="166">
        <v>18.148099999999999</v>
      </c>
      <c r="G117" s="166">
        <v>131.5932</v>
      </c>
      <c r="I117" s="167"/>
      <c r="J117" s="420" t="s">
        <v>337</v>
      </c>
      <c r="K117" s="420" t="s">
        <v>338</v>
      </c>
      <c r="L117" s="420" t="s">
        <v>328</v>
      </c>
      <c r="M117" s="420" t="s">
        <v>126</v>
      </c>
      <c r="N117" s="420"/>
      <c r="O117" s="420"/>
      <c r="P117" s="420">
        <v>0</v>
      </c>
      <c r="Q117" s="420"/>
    </row>
    <row r="118" spans="1:17" ht="16.5" x14ac:dyDescent="0.3">
      <c r="A118" s="165" t="s">
        <v>202</v>
      </c>
      <c r="B118" s="165" t="e">
        <f>[1]!Tabela_NS_S_OUT[[#This Row],[FADN_REG]]&amp;[1]!Tabela_NS_S_OUT[[#This Row],[NAZWA]]</f>
        <v>#REF!</v>
      </c>
      <c r="C118" s="165" t="s">
        <v>203</v>
      </c>
      <c r="D118" s="165" t="s">
        <v>148</v>
      </c>
      <c r="E118" s="165" t="s">
        <v>128</v>
      </c>
      <c r="F118" s="166">
        <v>23.751799999999999</v>
      </c>
      <c r="G118" s="166">
        <v>135.36689999999999</v>
      </c>
      <c r="I118" s="167"/>
      <c r="J118" s="420" t="s">
        <v>339</v>
      </c>
      <c r="K118" s="420" t="s">
        <v>340</v>
      </c>
      <c r="L118" s="420" t="s">
        <v>328</v>
      </c>
      <c r="M118" s="420" t="s">
        <v>126</v>
      </c>
      <c r="N118" s="420"/>
      <c r="O118" s="420"/>
      <c r="P118" s="420">
        <v>0</v>
      </c>
      <c r="Q118" s="420"/>
    </row>
    <row r="119" spans="1:17" ht="16.5" x14ac:dyDescent="0.3">
      <c r="A119" s="165" t="s">
        <v>204</v>
      </c>
      <c r="B119" s="165" t="e">
        <f>[1]!Tabela_NS_S_OUT[[#This Row],[FADN_REG]]&amp;[1]!Tabela_NS_S_OUT[[#This Row],[NAZWA]]</f>
        <v>#REF!</v>
      </c>
      <c r="C119" s="165" t="s">
        <v>205</v>
      </c>
      <c r="D119" s="165" t="s">
        <v>148</v>
      </c>
      <c r="E119" s="165" t="s">
        <v>126</v>
      </c>
      <c r="F119" s="166">
        <v>17.914200000000001</v>
      </c>
      <c r="G119" s="166">
        <v>88.778800000000004</v>
      </c>
      <c r="I119" s="167"/>
      <c r="J119" s="420" t="s">
        <v>697</v>
      </c>
      <c r="K119" s="420" t="s">
        <v>698</v>
      </c>
      <c r="L119" s="420" t="s">
        <v>148</v>
      </c>
      <c r="M119" s="420" t="s">
        <v>126</v>
      </c>
      <c r="N119" s="420"/>
      <c r="O119" s="420"/>
      <c r="P119" s="420">
        <v>0</v>
      </c>
      <c r="Q119" s="420"/>
    </row>
    <row r="120" spans="1:17" ht="16.5" x14ac:dyDescent="0.3">
      <c r="A120" s="165" t="s">
        <v>204</v>
      </c>
      <c r="B120" s="165" t="e">
        <f>[1]!Tabela_NS_S_OUT[[#This Row],[FADN_REG]]&amp;[1]!Tabela_NS_S_OUT[[#This Row],[NAZWA]]</f>
        <v>#REF!</v>
      </c>
      <c r="C120" s="165" t="s">
        <v>205</v>
      </c>
      <c r="D120" s="165" t="s">
        <v>148</v>
      </c>
      <c r="E120" s="165" t="s">
        <v>127</v>
      </c>
      <c r="F120" s="166">
        <v>16.900099999999998</v>
      </c>
      <c r="G120" s="166">
        <v>95.906300000000002</v>
      </c>
      <c r="I120" s="167"/>
      <c r="J120" s="420" t="s">
        <v>341</v>
      </c>
      <c r="K120" s="420" t="s">
        <v>342</v>
      </c>
      <c r="L120" s="420" t="s">
        <v>148</v>
      </c>
      <c r="M120" s="420" t="s">
        <v>126</v>
      </c>
      <c r="N120" s="420"/>
      <c r="O120" s="420"/>
      <c r="P120" s="420">
        <v>0</v>
      </c>
      <c r="Q120" s="420"/>
    </row>
    <row r="121" spans="1:17" ht="16.5" x14ac:dyDescent="0.3">
      <c r="A121" s="165" t="s">
        <v>204</v>
      </c>
      <c r="B121" s="165" t="e">
        <f>[1]!Tabela_NS_S_OUT[[#This Row],[FADN_REG]]&amp;[1]!Tabela_NS_S_OUT[[#This Row],[NAZWA]]</f>
        <v>#REF!</v>
      </c>
      <c r="C121" s="165" t="s">
        <v>205</v>
      </c>
      <c r="D121" s="165" t="s">
        <v>148</v>
      </c>
      <c r="E121" s="165" t="s">
        <v>149</v>
      </c>
      <c r="F121" s="166">
        <v>16.289000000000001</v>
      </c>
      <c r="G121" s="166">
        <v>101.3351</v>
      </c>
      <c r="I121" s="167"/>
      <c r="J121" s="420" t="s">
        <v>343</v>
      </c>
      <c r="K121" s="420" t="s">
        <v>344</v>
      </c>
      <c r="L121" s="420" t="s">
        <v>148</v>
      </c>
      <c r="M121" s="420" t="s">
        <v>126</v>
      </c>
      <c r="N121" s="420"/>
      <c r="O121" s="420"/>
      <c r="P121" s="420">
        <v>0</v>
      </c>
      <c r="Q121" s="420"/>
    </row>
    <row r="122" spans="1:17" ht="16.5" x14ac:dyDescent="0.3">
      <c r="A122" s="165" t="s">
        <v>204</v>
      </c>
      <c r="B122" s="165" t="e">
        <f>[1]!Tabela_NS_S_OUT[[#This Row],[FADN_REG]]&amp;[1]!Tabela_NS_S_OUT[[#This Row],[NAZWA]]</f>
        <v>#REF!</v>
      </c>
      <c r="C122" s="165" t="s">
        <v>205</v>
      </c>
      <c r="D122" s="165" t="s">
        <v>148</v>
      </c>
      <c r="E122" s="165" t="s">
        <v>128</v>
      </c>
      <c r="F122" s="166">
        <v>18.607600000000001</v>
      </c>
      <c r="G122" s="166">
        <v>96.778800000000004</v>
      </c>
      <c r="I122" s="167"/>
      <c r="J122" s="420" t="s">
        <v>345</v>
      </c>
      <c r="K122" s="420" t="s">
        <v>346</v>
      </c>
      <c r="L122" s="420" t="s">
        <v>148</v>
      </c>
      <c r="M122" s="420" t="s">
        <v>126</v>
      </c>
      <c r="N122" s="420"/>
      <c r="O122" s="420"/>
      <c r="P122" s="420">
        <v>0</v>
      </c>
      <c r="Q122" s="420"/>
    </row>
    <row r="123" spans="1:17" ht="16.5" x14ac:dyDescent="0.3">
      <c r="A123" s="165" t="s">
        <v>206</v>
      </c>
      <c r="B123" s="165" t="e">
        <f>[1]!Tabela_NS_S_OUT[[#This Row],[FADN_REG]]&amp;[1]!Tabela_NS_S_OUT[[#This Row],[NAZWA]]</f>
        <v>#REF!</v>
      </c>
      <c r="C123" s="165" t="s">
        <v>207</v>
      </c>
      <c r="D123" s="165" t="s">
        <v>148</v>
      </c>
      <c r="E123" s="165" t="s">
        <v>126</v>
      </c>
      <c r="F123" s="166">
        <v>25.328800000000001</v>
      </c>
      <c r="G123" s="166">
        <v>88.965599999999995</v>
      </c>
      <c r="I123" s="167"/>
      <c r="J123" s="420" t="s">
        <v>347</v>
      </c>
      <c r="K123" s="420" t="s">
        <v>348</v>
      </c>
      <c r="L123" s="420" t="s">
        <v>148</v>
      </c>
      <c r="M123" s="420" t="s">
        <v>126</v>
      </c>
      <c r="N123" s="420"/>
      <c r="O123" s="420"/>
      <c r="P123" s="420">
        <v>0</v>
      </c>
      <c r="Q123" s="420"/>
    </row>
    <row r="124" spans="1:17" ht="16.5" x14ac:dyDescent="0.3">
      <c r="A124" s="165" t="s">
        <v>206</v>
      </c>
      <c r="B124" s="165" t="e">
        <f>[1]!Tabela_NS_S_OUT[[#This Row],[FADN_REG]]&amp;[1]!Tabela_NS_S_OUT[[#This Row],[NAZWA]]</f>
        <v>#REF!</v>
      </c>
      <c r="C124" s="165" t="s">
        <v>207</v>
      </c>
      <c r="D124" s="165" t="s">
        <v>148</v>
      </c>
      <c r="E124" s="165" t="s">
        <v>127</v>
      </c>
      <c r="F124" s="166">
        <v>25.157599999999999</v>
      </c>
      <c r="G124" s="166">
        <v>88.417000000000002</v>
      </c>
      <c r="I124" s="167"/>
      <c r="J124" s="420" t="s">
        <v>349</v>
      </c>
      <c r="K124" s="420" t="s">
        <v>350</v>
      </c>
      <c r="L124" s="420" t="s">
        <v>148</v>
      </c>
      <c r="M124" s="420" t="s">
        <v>126</v>
      </c>
      <c r="N124" s="420"/>
      <c r="O124" s="420"/>
      <c r="P124" s="420">
        <v>0</v>
      </c>
      <c r="Q124" s="420"/>
    </row>
    <row r="125" spans="1:17" ht="16.5" x14ac:dyDescent="0.3">
      <c r="A125" s="165" t="s">
        <v>206</v>
      </c>
      <c r="B125" s="165" t="e">
        <f>[1]!Tabela_NS_S_OUT[[#This Row],[FADN_REG]]&amp;[1]!Tabela_NS_S_OUT[[#This Row],[NAZWA]]</f>
        <v>#REF!</v>
      </c>
      <c r="C125" s="165" t="s">
        <v>207</v>
      </c>
      <c r="D125" s="165" t="s">
        <v>148</v>
      </c>
      <c r="E125" s="165" t="s">
        <v>149</v>
      </c>
      <c r="F125" s="166">
        <v>22.664999999999999</v>
      </c>
      <c r="G125" s="166">
        <v>90.057599999999994</v>
      </c>
      <c r="I125" s="167"/>
      <c r="J125" s="420" t="s">
        <v>351</v>
      </c>
      <c r="K125" s="420" t="s">
        <v>352</v>
      </c>
      <c r="L125" s="420" t="s">
        <v>148</v>
      </c>
      <c r="M125" s="420" t="s">
        <v>126</v>
      </c>
      <c r="N125" s="420"/>
      <c r="O125" s="420"/>
      <c r="P125" s="420">
        <v>0</v>
      </c>
      <c r="Q125" s="420"/>
    </row>
    <row r="126" spans="1:17" ht="16.5" x14ac:dyDescent="0.3">
      <c r="A126" s="165" t="s">
        <v>206</v>
      </c>
      <c r="B126" s="165" t="e">
        <f>[1]!Tabela_NS_S_OUT[[#This Row],[FADN_REG]]&amp;[1]!Tabela_NS_S_OUT[[#This Row],[NAZWA]]</f>
        <v>#REF!</v>
      </c>
      <c r="C126" s="165" t="s">
        <v>207</v>
      </c>
      <c r="D126" s="165" t="s">
        <v>148</v>
      </c>
      <c r="E126" s="165" t="s">
        <v>128</v>
      </c>
      <c r="F126" s="166">
        <v>25.5565</v>
      </c>
      <c r="G126" s="166">
        <v>91.678200000000004</v>
      </c>
      <c r="I126" s="167"/>
      <c r="J126" s="420" t="s">
        <v>353</v>
      </c>
      <c r="K126" s="420" t="s">
        <v>354</v>
      </c>
      <c r="L126" s="420" t="s">
        <v>148</v>
      </c>
      <c r="M126" s="420" t="s">
        <v>126</v>
      </c>
      <c r="N126" s="420"/>
      <c r="O126" s="420"/>
      <c r="P126" s="420">
        <v>0</v>
      </c>
      <c r="Q126" s="420"/>
    </row>
    <row r="127" spans="1:17" ht="16.5" x14ac:dyDescent="0.3">
      <c r="A127" s="165" t="s">
        <v>208</v>
      </c>
      <c r="B127" s="165" t="e">
        <f>[1]!Tabela_NS_S_OUT[[#This Row],[FADN_REG]]&amp;[1]!Tabela_NS_S_OUT[[#This Row],[NAZWA]]</f>
        <v>#REF!</v>
      </c>
      <c r="C127" s="165" t="s">
        <v>209</v>
      </c>
      <c r="D127" s="165" t="s">
        <v>148</v>
      </c>
      <c r="E127" s="165" t="s">
        <v>126</v>
      </c>
      <c r="F127" s="166">
        <v>30.126200000000001</v>
      </c>
      <c r="G127" s="166">
        <v>85.001599999999996</v>
      </c>
      <c r="I127" s="167"/>
      <c r="J127" s="420" t="s">
        <v>355</v>
      </c>
      <c r="K127" s="420" t="s">
        <v>356</v>
      </c>
      <c r="L127" s="420" t="s">
        <v>148</v>
      </c>
      <c r="M127" s="420" t="s">
        <v>126</v>
      </c>
      <c r="N127" s="420"/>
      <c r="O127" s="420"/>
      <c r="P127" s="420">
        <v>0</v>
      </c>
      <c r="Q127" s="420"/>
    </row>
    <row r="128" spans="1:17" ht="16.5" x14ac:dyDescent="0.3">
      <c r="A128" s="165" t="s">
        <v>208</v>
      </c>
      <c r="B128" s="165" t="e">
        <f>[1]!Tabela_NS_S_OUT[[#This Row],[FADN_REG]]&amp;[1]!Tabela_NS_S_OUT[[#This Row],[NAZWA]]</f>
        <v>#REF!</v>
      </c>
      <c r="C128" s="165" t="s">
        <v>209</v>
      </c>
      <c r="D128" s="165" t="s">
        <v>148</v>
      </c>
      <c r="E128" s="165" t="s">
        <v>127</v>
      </c>
      <c r="F128" s="166">
        <v>30.390499999999999</v>
      </c>
      <c r="G128" s="166">
        <v>75.232399999999998</v>
      </c>
      <c r="I128" s="167"/>
      <c r="J128" s="420" t="s">
        <v>357</v>
      </c>
      <c r="K128" s="420" t="s">
        <v>358</v>
      </c>
      <c r="L128" s="420" t="s">
        <v>148</v>
      </c>
      <c r="M128" s="420" t="s">
        <v>126</v>
      </c>
      <c r="N128" s="420"/>
      <c r="O128" s="420"/>
      <c r="P128" s="420">
        <v>0</v>
      </c>
      <c r="Q128" s="420"/>
    </row>
    <row r="129" spans="1:17" ht="16.5" x14ac:dyDescent="0.3">
      <c r="A129" s="165" t="s">
        <v>208</v>
      </c>
      <c r="B129" s="165" t="e">
        <f>[1]!Tabela_NS_S_OUT[[#This Row],[FADN_REG]]&amp;[1]!Tabela_NS_S_OUT[[#This Row],[NAZWA]]</f>
        <v>#REF!</v>
      </c>
      <c r="C129" s="165" t="s">
        <v>209</v>
      </c>
      <c r="D129" s="165" t="s">
        <v>148</v>
      </c>
      <c r="E129" s="165" t="s">
        <v>149</v>
      </c>
      <c r="F129" s="166">
        <v>25.118300000000001</v>
      </c>
      <c r="G129" s="166">
        <v>78.142600000000002</v>
      </c>
      <c r="I129" s="167"/>
      <c r="J129" s="420" t="s">
        <v>359</v>
      </c>
      <c r="K129" s="420" t="s">
        <v>360</v>
      </c>
      <c r="L129" s="420" t="s">
        <v>148</v>
      </c>
      <c r="M129" s="420" t="s">
        <v>126</v>
      </c>
      <c r="N129" s="420"/>
      <c r="O129" s="420"/>
      <c r="P129" s="420">
        <v>0</v>
      </c>
      <c r="Q129" s="420"/>
    </row>
    <row r="130" spans="1:17" ht="16.5" x14ac:dyDescent="0.3">
      <c r="A130" s="165" t="s">
        <v>208</v>
      </c>
      <c r="B130" s="165" t="e">
        <f>[1]!Tabela_NS_S_OUT[[#This Row],[FADN_REG]]&amp;[1]!Tabela_NS_S_OUT[[#This Row],[NAZWA]]</f>
        <v>#REF!</v>
      </c>
      <c r="C130" s="165" t="s">
        <v>209</v>
      </c>
      <c r="D130" s="165" t="s">
        <v>148</v>
      </c>
      <c r="E130" s="165" t="s">
        <v>128</v>
      </c>
      <c r="F130" s="166">
        <v>26.084</v>
      </c>
      <c r="G130" s="166">
        <v>82.910600000000002</v>
      </c>
      <c r="I130" s="167"/>
      <c r="J130" s="420" t="s">
        <v>361</v>
      </c>
      <c r="K130" s="420" t="s">
        <v>362</v>
      </c>
      <c r="L130" s="420" t="s">
        <v>148</v>
      </c>
      <c r="M130" s="420" t="s">
        <v>126</v>
      </c>
      <c r="N130" s="420"/>
      <c r="O130" s="420"/>
      <c r="P130" s="420">
        <v>0</v>
      </c>
      <c r="Q130" s="420"/>
    </row>
    <row r="131" spans="1:17" ht="16.5" x14ac:dyDescent="0.3">
      <c r="A131" s="165" t="s">
        <v>210</v>
      </c>
      <c r="B131" s="165" t="e">
        <f>[1]!Tabela_NS_S_OUT[[#This Row],[FADN_REG]]&amp;[1]!Tabela_NS_S_OUT[[#This Row],[NAZWA]]</f>
        <v>#REF!</v>
      </c>
      <c r="C131" s="165" t="s">
        <v>211</v>
      </c>
      <c r="D131" s="165" t="s">
        <v>148</v>
      </c>
      <c r="E131" s="165" t="s">
        <v>126</v>
      </c>
      <c r="F131" s="166">
        <v>15.219200000000001</v>
      </c>
      <c r="G131" s="166">
        <v>87.261300000000006</v>
      </c>
      <c r="I131" s="167"/>
      <c r="J131" s="420" t="s">
        <v>363</v>
      </c>
      <c r="K131" s="420" t="s">
        <v>364</v>
      </c>
      <c r="L131" s="420" t="s">
        <v>148</v>
      </c>
      <c r="M131" s="420" t="s">
        <v>126</v>
      </c>
      <c r="N131" s="420"/>
      <c r="O131" s="420"/>
      <c r="P131" s="420">
        <v>0</v>
      </c>
      <c r="Q131" s="420"/>
    </row>
    <row r="132" spans="1:17" ht="16.5" x14ac:dyDescent="0.3">
      <c r="A132" s="165" t="s">
        <v>210</v>
      </c>
      <c r="B132" s="165" t="e">
        <f>[1]!Tabela_NS_S_OUT[[#This Row],[FADN_REG]]&amp;[1]!Tabela_NS_S_OUT[[#This Row],[NAZWA]]</f>
        <v>#REF!</v>
      </c>
      <c r="C132" s="165" t="s">
        <v>211</v>
      </c>
      <c r="D132" s="165" t="s">
        <v>148</v>
      </c>
      <c r="E132" s="165" t="s">
        <v>127</v>
      </c>
      <c r="F132" s="166">
        <v>13.9579</v>
      </c>
      <c r="G132" s="166">
        <v>95.500299999999996</v>
      </c>
      <c r="I132" s="167"/>
      <c r="J132" s="420" t="s">
        <v>365</v>
      </c>
      <c r="K132" s="420" t="s">
        <v>366</v>
      </c>
      <c r="L132" s="420" t="s">
        <v>148</v>
      </c>
      <c r="M132" s="420" t="s">
        <v>126</v>
      </c>
      <c r="N132" s="420"/>
      <c r="O132" s="420"/>
      <c r="P132" s="420">
        <v>0</v>
      </c>
      <c r="Q132" s="420"/>
    </row>
    <row r="133" spans="1:17" ht="16.5" x14ac:dyDescent="0.3">
      <c r="A133" s="165" t="s">
        <v>210</v>
      </c>
      <c r="B133" s="165" t="e">
        <f>[1]!Tabela_NS_S_OUT[[#This Row],[FADN_REG]]&amp;[1]!Tabela_NS_S_OUT[[#This Row],[NAZWA]]</f>
        <v>#REF!</v>
      </c>
      <c r="C133" s="165" t="s">
        <v>211</v>
      </c>
      <c r="D133" s="165" t="s">
        <v>148</v>
      </c>
      <c r="E133" s="165" t="s">
        <v>149</v>
      </c>
      <c r="F133" s="166">
        <v>14.1631</v>
      </c>
      <c r="G133" s="166">
        <v>99.523499999999999</v>
      </c>
      <c r="I133" s="167"/>
      <c r="J133" s="420" t="s">
        <v>367</v>
      </c>
      <c r="K133" s="420" t="s">
        <v>368</v>
      </c>
      <c r="L133" s="420" t="s">
        <v>148</v>
      </c>
      <c r="M133" s="420" t="s">
        <v>126</v>
      </c>
      <c r="N133" s="420"/>
      <c r="O133" s="420"/>
      <c r="P133" s="420">
        <v>0</v>
      </c>
      <c r="Q133" s="420"/>
    </row>
    <row r="134" spans="1:17" ht="16.5" x14ac:dyDescent="0.3">
      <c r="A134" s="165" t="s">
        <v>210</v>
      </c>
      <c r="B134" s="165" t="e">
        <f>[1]!Tabela_NS_S_OUT[[#This Row],[FADN_REG]]&amp;[1]!Tabela_NS_S_OUT[[#This Row],[NAZWA]]</f>
        <v>#REF!</v>
      </c>
      <c r="C134" s="165" t="s">
        <v>211</v>
      </c>
      <c r="D134" s="165" t="s">
        <v>148</v>
      </c>
      <c r="E134" s="165" t="s">
        <v>128</v>
      </c>
      <c r="F134" s="166">
        <v>14.564</v>
      </c>
      <c r="G134" s="166">
        <v>95.616299999999995</v>
      </c>
      <c r="I134" s="167"/>
      <c r="J134" s="420" t="s">
        <v>369</v>
      </c>
      <c r="K134" s="420" t="s">
        <v>370</v>
      </c>
      <c r="L134" s="420" t="s">
        <v>148</v>
      </c>
      <c r="M134" s="420" t="s">
        <v>126</v>
      </c>
      <c r="N134" s="420"/>
      <c r="O134" s="420"/>
      <c r="P134" s="420">
        <v>0</v>
      </c>
      <c r="Q134" s="420"/>
    </row>
    <row r="135" spans="1:17" ht="16.5" x14ac:dyDescent="0.3">
      <c r="A135" s="165" t="s">
        <v>212</v>
      </c>
      <c r="B135" s="165" t="e">
        <f>[1]!Tabela_NS_S_OUT[[#This Row],[FADN_REG]]&amp;[1]!Tabela_NS_S_OUT[[#This Row],[NAZWA]]</f>
        <v>#REF!</v>
      </c>
      <c r="C135" s="165" t="s">
        <v>213</v>
      </c>
      <c r="D135" s="165" t="s">
        <v>148</v>
      </c>
      <c r="E135" s="165" t="s">
        <v>126</v>
      </c>
      <c r="F135" s="166">
        <v>15.7751</v>
      </c>
      <c r="G135" s="166">
        <v>167.99610000000001</v>
      </c>
      <c r="I135" s="167"/>
      <c r="J135" s="420" t="s">
        <v>371</v>
      </c>
      <c r="K135" s="420" t="s">
        <v>372</v>
      </c>
      <c r="L135" s="420" t="s">
        <v>148</v>
      </c>
      <c r="M135" s="420" t="s">
        <v>126</v>
      </c>
      <c r="N135" s="420"/>
      <c r="O135" s="420"/>
      <c r="P135" s="420">
        <v>0</v>
      </c>
      <c r="Q135" s="420"/>
    </row>
    <row r="136" spans="1:17" ht="16.5" x14ac:dyDescent="0.3">
      <c r="A136" s="165" t="s">
        <v>212</v>
      </c>
      <c r="B136" s="165" t="e">
        <f>[1]!Tabela_NS_S_OUT[[#This Row],[FADN_REG]]&amp;[1]!Tabela_NS_S_OUT[[#This Row],[NAZWA]]</f>
        <v>#REF!</v>
      </c>
      <c r="C136" s="165" t="s">
        <v>213</v>
      </c>
      <c r="D136" s="165" t="s">
        <v>148</v>
      </c>
      <c r="E136" s="165" t="s">
        <v>127</v>
      </c>
      <c r="F136" s="166">
        <v>15.2706</v>
      </c>
      <c r="G136" s="166">
        <v>158.3614</v>
      </c>
      <c r="I136" s="167"/>
      <c r="J136" s="420" t="s">
        <v>373</v>
      </c>
      <c r="K136" s="420" t="s">
        <v>374</v>
      </c>
      <c r="L136" s="420" t="s">
        <v>148</v>
      </c>
      <c r="M136" s="420" t="s">
        <v>126</v>
      </c>
      <c r="N136" s="420"/>
      <c r="O136" s="420"/>
      <c r="P136" s="420">
        <v>0</v>
      </c>
      <c r="Q136" s="420"/>
    </row>
    <row r="137" spans="1:17" ht="16.5" x14ac:dyDescent="0.3">
      <c r="A137" s="165" t="s">
        <v>212</v>
      </c>
      <c r="B137" s="165" t="e">
        <f>[1]!Tabela_NS_S_OUT[[#This Row],[FADN_REG]]&amp;[1]!Tabela_NS_S_OUT[[#This Row],[NAZWA]]</f>
        <v>#REF!</v>
      </c>
      <c r="C137" s="165" t="s">
        <v>213</v>
      </c>
      <c r="D137" s="165" t="s">
        <v>148</v>
      </c>
      <c r="E137" s="165" t="s">
        <v>149</v>
      </c>
      <c r="F137" s="166">
        <v>14.493399999999999</v>
      </c>
      <c r="G137" s="166">
        <v>152.15649999999999</v>
      </c>
      <c r="I137" s="167"/>
      <c r="J137" s="420" t="s">
        <v>375</v>
      </c>
      <c r="K137" s="420" t="s">
        <v>376</v>
      </c>
      <c r="L137" s="420" t="s">
        <v>148</v>
      </c>
      <c r="M137" s="420" t="s">
        <v>126</v>
      </c>
      <c r="N137" s="420"/>
      <c r="O137" s="420"/>
      <c r="P137" s="420">
        <v>0</v>
      </c>
      <c r="Q137" s="420"/>
    </row>
    <row r="138" spans="1:17" ht="16.5" x14ac:dyDescent="0.3">
      <c r="A138" s="165" t="s">
        <v>212</v>
      </c>
      <c r="B138" s="165" t="e">
        <f>[1]!Tabela_NS_S_OUT[[#This Row],[FADN_REG]]&amp;[1]!Tabela_NS_S_OUT[[#This Row],[NAZWA]]</f>
        <v>#REF!</v>
      </c>
      <c r="C138" s="165" t="s">
        <v>213</v>
      </c>
      <c r="D138" s="165" t="s">
        <v>148</v>
      </c>
      <c r="E138" s="165" t="s">
        <v>128</v>
      </c>
      <c r="F138" s="166">
        <v>12.7674</v>
      </c>
      <c r="G138" s="166">
        <v>151.60919999999999</v>
      </c>
      <c r="I138" s="167"/>
      <c r="J138" s="420" t="s">
        <v>377</v>
      </c>
      <c r="K138" s="420" t="s">
        <v>378</v>
      </c>
      <c r="L138" s="420" t="s">
        <v>148</v>
      </c>
      <c r="M138" s="420" t="s">
        <v>126</v>
      </c>
      <c r="N138" s="420"/>
      <c r="O138" s="420"/>
      <c r="P138" s="420">
        <v>0</v>
      </c>
      <c r="Q138" s="420"/>
    </row>
    <row r="139" spans="1:17" ht="16.5" x14ac:dyDescent="0.3">
      <c r="A139" s="165" t="s">
        <v>214</v>
      </c>
      <c r="B139" s="165" t="e">
        <f>[1]!Tabela_NS_S_OUT[[#This Row],[FADN_REG]]&amp;[1]!Tabela_NS_S_OUT[[#This Row],[NAZWA]]</f>
        <v>#REF!</v>
      </c>
      <c r="C139" s="165" t="s">
        <v>215</v>
      </c>
      <c r="D139" s="165" t="s">
        <v>148</v>
      </c>
      <c r="E139" s="165" t="s">
        <v>126</v>
      </c>
      <c r="F139" s="166">
        <v>16.2044</v>
      </c>
      <c r="G139" s="166">
        <v>168.06319999999999</v>
      </c>
      <c r="I139" s="167"/>
      <c r="J139" s="420" t="s">
        <v>379</v>
      </c>
      <c r="K139" s="420" t="s">
        <v>380</v>
      </c>
      <c r="L139" s="420" t="s">
        <v>148</v>
      </c>
      <c r="M139" s="420" t="s">
        <v>126</v>
      </c>
      <c r="N139" s="420"/>
      <c r="O139" s="420"/>
      <c r="P139" s="420">
        <v>0</v>
      </c>
      <c r="Q139" s="420"/>
    </row>
    <row r="140" spans="1:17" ht="16.5" x14ac:dyDescent="0.3">
      <c r="A140" s="165" t="s">
        <v>214</v>
      </c>
      <c r="B140" s="165" t="e">
        <f>[1]!Tabela_NS_S_OUT[[#This Row],[FADN_REG]]&amp;[1]!Tabela_NS_S_OUT[[#This Row],[NAZWA]]</f>
        <v>#REF!</v>
      </c>
      <c r="C140" s="165" t="s">
        <v>215</v>
      </c>
      <c r="D140" s="165" t="s">
        <v>148</v>
      </c>
      <c r="E140" s="165" t="s">
        <v>127</v>
      </c>
      <c r="F140" s="166">
        <v>15.495900000000001</v>
      </c>
      <c r="G140" s="166">
        <v>158.31659999999999</v>
      </c>
      <c r="I140" s="167"/>
      <c r="J140" s="420" t="s">
        <v>381</v>
      </c>
      <c r="K140" s="420" t="s">
        <v>382</v>
      </c>
      <c r="L140" s="420" t="s">
        <v>148</v>
      </c>
      <c r="M140" s="420" t="s">
        <v>126</v>
      </c>
      <c r="N140" s="420"/>
      <c r="O140" s="420"/>
      <c r="P140" s="420">
        <v>0</v>
      </c>
      <c r="Q140" s="420"/>
    </row>
    <row r="141" spans="1:17" ht="16.5" x14ac:dyDescent="0.3">
      <c r="A141" s="165" t="s">
        <v>214</v>
      </c>
      <c r="B141" s="165" t="e">
        <f>[1]!Tabela_NS_S_OUT[[#This Row],[FADN_REG]]&amp;[1]!Tabela_NS_S_OUT[[#This Row],[NAZWA]]</f>
        <v>#REF!</v>
      </c>
      <c r="C141" s="165" t="s">
        <v>215</v>
      </c>
      <c r="D141" s="165" t="s">
        <v>148</v>
      </c>
      <c r="E141" s="165" t="s">
        <v>149</v>
      </c>
      <c r="F141" s="166">
        <v>14.5296</v>
      </c>
      <c r="G141" s="166">
        <v>151.3837</v>
      </c>
      <c r="I141" s="167"/>
      <c r="J141" s="420" t="s">
        <v>383</v>
      </c>
      <c r="K141" s="420" t="s">
        <v>384</v>
      </c>
      <c r="L141" s="420" t="s">
        <v>148</v>
      </c>
      <c r="M141" s="420" t="s">
        <v>126</v>
      </c>
      <c r="N141" s="420"/>
      <c r="O141" s="420"/>
      <c r="P141" s="420">
        <v>0</v>
      </c>
      <c r="Q141" s="420"/>
    </row>
    <row r="142" spans="1:17" ht="16.5" x14ac:dyDescent="0.3">
      <c r="A142" s="165" t="s">
        <v>214</v>
      </c>
      <c r="B142" s="165" t="e">
        <f>[1]!Tabela_NS_S_OUT[[#This Row],[FADN_REG]]&amp;[1]!Tabela_NS_S_OUT[[#This Row],[NAZWA]]</f>
        <v>#REF!</v>
      </c>
      <c r="C142" s="165" t="s">
        <v>215</v>
      </c>
      <c r="D142" s="165" t="s">
        <v>148</v>
      </c>
      <c r="E142" s="165" t="s">
        <v>128</v>
      </c>
      <c r="F142" s="166">
        <v>12.871600000000001</v>
      </c>
      <c r="G142" s="166">
        <v>153.53450000000001</v>
      </c>
      <c r="I142" s="167"/>
      <c r="J142" s="420" t="s">
        <v>385</v>
      </c>
      <c r="K142" s="420" t="s">
        <v>386</v>
      </c>
      <c r="L142" s="420" t="s">
        <v>148</v>
      </c>
      <c r="M142" s="420" t="s">
        <v>126</v>
      </c>
      <c r="N142" s="420"/>
      <c r="O142" s="420"/>
      <c r="P142" s="420">
        <v>0</v>
      </c>
      <c r="Q142" s="420"/>
    </row>
    <row r="143" spans="1:17" ht="16.5" x14ac:dyDescent="0.3">
      <c r="A143" s="165" t="s">
        <v>216</v>
      </c>
      <c r="B143" s="165" t="e">
        <f>[1]!Tabela_NS_S_OUT[[#This Row],[FADN_REG]]&amp;[1]!Tabela_NS_S_OUT[[#This Row],[NAZWA]]</f>
        <v>#REF!</v>
      </c>
      <c r="C143" s="165" t="s">
        <v>702</v>
      </c>
      <c r="D143" s="165" t="s">
        <v>148</v>
      </c>
      <c r="E143" s="165" t="s">
        <v>126</v>
      </c>
      <c r="F143" s="166">
        <v>4.5425000000000004</v>
      </c>
      <c r="G143" s="166">
        <v>376.10950000000003</v>
      </c>
      <c r="I143" s="167"/>
      <c r="J143" s="420" t="s">
        <v>699</v>
      </c>
      <c r="K143" s="420" t="s">
        <v>700</v>
      </c>
      <c r="L143" s="420" t="s">
        <v>148</v>
      </c>
      <c r="M143" s="420" t="s">
        <v>126</v>
      </c>
      <c r="N143" s="420"/>
      <c r="O143" s="420"/>
      <c r="P143" s="420">
        <v>0</v>
      </c>
      <c r="Q143" s="420"/>
    </row>
    <row r="144" spans="1:17" ht="16.5" x14ac:dyDescent="0.3">
      <c r="A144" s="165" t="s">
        <v>216</v>
      </c>
      <c r="B144" s="165" t="e">
        <f>[1]!Tabela_NS_S_OUT[[#This Row],[FADN_REG]]&amp;[1]!Tabela_NS_S_OUT[[#This Row],[NAZWA]]</f>
        <v>#REF!</v>
      </c>
      <c r="C144" s="165" t="s">
        <v>217</v>
      </c>
      <c r="D144" s="165" t="s">
        <v>148</v>
      </c>
      <c r="E144" s="165" t="s">
        <v>127</v>
      </c>
      <c r="F144" s="166">
        <v>6.9954999999999998</v>
      </c>
      <c r="G144" s="166">
        <v>312.77980000000002</v>
      </c>
      <c r="I144" s="167"/>
      <c r="J144" s="420" t="s">
        <v>387</v>
      </c>
      <c r="K144" s="420" t="s">
        <v>388</v>
      </c>
      <c r="L144" s="420" t="s">
        <v>148</v>
      </c>
      <c r="M144" s="420" t="s">
        <v>126</v>
      </c>
      <c r="N144" s="420"/>
      <c r="O144" s="420"/>
      <c r="P144" s="420">
        <v>0</v>
      </c>
      <c r="Q144" s="420"/>
    </row>
    <row r="145" spans="1:17" ht="16.5" x14ac:dyDescent="0.3">
      <c r="A145" s="165" t="s">
        <v>216</v>
      </c>
      <c r="B145" s="165" t="e">
        <f>[1]!Tabela_NS_S_OUT[[#This Row],[FADN_REG]]&amp;[1]!Tabela_NS_S_OUT[[#This Row],[NAZWA]]</f>
        <v>#REF!</v>
      </c>
      <c r="C145" s="165" t="s">
        <v>217</v>
      </c>
      <c r="D145" s="165" t="s">
        <v>148</v>
      </c>
      <c r="E145" s="165" t="s">
        <v>149</v>
      </c>
      <c r="F145" s="166">
        <v>5.9981</v>
      </c>
      <c r="G145" s="166">
        <v>449.53719999999998</v>
      </c>
      <c r="I145" s="167"/>
      <c r="J145" s="420" t="s">
        <v>389</v>
      </c>
      <c r="K145" s="420" t="s">
        <v>390</v>
      </c>
      <c r="L145" s="420" t="s">
        <v>148</v>
      </c>
      <c r="M145" s="420" t="s">
        <v>126</v>
      </c>
      <c r="N145" s="420"/>
      <c r="O145" s="420"/>
      <c r="P145" s="420">
        <v>0</v>
      </c>
      <c r="Q145" s="420"/>
    </row>
    <row r="146" spans="1:17" ht="16.5" x14ac:dyDescent="0.3">
      <c r="A146" s="165" t="s">
        <v>216</v>
      </c>
      <c r="B146" s="165" t="e">
        <f>[1]!Tabela_NS_S_OUT[[#This Row],[FADN_REG]]&amp;[1]!Tabela_NS_S_OUT[[#This Row],[NAZWA]]</f>
        <v>#REF!</v>
      </c>
      <c r="C146" s="165" t="s">
        <v>217</v>
      </c>
      <c r="D146" s="165" t="s">
        <v>148</v>
      </c>
      <c r="E146" s="165" t="s">
        <v>128</v>
      </c>
      <c r="F146" s="166">
        <v>6.7694000000000001</v>
      </c>
      <c r="G146" s="166">
        <v>392.97469999999998</v>
      </c>
      <c r="I146" s="167"/>
      <c r="J146" s="420" t="s">
        <v>709</v>
      </c>
      <c r="K146" s="420" t="s">
        <v>707</v>
      </c>
      <c r="L146" s="420" t="s">
        <v>148</v>
      </c>
      <c r="M146" s="420" t="s">
        <v>126</v>
      </c>
      <c r="N146" s="420"/>
      <c r="O146" s="420"/>
      <c r="P146" s="420">
        <v>0</v>
      </c>
      <c r="Q146" s="420"/>
    </row>
    <row r="147" spans="1:17" ht="16.5" x14ac:dyDescent="0.3">
      <c r="A147" s="165" t="s">
        <v>218</v>
      </c>
      <c r="B147" s="165" t="e">
        <f>[1]!Tabela_NS_S_OUT[[#This Row],[FADN_REG]]&amp;[1]!Tabela_NS_S_OUT[[#This Row],[NAZWA]]</f>
        <v>#REF!</v>
      </c>
      <c r="C147" s="165" t="s">
        <v>219</v>
      </c>
      <c r="D147" s="165" t="s">
        <v>148</v>
      </c>
      <c r="E147" s="165" t="s">
        <v>126</v>
      </c>
      <c r="F147" s="166">
        <v>16.228000000000002</v>
      </c>
      <c r="G147" s="166">
        <v>85.643600000000006</v>
      </c>
      <c r="I147" s="167"/>
      <c r="J147" s="420" t="s">
        <v>391</v>
      </c>
      <c r="K147" s="420" t="s">
        <v>392</v>
      </c>
      <c r="L147" s="420"/>
      <c r="M147" s="420" t="s">
        <v>126</v>
      </c>
      <c r="N147" s="420"/>
      <c r="O147" s="420"/>
      <c r="P147" s="420">
        <v>0</v>
      </c>
      <c r="Q147" s="420"/>
    </row>
    <row r="148" spans="1:17" ht="16.5" x14ac:dyDescent="0.3">
      <c r="A148" s="165" t="s">
        <v>218</v>
      </c>
      <c r="B148" s="165" t="e">
        <f>[1]!Tabela_NS_S_OUT[[#This Row],[FADN_REG]]&amp;[1]!Tabela_NS_S_OUT[[#This Row],[NAZWA]]</f>
        <v>#REF!</v>
      </c>
      <c r="C148" s="165" t="s">
        <v>219</v>
      </c>
      <c r="D148" s="165" t="s">
        <v>148</v>
      </c>
      <c r="E148" s="165" t="s">
        <v>127</v>
      </c>
      <c r="F148" s="166">
        <v>16.4893</v>
      </c>
      <c r="G148" s="166">
        <v>107.4064</v>
      </c>
      <c r="I148" s="167"/>
      <c r="J148" s="420" t="s">
        <v>393</v>
      </c>
      <c r="K148" s="420" t="s">
        <v>394</v>
      </c>
      <c r="L148" s="420"/>
      <c r="M148" s="420" t="s">
        <v>126</v>
      </c>
      <c r="N148" s="420"/>
      <c r="O148" s="420"/>
      <c r="P148" s="420">
        <v>0</v>
      </c>
      <c r="Q148" s="420"/>
    </row>
    <row r="149" spans="1:17" ht="16.5" x14ac:dyDescent="0.3">
      <c r="A149" s="165" t="s">
        <v>218</v>
      </c>
      <c r="B149" s="165" t="e">
        <f>[1]!Tabela_NS_S_OUT[[#This Row],[FADN_REG]]&amp;[1]!Tabela_NS_S_OUT[[#This Row],[NAZWA]]</f>
        <v>#REF!</v>
      </c>
      <c r="C149" s="165" t="s">
        <v>219</v>
      </c>
      <c r="D149" s="165" t="s">
        <v>148</v>
      </c>
      <c r="E149" s="165" t="s">
        <v>149</v>
      </c>
      <c r="F149" s="166">
        <v>17.109500000000001</v>
      </c>
      <c r="G149" s="166">
        <v>101.4564</v>
      </c>
      <c r="I149" s="167"/>
      <c r="J149" s="420" t="s">
        <v>395</v>
      </c>
      <c r="K149" s="420" t="s">
        <v>396</v>
      </c>
      <c r="L149" s="420"/>
      <c r="M149" s="420" t="s">
        <v>126</v>
      </c>
      <c r="N149" s="420"/>
      <c r="O149" s="420"/>
      <c r="P149" s="420">
        <v>0</v>
      </c>
      <c r="Q149" s="420"/>
    </row>
    <row r="150" spans="1:17" ht="16.5" x14ac:dyDescent="0.3">
      <c r="A150" s="165" t="s">
        <v>218</v>
      </c>
      <c r="B150" s="165" t="e">
        <f>[1]!Tabela_NS_S_OUT[[#This Row],[FADN_REG]]&amp;[1]!Tabela_NS_S_OUT[[#This Row],[NAZWA]]</f>
        <v>#REF!</v>
      </c>
      <c r="C150" s="165" t="s">
        <v>219</v>
      </c>
      <c r="D150" s="165" t="s">
        <v>148</v>
      </c>
      <c r="E150" s="165" t="s">
        <v>128</v>
      </c>
      <c r="F150" s="166">
        <v>13.1699</v>
      </c>
      <c r="G150" s="166">
        <v>95.005399999999995</v>
      </c>
      <c r="I150" s="167"/>
      <c r="J150" s="420" t="s">
        <v>397</v>
      </c>
      <c r="K150" s="420" t="s">
        <v>398</v>
      </c>
      <c r="L150" s="420"/>
      <c r="M150" s="420" t="s">
        <v>126</v>
      </c>
      <c r="N150" s="420"/>
      <c r="O150" s="420"/>
      <c r="P150" s="420">
        <v>0</v>
      </c>
      <c r="Q150" s="420"/>
    </row>
    <row r="151" spans="1:17" ht="16.5" x14ac:dyDescent="0.3">
      <c r="A151" s="165" t="s">
        <v>220</v>
      </c>
      <c r="B151" s="165" t="e">
        <f>[1]!Tabela_NS_S_OUT[[#This Row],[FADN_REG]]&amp;[1]!Tabela_NS_S_OUT[[#This Row],[NAZWA]]</f>
        <v>#REF!</v>
      </c>
      <c r="C151" s="165" t="s">
        <v>221</v>
      </c>
      <c r="D151" s="165" t="s">
        <v>148</v>
      </c>
      <c r="E151" s="165" t="s">
        <v>126</v>
      </c>
      <c r="F151" s="166">
        <v>37.553100000000001</v>
      </c>
      <c r="G151" s="166">
        <v>56.502800000000001</v>
      </c>
      <c r="I151" s="167"/>
      <c r="J151" s="420" t="s">
        <v>399</v>
      </c>
      <c r="K151" s="420" t="s">
        <v>400</v>
      </c>
      <c r="L151" s="420"/>
      <c r="M151" s="420" t="s">
        <v>126</v>
      </c>
      <c r="N151" s="420"/>
      <c r="O151" s="420"/>
      <c r="P151" s="420">
        <v>0</v>
      </c>
      <c r="Q151" s="420"/>
    </row>
    <row r="152" spans="1:17" ht="16.5" x14ac:dyDescent="0.3">
      <c r="A152" s="165" t="s">
        <v>220</v>
      </c>
      <c r="B152" s="165" t="e">
        <f>[1]!Tabela_NS_S_OUT[[#This Row],[FADN_REG]]&amp;[1]!Tabela_NS_S_OUT[[#This Row],[NAZWA]]</f>
        <v>#REF!</v>
      </c>
      <c r="C152" s="165" t="s">
        <v>221</v>
      </c>
      <c r="D152" s="165" t="s">
        <v>148</v>
      </c>
      <c r="E152" s="165" t="s">
        <v>127</v>
      </c>
      <c r="F152" s="166">
        <v>43.754100000000001</v>
      </c>
      <c r="G152" s="166">
        <v>61.243400000000001</v>
      </c>
      <c r="I152" s="167"/>
      <c r="J152" s="420" t="s">
        <v>401</v>
      </c>
      <c r="K152" s="420" t="s">
        <v>402</v>
      </c>
      <c r="L152" s="420"/>
      <c r="M152" s="420" t="s">
        <v>126</v>
      </c>
      <c r="N152" s="420"/>
      <c r="O152" s="420"/>
      <c r="P152" s="420">
        <v>0</v>
      </c>
      <c r="Q152" s="420"/>
    </row>
    <row r="153" spans="1:17" ht="16.5" x14ac:dyDescent="0.3">
      <c r="A153" s="165" t="s">
        <v>220</v>
      </c>
      <c r="B153" s="165" t="e">
        <f>[1]!Tabela_NS_S_OUT[[#This Row],[FADN_REG]]&amp;[1]!Tabela_NS_S_OUT[[#This Row],[NAZWA]]</f>
        <v>#REF!</v>
      </c>
      <c r="C153" s="165" t="s">
        <v>221</v>
      </c>
      <c r="D153" s="165" t="s">
        <v>148</v>
      </c>
      <c r="E153" s="165" t="s">
        <v>149</v>
      </c>
      <c r="F153" s="166">
        <v>35.0334</v>
      </c>
      <c r="G153" s="166">
        <v>59.344700000000003</v>
      </c>
      <c r="I153" s="167"/>
      <c r="J153" s="420" t="s">
        <v>403</v>
      </c>
      <c r="K153" s="420" t="s">
        <v>404</v>
      </c>
      <c r="L153" s="420"/>
      <c r="M153" s="420" t="s">
        <v>126</v>
      </c>
      <c r="N153" s="420"/>
      <c r="O153" s="420"/>
      <c r="P153" s="420">
        <v>0</v>
      </c>
      <c r="Q153" s="420"/>
    </row>
    <row r="154" spans="1:17" ht="16.5" x14ac:dyDescent="0.3">
      <c r="A154" s="165" t="s">
        <v>220</v>
      </c>
      <c r="B154" s="165" t="e">
        <f>[1]!Tabela_NS_S_OUT[[#This Row],[FADN_REG]]&amp;[1]!Tabela_NS_S_OUT[[#This Row],[NAZWA]]</f>
        <v>#REF!</v>
      </c>
      <c r="C154" s="165" t="s">
        <v>221</v>
      </c>
      <c r="D154" s="165" t="s">
        <v>148</v>
      </c>
      <c r="E154" s="165" t="s">
        <v>128</v>
      </c>
      <c r="F154" s="166">
        <v>37.549799999999998</v>
      </c>
      <c r="G154" s="166">
        <v>61.373800000000003</v>
      </c>
      <c r="I154" s="167"/>
      <c r="J154" s="420" t="s">
        <v>405</v>
      </c>
      <c r="K154" s="420" t="s">
        <v>466</v>
      </c>
      <c r="L154" s="420"/>
      <c r="M154" s="420" t="s">
        <v>126</v>
      </c>
      <c r="N154" s="420"/>
      <c r="O154" s="420"/>
      <c r="P154" s="420">
        <v>0</v>
      </c>
      <c r="Q154" s="420"/>
    </row>
    <row r="155" spans="1:17" ht="16.5" x14ac:dyDescent="0.3">
      <c r="A155" s="165" t="s">
        <v>222</v>
      </c>
      <c r="B155" s="165" t="e">
        <f>[1]!Tabela_NS_S_OUT[[#This Row],[FADN_REG]]&amp;[1]!Tabela_NS_S_OUT[[#This Row],[NAZWA]]</f>
        <v>#REF!</v>
      </c>
      <c r="C155" s="165" t="s">
        <v>223</v>
      </c>
      <c r="D155" s="165" t="s">
        <v>148</v>
      </c>
      <c r="E155" s="165" t="s">
        <v>126</v>
      </c>
      <c r="F155" s="166">
        <v>37.554299999999998</v>
      </c>
      <c r="G155" s="166">
        <v>56.672600000000003</v>
      </c>
      <c r="I155" s="167"/>
      <c r="J155" s="420" t="s">
        <v>406</v>
      </c>
      <c r="K155" s="420" t="s">
        <v>407</v>
      </c>
      <c r="L155" s="420"/>
      <c r="M155" s="420" t="s">
        <v>126</v>
      </c>
      <c r="N155" s="420"/>
      <c r="O155" s="420"/>
      <c r="P155" s="420">
        <v>0</v>
      </c>
      <c r="Q155" s="420"/>
    </row>
    <row r="156" spans="1:17" ht="16.5" x14ac:dyDescent="0.3">
      <c r="A156" s="165" t="s">
        <v>222</v>
      </c>
      <c r="B156" s="165" t="e">
        <f>[1]!Tabela_NS_S_OUT[[#This Row],[FADN_REG]]&amp;[1]!Tabela_NS_S_OUT[[#This Row],[NAZWA]]</f>
        <v>#REF!</v>
      </c>
      <c r="C156" s="165" t="s">
        <v>223</v>
      </c>
      <c r="D156" s="165" t="s">
        <v>148</v>
      </c>
      <c r="E156" s="165" t="s">
        <v>127</v>
      </c>
      <c r="F156" s="166">
        <v>43.349400000000003</v>
      </c>
      <c r="G156" s="166">
        <v>61.231200000000001</v>
      </c>
      <c r="I156" s="167"/>
      <c r="J156" s="420" t="s">
        <v>408</v>
      </c>
      <c r="K156" s="420" t="s">
        <v>409</v>
      </c>
      <c r="L156" s="420"/>
      <c r="M156" s="420" t="s">
        <v>126</v>
      </c>
      <c r="N156" s="420"/>
      <c r="O156" s="420"/>
      <c r="P156" s="420">
        <v>0</v>
      </c>
      <c r="Q156" s="420"/>
    </row>
    <row r="157" spans="1:17" ht="16.5" x14ac:dyDescent="0.3">
      <c r="A157" s="165" t="s">
        <v>222</v>
      </c>
      <c r="B157" s="165" t="e">
        <f>[1]!Tabela_NS_S_OUT[[#This Row],[FADN_REG]]&amp;[1]!Tabela_NS_S_OUT[[#This Row],[NAZWA]]</f>
        <v>#REF!</v>
      </c>
      <c r="C157" s="165" t="s">
        <v>223</v>
      </c>
      <c r="D157" s="165" t="s">
        <v>148</v>
      </c>
      <c r="E157" s="165" t="s">
        <v>149</v>
      </c>
      <c r="F157" s="166">
        <v>35.184699999999999</v>
      </c>
      <c r="G157" s="166">
        <v>58.470399999999998</v>
      </c>
      <c r="I157" s="167"/>
      <c r="J157" s="420" t="s">
        <v>410</v>
      </c>
      <c r="K157" s="420" t="s">
        <v>411</v>
      </c>
      <c r="L157" s="420"/>
      <c r="M157" s="420" t="s">
        <v>126</v>
      </c>
      <c r="N157" s="420"/>
      <c r="O157" s="420"/>
      <c r="P157" s="420">
        <v>0</v>
      </c>
      <c r="Q157" s="420"/>
    </row>
    <row r="158" spans="1:17" ht="16.5" x14ac:dyDescent="0.3">
      <c r="A158" s="165" t="s">
        <v>222</v>
      </c>
      <c r="B158" s="165" t="e">
        <f>[1]!Tabela_NS_S_OUT[[#This Row],[FADN_REG]]&amp;[1]!Tabela_NS_S_OUT[[#This Row],[NAZWA]]</f>
        <v>#REF!</v>
      </c>
      <c r="C158" s="165" t="s">
        <v>223</v>
      </c>
      <c r="D158" s="165" t="s">
        <v>148</v>
      </c>
      <c r="E158" s="165" t="s">
        <v>128</v>
      </c>
      <c r="F158" s="166">
        <v>36.508099999999999</v>
      </c>
      <c r="G158" s="166">
        <v>62.527000000000001</v>
      </c>
      <c r="I158" s="167"/>
      <c r="J158" s="420" t="s">
        <v>412</v>
      </c>
      <c r="K158" s="165" t="s">
        <v>564</v>
      </c>
      <c r="L158" s="420" t="s">
        <v>328</v>
      </c>
      <c r="M158" s="420" t="s">
        <v>126</v>
      </c>
      <c r="N158" s="420"/>
      <c r="O158" s="420"/>
      <c r="P158" s="420">
        <v>0</v>
      </c>
      <c r="Q158" s="420"/>
    </row>
    <row r="159" spans="1:17" ht="16.5" x14ac:dyDescent="0.3">
      <c r="A159" s="165" t="s">
        <v>645</v>
      </c>
      <c r="B159" s="165" t="e">
        <f>[1]!Tabela_NS_S_OUT[[#This Row],[FADN_REG]]&amp;[1]!Tabela_NS_S_OUT[[#This Row],[NAZWA]]</f>
        <v>#REF!</v>
      </c>
      <c r="C159" s="165" t="s">
        <v>644</v>
      </c>
      <c r="D159" s="165" t="s">
        <v>148</v>
      </c>
      <c r="E159" s="165" t="s">
        <v>126</v>
      </c>
      <c r="F159" s="166">
        <v>52.762</v>
      </c>
      <c r="G159" s="166">
        <v>60.921500000000002</v>
      </c>
      <c r="H159" s="165"/>
      <c r="I159" s="167"/>
      <c r="J159" s="420" t="s">
        <v>413</v>
      </c>
      <c r="K159" s="420" t="s">
        <v>414</v>
      </c>
      <c r="L159" s="420" t="s">
        <v>415</v>
      </c>
      <c r="M159" s="420" t="s">
        <v>126</v>
      </c>
      <c r="N159" s="420"/>
      <c r="O159" s="420"/>
      <c r="P159" s="420">
        <v>1</v>
      </c>
      <c r="Q159" s="420"/>
    </row>
    <row r="160" spans="1:17" ht="16.5" x14ac:dyDescent="0.3">
      <c r="A160" s="165" t="s">
        <v>645</v>
      </c>
      <c r="B160" s="165" t="e">
        <f>[1]!Tabela_NS_S_OUT[[#This Row],[FADN_REG]]&amp;[1]!Tabela_NS_S_OUT[[#This Row],[NAZWA]]</f>
        <v>#REF!</v>
      </c>
      <c r="C160" s="165" t="s">
        <v>644</v>
      </c>
      <c r="D160" s="165" t="s">
        <v>148</v>
      </c>
      <c r="E160" s="165" t="s">
        <v>127</v>
      </c>
      <c r="F160" s="166">
        <v>56.931600000000003</v>
      </c>
      <c r="G160" s="166">
        <v>60.921500000000002</v>
      </c>
      <c r="H160" s="165"/>
      <c r="I160" s="167"/>
      <c r="J160" s="420" t="s">
        <v>416</v>
      </c>
      <c r="K160" s="420" t="s">
        <v>417</v>
      </c>
      <c r="L160" s="420" t="s">
        <v>415</v>
      </c>
      <c r="M160" s="420" t="s">
        <v>126</v>
      </c>
      <c r="N160" s="420"/>
      <c r="O160" s="420"/>
      <c r="P160" s="420">
        <v>1</v>
      </c>
      <c r="Q160" s="420"/>
    </row>
    <row r="161" spans="1:17" ht="16.5" x14ac:dyDescent="0.3">
      <c r="A161" s="165" t="s">
        <v>645</v>
      </c>
      <c r="B161" s="165" t="e">
        <f>[1]!Tabela_NS_S_OUT[[#This Row],[FADN_REG]]&amp;[1]!Tabela_NS_S_OUT[[#This Row],[NAZWA]]</f>
        <v>#REF!</v>
      </c>
      <c r="C161" s="165" t="s">
        <v>644</v>
      </c>
      <c r="D161" s="165" t="s">
        <v>148</v>
      </c>
      <c r="E161" s="165" t="s">
        <v>149</v>
      </c>
      <c r="F161" s="166">
        <v>52.762</v>
      </c>
      <c r="G161" s="166">
        <v>60.921500000000002</v>
      </c>
      <c r="H161" s="165"/>
      <c r="I161" s="167"/>
      <c r="J161" s="420" t="s">
        <v>418</v>
      </c>
      <c r="K161" s="420" t="s">
        <v>419</v>
      </c>
      <c r="L161" s="420" t="s">
        <v>415</v>
      </c>
      <c r="M161" s="420" t="s">
        <v>126</v>
      </c>
      <c r="N161" s="420"/>
      <c r="O161" s="420"/>
      <c r="P161" s="420">
        <v>1</v>
      </c>
      <c r="Q161" s="420"/>
    </row>
    <row r="162" spans="1:17" ht="16.5" x14ac:dyDescent="0.3">
      <c r="A162" s="165" t="s">
        <v>645</v>
      </c>
      <c r="B162" s="165" t="e">
        <f>[1]!Tabela_NS_S_OUT[[#This Row],[FADN_REG]]&amp;[1]!Tabela_NS_S_OUT[[#This Row],[NAZWA]]</f>
        <v>#REF!</v>
      </c>
      <c r="C162" s="165" t="s">
        <v>644</v>
      </c>
      <c r="D162" s="165" t="s">
        <v>148</v>
      </c>
      <c r="E162" s="165" t="s">
        <v>128</v>
      </c>
      <c r="F162" s="166">
        <v>52.762</v>
      </c>
      <c r="G162" s="166">
        <v>60.921500000000002</v>
      </c>
      <c r="H162" s="165"/>
      <c r="I162" s="167"/>
      <c r="J162" s="420" t="s">
        <v>525</v>
      </c>
      <c r="K162" s="420" t="s">
        <v>526</v>
      </c>
      <c r="L162" s="420" t="s">
        <v>415</v>
      </c>
      <c r="M162" s="420" t="s">
        <v>126</v>
      </c>
      <c r="N162" s="420"/>
      <c r="O162" s="420"/>
      <c r="P162" s="420">
        <v>1</v>
      </c>
      <c r="Q162" s="420"/>
    </row>
    <row r="163" spans="1:17" ht="16.5" x14ac:dyDescent="0.3">
      <c r="A163" s="165" t="s">
        <v>224</v>
      </c>
      <c r="B163" s="165" t="e">
        <f>[1]!Tabela_NS_S_OUT[[#This Row],[FADN_REG]]&amp;[1]!Tabela_NS_S_OUT[[#This Row],[NAZWA]]</f>
        <v>#REF!</v>
      </c>
      <c r="C163" s="165" t="s">
        <v>225</v>
      </c>
      <c r="D163" s="165" t="s">
        <v>148</v>
      </c>
      <c r="E163" s="165" t="s">
        <v>126</v>
      </c>
      <c r="F163" s="166">
        <v>94.702299999999994</v>
      </c>
      <c r="G163" s="166">
        <v>50.271900000000002</v>
      </c>
      <c r="I163" s="167"/>
      <c r="J163" s="420" t="s">
        <v>527</v>
      </c>
      <c r="K163" s="420" t="s">
        <v>528</v>
      </c>
      <c r="L163" s="420" t="s">
        <v>415</v>
      </c>
      <c r="M163" s="420" t="s">
        <v>126</v>
      </c>
      <c r="N163" s="420"/>
      <c r="O163" s="420"/>
      <c r="P163" s="420">
        <v>0</v>
      </c>
      <c r="Q163" s="420"/>
    </row>
    <row r="164" spans="1:17" ht="16.5" x14ac:dyDescent="0.3">
      <c r="A164" s="165" t="s">
        <v>224</v>
      </c>
      <c r="B164" s="165" t="e">
        <f>[1]!Tabela_NS_S_OUT[[#This Row],[FADN_REG]]&amp;[1]!Tabela_NS_S_OUT[[#This Row],[NAZWA]]</f>
        <v>#REF!</v>
      </c>
      <c r="C164" s="165" t="s">
        <v>225</v>
      </c>
      <c r="D164" s="165" t="s">
        <v>148</v>
      </c>
      <c r="E164" s="165" t="s">
        <v>127</v>
      </c>
      <c r="F164" s="166">
        <v>163.11279999999999</v>
      </c>
      <c r="G164" s="166">
        <v>30.3308</v>
      </c>
      <c r="I164" s="167"/>
      <c r="J164" s="420" t="s">
        <v>420</v>
      </c>
      <c r="K164" s="420" t="s">
        <v>421</v>
      </c>
      <c r="L164" s="420" t="s">
        <v>415</v>
      </c>
      <c r="M164" s="420" t="s">
        <v>126</v>
      </c>
      <c r="N164" s="420"/>
      <c r="O164" s="420"/>
      <c r="P164" s="420">
        <v>0</v>
      </c>
      <c r="Q164" s="420"/>
    </row>
    <row r="165" spans="1:17" ht="16.5" x14ac:dyDescent="0.3">
      <c r="A165" s="165" t="s">
        <v>224</v>
      </c>
      <c r="B165" s="165" t="e">
        <f>[1]!Tabela_NS_S_OUT[[#This Row],[FADN_REG]]&amp;[1]!Tabela_NS_S_OUT[[#This Row],[NAZWA]]</f>
        <v>#REF!</v>
      </c>
      <c r="C165" s="165" t="s">
        <v>225</v>
      </c>
      <c r="D165" s="165" t="s">
        <v>148</v>
      </c>
      <c r="E165" s="165" t="s">
        <v>149</v>
      </c>
      <c r="F165" s="166">
        <v>134.1439</v>
      </c>
      <c r="G165" s="166">
        <v>39.381999999999998</v>
      </c>
      <c r="I165" s="167"/>
      <c r="J165" s="420" t="s">
        <v>422</v>
      </c>
      <c r="K165" s="420" t="s">
        <v>423</v>
      </c>
      <c r="L165" s="420" t="s">
        <v>415</v>
      </c>
      <c r="M165" s="420" t="s">
        <v>126</v>
      </c>
      <c r="N165" s="420"/>
      <c r="O165" s="420"/>
      <c r="P165" s="420">
        <v>1</v>
      </c>
      <c r="Q165" s="420"/>
    </row>
    <row r="166" spans="1:17" ht="16.5" x14ac:dyDescent="0.3">
      <c r="A166" s="165" t="s">
        <v>224</v>
      </c>
      <c r="B166" s="165" t="e">
        <f>[1]!Tabela_NS_S_OUT[[#This Row],[FADN_REG]]&amp;[1]!Tabela_NS_S_OUT[[#This Row],[NAZWA]]</f>
        <v>#REF!</v>
      </c>
      <c r="C166" s="165" t="s">
        <v>225</v>
      </c>
      <c r="D166" s="165" t="s">
        <v>148</v>
      </c>
      <c r="E166" s="165" t="s">
        <v>128</v>
      </c>
      <c r="F166" s="166">
        <v>100.5829</v>
      </c>
      <c r="G166" s="166">
        <v>52.656700000000001</v>
      </c>
      <c r="I166" s="167"/>
      <c r="J166" s="420" t="s">
        <v>424</v>
      </c>
      <c r="K166" s="420" t="s">
        <v>425</v>
      </c>
      <c r="L166" s="420" t="s">
        <v>415</v>
      </c>
      <c r="M166" s="420" t="s">
        <v>126</v>
      </c>
      <c r="N166" s="420"/>
      <c r="O166" s="420"/>
      <c r="P166" s="420">
        <v>0</v>
      </c>
      <c r="Q166" s="420"/>
    </row>
    <row r="167" spans="1:17" ht="16.5" x14ac:dyDescent="0.3">
      <c r="A167" s="165" t="s">
        <v>226</v>
      </c>
      <c r="B167" s="165" t="e">
        <f>[1]!Tabela_NS_S_OUT[[#This Row],[FADN_REG]]&amp;[1]!Tabela_NS_S_OUT[[#This Row],[NAZWA]]</f>
        <v>#REF!</v>
      </c>
      <c r="C167" s="165" t="s">
        <v>227</v>
      </c>
      <c r="D167" s="165" t="s">
        <v>148</v>
      </c>
      <c r="E167" s="165" t="s">
        <v>126</v>
      </c>
      <c r="F167" s="166">
        <v>606.9117</v>
      </c>
      <c r="G167" s="166">
        <v>11.4236</v>
      </c>
      <c r="I167" s="167"/>
      <c r="J167" s="420" t="s">
        <v>426</v>
      </c>
      <c r="K167" s="420" t="s">
        <v>427</v>
      </c>
      <c r="L167" s="420" t="s">
        <v>415</v>
      </c>
      <c r="M167" s="420" t="s">
        <v>126</v>
      </c>
      <c r="N167" s="420"/>
      <c r="O167" s="420"/>
      <c r="P167" s="420">
        <v>0</v>
      </c>
      <c r="Q167" s="420"/>
    </row>
    <row r="168" spans="1:17" ht="16.5" x14ac:dyDescent="0.3">
      <c r="A168" s="165" t="s">
        <v>226</v>
      </c>
      <c r="B168" s="165" t="e">
        <f>[1]!Tabela_NS_S_OUT[[#This Row],[FADN_REG]]&amp;[1]!Tabela_NS_S_OUT[[#This Row],[NAZWA]]</f>
        <v>#REF!</v>
      </c>
      <c r="C168" s="165" t="s">
        <v>227</v>
      </c>
      <c r="D168" s="165" t="s">
        <v>148</v>
      </c>
      <c r="E168" s="165" t="s">
        <v>127</v>
      </c>
      <c r="F168" s="166">
        <v>623.58100000000002</v>
      </c>
      <c r="G168" s="166">
        <v>10.385</v>
      </c>
      <c r="I168" s="167"/>
      <c r="J168" s="420" t="s">
        <v>428</v>
      </c>
      <c r="K168" s="420" t="s">
        <v>429</v>
      </c>
      <c r="L168" s="420" t="s">
        <v>415</v>
      </c>
      <c r="M168" s="420" t="s">
        <v>126</v>
      </c>
      <c r="N168" s="420"/>
      <c r="O168" s="420"/>
      <c r="P168" s="420">
        <v>1</v>
      </c>
      <c r="Q168" s="420"/>
    </row>
    <row r="169" spans="1:17" ht="16.5" x14ac:dyDescent="0.3">
      <c r="A169" s="165" t="s">
        <v>226</v>
      </c>
      <c r="B169" s="165" t="e">
        <f>[1]!Tabela_NS_S_OUT[[#This Row],[FADN_REG]]&amp;[1]!Tabela_NS_S_OUT[[#This Row],[NAZWA]]</f>
        <v>#REF!</v>
      </c>
      <c r="C169" s="165" t="s">
        <v>227</v>
      </c>
      <c r="D169" s="165" t="s">
        <v>148</v>
      </c>
      <c r="E169" s="165" t="s">
        <v>149</v>
      </c>
      <c r="F169" s="166">
        <v>585.31610000000001</v>
      </c>
      <c r="G169" s="166">
        <v>10.986499999999999</v>
      </c>
      <c r="I169" s="167"/>
      <c r="J169" s="420" t="s">
        <v>529</v>
      </c>
      <c r="K169" s="420" t="s">
        <v>530</v>
      </c>
      <c r="L169" s="420" t="s">
        <v>415</v>
      </c>
      <c r="M169" s="420" t="s">
        <v>126</v>
      </c>
      <c r="N169" s="420"/>
      <c r="O169" s="420"/>
      <c r="P169" s="420">
        <v>1</v>
      </c>
      <c r="Q169" s="420"/>
    </row>
    <row r="170" spans="1:17" ht="16.5" x14ac:dyDescent="0.3">
      <c r="A170" s="165" t="s">
        <v>226</v>
      </c>
      <c r="B170" s="165" t="e">
        <f>[1]!Tabela_NS_S_OUT[[#This Row],[FADN_REG]]&amp;[1]!Tabela_NS_S_OUT[[#This Row],[NAZWA]]</f>
        <v>#REF!</v>
      </c>
      <c r="C170" s="165" t="s">
        <v>227</v>
      </c>
      <c r="D170" s="165" t="s">
        <v>148</v>
      </c>
      <c r="E170" s="165" t="s">
        <v>128</v>
      </c>
      <c r="F170" s="166">
        <v>654.35059999999999</v>
      </c>
      <c r="G170" s="166">
        <v>8.9062000000000001</v>
      </c>
      <c r="I170" s="167"/>
      <c r="J170" s="420" t="s">
        <v>430</v>
      </c>
      <c r="K170" s="420" t="s">
        <v>431</v>
      </c>
      <c r="L170" s="420" t="s">
        <v>328</v>
      </c>
      <c r="M170" s="420" t="s">
        <v>126</v>
      </c>
      <c r="N170" s="420"/>
      <c r="O170" s="420"/>
      <c r="P170" s="420">
        <v>0</v>
      </c>
      <c r="Q170" s="420"/>
    </row>
    <row r="171" spans="1:17" ht="16.5" x14ac:dyDescent="0.3">
      <c r="A171" s="165" t="s">
        <v>228</v>
      </c>
      <c r="B171" s="165" t="e">
        <f>[1]!Tabela_NS_S_OUT[[#This Row],[FADN_REG]]&amp;[1]!Tabela_NS_S_OUT[[#This Row],[NAZWA]]</f>
        <v>#REF!</v>
      </c>
      <c r="C171" s="165" t="s">
        <v>229</v>
      </c>
      <c r="D171" s="165" t="s">
        <v>148</v>
      </c>
      <c r="E171" s="165" t="s">
        <v>126</v>
      </c>
      <c r="F171" s="166">
        <v>319.86149999999998</v>
      </c>
      <c r="G171" s="166">
        <v>30.4971</v>
      </c>
      <c r="I171" s="167"/>
      <c r="J171" s="420" t="s">
        <v>432</v>
      </c>
      <c r="K171" s="420" t="s">
        <v>433</v>
      </c>
      <c r="L171" s="420" t="s">
        <v>415</v>
      </c>
      <c r="M171" s="420" t="s">
        <v>126</v>
      </c>
      <c r="N171" s="420"/>
      <c r="O171" s="420"/>
      <c r="P171" s="420">
        <v>0</v>
      </c>
      <c r="Q171" s="420"/>
    </row>
    <row r="172" spans="1:17" ht="16.5" x14ac:dyDescent="0.3">
      <c r="A172" s="165" t="s">
        <v>228</v>
      </c>
      <c r="B172" s="165" t="e">
        <f>[1]!Tabela_NS_S_OUT[[#This Row],[FADN_REG]]&amp;[1]!Tabela_NS_S_OUT[[#This Row],[NAZWA]]</f>
        <v>#REF!</v>
      </c>
      <c r="C172" s="165" t="s">
        <v>229</v>
      </c>
      <c r="D172" s="165" t="s">
        <v>148</v>
      </c>
      <c r="E172" s="165" t="s">
        <v>127</v>
      </c>
      <c r="F172" s="166">
        <v>319.86149999999998</v>
      </c>
      <c r="G172" s="166">
        <v>30.4971</v>
      </c>
      <c r="I172" s="167"/>
      <c r="J172" s="420" t="s">
        <v>434</v>
      </c>
      <c r="K172" s="420" t="s">
        <v>435</v>
      </c>
      <c r="L172" s="420" t="s">
        <v>415</v>
      </c>
      <c r="M172" s="420" t="s">
        <v>126</v>
      </c>
      <c r="N172" s="420"/>
      <c r="O172" s="420"/>
      <c r="P172" s="420">
        <v>0</v>
      </c>
      <c r="Q172" s="420"/>
    </row>
    <row r="173" spans="1:17" ht="16.5" x14ac:dyDescent="0.3">
      <c r="A173" s="165" t="s">
        <v>228</v>
      </c>
      <c r="B173" s="165" t="e">
        <f>[1]!Tabela_NS_S_OUT[[#This Row],[FADN_REG]]&amp;[1]!Tabela_NS_S_OUT[[#This Row],[NAZWA]]</f>
        <v>#REF!</v>
      </c>
      <c r="C173" s="165" t="s">
        <v>229</v>
      </c>
      <c r="D173" s="165" t="s">
        <v>148</v>
      </c>
      <c r="E173" s="165" t="s">
        <v>149</v>
      </c>
      <c r="F173" s="166">
        <v>319.86149999999998</v>
      </c>
      <c r="G173" s="166">
        <v>30.4971</v>
      </c>
      <c r="I173" s="167"/>
      <c r="J173" s="420" t="s">
        <v>436</v>
      </c>
      <c r="K173" s="420" t="s">
        <v>437</v>
      </c>
      <c r="L173" s="420" t="s">
        <v>415</v>
      </c>
      <c r="M173" s="420" t="s">
        <v>126</v>
      </c>
      <c r="N173" s="420"/>
      <c r="O173" s="420"/>
      <c r="P173" s="420">
        <v>0</v>
      </c>
      <c r="Q173" s="420"/>
    </row>
    <row r="174" spans="1:17" ht="16.5" x14ac:dyDescent="0.3">
      <c r="A174" s="165" t="s">
        <v>228</v>
      </c>
      <c r="B174" s="165" t="e">
        <f>[1]!Tabela_NS_S_OUT[[#This Row],[FADN_REG]]&amp;[1]!Tabela_NS_S_OUT[[#This Row],[NAZWA]]</f>
        <v>#REF!</v>
      </c>
      <c r="C174" s="165" t="s">
        <v>229</v>
      </c>
      <c r="D174" s="165" t="s">
        <v>148</v>
      </c>
      <c r="E174" s="165" t="s">
        <v>128</v>
      </c>
      <c r="F174" s="166">
        <v>319.86149999999998</v>
      </c>
      <c r="G174" s="166">
        <v>30.4971</v>
      </c>
      <c r="I174" s="167"/>
      <c r="J174" s="420" t="s">
        <v>438</v>
      </c>
      <c r="K174" s="420" t="s">
        <v>439</v>
      </c>
      <c r="L174" s="420" t="s">
        <v>415</v>
      </c>
      <c r="M174" s="420" t="s">
        <v>126</v>
      </c>
      <c r="N174" s="420"/>
      <c r="O174" s="420"/>
      <c r="P174" s="420">
        <v>0</v>
      </c>
      <c r="Q174" s="420"/>
    </row>
    <row r="175" spans="1:17" ht="16.5" x14ac:dyDescent="0.3">
      <c r="A175" s="165" t="s">
        <v>230</v>
      </c>
      <c r="B175" s="165" t="e">
        <f>[1]!Tabela_NS_S_OUT[[#This Row],[FADN_REG]]&amp;[1]!Tabela_NS_S_OUT[[#This Row],[NAZWA]]</f>
        <v>#REF!</v>
      </c>
      <c r="C175" s="165" t="s">
        <v>231</v>
      </c>
      <c r="D175" s="165" t="s">
        <v>148</v>
      </c>
      <c r="E175" s="165" t="s">
        <v>126</v>
      </c>
      <c r="F175" s="166">
        <v>30.259499999999999</v>
      </c>
      <c r="G175" s="166">
        <v>153.24850000000001</v>
      </c>
      <c r="I175" s="167"/>
      <c r="J175" s="420" t="s">
        <v>440</v>
      </c>
      <c r="K175" s="420" t="s">
        <v>441</v>
      </c>
      <c r="L175" s="420" t="s">
        <v>442</v>
      </c>
      <c r="M175" s="420" t="s">
        <v>126</v>
      </c>
      <c r="N175" s="420"/>
      <c r="O175" s="420"/>
      <c r="P175" s="420">
        <v>1</v>
      </c>
      <c r="Q175" s="420"/>
    </row>
    <row r="176" spans="1:17" ht="18" customHeight="1" x14ac:dyDescent="0.3">
      <c r="A176" s="165" t="s">
        <v>230</v>
      </c>
      <c r="B176" s="165" t="e">
        <f>[1]!Tabela_NS_S_OUT[[#This Row],[FADN_REG]]&amp;[1]!Tabela_NS_S_OUT[[#This Row],[NAZWA]]</f>
        <v>#REF!</v>
      </c>
      <c r="C176" s="165" t="s">
        <v>231</v>
      </c>
      <c r="D176" s="165" t="s">
        <v>148</v>
      </c>
      <c r="E176" s="165" t="s">
        <v>127</v>
      </c>
      <c r="F176" s="166">
        <v>30.488700000000001</v>
      </c>
      <c r="G176" s="166">
        <v>155.24250000000001</v>
      </c>
      <c r="I176" s="167"/>
      <c r="J176" s="420" t="s">
        <v>443</v>
      </c>
      <c r="K176" s="420" t="s">
        <v>444</v>
      </c>
      <c r="L176" s="420" t="s">
        <v>442</v>
      </c>
      <c r="M176" s="420" t="s">
        <v>126</v>
      </c>
      <c r="N176" s="420"/>
      <c r="O176" s="420"/>
      <c r="P176" s="420">
        <v>1</v>
      </c>
      <c r="Q176" s="420"/>
    </row>
    <row r="177" spans="1:17" ht="16.5" x14ac:dyDescent="0.3">
      <c r="A177" s="165" t="s">
        <v>230</v>
      </c>
      <c r="B177" s="165" t="e">
        <f>[1]!Tabela_NS_S_OUT[[#This Row],[FADN_REG]]&amp;[1]!Tabela_NS_S_OUT[[#This Row],[NAZWA]]</f>
        <v>#REF!</v>
      </c>
      <c r="C177" s="165" t="s">
        <v>231</v>
      </c>
      <c r="D177" s="165" t="s">
        <v>148</v>
      </c>
      <c r="E177" s="165" t="s">
        <v>149</v>
      </c>
      <c r="F177" s="166">
        <v>30.9115</v>
      </c>
      <c r="G177" s="166">
        <v>153.6534</v>
      </c>
      <c r="I177" s="167"/>
      <c r="J177" s="420" t="s">
        <v>445</v>
      </c>
      <c r="K177" s="420" t="s">
        <v>446</v>
      </c>
      <c r="L177" s="420" t="s">
        <v>442</v>
      </c>
      <c r="M177" s="420" t="s">
        <v>126</v>
      </c>
      <c r="N177" s="420"/>
      <c r="O177" s="420"/>
      <c r="P177" s="420">
        <v>1</v>
      </c>
      <c r="Q177" s="420"/>
    </row>
    <row r="178" spans="1:17" ht="16.5" x14ac:dyDescent="0.3">
      <c r="A178" s="165" t="s">
        <v>230</v>
      </c>
      <c r="B178" s="165" t="e">
        <f>[1]!Tabela_NS_S_OUT[[#This Row],[FADN_REG]]&amp;[1]!Tabela_NS_S_OUT[[#This Row],[NAZWA]]</f>
        <v>#REF!</v>
      </c>
      <c r="C178" s="165" t="s">
        <v>231</v>
      </c>
      <c r="D178" s="165" t="s">
        <v>148</v>
      </c>
      <c r="E178" s="165" t="s">
        <v>128</v>
      </c>
      <c r="F178" s="166">
        <v>30.011500000000002</v>
      </c>
      <c r="G178" s="166">
        <v>154.4333</v>
      </c>
      <c r="I178" s="167"/>
      <c r="J178" s="420" t="s">
        <v>447</v>
      </c>
      <c r="K178" s="420" t="s">
        <v>448</v>
      </c>
      <c r="L178" s="420" t="s">
        <v>449</v>
      </c>
      <c r="M178" s="420" t="s">
        <v>126</v>
      </c>
      <c r="N178" s="420"/>
      <c r="O178" s="420"/>
      <c r="P178" s="420">
        <v>0</v>
      </c>
      <c r="Q178" s="420"/>
    </row>
    <row r="179" spans="1:17" ht="16.5" x14ac:dyDescent="0.3">
      <c r="A179" s="165" t="s">
        <v>232</v>
      </c>
      <c r="B179" s="165" t="e">
        <f>[1]!Tabela_NS_S_OUT[[#This Row],[FADN_REG]]&amp;[1]!Tabela_NS_S_OUT[[#This Row],[NAZWA]]</f>
        <v>#REF!</v>
      </c>
      <c r="C179" s="165" t="s">
        <v>233</v>
      </c>
      <c r="D179" s="165" t="s">
        <v>148</v>
      </c>
      <c r="E179" s="165" t="s">
        <v>126</v>
      </c>
      <c r="F179" s="166">
        <v>30.9619</v>
      </c>
      <c r="G179" s="166">
        <v>152.4631</v>
      </c>
      <c r="I179" s="167"/>
      <c r="J179" s="420" t="s">
        <v>450</v>
      </c>
      <c r="K179" s="420" t="s">
        <v>451</v>
      </c>
      <c r="L179" s="420" t="s">
        <v>449</v>
      </c>
      <c r="M179" s="420" t="s">
        <v>126</v>
      </c>
      <c r="N179" s="420"/>
      <c r="O179" s="420"/>
      <c r="P179" s="420">
        <v>0</v>
      </c>
      <c r="Q179" s="420"/>
    </row>
    <row r="180" spans="1:17" ht="16.5" x14ac:dyDescent="0.3">
      <c r="A180" s="165" t="s">
        <v>232</v>
      </c>
      <c r="B180" s="165" t="e">
        <f>[1]!Tabela_NS_S_OUT[[#This Row],[FADN_REG]]&amp;[1]!Tabela_NS_S_OUT[[#This Row],[NAZWA]]</f>
        <v>#REF!</v>
      </c>
      <c r="C180" s="165" t="s">
        <v>233</v>
      </c>
      <c r="D180" s="165" t="s">
        <v>148</v>
      </c>
      <c r="E180" s="165" t="s">
        <v>127</v>
      </c>
      <c r="F180" s="166">
        <v>31.0124</v>
      </c>
      <c r="G180" s="166">
        <v>154.40799999999999</v>
      </c>
      <c r="I180" s="167"/>
      <c r="J180" s="420" t="s">
        <v>452</v>
      </c>
      <c r="K180" s="420" t="s">
        <v>453</v>
      </c>
      <c r="L180" s="420" t="s">
        <v>449</v>
      </c>
      <c r="M180" s="420" t="s">
        <v>126</v>
      </c>
      <c r="N180" s="420"/>
      <c r="O180" s="420"/>
      <c r="P180" s="420">
        <v>0</v>
      </c>
      <c r="Q180" s="420"/>
    </row>
    <row r="181" spans="1:17" ht="16.5" x14ac:dyDescent="0.3">
      <c r="A181" s="165" t="s">
        <v>232</v>
      </c>
      <c r="B181" s="165" t="e">
        <f>[1]!Tabela_NS_S_OUT[[#This Row],[FADN_REG]]&amp;[1]!Tabela_NS_S_OUT[[#This Row],[NAZWA]]</f>
        <v>#REF!</v>
      </c>
      <c r="C181" s="165" t="s">
        <v>233</v>
      </c>
      <c r="D181" s="165" t="s">
        <v>148</v>
      </c>
      <c r="E181" s="165" t="s">
        <v>149</v>
      </c>
      <c r="F181" s="166">
        <v>31.829499999999999</v>
      </c>
      <c r="G181" s="166">
        <v>152.65170000000001</v>
      </c>
      <c r="I181" s="167"/>
      <c r="J181" s="420" t="s">
        <v>646</v>
      </c>
      <c r="K181" s="420" t="s">
        <v>647</v>
      </c>
      <c r="L181" s="420" t="s">
        <v>449</v>
      </c>
      <c r="M181" s="420" t="s">
        <v>126</v>
      </c>
      <c r="N181" s="420"/>
      <c r="O181" s="420"/>
      <c r="P181" s="420">
        <v>0</v>
      </c>
      <c r="Q181" s="420"/>
    </row>
    <row r="182" spans="1:17" ht="16.5" x14ac:dyDescent="0.3">
      <c r="A182" s="165" t="s">
        <v>232</v>
      </c>
      <c r="B182" s="165" t="e">
        <f>[1]!Tabela_NS_S_OUT[[#This Row],[FADN_REG]]&amp;[1]!Tabela_NS_S_OUT[[#This Row],[NAZWA]]</f>
        <v>#REF!</v>
      </c>
      <c r="C182" s="165" t="s">
        <v>233</v>
      </c>
      <c r="D182" s="165" t="s">
        <v>148</v>
      </c>
      <c r="E182" s="165" t="s">
        <v>128</v>
      </c>
      <c r="F182" s="166">
        <v>30.602</v>
      </c>
      <c r="G182" s="166">
        <v>152.97659999999999</v>
      </c>
      <c r="I182" s="167"/>
      <c r="J182" s="420" t="s">
        <v>454</v>
      </c>
      <c r="K182" s="420" t="s">
        <v>455</v>
      </c>
      <c r="L182" s="420" t="s">
        <v>148</v>
      </c>
      <c r="M182" s="420" t="s">
        <v>126</v>
      </c>
      <c r="N182" s="420"/>
      <c r="O182" s="420"/>
      <c r="P182" s="420">
        <v>0</v>
      </c>
      <c r="Q182" s="420"/>
    </row>
    <row r="183" spans="1:17" ht="16.5" x14ac:dyDescent="0.3">
      <c r="A183" s="165" t="s">
        <v>234</v>
      </c>
      <c r="B183" s="165" t="e">
        <f>[1]!Tabela_NS_S_OUT[[#This Row],[FADN_REG]]&amp;[1]!Tabela_NS_S_OUT[[#This Row],[NAZWA]]</f>
        <v>#REF!</v>
      </c>
      <c r="C183" s="165" t="s">
        <v>235</v>
      </c>
      <c r="D183" s="165" t="s">
        <v>148</v>
      </c>
      <c r="E183" s="165" t="s">
        <v>126</v>
      </c>
      <c r="F183" s="166">
        <v>29.081800000000001</v>
      </c>
      <c r="G183" s="166">
        <v>149.1053</v>
      </c>
      <c r="I183" s="167"/>
      <c r="J183" s="420" t="s">
        <v>456</v>
      </c>
      <c r="K183" s="420" t="s">
        <v>457</v>
      </c>
      <c r="L183" s="420" t="s">
        <v>415</v>
      </c>
      <c r="M183" s="420" t="s">
        <v>126</v>
      </c>
      <c r="N183" s="420"/>
      <c r="O183" s="420"/>
      <c r="P183" s="420">
        <v>0</v>
      </c>
      <c r="Q183" s="420"/>
    </row>
    <row r="184" spans="1:17" ht="16.5" x14ac:dyDescent="0.3">
      <c r="A184" s="165" t="s">
        <v>234</v>
      </c>
      <c r="B184" s="165" t="e">
        <f>[1]!Tabela_NS_S_OUT[[#This Row],[FADN_REG]]&amp;[1]!Tabela_NS_S_OUT[[#This Row],[NAZWA]]</f>
        <v>#REF!</v>
      </c>
      <c r="C184" s="165" t="s">
        <v>235</v>
      </c>
      <c r="D184" s="165" t="s">
        <v>148</v>
      </c>
      <c r="E184" s="165" t="s">
        <v>127</v>
      </c>
      <c r="F184" s="166">
        <v>26.748999999999999</v>
      </c>
      <c r="G184" s="166">
        <v>150.36619999999999</v>
      </c>
      <c r="I184" s="167"/>
      <c r="J184" s="420" t="s">
        <v>458</v>
      </c>
      <c r="K184" s="420" t="s">
        <v>459</v>
      </c>
      <c r="L184" s="420" t="s">
        <v>415</v>
      </c>
      <c r="M184" s="420" t="s">
        <v>126</v>
      </c>
      <c r="N184" s="420"/>
      <c r="O184" s="420"/>
      <c r="P184" s="420">
        <v>0</v>
      </c>
      <c r="Q184" s="420"/>
    </row>
    <row r="185" spans="1:17" ht="16.5" x14ac:dyDescent="0.3">
      <c r="A185" s="165" t="s">
        <v>234</v>
      </c>
      <c r="B185" s="165" t="e">
        <f>[1]!Tabela_NS_S_OUT[[#This Row],[FADN_REG]]&amp;[1]!Tabela_NS_S_OUT[[#This Row],[NAZWA]]</f>
        <v>#REF!</v>
      </c>
      <c r="C185" s="165" t="s">
        <v>235</v>
      </c>
      <c r="D185" s="165" t="s">
        <v>148</v>
      </c>
      <c r="E185" s="165" t="s">
        <v>149</v>
      </c>
      <c r="F185" s="166">
        <v>30.725200000000001</v>
      </c>
      <c r="G185" s="166">
        <v>149.12639999999999</v>
      </c>
      <c r="I185" s="167"/>
      <c r="J185" s="420"/>
      <c r="K185" s="420" t="s">
        <v>658</v>
      </c>
      <c r="L185" s="420" t="s">
        <v>415</v>
      </c>
      <c r="M185" s="420" t="s">
        <v>126</v>
      </c>
      <c r="N185" s="420"/>
      <c r="O185" s="420"/>
      <c r="P185" s="420">
        <v>1</v>
      </c>
      <c r="Q185" s="420"/>
    </row>
    <row r="186" spans="1:17" ht="16.5" x14ac:dyDescent="0.3">
      <c r="A186" s="165" t="s">
        <v>234</v>
      </c>
      <c r="B186" s="165" t="e">
        <f>[1]!Tabela_NS_S_OUT[[#This Row],[FADN_REG]]&amp;[1]!Tabela_NS_S_OUT[[#This Row],[NAZWA]]</f>
        <v>#REF!</v>
      </c>
      <c r="C186" s="165" t="s">
        <v>235</v>
      </c>
      <c r="D186" s="165" t="s">
        <v>148</v>
      </c>
      <c r="E186" s="165" t="s">
        <v>128</v>
      </c>
      <c r="F186" s="166">
        <v>28.1282</v>
      </c>
      <c r="G186" s="166">
        <v>144.8937</v>
      </c>
      <c r="I186" s="167"/>
      <c r="J186" s="420"/>
      <c r="K186" s="420" t="s">
        <v>659</v>
      </c>
      <c r="L186" s="420" t="s">
        <v>415</v>
      </c>
      <c r="M186" s="420" t="s">
        <v>126</v>
      </c>
      <c r="N186" s="420"/>
      <c r="O186" s="420"/>
      <c r="P186" s="420">
        <v>1</v>
      </c>
    </row>
    <row r="187" spans="1:17" ht="16.5" hidden="1" x14ac:dyDescent="0.3">
      <c r="A187" s="165" t="s">
        <v>236</v>
      </c>
      <c r="B187" s="165" t="e">
        <f>[1]!Tabela_NS_S_OUT[[#This Row],[FADN_REG]]&amp;[1]!Tabela_NS_S_OUT[[#This Row],[NAZWA]]</f>
        <v>#REF!</v>
      </c>
      <c r="C187" s="165" t="s">
        <v>237</v>
      </c>
      <c r="D187" s="165" t="s">
        <v>148</v>
      </c>
      <c r="E187" s="165" t="s">
        <v>126</v>
      </c>
      <c r="F187" s="166">
        <v>31.131399999999999</v>
      </c>
      <c r="G187" s="166">
        <v>152.6917</v>
      </c>
      <c r="I187" s="167"/>
    </row>
    <row r="188" spans="1:17" ht="16.5" hidden="1" x14ac:dyDescent="0.3">
      <c r="A188" s="165" t="s">
        <v>236</v>
      </c>
      <c r="B188" s="165" t="e">
        <f>[1]!Tabela_NS_S_OUT[[#This Row],[FADN_REG]]&amp;[1]!Tabela_NS_S_OUT[[#This Row],[NAZWA]]</f>
        <v>#REF!</v>
      </c>
      <c r="C188" s="165" t="s">
        <v>237</v>
      </c>
      <c r="D188" s="165" t="s">
        <v>148</v>
      </c>
      <c r="E188" s="165" t="s">
        <v>127</v>
      </c>
      <c r="F188" s="166">
        <v>31.146000000000001</v>
      </c>
      <c r="G188" s="166">
        <v>154.4409</v>
      </c>
      <c r="I188" s="167"/>
    </row>
    <row r="189" spans="1:17" ht="16.5" hidden="1" x14ac:dyDescent="0.3">
      <c r="A189" s="165" t="s">
        <v>236</v>
      </c>
      <c r="B189" s="165" t="e">
        <f>[1]!Tabela_NS_S_OUT[[#This Row],[FADN_REG]]&amp;[1]!Tabela_NS_S_OUT[[#This Row],[NAZWA]]</f>
        <v>#REF!</v>
      </c>
      <c r="C189" s="165" t="s">
        <v>237</v>
      </c>
      <c r="D189" s="165" t="s">
        <v>148</v>
      </c>
      <c r="E189" s="165" t="s">
        <v>149</v>
      </c>
      <c r="F189" s="166">
        <v>31.914400000000001</v>
      </c>
      <c r="G189" s="166">
        <v>152.9931</v>
      </c>
      <c r="I189" s="167"/>
    </row>
    <row r="190" spans="1:17" ht="16.5" hidden="1" x14ac:dyDescent="0.3">
      <c r="A190" s="165" t="s">
        <v>236</v>
      </c>
      <c r="B190" s="165" t="e">
        <f>[1]!Tabela_NS_S_OUT[[#This Row],[FADN_REG]]&amp;[1]!Tabela_NS_S_OUT[[#This Row],[NAZWA]]</f>
        <v>#REF!</v>
      </c>
      <c r="C190" s="165" t="s">
        <v>237</v>
      </c>
      <c r="D190" s="165" t="s">
        <v>148</v>
      </c>
      <c r="E190" s="165" t="s">
        <v>128</v>
      </c>
      <c r="F190" s="166">
        <v>30.809100000000001</v>
      </c>
      <c r="G190" s="166">
        <v>153.15119999999999</v>
      </c>
      <c r="I190" s="167"/>
    </row>
    <row r="191" spans="1:17" ht="16.5" hidden="1" x14ac:dyDescent="0.3">
      <c r="A191" s="165" t="s">
        <v>238</v>
      </c>
      <c r="B191" s="165" t="e">
        <f>[1]!Tabela_NS_S_OUT[[#This Row],[FADN_REG]]&amp;[1]!Tabela_NS_S_OUT[[#This Row],[NAZWA]]</f>
        <v>#REF!</v>
      </c>
      <c r="C191" s="165" t="s">
        <v>462</v>
      </c>
      <c r="D191" s="165" t="s">
        <v>148</v>
      </c>
      <c r="E191" s="165" t="s">
        <v>126</v>
      </c>
      <c r="F191" s="166">
        <v>21.797000000000001</v>
      </c>
      <c r="G191" s="166">
        <v>142.18</v>
      </c>
      <c r="I191" s="167"/>
      <c r="L191" s="61">
        <v>1</v>
      </c>
      <c r="M191" s="61" t="s">
        <v>701</v>
      </c>
    </row>
    <row r="192" spans="1:17" ht="16.5" hidden="1" x14ac:dyDescent="0.3">
      <c r="A192" s="165" t="s">
        <v>238</v>
      </c>
      <c r="B192" s="165" t="e">
        <f>[1]!Tabela_NS_S_OUT[[#This Row],[FADN_REG]]&amp;[1]!Tabela_NS_S_OUT[[#This Row],[NAZWA]]</f>
        <v>#REF!</v>
      </c>
      <c r="C192" s="165" t="s">
        <v>462</v>
      </c>
      <c r="D192" s="165" t="s">
        <v>148</v>
      </c>
      <c r="E192" s="165" t="s">
        <v>127</v>
      </c>
      <c r="F192" s="166">
        <v>21.797000000000001</v>
      </c>
      <c r="G192" s="166">
        <v>142.18</v>
      </c>
      <c r="I192" s="167"/>
      <c r="K192" s="123" t="s">
        <v>91</v>
      </c>
      <c r="L192" s="61">
        <v>2</v>
      </c>
    </row>
    <row r="193" spans="1:12" ht="16.5" hidden="1" x14ac:dyDescent="0.3">
      <c r="A193" s="165" t="s">
        <v>238</v>
      </c>
      <c r="B193" s="165" t="e">
        <f>[1]!Tabela_NS_S_OUT[[#This Row],[FADN_REG]]&amp;[1]!Tabela_NS_S_OUT[[#This Row],[NAZWA]]</f>
        <v>#REF!</v>
      </c>
      <c r="C193" s="165" t="s">
        <v>462</v>
      </c>
      <c r="D193" s="165" t="s">
        <v>148</v>
      </c>
      <c r="E193" s="165" t="s">
        <v>149</v>
      </c>
      <c r="F193" s="166">
        <v>21.797000000000001</v>
      </c>
      <c r="G193" s="166">
        <v>147.40620000000001</v>
      </c>
      <c r="I193" s="167"/>
      <c r="K193" s="123" t="s">
        <v>92</v>
      </c>
      <c r="L193" s="61">
        <v>3</v>
      </c>
    </row>
    <row r="194" spans="1:12" ht="16.5" hidden="1" x14ac:dyDescent="0.3">
      <c r="A194" s="165" t="s">
        <v>238</v>
      </c>
      <c r="B194" s="165" t="e">
        <f>[1]!Tabela_NS_S_OUT[[#This Row],[FADN_REG]]&amp;[1]!Tabela_NS_S_OUT[[#This Row],[NAZWA]]</f>
        <v>#REF!</v>
      </c>
      <c r="C194" s="165" t="s">
        <v>462</v>
      </c>
      <c r="D194" s="165" t="s">
        <v>148</v>
      </c>
      <c r="E194" s="165" t="s">
        <v>128</v>
      </c>
      <c r="F194" s="166">
        <v>20.888100000000001</v>
      </c>
      <c r="G194" s="166">
        <v>139.58619999999999</v>
      </c>
      <c r="I194" s="167"/>
      <c r="K194" s="123" t="s">
        <v>93</v>
      </c>
      <c r="L194" s="61">
        <v>4</v>
      </c>
    </row>
    <row r="195" spans="1:12" ht="16.5" hidden="1" x14ac:dyDescent="0.3">
      <c r="A195" s="165" t="s">
        <v>239</v>
      </c>
      <c r="B195" s="165" t="e">
        <f>[1]!Tabela_NS_S_OUT[[#This Row],[FADN_REG]]&amp;[1]!Tabela_NS_S_OUT[[#This Row],[NAZWA]]</f>
        <v>#REF!</v>
      </c>
      <c r="C195" s="165" t="s">
        <v>240</v>
      </c>
      <c r="D195" s="165" t="s">
        <v>148</v>
      </c>
      <c r="E195" s="165" t="s">
        <v>126</v>
      </c>
      <c r="F195" s="166">
        <v>13.433999999999999</v>
      </c>
      <c r="G195" s="166">
        <v>167.71789999999999</v>
      </c>
      <c r="I195" s="167"/>
      <c r="K195" s="123" t="s">
        <v>94</v>
      </c>
      <c r="L195" s="61">
        <v>5</v>
      </c>
    </row>
    <row r="196" spans="1:12" ht="16.5" hidden="1" x14ac:dyDescent="0.3">
      <c r="A196" s="165" t="s">
        <v>239</v>
      </c>
      <c r="B196" s="165" t="e">
        <f>[1]!Tabela_NS_S_OUT[[#This Row],[FADN_REG]]&amp;[1]!Tabela_NS_S_OUT[[#This Row],[NAZWA]]</f>
        <v>#REF!</v>
      </c>
      <c r="C196" s="165" t="s">
        <v>240</v>
      </c>
      <c r="D196" s="165" t="s">
        <v>148</v>
      </c>
      <c r="E196" s="165" t="s">
        <v>127</v>
      </c>
      <c r="F196" s="166">
        <v>11.0199</v>
      </c>
      <c r="G196" s="166">
        <v>201.8717</v>
      </c>
      <c r="I196" s="167"/>
      <c r="K196" s="106" t="s">
        <v>95</v>
      </c>
      <c r="L196" s="61">
        <v>6</v>
      </c>
    </row>
    <row r="197" spans="1:12" ht="16.5" hidden="1" x14ac:dyDescent="0.3">
      <c r="A197" s="165" t="s">
        <v>239</v>
      </c>
      <c r="B197" s="165" t="e">
        <f>[1]!Tabela_NS_S_OUT[[#This Row],[FADN_REG]]&amp;[1]!Tabela_NS_S_OUT[[#This Row],[NAZWA]]</f>
        <v>#REF!</v>
      </c>
      <c r="C197" s="165" t="s">
        <v>240</v>
      </c>
      <c r="D197" s="165" t="s">
        <v>148</v>
      </c>
      <c r="E197" s="165" t="s">
        <v>149</v>
      </c>
      <c r="F197" s="166">
        <v>17.706600000000002</v>
      </c>
      <c r="G197" s="166">
        <v>219.7225</v>
      </c>
      <c r="I197" s="167"/>
      <c r="K197" s="106" t="s">
        <v>96</v>
      </c>
      <c r="L197" s="61">
        <v>7</v>
      </c>
    </row>
    <row r="198" spans="1:12" ht="16.5" hidden="1" x14ac:dyDescent="0.3">
      <c r="A198" s="165" t="s">
        <v>239</v>
      </c>
      <c r="B198" s="165" t="e">
        <f>[1]!Tabela_NS_S_OUT[[#This Row],[FADN_REG]]&amp;[1]!Tabela_NS_S_OUT[[#This Row],[NAZWA]]</f>
        <v>#REF!</v>
      </c>
      <c r="C198" s="165" t="s">
        <v>240</v>
      </c>
      <c r="D198" s="165" t="s">
        <v>148</v>
      </c>
      <c r="E198" s="165" t="s">
        <v>128</v>
      </c>
      <c r="F198" s="166">
        <v>13.246</v>
      </c>
      <c r="G198" s="166">
        <v>176.20429999999999</v>
      </c>
      <c r="I198" s="167"/>
      <c r="K198" s="106" t="s">
        <v>97</v>
      </c>
      <c r="L198" s="61">
        <v>8</v>
      </c>
    </row>
    <row r="199" spans="1:12" ht="16.5" hidden="1" x14ac:dyDescent="0.3">
      <c r="A199" s="165" t="s">
        <v>241</v>
      </c>
      <c r="B199" s="165" t="e">
        <f>[1]!Tabela_NS_S_OUT[[#This Row],[FADN_REG]]&amp;[1]!Tabela_NS_S_OUT[[#This Row],[NAZWA]]</f>
        <v>#REF!</v>
      </c>
      <c r="C199" s="165" t="s">
        <v>242</v>
      </c>
      <c r="D199" s="165" t="s">
        <v>148</v>
      </c>
      <c r="E199" s="165" t="s">
        <v>126</v>
      </c>
      <c r="F199" s="166">
        <v>21.095099999999999</v>
      </c>
      <c r="G199" s="166">
        <v>144.35409999999999</v>
      </c>
      <c r="I199" s="167"/>
      <c r="K199" s="106" t="s">
        <v>98</v>
      </c>
      <c r="L199" s="61">
        <v>9</v>
      </c>
    </row>
    <row r="200" spans="1:12" ht="16.5" hidden="1" x14ac:dyDescent="0.3">
      <c r="A200" s="165" t="s">
        <v>241</v>
      </c>
      <c r="B200" s="165" t="e">
        <f>[1]!Tabela_NS_S_OUT[[#This Row],[FADN_REG]]&amp;[1]!Tabela_NS_S_OUT[[#This Row],[NAZWA]]</f>
        <v>#REF!</v>
      </c>
      <c r="C200" s="165" t="s">
        <v>242</v>
      </c>
      <c r="D200" s="165" t="s">
        <v>148</v>
      </c>
      <c r="E200" s="165" t="s">
        <v>127</v>
      </c>
      <c r="F200" s="166">
        <v>21.095099999999999</v>
      </c>
      <c r="G200" s="166">
        <v>144.35409999999999</v>
      </c>
      <c r="I200" s="167"/>
      <c r="K200" s="61" t="s">
        <v>99</v>
      </c>
      <c r="L200" s="61">
        <v>10</v>
      </c>
    </row>
    <row r="201" spans="1:12" ht="16.5" hidden="1" x14ac:dyDescent="0.3">
      <c r="A201" s="165" t="s">
        <v>241</v>
      </c>
      <c r="B201" s="165" t="e">
        <f>[1]!Tabela_NS_S_OUT[[#This Row],[FADN_REG]]&amp;[1]!Tabela_NS_S_OUT[[#This Row],[NAZWA]]</f>
        <v>#REF!</v>
      </c>
      <c r="C201" s="165" t="s">
        <v>242</v>
      </c>
      <c r="D201" s="165" t="s">
        <v>148</v>
      </c>
      <c r="E201" s="165" t="s">
        <v>149</v>
      </c>
      <c r="F201" s="166">
        <v>21.130500000000001</v>
      </c>
      <c r="G201" s="166">
        <v>145.68940000000001</v>
      </c>
      <c r="I201" s="167"/>
    </row>
    <row r="202" spans="1:12" ht="16.5" hidden="1" x14ac:dyDescent="0.3">
      <c r="A202" s="165" t="s">
        <v>241</v>
      </c>
      <c r="B202" s="165" t="e">
        <f>[1]!Tabela_NS_S_OUT[[#This Row],[FADN_REG]]&amp;[1]!Tabela_NS_S_OUT[[#This Row],[NAZWA]]</f>
        <v>#REF!</v>
      </c>
      <c r="C202" s="165" t="s">
        <v>242</v>
      </c>
      <c r="D202" s="165" t="s">
        <v>148</v>
      </c>
      <c r="E202" s="165" t="s">
        <v>128</v>
      </c>
      <c r="F202" s="166">
        <v>21.095099999999999</v>
      </c>
      <c r="G202" s="166">
        <v>144.35409999999999</v>
      </c>
      <c r="I202" s="167"/>
    </row>
    <row r="203" spans="1:12" ht="16.5" hidden="1" x14ac:dyDescent="0.3">
      <c r="A203" s="165" t="s">
        <v>243</v>
      </c>
      <c r="B203" s="165" t="e">
        <f>[1]!Tabela_NS_S_OUT[[#This Row],[FADN_REG]]&amp;[1]!Tabela_NS_S_OUT[[#This Row],[NAZWA]]</f>
        <v>#REF!</v>
      </c>
      <c r="C203" s="165" t="s">
        <v>244</v>
      </c>
      <c r="D203" s="165" t="s">
        <v>148</v>
      </c>
      <c r="E203" s="165" t="s">
        <v>126</v>
      </c>
      <c r="F203" s="166">
        <v>12.7096</v>
      </c>
      <c r="G203" s="166">
        <v>213.27369999999999</v>
      </c>
      <c r="I203" s="167"/>
    </row>
    <row r="204" spans="1:12" ht="16.5" hidden="1" x14ac:dyDescent="0.3">
      <c r="A204" s="165" t="s">
        <v>243</v>
      </c>
      <c r="B204" s="165" t="e">
        <f>[1]!Tabela_NS_S_OUT[[#This Row],[FADN_REG]]&amp;[1]!Tabela_NS_S_OUT[[#This Row],[NAZWA]]</f>
        <v>#REF!</v>
      </c>
      <c r="C204" s="165" t="s">
        <v>244</v>
      </c>
      <c r="D204" s="165" t="s">
        <v>148</v>
      </c>
      <c r="E204" s="165" t="s">
        <v>127</v>
      </c>
      <c r="F204" s="166">
        <v>9.6219000000000001</v>
      </c>
      <c r="G204" s="166">
        <v>251.50069999999999</v>
      </c>
      <c r="I204" s="167"/>
    </row>
    <row r="205" spans="1:12" ht="16.5" hidden="1" x14ac:dyDescent="0.3">
      <c r="A205" s="165" t="s">
        <v>243</v>
      </c>
      <c r="B205" s="165" t="e">
        <f>[1]!Tabela_NS_S_OUT[[#This Row],[FADN_REG]]&amp;[1]!Tabela_NS_S_OUT[[#This Row],[NAZWA]]</f>
        <v>#REF!</v>
      </c>
      <c r="C205" s="165" t="s">
        <v>244</v>
      </c>
      <c r="D205" s="165" t="s">
        <v>148</v>
      </c>
      <c r="E205" s="165" t="s">
        <v>149</v>
      </c>
      <c r="F205" s="166">
        <v>10.8201</v>
      </c>
      <c r="G205" s="166">
        <v>295.76760000000002</v>
      </c>
      <c r="I205" s="167"/>
    </row>
    <row r="206" spans="1:12" ht="16.5" hidden="1" x14ac:dyDescent="0.3">
      <c r="A206" s="165" t="s">
        <v>243</v>
      </c>
      <c r="B206" s="165" t="e">
        <f>[1]!Tabela_NS_S_OUT[[#This Row],[FADN_REG]]&amp;[1]!Tabela_NS_S_OUT[[#This Row],[NAZWA]]</f>
        <v>#REF!</v>
      </c>
      <c r="C206" s="165" t="s">
        <v>244</v>
      </c>
      <c r="D206" s="165" t="s">
        <v>148</v>
      </c>
      <c r="E206" s="165" t="s">
        <v>128</v>
      </c>
      <c r="F206" s="166">
        <v>7.3193999999999999</v>
      </c>
      <c r="G206" s="166">
        <v>246.38910000000001</v>
      </c>
      <c r="I206" s="167"/>
    </row>
    <row r="207" spans="1:12" ht="16.5" hidden="1" x14ac:dyDescent="0.3">
      <c r="A207" s="165" t="s">
        <v>245</v>
      </c>
      <c r="B207" s="165" t="e">
        <f>[1]!Tabela_NS_S_OUT[[#This Row],[FADN_REG]]&amp;[1]!Tabela_NS_S_OUT[[#This Row],[NAZWA]]</f>
        <v>#REF!</v>
      </c>
      <c r="C207" s="165" t="s">
        <v>463</v>
      </c>
      <c r="D207" s="165" t="s">
        <v>148</v>
      </c>
      <c r="E207" s="165" t="s">
        <v>126</v>
      </c>
      <c r="F207" s="166">
        <v>37.780799999999999</v>
      </c>
      <c r="G207" s="166">
        <v>77.314300000000003</v>
      </c>
      <c r="I207" s="167"/>
    </row>
    <row r="208" spans="1:12" ht="16.5" hidden="1" x14ac:dyDescent="0.3">
      <c r="A208" s="165" t="s">
        <v>245</v>
      </c>
      <c r="B208" s="165" t="e">
        <f>[1]!Tabela_NS_S_OUT[[#This Row],[FADN_REG]]&amp;[1]!Tabela_NS_S_OUT[[#This Row],[NAZWA]]</f>
        <v>#REF!</v>
      </c>
      <c r="C208" s="165" t="s">
        <v>463</v>
      </c>
      <c r="D208" s="165" t="s">
        <v>148</v>
      </c>
      <c r="E208" s="165" t="s">
        <v>127</v>
      </c>
      <c r="F208" s="166">
        <v>37.780799999999999</v>
      </c>
      <c r="G208" s="166">
        <v>77.314300000000003</v>
      </c>
      <c r="I208" s="167"/>
    </row>
    <row r="209" spans="1:9" ht="16.5" hidden="1" x14ac:dyDescent="0.3">
      <c r="A209" s="165" t="s">
        <v>245</v>
      </c>
      <c r="B209" s="165" t="e">
        <f>[1]!Tabela_NS_S_OUT[[#This Row],[FADN_REG]]&amp;[1]!Tabela_NS_S_OUT[[#This Row],[NAZWA]]</f>
        <v>#REF!</v>
      </c>
      <c r="C209" s="165" t="s">
        <v>463</v>
      </c>
      <c r="D209" s="165" t="s">
        <v>148</v>
      </c>
      <c r="E209" s="165" t="s">
        <v>149</v>
      </c>
      <c r="F209" s="166">
        <v>22.572800000000001</v>
      </c>
      <c r="G209" s="166">
        <v>77.314300000000003</v>
      </c>
      <c r="I209" s="167"/>
    </row>
    <row r="210" spans="1:9" ht="16.5" hidden="1" x14ac:dyDescent="0.3">
      <c r="A210" s="165" t="s">
        <v>245</v>
      </c>
      <c r="B210" s="165" t="e">
        <f>[1]!Tabela_NS_S_OUT[[#This Row],[FADN_REG]]&amp;[1]!Tabela_NS_S_OUT[[#This Row],[NAZWA]]</f>
        <v>#REF!</v>
      </c>
      <c r="C210" s="165" t="s">
        <v>463</v>
      </c>
      <c r="D210" s="165" t="s">
        <v>148</v>
      </c>
      <c r="E210" s="165" t="s">
        <v>128</v>
      </c>
      <c r="F210" s="166">
        <v>37.780799999999999</v>
      </c>
      <c r="G210" s="166">
        <v>77.314300000000003</v>
      </c>
      <c r="I210" s="167"/>
    </row>
    <row r="211" spans="1:9" ht="16.5" hidden="1" x14ac:dyDescent="0.3">
      <c r="A211" s="165" t="s">
        <v>246</v>
      </c>
      <c r="B211" s="165" t="e">
        <f>[1]!Tabela_NS_S_OUT[[#This Row],[FADN_REG]]&amp;[1]!Tabela_NS_S_OUT[[#This Row],[NAZWA]]</f>
        <v>#REF!</v>
      </c>
      <c r="C211" s="165" t="s">
        <v>247</v>
      </c>
      <c r="D211" s="165" t="s">
        <v>148</v>
      </c>
      <c r="E211" s="165" t="s">
        <v>126</v>
      </c>
      <c r="F211" s="166">
        <v>7.2607999999999997</v>
      </c>
      <c r="G211" s="166">
        <v>490.13659999999999</v>
      </c>
      <c r="I211" s="167"/>
    </row>
    <row r="212" spans="1:9" ht="16.5" hidden="1" x14ac:dyDescent="0.3">
      <c r="A212" s="165" t="s">
        <v>246</v>
      </c>
      <c r="B212" s="165" t="e">
        <f>[1]!Tabela_NS_S_OUT[[#This Row],[FADN_REG]]&amp;[1]!Tabela_NS_S_OUT[[#This Row],[NAZWA]]</f>
        <v>#REF!</v>
      </c>
      <c r="C212" s="165" t="s">
        <v>247</v>
      </c>
      <c r="D212" s="165" t="s">
        <v>148</v>
      </c>
      <c r="E212" s="165" t="s">
        <v>127</v>
      </c>
      <c r="F212" s="166">
        <v>13.9678</v>
      </c>
      <c r="G212" s="166">
        <v>649.93460000000005</v>
      </c>
      <c r="I212" s="167"/>
    </row>
    <row r="213" spans="1:9" ht="16.5" hidden="1" x14ac:dyDescent="0.3">
      <c r="A213" s="165" t="s">
        <v>246</v>
      </c>
      <c r="B213" s="165" t="e">
        <f>[1]!Tabela_NS_S_OUT[[#This Row],[FADN_REG]]&amp;[1]!Tabela_NS_S_OUT[[#This Row],[NAZWA]]</f>
        <v>#REF!</v>
      </c>
      <c r="C213" s="165" t="s">
        <v>247</v>
      </c>
      <c r="D213" s="165" t="s">
        <v>148</v>
      </c>
      <c r="E213" s="165" t="s">
        <v>149</v>
      </c>
      <c r="F213" s="166">
        <v>19.101199999999999</v>
      </c>
      <c r="G213" s="166">
        <v>961.53009999999995</v>
      </c>
      <c r="I213" s="167"/>
    </row>
    <row r="214" spans="1:9" ht="16.5" hidden="1" x14ac:dyDescent="0.3">
      <c r="A214" s="165" t="s">
        <v>246</v>
      </c>
      <c r="B214" s="165" t="e">
        <f>[1]!Tabela_NS_S_OUT[[#This Row],[FADN_REG]]&amp;[1]!Tabela_NS_S_OUT[[#This Row],[NAZWA]]</f>
        <v>#REF!</v>
      </c>
      <c r="C214" s="165" t="s">
        <v>247</v>
      </c>
      <c r="D214" s="165" t="s">
        <v>148</v>
      </c>
      <c r="E214" s="165" t="s">
        <v>128</v>
      </c>
      <c r="F214" s="166">
        <v>19.108699999999999</v>
      </c>
      <c r="G214" s="166">
        <v>806.21979999999996</v>
      </c>
      <c r="I214" s="167"/>
    </row>
    <row r="215" spans="1:9" ht="16.5" hidden="1" x14ac:dyDescent="0.3">
      <c r="A215" s="165" t="s">
        <v>248</v>
      </c>
      <c r="B215" s="165" t="e">
        <f>[1]!Tabela_NS_S_OUT[[#This Row],[FADN_REG]]&amp;[1]!Tabela_NS_S_OUT[[#This Row],[NAZWA]]</f>
        <v>#REF!</v>
      </c>
      <c r="C215" s="165" t="s">
        <v>249</v>
      </c>
      <c r="D215" s="165" t="s">
        <v>148</v>
      </c>
      <c r="E215" s="165" t="s">
        <v>126</v>
      </c>
      <c r="F215" s="166">
        <v>23.3931</v>
      </c>
      <c r="G215" s="166">
        <v>974.65229999999997</v>
      </c>
      <c r="I215" s="167"/>
    </row>
    <row r="216" spans="1:9" ht="16.5" hidden="1" x14ac:dyDescent="0.3">
      <c r="A216" s="165" t="s">
        <v>248</v>
      </c>
      <c r="B216" s="165" t="e">
        <f>[1]!Tabela_NS_S_OUT[[#This Row],[FADN_REG]]&amp;[1]!Tabela_NS_S_OUT[[#This Row],[NAZWA]]</f>
        <v>#REF!</v>
      </c>
      <c r="C216" s="165" t="s">
        <v>249</v>
      </c>
      <c r="D216" s="165" t="s">
        <v>148</v>
      </c>
      <c r="E216" s="165" t="s">
        <v>127</v>
      </c>
      <c r="F216" s="166">
        <v>23.545000000000002</v>
      </c>
      <c r="G216" s="166">
        <v>733.13059999999996</v>
      </c>
      <c r="I216" s="167"/>
    </row>
    <row r="217" spans="1:9" ht="16.5" hidden="1" x14ac:dyDescent="0.3">
      <c r="A217" s="165" t="s">
        <v>248</v>
      </c>
      <c r="B217" s="165" t="e">
        <f>[1]!Tabela_NS_S_OUT[[#This Row],[FADN_REG]]&amp;[1]!Tabela_NS_S_OUT[[#This Row],[NAZWA]]</f>
        <v>#REF!</v>
      </c>
      <c r="C217" s="165" t="s">
        <v>249</v>
      </c>
      <c r="D217" s="165" t="s">
        <v>148</v>
      </c>
      <c r="E217" s="165" t="s">
        <v>149</v>
      </c>
      <c r="F217" s="166">
        <v>23.447500000000002</v>
      </c>
      <c r="G217" s="166">
        <v>999.50409999999999</v>
      </c>
      <c r="I217" s="167"/>
    </row>
    <row r="218" spans="1:9" ht="16.5" hidden="1" x14ac:dyDescent="0.3">
      <c r="A218" s="165" t="s">
        <v>248</v>
      </c>
      <c r="B218" s="165" t="e">
        <f>[1]!Tabela_NS_S_OUT[[#This Row],[FADN_REG]]&amp;[1]!Tabela_NS_S_OUT[[#This Row],[NAZWA]]</f>
        <v>#REF!</v>
      </c>
      <c r="C218" s="165" t="s">
        <v>249</v>
      </c>
      <c r="D218" s="165" t="s">
        <v>148</v>
      </c>
      <c r="E218" s="165" t="s">
        <v>128</v>
      </c>
      <c r="F218" s="166">
        <v>22.840299999999999</v>
      </c>
      <c r="G218" s="166">
        <v>797.16920000000005</v>
      </c>
      <c r="I218" s="167"/>
    </row>
    <row r="219" spans="1:9" ht="16.5" hidden="1" x14ac:dyDescent="0.3">
      <c r="A219" s="165" t="s">
        <v>250</v>
      </c>
      <c r="B219" s="165" t="e">
        <f>[1]!Tabela_NS_S_OUT[[#This Row],[FADN_REG]]&amp;[1]!Tabela_NS_S_OUT[[#This Row],[NAZWA]]</f>
        <v>#REF!</v>
      </c>
      <c r="C219" s="165" t="s">
        <v>251</v>
      </c>
      <c r="D219" s="165" t="s">
        <v>148</v>
      </c>
      <c r="E219" s="165" t="s">
        <v>126</v>
      </c>
      <c r="F219" s="166">
        <v>18.885200000000001</v>
      </c>
      <c r="G219" s="166">
        <v>1924.2465</v>
      </c>
      <c r="I219" s="167"/>
    </row>
    <row r="220" spans="1:9" ht="16.5" hidden="1" x14ac:dyDescent="0.3">
      <c r="A220" s="165" t="s">
        <v>250</v>
      </c>
      <c r="B220" s="165" t="e">
        <f>[1]!Tabela_NS_S_OUT[[#This Row],[FADN_REG]]&amp;[1]!Tabela_NS_S_OUT[[#This Row],[NAZWA]]</f>
        <v>#REF!</v>
      </c>
      <c r="C220" s="165" t="s">
        <v>251</v>
      </c>
      <c r="D220" s="165" t="s">
        <v>148</v>
      </c>
      <c r="E220" s="165" t="s">
        <v>127</v>
      </c>
      <c r="F220" s="166">
        <v>18.885200000000001</v>
      </c>
      <c r="G220" s="166">
        <v>1924.2465</v>
      </c>
      <c r="I220" s="167"/>
    </row>
    <row r="221" spans="1:9" ht="16.5" hidden="1" x14ac:dyDescent="0.3">
      <c r="A221" s="165" t="s">
        <v>250</v>
      </c>
      <c r="B221" s="165" t="e">
        <f>[1]!Tabela_NS_S_OUT[[#This Row],[FADN_REG]]&amp;[1]!Tabela_NS_S_OUT[[#This Row],[NAZWA]]</f>
        <v>#REF!</v>
      </c>
      <c r="C221" s="165" t="s">
        <v>251</v>
      </c>
      <c r="D221" s="165" t="s">
        <v>148</v>
      </c>
      <c r="E221" s="165" t="s">
        <v>149</v>
      </c>
      <c r="F221" s="166">
        <v>19.693899999999999</v>
      </c>
      <c r="G221" s="166">
        <v>1944.3226</v>
      </c>
      <c r="I221" s="167"/>
    </row>
    <row r="222" spans="1:9" ht="16.5" hidden="1" x14ac:dyDescent="0.3">
      <c r="A222" s="165" t="s">
        <v>250</v>
      </c>
      <c r="B222" s="165" t="e">
        <f>[1]!Tabela_NS_S_OUT[[#This Row],[FADN_REG]]&amp;[1]!Tabela_NS_S_OUT[[#This Row],[NAZWA]]</f>
        <v>#REF!</v>
      </c>
      <c r="C222" s="165" t="s">
        <v>251</v>
      </c>
      <c r="D222" s="165" t="s">
        <v>148</v>
      </c>
      <c r="E222" s="165" t="s">
        <v>128</v>
      </c>
      <c r="F222" s="166">
        <v>18.885200000000001</v>
      </c>
      <c r="G222" s="166">
        <v>1924.2465</v>
      </c>
      <c r="I222" s="167"/>
    </row>
    <row r="223" spans="1:9" ht="16.5" hidden="1" x14ac:dyDescent="0.3">
      <c r="A223" s="165" t="s">
        <v>252</v>
      </c>
      <c r="B223" s="165" t="e">
        <f>[1]!Tabela_NS_S_OUT[[#This Row],[FADN_REG]]&amp;[1]!Tabela_NS_S_OUT[[#This Row],[NAZWA]]</f>
        <v>#REF!</v>
      </c>
      <c r="C223" s="165" t="s">
        <v>253</v>
      </c>
      <c r="D223" s="165" t="s">
        <v>148</v>
      </c>
      <c r="E223" s="165" t="s">
        <v>126</v>
      </c>
      <c r="F223" s="166">
        <v>5.7465999999999999</v>
      </c>
      <c r="G223" s="166">
        <v>520.58579999999995</v>
      </c>
      <c r="I223" s="167"/>
    </row>
    <row r="224" spans="1:9" ht="16.5" hidden="1" x14ac:dyDescent="0.3">
      <c r="A224" s="165" t="s">
        <v>252</v>
      </c>
      <c r="B224" s="165" t="e">
        <f>[1]!Tabela_NS_S_OUT[[#This Row],[FADN_REG]]&amp;[1]!Tabela_NS_S_OUT[[#This Row],[NAZWA]]</f>
        <v>#REF!</v>
      </c>
      <c r="C224" s="165" t="s">
        <v>253</v>
      </c>
      <c r="D224" s="165" t="s">
        <v>148</v>
      </c>
      <c r="E224" s="165" t="s">
        <v>127</v>
      </c>
      <c r="F224" s="166">
        <v>13.494999999999999</v>
      </c>
      <c r="G224" s="166">
        <v>623.17690000000005</v>
      </c>
      <c r="I224" s="167"/>
    </row>
    <row r="225" spans="1:9" ht="16.5" hidden="1" x14ac:dyDescent="0.3">
      <c r="A225" s="165" t="s">
        <v>252</v>
      </c>
      <c r="B225" s="165" t="e">
        <f>[1]!Tabela_NS_S_OUT[[#This Row],[FADN_REG]]&amp;[1]!Tabela_NS_S_OUT[[#This Row],[NAZWA]]</f>
        <v>#REF!</v>
      </c>
      <c r="C225" s="165" t="s">
        <v>253</v>
      </c>
      <c r="D225" s="165" t="s">
        <v>148</v>
      </c>
      <c r="E225" s="165" t="s">
        <v>149</v>
      </c>
      <c r="F225" s="166">
        <v>14.4954</v>
      </c>
      <c r="G225" s="166">
        <v>750.07989999999995</v>
      </c>
      <c r="I225" s="167"/>
    </row>
    <row r="226" spans="1:9" ht="16.5" hidden="1" x14ac:dyDescent="0.3">
      <c r="A226" s="165" t="s">
        <v>252</v>
      </c>
      <c r="B226" s="165" t="e">
        <f>[1]!Tabela_NS_S_OUT[[#This Row],[FADN_REG]]&amp;[1]!Tabela_NS_S_OUT[[#This Row],[NAZWA]]</f>
        <v>#REF!</v>
      </c>
      <c r="C226" s="165" t="s">
        <v>253</v>
      </c>
      <c r="D226" s="165" t="s">
        <v>148</v>
      </c>
      <c r="E226" s="165" t="s">
        <v>128</v>
      </c>
      <c r="F226" s="166">
        <v>12.880100000000001</v>
      </c>
      <c r="G226" s="166">
        <v>714.6241</v>
      </c>
      <c r="I226" s="167"/>
    </row>
    <row r="227" spans="1:9" ht="16.5" hidden="1" x14ac:dyDescent="0.3">
      <c r="A227" s="165" t="s">
        <v>254</v>
      </c>
      <c r="B227" s="165" t="e">
        <f>[1]!Tabela_NS_S_OUT[[#This Row],[FADN_REG]]&amp;[1]!Tabela_NS_S_OUT[[#This Row],[NAZWA]]</f>
        <v>#REF!</v>
      </c>
      <c r="C227" s="165" t="s">
        <v>464</v>
      </c>
      <c r="D227" s="165" t="s">
        <v>148</v>
      </c>
      <c r="E227" s="165" t="s">
        <v>126</v>
      </c>
      <c r="F227" s="166">
        <v>91.923400000000001</v>
      </c>
      <c r="G227" s="166">
        <v>95.438299999999998</v>
      </c>
      <c r="I227" s="167"/>
    </row>
    <row r="228" spans="1:9" ht="16.5" hidden="1" x14ac:dyDescent="0.3">
      <c r="A228" s="165" t="s">
        <v>254</v>
      </c>
      <c r="B228" s="165" t="e">
        <f>[1]!Tabela_NS_S_OUT[[#This Row],[FADN_REG]]&amp;[1]!Tabela_NS_S_OUT[[#This Row],[NAZWA]]</f>
        <v>#REF!</v>
      </c>
      <c r="C228" s="165" t="s">
        <v>464</v>
      </c>
      <c r="D228" s="165" t="s">
        <v>148</v>
      </c>
      <c r="E228" s="165" t="s">
        <v>127</v>
      </c>
      <c r="F228" s="166">
        <v>91.923400000000001</v>
      </c>
      <c r="G228" s="166">
        <v>95.438299999999998</v>
      </c>
      <c r="I228" s="167"/>
    </row>
    <row r="229" spans="1:9" ht="16.5" hidden="1" x14ac:dyDescent="0.3">
      <c r="A229" s="165" t="s">
        <v>254</v>
      </c>
      <c r="B229" s="165" t="e">
        <f>[1]!Tabela_NS_S_OUT[[#This Row],[FADN_REG]]&amp;[1]!Tabela_NS_S_OUT[[#This Row],[NAZWA]]</f>
        <v>#REF!</v>
      </c>
      <c r="C229" s="165" t="s">
        <v>464</v>
      </c>
      <c r="D229" s="165" t="s">
        <v>148</v>
      </c>
      <c r="E229" s="165" t="s">
        <v>149</v>
      </c>
      <c r="F229" s="166">
        <v>91.923400000000001</v>
      </c>
      <c r="G229" s="166">
        <v>95.438299999999998</v>
      </c>
      <c r="I229" s="167"/>
    </row>
    <row r="230" spans="1:9" ht="16.5" hidden="1" x14ac:dyDescent="0.3">
      <c r="A230" s="165" t="s">
        <v>254</v>
      </c>
      <c r="B230" s="165" t="e">
        <f>[1]!Tabela_NS_S_OUT[[#This Row],[FADN_REG]]&amp;[1]!Tabela_NS_S_OUT[[#This Row],[NAZWA]]</f>
        <v>#REF!</v>
      </c>
      <c r="C230" s="165" t="s">
        <v>464</v>
      </c>
      <c r="D230" s="165" t="s">
        <v>148</v>
      </c>
      <c r="E230" s="165" t="s">
        <v>128</v>
      </c>
      <c r="F230" s="166">
        <v>91.923400000000001</v>
      </c>
      <c r="G230" s="166">
        <v>95.438299999999998</v>
      </c>
      <c r="I230" s="167"/>
    </row>
    <row r="231" spans="1:9" ht="16.5" hidden="1" x14ac:dyDescent="0.3">
      <c r="A231" s="165" t="s">
        <v>255</v>
      </c>
      <c r="B231" s="165" t="e">
        <f>[1]!Tabela_NS_S_OUT[[#This Row],[FADN_REG]]&amp;[1]!Tabela_NS_S_OUT[[#This Row],[NAZWA]]</f>
        <v>#REF!</v>
      </c>
      <c r="C231" s="165" t="s">
        <v>256</v>
      </c>
      <c r="D231" s="165" t="s">
        <v>148</v>
      </c>
      <c r="E231" s="165" t="s">
        <v>126</v>
      </c>
      <c r="F231" s="166">
        <v>248.99619999999999</v>
      </c>
      <c r="G231" s="166">
        <v>51.359699999999997</v>
      </c>
      <c r="I231" s="167"/>
    </row>
    <row r="232" spans="1:9" ht="16.5" hidden="1" x14ac:dyDescent="0.3">
      <c r="A232" s="165" t="s">
        <v>255</v>
      </c>
      <c r="B232" s="165" t="e">
        <f>[1]!Tabela_NS_S_OUT[[#This Row],[FADN_REG]]&amp;[1]!Tabela_NS_S_OUT[[#This Row],[NAZWA]]</f>
        <v>#REF!</v>
      </c>
      <c r="C232" s="165" t="s">
        <v>256</v>
      </c>
      <c r="D232" s="165" t="s">
        <v>148</v>
      </c>
      <c r="E232" s="165" t="s">
        <v>127</v>
      </c>
      <c r="F232" s="166">
        <v>258.23930000000001</v>
      </c>
      <c r="G232" s="166">
        <v>46.761800000000001</v>
      </c>
      <c r="I232" s="167"/>
    </row>
    <row r="233" spans="1:9" ht="16.5" hidden="1" x14ac:dyDescent="0.3">
      <c r="A233" s="165" t="s">
        <v>255</v>
      </c>
      <c r="B233" s="165" t="e">
        <f>[1]!Tabela_NS_S_OUT[[#This Row],[FADN_REG]]&amp;[1]!Tabela_NS_S_OUT[[#This Row],[NAZWA]]</f>
        <v>#REF!</v>
      </c>
      <c r="C233" s="165" t="s">
        <v>256</v>
      </c>
      <c r="D233" s="165" t="s">
        <v>148</v>
      </c>
      <c r="E233" s="165" t="s">
        <v>149</v>
      </c>
      <c r="F233" s="166">
        <v>228.79390000000001</v>
      </c>
      <c r="G233" s="166">
        <v>56.1387</v>
      </c>
      <c r="I233" s="167"/>
    </row>
    <row r="234" spans="1:9" ht="16.5" hidden="1" x14ac:dyDescent="0.3">
      <c r="A234" s="165" t="s">
        <v>255</v>
      </c>
      <c r="B234" s="165" t="e">
        <f>[1]!Tabela_NS_S_OUT[[#This Row],[FADN_REG]]&amp;[1]!Tabela_NS_S_OUT[[#This Row],[NAZWA]]</f>
        <v>#REF!</v>
      </c>
      <c r="C234" s="165" t="s">
        <v>256</v>
      </c>
      <c r="D234" s="165" t="s">
        <v>148</v>
      </c>
      <c r="E234" s="165" t="s">
        <v>128</v>
      </c>
      <c r="F234" s="166">
        <v>234.41909999999999</v>
      </c>
      <c r="G234" s="166">
        <v>67.194599999999994</v>
      </c>
      <c r="I234" s="167"/>
    </row>
    <row r="235" spans="1:9" ht="16.5" hidden="1" x14ac:dyDescent="0.3">
      <c r="A235" s="165" t="s">
        <v>257</v>
      </c>
      <c r="B235" s="165" t="e">
        <f>[1]!Tabela_NS_S_OUT[[#This Row],[FADN_REG]]&amp;[1]!Tabela_NS_S_OUT[[#This Row],[NAZWA]]</f>
        <v>#REF!</v>
      </c>
      <c r="C235" s="165" t="s">
        <v>258</v>
      </c>
      <c r="D235" s="165" t="s">
        <v>148</v>
      </c>
      <c r="E235" s="165" t="s">
        <v>126</v>
      </c>
      <c r="F235" s="166">
        <v>251.97200000000001</v>
      </c>
      <c r="G235" s="166">
        <v>84.556100000000001</v>
      </c>
      <c r="I235" s="167"/>
    </row>
    <row r="236" spans="1:9" ht="16.5" hidden="1" x14ac:dyDescent="0.3">
      <c r="A236" s="165" t="s">
        <v>257</v>
      </c>
      <c r="B236" s="165" t="e">
        <f>[1]!Tabela_NS_S_OUT[[#This Row],[FADN_REG]]&amp;[1]!Tabela_NS_S_OUT[[#This Row],[NAZWA]]</f>
        <v>#REF!</v>
      </c>
      <c r="C236" s="165" t="s">
        <v>258</v>
      </c>
      <c r="D236" s="165" t="s">
        <v>148</v>
      </c>
      <c r="E236" s="165" t="s">
        <v>127</v>
      </c>
      <c r="F236" s="166">
        <v>252.20519999999999</v>
      </c>
      <c r="G236" s="166">
        <v>92.626800000000003</v>
      </c>
      <c r="I236" s="167"/>
    </row>
    <row r="237" spans="1:9" ht="16.5" hidden="1" x14ac:dyDescent="0.3">
      <c r="A237" s="165" t="s">
        <v>257</v>
      </c>
      <c r="B237" s="165" t="e">
        <f>[1]!Tabela_NS_S_OUT[[#This Row],[FADN_REG]]&amp;[1]!Tabela_NS_S_OUT[[#This Row],[NAZWA]]</f>
        <v>#REF!</v>
      </c>
      <c r="C237" s="165" t="s">
        <v>258</v>
      </c>
      <c r="D237" s="165" t="s">
        <v>148</v>
      </c>
      <c r="E237" s="165" t="s">
        <v>149</v>
      </c>
      <c r="F237" s="166">
        <v>251.97200000000001</v>
      </c>
      <c r="G237" s="166">
        <v>84.556100000000001</v>
      </c>
      <c r="I237" s="167"/>
    </row>
    <row r="238" spans="1:9" ht="16.5" hidden="1" x14ac:dyDescent="0.3">
      <c r="A238" s="165" t="s">
        <v>257</v>
      </c>
      <c r="B238" s="165" t="e">
        <f>[1]!Tabela_NS_S_OUT[[#This Row],[FADN_REG]]&amp;[1]!Tabela_NS_S_OUT[[#This Row],[NAZWA]]</f>
        <v>#REF!</v>
      </c>
      <c r="C238" s="165" t="s">
        <v>258</v>
      </c>
      <c r="D238" s="165" t="s">
        <v>148</v>
      </c>
      <c r="E238" s="165" t="s">
        <v>128</v>
      </c>
      <c r="F238" s="166">
        <v>251.97200000000001</v>
      </c>
      <c r="G238" s="166">
        <v>84.556100000000001</v>
      </c>
      <c r="I238" s="167"/>
    </row>
    <row r="239" spans="1:9" ht="16.5" hidden="1" x14ac:dyDescent="0.3">
      <c r="A239" s="165" t="s">
        <v>259</v>
      </c>
      <c r="B239" s="165" t="e">
        <f>[1]!Tabela_NS_S_OUT[[#This Row],[FADN_REG]]&amp;[1]!Tabela_NS_S_OUT[[#This Row],[NAZWA]]</f>
        <v>#REF!</v>
      </c>
      <c r="C239" s="165" t="s">
        <v>260</v>
      </c>
      <c r="D239" s="165" t="s">
        <v>148</v>
      </c>
      <c r="E239" s="165" t="s">
        <v>126</v>
      </c>
      <c r="F239" s="166">
        <v>230.8749</v>
      </c>
      <c r="G239" s="166">
        <v>67.533100000000005</v>
      </c>
      <c r="I239" s="167"/>
    </row>
    <row r="240" spans="1:9" ht="16.5" hidden="1" x14ac:dyDescent="0.3">
      <c r="A240" s="165" t="s">
        <v>259</v>
      </c>
      <c r="B240" s="165" t="e">
        <f>[1]!Tabela_NS_S_OUT[[#This Row],[FADN_REG]]&amp;[1]!Tabela_NS_S_OUT[[#This Row],[NAZWA]]</f>
        <v>#REF!</v>
      </c>
      <c r="C240" s="165" t="s">
        <v>260</v>
      </c>
      <c r="D240" s="165" t="s">
        <v>148</v>
      </c>
      <c r="E240" s="165" t="s">
        <v>127</v>
      </c>
      <c r="F240" s="166">
        <v>243.6395</v>
      </c>
      <c r="G240" s="166">
        <v>64.3262</v>
      </c>
      <c r="I240" s="167"/>
    </row>
    <row r="241" spans="1:9" ht="16.5" hidden="1" x14ac:dyDescent="0.3">
      <c r="A241" s="165" t="s">
        <v>259</v>
      </c>
      <c r="B241" s="165" t="e">
        <f>[1]!Tabela_NS_S_OUT[[#This Row],[FADN_REG]]&amp;[1]!Tabela_NS_S_OUT[[#This Row],[NAZWA]]</f>
        <v>#REF!</v>
      </c>
      <c r="C241" s="165" t="s">
        <v>260</v>
      </c>
      <c r="D241" s="165" t="s">
        <v>148</v>
      </c>
      <c r="E241" s="165" t="s">
        <v>149</v>
      </c>
      <c r="F241" s="166">
        <v>222.76480000000001</v>
      </c>
      <c r="G241" s="166">
        <v>64.939099999999996</v>
      </c>
      <c r="I241" s="167"/>
    </row>
    <row r="242" spans="1:9" ht="16.5" hidden="1" x14ac:dyDescent="0.3">
      <c r="A242" s="165" t="s">
        <v>259</v>
      </c>
      <c r="B242" s="165" t="e">
        <f>[1]!Tabela_NS_S_OUT[[#This Row],[FADN_REG]]&amp;[1]!Tabela_NS_S_OUT[[#This Row],[NAZWA]]</f>
        <v>#REF!</v>
      </c>
      <c r="C242" s="165" t="s">
        <v>260</v>
      </c>
      <c r="D242" s="165" t="s">
        <v>148</v>
      </c>
      <c r="E242" s="165" t="s">
        <v>128</v>
      </c>
      <c r="F242" s="166">
        <v>232.7911</v>
      </c>
      <c r="G242" s="166">
        <v>67.600200000000001</v>
      </c>
      <c r="I242" s="167"/>
    </row>
    <row r="243" spans="1:9" ht="16.5" hidden="1" x14ac:dyDescent="0.3">
      <c r="A243" s="165" t="s">
        <v>261</v>
      </c>
      <c r="B243" s="165" t="e">
        <f>[1]!Tabela_NS_S_OUT[[#This Row],[FADN_REG]]&amp;[1]!Tabela_NS_S_OUT[[#This Row],[NAZWA]]</f>
        <v>#REF!</v>
      </c>
      <c r="C243" s="165" t="s">
        <v>262</v>
      </c>
      <c r="D243" s="165" t="s">
        <v>148</v>
      </c>
      <c r="E243" s="165" t="s">
        <v>126</v>
      </c>
      <c r="F243" s="166">
        <v>285.97329999999999</v>
      </c>
      <c r="G243" s="166">
        <v>24.685500000000001</v>
      </c>
      <c r="I243" s="167"/>
    </row>
    <row r="244" spans="1:9" ht="16.5" hidden="1" x14ac:dyDescent="0.3">
      <c r="A244" s="165" t="s">
        <v>261</v>
      </c>
      <c r="B244" s="165" t="e">
        <f>[1]!Tabela_NS_S_OUT[[#This Row],[FADN_REG]]&amp;[1]!Tabela_NS_S_OUT[[#This Row],[NAZWA]]</f>
        <v>#REF!</v>
      </c>
      <c r="C244" s="165" t="s">
        <v>262</v>
      </c>
      <c r="D244" s="165" t="s">
        <v>148</v>
      </c>
      <c r="E244" s="165" t="s">
        <v>127</v>
      </c>
      <c r="F244" s="166">
        <v>284.99119999999999</v>
      </c>
      <c r="G244" s="166">
        <v>26.293700000000001</v>
      </c>
      <c r="I244" s="167"/>
    </row>
    <row r="245" spans="1:9" ht="16.5" hidden="1" x14ac:dyDescent="0.3">
      <c r="A245" s="165" t="s">
        <v>261</v>
      </c>
      <c r="B245" s="165" t="e">
        <f>[1]!Tabela_NS_S_OUT[[#This Row],[FADN_REG]]&amp;[1]!Tabela_NS_S_OUT[[#This Row],[NAZWA]]</f>
        <v>#REF!</v>
      </c>
      <c r="C245" s="165" t="s">
        <v>262</v>
      </c>
      <c r="D245" s="165" t="s">
        <v>148</v>
      </c>
      <c r="E245" s="165" t="s">
        <v>149</v>
      </c>
      <c r="F245" s="166">
        <v>260.59710000000001</v>
      </c>
      <c r="G245" s="166">
        <v>28.195699999999999</v>
      </c>
      <c r="I245" s="167"/>
    </row>
    <row r="246" spans="1:9" ht="16.5" hidden="1" x14ac:dyDescent="0.3">
      <c r="A246" s="165" t="s">
        <v>261</v>
      </c>
      <c r="B246" s="165" t="e">
        <f>[1]!Tabela_NS_S_OUT[[#This Row],[FADN_REG]]&amp;[1]!Tabela_NS_S_OUT[[#This Row],[NAZWA]]</f>
        <v>#REF!</v>
      </c>
      <c r="C246" s="165" t="s">
        <v>262</v>
      </c>
      <c r="D246" s="165" t="s">
        <v>148</v>
      </c>
      <c r="E246" s="165" t="s">
        <v>128</v>
      </c>
      <c r="F246" s="166">
        <v>280.70429999999999</v>
      </c>
      <c r="G246" s="166">
        <v>26.208100000000002</v>
      </c>
      <c r="I246" s="167"/>
    </row>
    <row r="247" spans="1:9" ht="16.5" hidden="1" x14ac:dyDescent="0.3">
      <c r="A247" s="165" t="s">
        <v>263</v>
      </c>
      <c r="B247" s="165" t="e">
        <f>[1]!Tabela_NS_S_OUT[[#This Row],[FADN_REG]]&amp;[1]!Tabela_NS_S_OUT[[#This Row],[NAZWA]]</f>
        <v>#REF!</v>
      </c>
      <c r="C247" s="165" t="s">
        <v>465</v>
      </c>
      <c r="D247" s="165" t="s">
        <v>148</v>
      </c>
      <c r="E247" s="165" t="s">
        <v>126</v>
      </c>
      <c r="F247" s="166">
        <v>259.95920000000001</v>
      </c>
      <c r="G247" s="166">
        <v>38.731000000000002</v>
      </c>
      <c r="I247" s="167"/>
    </row>
    <row r="248" spans="1:9" ht="16.5" hidden="1" x14ac:dyDescent="0.3">
      <c r="A248" s="165" t="s">
        <v>263</v>
      </c>
      <c r="B248" s="165" t="e">
        <f>[1]!Tabela_NS_S_OUT[[#This Row],[FADN_REG]]&amp;[1]!Tabela_NS_S_OUT[[#This Row],[NAZWA]]</f>
        <v>#REF!</v>
      </c>
      <c r="C248" s="165" t="s">
        <v>465</v>
      </c>
      <c r="D248" s="165" t="s">
        <v>148</v>
      </c>
      <c r="E248" s="165" t="s">
        <v>127</v>
      </c>
      <c r="F248" s="166">
        <v>263.43389999999999</v>
      </c>
      <c r="G248" s="166">
        <v>38.731000000000002</v>
      </c>
      <c r="I248" s="167"/>
    </row>
    <row r="249" spans="1:9" ht="16.5" hidden="1" x14ac:dyDescent="0.3">
      <c r="A249" s="165" t="s">
        <v>263</v>
      </c>
      <c r="B249" s="165" t="e">
        <f>[1]!Tabela_NS_S_OUT[[#This Row],[FADN_REG]]&amp;[1]!Tabela_NS_S_OUT[[#This Row],[NAZWA]]</f>
        <v>#REF!</v>
      </c>
      <c r="C249" s="165" t="s">
        <v>465</v>
      </c>
      <c r="D249" s="165" t="s">
        <v>148</v>
      </c>
      <c r="E249" s="165" t="s">
        <v>149</v>
      </c>
      <c r="F249" s="166">
        <v>258.09620000000001</v>
      </c>
      <c r="G249" s="166">
        <v>38.731000000000002</v>
      </c>
      <c r="I249" s="167"/>
    </row>
    <row r="250" spans="1:9" ht="16.5" hidden="1" x14ac:dyDescent="0.3">
      <c r="A250" s="165" t="s">
        <v>263</v>
      </c>
      <c r="B250" s="165" t="e">
        <f>[1]!Tabela_NS_S_OUT[[#This Row],[FADN_REG]]&amp;[1]!Tabela_NS_S_OUT[[#This Row],[NAZWA]]</f>
        <v>#REF!</v>
      </c>
      <c r="C250" s="165" t="s">
        <v>465</v>
      </c>
      <c r="D250" s="165" t="s">
        <v>148</v>
      </c>
      <c r="E250" s="165" t="s">
        <v>128</v>
      </c>
      <c r="F250" s="166">
        <v>258.09620000000001</v>
      </c>
      <c r="G250" s="166">
        <v>38.731000000000002</v>
      </c>
      <c r="I250" s="167"/>
    </row>
    <row r="251" spans="1:9" ht="16.5" hidden="1" x14ac:dyDescent="0.3">
      <c r="A251" s="165" t="s">
        <v>264</v>
      </c>
      <c r="B251" s="165" t="e">
        <f>[1]!Tabela_NS_S_OUT[[#This Row],[FADN_REG]]&amp;[1]!Tabela_NS_S_OUT[[#This Row],[NAZWA]]</f>
        <v>#REF!</v>
      </c>
      <c r="C251" s="165" t="s">
        <v>265</v>
      </c>
      <c r="D251" s="165" t="s">
        <v>148</v>
      </c>
      <c r="E251" s="165" t="s">
        <v>126</v>
      </c>
      <c r="F251" s="166">
        <v>262.06200000000001</v>
      </c>
      <c r="G251" s="166">
        <v>53.297600000000003</v>
      </c>
      <c r="I251" s="167"/>
    </row>
    <row r="252" spans="1:9" ht="16.5" hidden="1" x14ac:dyDescent="0.3">
      <c r="A252" s="165" t="s">
        <v>264</v>
      </c>
      <c r="B252" s="165" t="e">
        <f>[1]!Tabela_NS_S_OUT[[#This Row],[FADN_REG]]&amp;[1]!Tabela_NS_S_OUT[[#This Row],[NAZWA]]</f>
        <v>#REF!</v>
      </c>
      <c r="C252" s="165" t="s">
        <v>265</v>
      </c>
      <c r="D252" s="165" t="s">
        <v>148</v>
      </c>
      <c r="E252" s="165" t="s">
        <v>127</v>
      </c>
      <c r="F252" s="166">
        <v>255.36590000000001</v>
      </c>
      <c r="G252" s="166">
        <v>55.277900000000002</v>
      </c>
      <c r="I252" s="167"/>
    </row>
    <row r="253" spans="1:9" ht="16.5" hidden="1" x14ac:dyDescent="0.3">
      <c r="A253" s="165" t="s">
        <v>264</v>
      </c>
      <c r="B253" s="165" t="e">
        <f>[1]!Tabela_NS_S_OUT[[#This Row],[FADN_REG]]&amp;[1]!Tabela_NS_S_OUT[[#This Row],[NAZWA]]</f>
        <v>#REF!</v>
      </c>
      <c r="C253" s="165" t="s">
        <v>265</v>
      </c>
      <c r="D253" s="165" t="s">
        <v>148</v>
      </c>
      <c r="E253" s="165" t="s">
        <v>149</v>
      </c>
      <c r="F253" s="166">
        <v>215.4143</v>
      </c>
      <c r="G253" s="166">
        <v>66.618799999999993</v>
      </c>
      <c r="I253" s="167"/>
    </row>
    <row r="254" spans="1:9" ht="16.5" hidden="1" x14ac:dyDescent="0.3">
      <c r="A254" s="165" t="s">
        <v>264</v>
      </c>
      <c r="B254" s="165" t="e">
        <f>[1]!Tabela_NS_S_OUT[[#This Row],[FADN_REG]]&amp;[1]!Tabela_NS_S_OUT[[#This Row],[NAZWA]]</f>
        <v>#REF!</v>
      </c>
      <c r="C254" s="165" t="s">
        <v>265</v>
      </c>
      <c r="D254" s="165" t="s">
        <v>148</v>
      </c>
      <c r="E254" s="165" t="s">
        <v>128</v>
      </c>
      <c r="F254" s="166">
        <v>227.65629999999999</v>
      </c>
      <c r="G254" s="166">
        <v>68.777600000000007</v>
      </c>
      <c r="I254" s="167"/>
    </row>
    <row r="255" spans="1:9" ht="16.5" hidden="1" x14ac:dyDescent="0.3">
      <c r="A255" s="165" t="s">
        <v>266</v>
      </c>
      <c r="B255" s="165" t="e">
        <f>[1]!Tabela_NS_S_OUT[[#This Row],[FADN_REG]]&amp;[1]!Tabela_NS_S_OUT[[#This Row],[NAZWA]]</f>
        <v>#REF!</v>
      </c>
      <c r="C255" s="165" t="s">
        <v>267</v>
      </c>
      <c r="D255" s="165" t="s">
        <v>148</v>
      </c>
      <c r="E255" s="165" t="s">
        <v>126</v>
      </c>
      <c r="F255" s="166">
        <v>309.43889999999999</v>
      </c>
      <c r="G255" s="166">
        <v>11.336</v>
      </c>
      <c r="I255" s="167"/>
    </row>
    <row r="256" spans="1:9" ht="16.5" hidden="1" x14ac:dyDescent="0.3">
      <c r="A256" s="165" t="s">
        <v>266</v>
      </c>
      <c r="B256" s="165" t="e">
        <f>[1]!Tabela_NS_S_OUT[[#This Row],[FADN_REG]]&amp;[1]!Tabela_NS_S_OUT[[#This Row],[NAZWA]]</f>
        <v>#REF!</v>
      </c>
      <c r="C256" s="165" t="s">
        <v>267</v>
      </c>
      <c r="D256" s="165" t="s">
        <v>148</v>
      </c>
      <c r="E256" s="165" t="s">
        <v>127</v>
      </c>
      <c r="F256" s="166">
        <v>400.95049999999998</v>
      </c>
      <c r="G256" s="166">
        <v>11.5007</v>
      </c>
      <c r="I256" s="167"/>
    </row>
    <row r="257" spans="1:9" ht="16.5" hidden="1" x14ac:dyDescent="0.3">
      <c r="A257" s="165" t="s">
        <v>266</v>
      </c>
      <c r="B257" s="165" t="e">
        <f>[1]!Tabela_NS_S_OUT[[#This Row],[FADN_REG]]&amp;[1]!Tabela_NS_S_OUT[[#This Row],[NAZWA]]</f>
        <v>#REF!</v>
      </c>
      <c r="C257" s="165" t="s">
        <v>267</v>
      </c>
      <c r="D257" s="165" t="s">
        <v>148</v>
      </c>
      <c r="E257" s="165" t="s">
        <v>149</v>
      </c>
      <c r="F257" s="166">
        <v>416.6968</v>
      </c>
      <c r="G257" s="166">
        <v>11.523999999999999</v>
      </c>
      <c r="I257" s="167"/>
    </row>
    <row r="258" spans="1:9" ht="16.5" hidden="1" x14ac:dyDescent="0.3">
      <c r="A258" s="165" t="s">
        <v>266</v>
      </c>
      <c r="B258" s="165" t="e">
        <f>[1]!Tabela_NS_S_OUT[[#This Row],[FADN_REG]]&amp;[1]!Tabela_NS_S_OUT[[#This Row],[NAZWA]]</f>
        <v>#REF!</v>
      </c>
      <c r="C258" s="165" t="s">
        <v>267</v>
      </c>
      <c r="D258" s="165" t="s">
        <v>148</v>
      </c>
      <c r="E258" s="165" t="s">
        <v>128</v>
      </c>
      <c r="F258" s="166">
        <v>387.9443</v>
      </c>
      <c r="G258" s="166">
        <v>11.589700000000001</v>
      </c>
      <c r="I258" s="167"/>
    </row>
    <row r="259" spans="1:9" ht="16.5" hidden="1" x14ac:dyDescent="0.3">
      <c r="A259" s="165" t="s">
        <v>268</v>
      </c>
      <c r="B259" s="165" t="e">
        <f>[1]!Tabela_NS_S_OUT[[#This Row],[FADN_REG]]&amp;[1]!Tabela_NS_S_OUT[[#This Row],[NAZWA]]</f>
        <v>#REF!</v>
      </c>
      <c r="C259" s="165" t="s">
        <v>269</v>
      </c>
      <c r="D259" s="165" t="s">
        <v>148</v>
      </c>
      <c r="E259" s="165" t="s">
        <v>126</v>
      </c>
      <c r="F259" s="166">
        <v>427.38459999999998</v>
      </c>
      <c r="G259" s="166">
        <v>8.0311000000000003</v>
      </c>
      <c r="I259" s="167"/>
    </row>
    <row r="260" spans="1:9" ht="16.5" hidden="1" x14ac:dyDescent="0.3">
      <c r="A260" s="165" t="s">
        <v>268</v>
      </c>
      <c r="B260" s="165" t="e">
        <f>[1]!Tabela_NS_S_OUT[[#This Row],[FADN_REG]]&amp;[1]!Tabela_NS_S_OUT[[#This Row],[NAZWA]]</f>
        <v>#REF!</v>
      </c>
      <c r="C260" s="165" t="s">
        <v>269</v>
      </c>
      <c r="D260" s="165" t="s">
        <v>148</v>
      </c>
      <c r="E260" s="165" t="s">
        <v>127</v>
      </c>
      <c r="F260" s="166">
        <v>463.48110000000003</v>
      </c>
      <c r="G260" s="166">
        <v>8.4131999999999998</v>
      </c>
      <c r="I260" s="167"/>
    </row>
    <row r="261" spans="1:9" ht="16.5" hidden="1" x14ac:dyDescent="0.3">
      <c r="A261" s="165" t="s">
        <v>268</v>
      </c>
      <c r="B261" s="165" t="e">
        <f>[1]!Tabela_NS_S_OUT[[#This Row],[FADN_REG]]&amp;[1]!Tabela_NS_S_OUT[[#This Row],[NAZWA]]</f>
        <v>#REF!</v>
      </c>
      <c r="C261" s="165" t="s">
        <v>269</v>
      </c>
      <c r="D261" s="165" t="s">
        <v>148</v>
      </c>
      <c r="E261" s="165" t="s">
        <v>149</v>
      </c>
      <c r="F261" s="166">
        <v>427.95190000000002</v>
      </c>
      <c r="G261" s="166">
        <v>8.1479999999999997</v>
      </c>
      <c r="I261" s="167"/>
    </row>
    <row r="262" spans="1:9" ht="16.5" hidden="1" x14ac:dyDescent="0.3">
      <c r="A262" s="165" t="s">
        <v>268</v>
      </c>
      <c r="B262" s="165" t="e">
        <f>[1]!Tabela_NS_S_OUT[[#This Row],[FADN_REG]]&amp;[1]!Tabela_NS_S_OUT[[#This Row],[NAZWA]]</f>
        <v>#REF!</v>
      </c>
      <c r="C262" s="165" t="s">
        <v>269</v>
      </c>
      <c r="D262" s="165" t="s">
        <v>148</v>
      </c>
      <c r="E262" s="165" t="s">
        <v>128</v>
      </c>
      <c r="F262" s="166">
        <v>396.81259999999997</v>
      </c>
      <c r="G262" s="166">
        <v>8.1339000000000006</v>
      </c>
      <c r="I262" s="167"/>
    </row>
    <row r="263" spans="1:9" ht="16.5" hidden="1" x14ac:dyDescent="0.3">
      <c r="A263" s="165" t="s">
        <v>270</v>
      </c>
      <c r="B263" s="165" t="e">
        <f>[1]!Tabela_NS_S_OUT[[#This Row],[FADN_REG]]&amp;[1]!Tabela_NS_S_OUT[[#This Row],[NAZWA]]</f>
        <v>#REF!</v>
      </c>
      <c r="C263" s="165" t="s">
        <v>271</v>
      </c>
      <c r="D263" s="165" t="s">
        <v>148</v>
      </c>
      <c r="E263" s="165" t="s">
        <v>126</v>
      </c>
      <c r="F263" s="166">
        <v>449.43759999999997</v>
      </c>
      <c r="G263" s="166">
        <v>7.8869999999999996</v>
      </c>
      <c r="I263" s="167"/>
    </row>
    <row r="264" spans="1:9" ht="16.5" hidden="1" x14ac:dyDescent="0.3">
      <c r="A264" s="165" t="s">
        <v>270</v>
      </c>
      <c r="B264" s="165" t="e">
        <f>[1]!Tabela_NS_S_OUT[[#This Row],[FADN_REG]]&amp;[1]!Tabela_NS_S_OUT[[#This Row],[NAZWA]]</f>
        <v>#REF!</v>
      </c>
      <c r="C264" s="165" t="s">
        <v>271</v>
      </c>
      <c r="D264" s="165" t="s">
        <v>148</v>
      </c>
      <c r="E264" s="165" t="s">
        <v>127</v>
      </c>
      <c r="F264" s="166">
        <v>492.08179999999999</v>
      </c>
      <c r="G264" s="166">
        <v>7.9047000000000001</v>
      </c>
      <c r="I264" s="167"/>
    </row>
    <row r="265" spans="1:9" ht="16.5" hidden="1" x14ac:dyDescent="0.3">
      <c r="A265" s="165" t="s">
        <v>270</v>
      </c>
      <c r="B265" s="165" t="e">
        <f>[1]!Tabela_NS_S_OUT[[#This Row],[FADN_REG]]&amp;[1]!Tabela_NS_S_OUT[[#This Row],[NAZWA]]</f>
        <v>#REF!</v>
      </c>
      <c r="C265" s="165" t="s">
        <v>271</v>
      </c>
      <c r="D265" s="165" t="s">
        <v>148</v>
      </c>
      <c r="E265" s="165" t="s">
        <v>149</v>
      </c>
      <c r="F265" s="166">
        <v>484.18740000000003</v>
      </c>
      <c r="G265" s="166">
        <v>7.9057000000000004</v>
      </c>
      <c r="I265" s="167"/>
    </row>
    <row r="266" spans="1:9" ht="16.5" hidden="1" x14ac:dyDescent="0.3">
      <c r="A266" s="165" t="s">
        <v>270</v>
      </c>
      <c r="B266" s="165" t="e">
        <f>[1]!Tabela_NS_S_OUT[[#This Row],[FADN_REG]]&amp;[1]!Tabela_NS_S_OUT[[#This Row],[NAZWA]]</f>
        <v>#REF!</v>
      </c>
      <c r="C266" s="165" t="s">
        <v>271</v>
      </c>
      <c r="D266" s="165" t="s">
        <v>148</v>
      </c>
      <c r="E266" s="165" t="s">
        <v>128</v>
      </c>
      <c r="F266" s="166">
        <v>495.18920000000003</v>
      </c>
      <c r="G266" s="166">
        <v>7.9638</v>
      </c>
      <c r="I266" s="167"/>
    </row>
    <row r="267" spans="1:9" ht="16.5" hidden="1" x14ac:dyDescent="0.3">
      <c r="A267" s="165" t="s">
        <v>272</v>
      </c>
      <c r="B267" s="165" t="e">
        <f>[1]!Tabela_NS_S_OUT[[#This Row],[FADN_REG]]&amp;[1]!Tabela_NS_S_OUT[[#This Row],[NAZWA]]</f>
        <v>#REF!</v>
      </c>
      <c r="C267" s="165" t="s">
        <v>273</v>
      </c>
      <c r="D267" s="165" t="s">
        <v>148</v>
      </c>
      <c r="E267" s="165" t="s">
        <v>126</v>
      </c>
      <c r="F267" s="166">
        <v>338.3886</v>
      </c>
      <c r="G267" s="166">
        <v>8.1042000000000005</v>
      </c>
      <c r="I267" s="167"/>
    </row>
    <row r="268" spans="1:9" ht="16.5" hidden="1" x14ac:dyDescent="0.3">
      <c r="A268" s="165" t="s">
        <v>272</v>
      </c>
      <c r="B268" s="165" t="e">
        <f>[1]!Tabela_NS_S_OUT[[#This Row],[FADN_REG]]&amp;[1]!Tabela_NS_S_OUT[[#This Row],[NAZWA]]</f>
        <v>#REF!</v>
      </c>
      <c r="C268" s="165" t="s">
        <v>273</v>
      </c>
      <c r="D268" s="165" t="s">
        <v>148</v>
      </c>
      <c r="E268" s="165" t="s">
        <v>127</v>
      </c>
      <c r="F268" s="166">
        <v>338.3886</v>
      </c>
      <c r="G268" s="166">
        <v>8.1042000000000005</v>
      </c>
      <c r="I268" s="167"/>
    </row>
    <row r="269" spans="1:9" ht="16.5" hidden="1" x14ac:dyDescent="0.3">
      <c r="A269" s="165" t="s">
        <v>272</v>
      </c>
      <c r="B269" s="165" t="e">
        <f>[1]!Tabela_NS_S_OUT[[#This Row],[FADN_REG]]&amp;[1]!Tabela_NS_S_OUT[[#This Row],[NAZWA]]</f>
        <v>#REF!</v>
      </c>
      <c r="C269" s="165" t="s">
        <v>273</v>
      </c>
      <c r="D269" s="165" t="s">
        <v>148</v>
      </c>
      <c r="E269" s="165" t="s">
        <v>149</v>
      </c>
      <c r="F269" s="166">
        <v>338.3886</v>
      </c>
      <c r="G269" s="166">
        <v>8.1042000000000005</v>
      </c>
      <c r="I269" s="167"/>
    </row>
    <row r="270" spans="1:9" ht="16.5" hidden="1" x14ac:dyDescent="0.3">
      <c r="A270" s="165" t="s">
        <v>272</v>
      </c>
      <c r="B270" s="165" t="e">
        <f>[1]!Tabela_NS_S_OUT[[#This Row],[FADN_REG]]&amp;[1]!Tabela_NS_S_OUT[[#This Row],[NAZWA]]</f>
        <v>#REF!</v>
      </c>
      <c r="C270" s="165" t="s">
        <v>273</v>
      </c>
      <c r="D270" s="165" t="s">
        <v>148</v>
      </c>
      <c r="E270" s="165" t="s">
        <v>128</v>
      </c>
      <c r="F270" s="166">
        <v>338.3886</v>
      </c>
      <c r="G270" s="166">
        <v>8.1042000000000005</v>
      </c>
      <c r="I270" s="167"/>
    </row>
    <row r="271" spans="1:9" ht="16.5" hidden="1" x14ac:dyDescent="0.3">
      <c r="A271" s="165" t="s">
        <v>274</v>
      </c>
      <c r="B271" s="165" t="e">
        <f>[1]!Tabela_NS_S_OUT[[#This Row],[FADN_REG]]&amp;[1]!Tabela_NS_S_OUT[[#This Row],[NAZWA]]</f>
        <v>#REF!</v>
      </c>
      <c r="C271" s="165" t="s">
        <v>275</v>
      </c>
      <c r="D271" s="165" t="s">
        <v>148</v>
      </c>
      <c r="E271" s="165" t="s">
        <v>126</v>
      </c>
      <c r="F271" s="166">
        <v>368.22829999999999</v>
      </c>
      <c r="G271" s="166">
        <v>12.246700000000001</v>
      </c>
      <c r="I271" s="167"/>
    </row>
    <row r="272" spans="1:9" ht="16.5" hidden="1" x14ac:dyDescent="0.3">
      <c r="A272" s="165" t="s">
        <v>274</v>
      </c>
      <c r="B272" s="165" t="e">
        <f>[1]!Tabela_NS_S_OUT[[#This Row],[FADN_REG]]&amp;[1]!Tabela_NS_S_OUT[[#This Row],[NAZWA]]</f>
        <v>#REF!</v>
      </c>
      <c r="C272" s="165" t="s">
        <v>275</v>
      </c>
      <c r="D272" s="165" t="s">
        <v>148</v>
      </c>
      <c r="E272" s="165" t="s">
        <v>127</v>
      </c>
      <c r="F272" s="166">
        <v>429.45569999999998</v>
      </c>
      <c r="G272" s="166">
        <v>12.359500000000001</v>
      </c>
      <c r="I272" s="167"/>
    </row>
    <row r="273" spans="1:9" ht="16.5" hidden="1" x14ac:dyDescent="0.3">
      <c r="A273" s="165" t="s">
        <v>274</v>
      </c>
      <c r="B273" s="165" t="e">
        <f>[1]!Tabela_NS_S_OUT[[#This Row],[FADN_REG]]&amp;[1]!Tabela_NS_S_OUT[[#This Row],[NAZWA]]</f>
        <v>#REF!</v>
      </c>
      <c r="C273" s="165" t="s">
        <v>275</v>
      </c>
      <c r="D273" s="165" t="s">
        <v>148</v>
      </c>
      <c r="E273" s="165" t="s">
        <v>149</v>
      </c>
      <c r="F273" s="166">
        <v>286.45420000000001</v>
      </c>
      <c r="G273" s="166">
        <v>11.884399999999999</v>
      </c>
      <c r="I273" s="167"/>
    </row>
    <row r="274" spans="1:9" ht="16.5" hidden="1" x14ac:dyDescent="0.3">
      <c r="A274" s="165" t="s">
        <v>274</v>
      </c>
      <c r="B274" s="165" t="e">
        <f>[1]!Tabela_NS_S_OUT[[#This Row],[FADN_REG]]&amp;[1]!Tabela_NS_S_OUT[[#This Row],[NAZWA]]</f>
        <v>#REF!</v>
      </c>
      <c r="C274" s="165" t="s">
        <v>275</v>
      </c>
      <c r="D274" s="165" t="s">
        <v>148</v>
      </c>
      <c r="E274" s="165" t="s">
        <v>128</v>
      </c>
      <c r="F274" s="166">
        <v>368.22829999999999</v>
      </c>
      <c r="G274" s="166">
        <v>12.246700000000001</v>
      </c>
      <c r="I274" s="167"/>
    </row>
    <row r="275" spans="1:9" ht="16.5" hidden="1" x14ac:dyDescent="0.3">
      <c r="A275" s="165" t="s">
        <v>276</v>
      </c>
      <c r="B275" s="165" t="e">
        <f>[1]!Tabela_NS_S_OUT[[#This Row],[FADN_REG]]&amp;[1]!Tabela_NS_S_OUT[[#This Row],[NAZWA]]</f>
        <v>#REF!</v>
      </c>
      <c r="C275" s="165" t="s">
        <v>277</v>
      </c>
      <c r="D275" s="165" t="s">
        <v>148</v>
      </c>
      <c r="E275" s="165" t="s">
        <v>126</v>
      </c>
      <c r="F275" s="166">
        <v>373.37110000000001</v>
      </c>
      <c r="G275" s="166">
        <v>7.6729000000000003</v>
      </c>
      <c r="I275" s="167"/>
    </row>
    <row r="276" spans="1:9" ht="16.5" hidden="1" x14ac:dyDescent="0.3">
      <c r="A276" s="165" t="s">
        <v>276</v>
      </c>
      <c r="B276" s="165" t="e">
        <f>[1]!Tabela_NS_S_OUT[[#This Row],[FADN_REG]]&amp;[1]!Tabela_NS_S_OUT[[#This Row],[NAZWA]]</f>
        <v>#REF!</v>
      </c>
      <c r="C276" s="165" t="s">
        <v>277</v>
      </c>
      <c r="D276" s="165" t="s">
        <v>148</v>
      </c>
      <c r="E276" s="165" t="s">
        <v>127</v>
      </c>
      <c r="F276" s="166">
        <v>327.52</v>
      </c>
      <c r="G276" s="166">
        <v>7.7150999999999996</v>
      </c>
      <c r="I276" s="167"/>
    </row>
    <row r="277" spans="1:9" ht="16.5" hidden="1" x14ac:dyDescent="0.3">
      <c r="A277" s="165" t="s">
        <v>276</v>
      </c>
      <c r="B277" s="165" t="e">
        <f>[1]!Tabela_NS_S_OUT[[#This Row],[FADN_REG]]&amp;[1]!Tabela_NS_S_OUT[[#This Row],[NAZWA]]</f>
        <v>#REF!</v>
      </c>
      <c r="C277" s="165" t="s">
        <v>277</v>
      </c>
      <c r="D277" s="165" t="s">
        <v>148</v>
      </c>
      <c r="E277" s="165" t="s">
        <v>149</v>
      </c>
      <c r="F277" s="166">
        <v>389.28449999999998</v>
      </c>
      <c r="G277" s="166">
        <v>8.0040999999999993</v>
      </c>
      <c r="I277" s="167"/>
    </row>
    <row r="278" spans="1:9" ht="16.5" hidden="1" x14ac:dyDescent="0.3">
      <c r="A278" s="165" t="s">
        <v>276</v>
      </c>
      <c r="B278" s="165" t="e">
        <f>[1]!Tabela_NS_S_OUT[[#This Row],[FADN_REG]]&amp;[1]!Tabela_NS_S_OUT[[#This Row],[NAZWA]]</f>
        <v>#REF!</v>
      </c>
      <c r="C278" s="165" t="s">
        <v>277</v>
      </c>
      <c r="D278" s="165" t="s">
        <v>148</v>
      </c>
      <c r="E278" s="165" t="s">
        <v>128</v>
      </c>
      <c r="F278" s="166">
        <v>403.66379999999998</v>
      </c>
      <c r="G278" s="166">
        <v>8.0188000000000006</v>
      </c>
      <c r="I278" s="167"/>
    </row>
    <row r="279" spans="1:9" ht="16.5" hidden="1" x14ac:dyDescent="0.3">
      <c r="A279" s="425" t="s">
        <v>708</v>
      </c>
      <c r="B279" s="165" t="e">
        <f>[1]!Tabela_NS_S_OUT[[#This Row],[FADN_REG]]&amp;[1]!Tabela_NS_S_OUT[[#This Row],[NAZWA]]</f>
        <v>#REF!</v>
      </c>
      <c r="C279" s="426" t="s">
        <v>706</v>
      </c>
      <c r="D279" s="165" t="s">
        <v>148</v>
      </c>
      <c r="E279" s="165" t="s">
        <v>126</v>
      </c>
      <c r="F279" s="166">
        <v>441.46339999999998</v>
      </c>
      <c r="G279" s="166">
        <v>7.6951999999999998</v>
      </c>
      <c r="I279" s="167"/>
    </row>
    <row r="280" spans="1:9" ht="16.5" hidden="1" x14ac:dyDescent="0.3">
      <c r="A280" s="425" t="s">
        <v>708</v>
      </c>
      <c r="B280" s="165" t="e">
        <f>[1]!Tabela_NS_S_OUT[[#This Row],[FADN_REG]]&amp;[1]!Tabela_NS_S_OUT[[#This Row],[NAZWA]]</f>
        <v>#REF!</v>
      </c>
      <c r="C280" s="426" t="s">
        <v>706</v>
      </c>
      <c r="D280" s="165" t="s">
        <v>148</v>
      </c>
      <c r="E280" s="165" t="s">
        <v>127</v>
      </c>
      <c r="F280" s="166">
        <v>441.46339999999998</v>
      </c>
      <c r="G280" s="166">
        <v>7.6951999999999998</v>
      </c>
      <c r="I280" s="167"/>
    </row>
    <row r="281" spans="1:9" ht="16.5" hidden="1" x14ac:dyDescent="0.3">
      <c r="A281" s="425" t="s">
        <v>708</v>
      </c>
      <c r="B281" s="165" t="e">
        <f>[1]!Tabela_NS_S_OUT[[#This Row],[FADN_REG]]&amp;[1]!Tabela_NS_S_OUT[[#This Row],[NAZWA]]</f>
        <v>#REF!</v>
      </c>
      <c r="C281" s="426" t="s">
        <v>706</v>
      </c>
      <c r="D281" s="165" t="s">
        <v>148</v>
      </c>
      <c r="E281" s="165" t="s">
        <v>149</v>
      </c>
      <c r="F281" s="166">
        <v>441.46339999999998</v>
      </c>
      <c r="G281" s="166">
        <v>7.6951999999999998</v>
      </c>
      <c r="I281" s="167"/>
    </row>
    <row r="282" spans="1:9" ht="16.5" hidden="1" x14ac:dyDescent="0.3">
      <c r="A282" s="425" t="s">
        <v>708</v>
      </c>
      <c r="B282" s="165" t="e">
        <f>[1]!Tabela_NS_S_OUT[[#This Row],[FADN_REG]]&amp;[1]!Tabela_NS_S_OUT[[#This Row],[NAZWA]]</f>
        <v>#REF!</v>
      </c>
      <c r="C282" s="426" t="s">
        <v>706</v>
      </c>
      <c r="D282" s="165" t="s">
        <v>148</v>
      </c>
      <c r="E282" s="165" t="s">
        <v>128</v>
      </c>
      <c r="F282" s="166">
        <v>441.46339999999998</v>
      </c>
      <c r="G282" s="166">
        <v>7.6951999999999998</v>
      </c>
      <c r="I282" s="167"/>
    </row>
    <row r="283" spans="1:9" ht="16.5" hidden="1" x14ac:dyDescent="0.3">
      <c r="A283" s="165" t="s">
        <v>278</v>
      </c>
      <c r="B283" s="165" t="e">
        <f>[1]!Tabela_NS_S_OUT[[#This Row],[FADN_REG]]&amp;[1]!Tabela_NS_S_OUT[[#This Row],[NAZWA]]</f>
        <v>#REF!</v>
      </c>
      <c r="C283" s="165" t="s">
        <v>279</v>
      </c>
      <c r="D283" s="165" t="s">
        <v>148</v>
      </c>
      <c r="E283" s="165" t="s">
        <v>126</v>
      </c>
      <c r="F283" s="166">
        <v>468.38909999999998</v>
      </c>
      <c r="G283" s="166">
        <v>11.334099999999999</v>
      </c>
      <c r="I283" s="167"/>
    </row>
    <row r="284" spans="1:9" ht="16.5" hidden="1" x14ac:dyDescent="0.3">
      <c r="A284" s="165" t="s">
        <v>278</v>
      </c>
      <c r="B284" s="165" t="e">
        <f>[1]!Tabela_NS_S_OUT[[#This Row],[FADN_REG]]&amp;[1]!Tabela_NS_S_OUT[[#This Row],[NAZWA]]</f>
        <v>#REF!</v>
      </c>
      <c r="C284" s="165" t="s">
        <v>279</v>
      </c>
      <c r="D284" s="165" t="s">
        <v>148</v>
      </c>
      <c r="E284" s="165" t="s">
        <v>127</v>
      </c>
      <c r="F284" s="166">
        <v>473.27460000000002</v>
      </c>
      <c r="G284" s="166">
        <v>11.5763</v>
      </c>
      <c r="I284" s="167"/>
    </row>
    <row r="285" spans="1:9" ht="16.5" hidden="1" x14ac:dyDescent="0.3">
      <c r="A285" s="165" t="s">
        <v>278</v>
      </c>
      <c r="B285" s="165" t="e">
        <f>[1]!Tabela_NS_S_OUT[[#This Row],[FADN_REG]]&amp;[1]!Tabela_NS_S_OUT[[#This Row],[NAZWA]]</f>
        <v>#REF!</v>
      </c>
      <c r="C285" s="165" t="s">
        <v>279</v>
      </c>
      <c r="D285" s="165" t="s">
        <v>148</v>
      </c>
      <c r="E285" s="165" t="s">
        <v>149</v>
      </c>
      <c r="F285" s="166">
        <v>520.26289999999995</v>
      </c>
      <c r="G285" s="166">
        <v>11.5275</v>
      </c>
      <c r="I285" s="167"/>
    </row>
    <row r="286" spans="1:9" ht="16.5" hidden="1" x14ac:dyDescent="0.3">
      <c r="A286" s="165" t="s">
        <v>278</v>
      </c>
      <c r="B286" s="165" t="e">
        <f>[1]!Tabela_NS_S_OUT[[#This Row],[FADN_REG]]&amp;[1]!Tabela_NS_S_OUT[[#This Row],[NAZWA]]</f>
        <v>#REF!</v>
      </c>
      <c r="C286" s="165" t="s">
        <v>279</v>
      </c>
      <c r="D286" s="165" t="s">
        <v>148</v>
      </c>
      <c r="E286" s="165" t="s">
        <v>128</v>
      </c>
      <c r="F286" s="166">
        <v>530.99239999999998</v>
      </c>
      <c r="G286" s="166">
        <v>11.5922</v>
      </c>
      <c r="I286" s="167"/>
    </row>
    <row r="287" spans="1:9" ht="16.5" hidden="1" x14ac:dyDescent="0.3">
      <c r="A287" s="165" t="s">
        <v>280</v>
      </c>
      <c r="B287" s="165" t="e">
        <f>[1]!Tabela_NS_S_OUT[[#This Row],[FADN_REG]]&amp;[1]!Tabela_NS_S_OUT[[#This Row],[NAZWA]]</f>
        <v>#REF!</v>
      </c>
      <c r="C287" s="165" t="s">
        <v>281</v>
      </c>
      <c r="D287" s="165" t="s">
        <v>148</v>
      </c>
      <c r="E287" s="165" t="s">
        <v>126</v>
      </c>
      <c r="F287" s="166">
        <v>209.04990000000001</v>
      </c>
      <c r="G287" s="166">
        <v>11.275600000000001</v>
      </c>
      <c r="I287" s="167"/>
    </row>
    <row r="288" spans="1:9" ht="16.5" hidden="1" x14ac:dyDescent="0.3">
      <c r="A288" s="165" t="s">
        <v>280</v>
      </c>
      <c r="B288" s="165" t="e">
        <f>[1]!Tabela_NS_S_OUT[[#This Row],[FADN_REG]]&amp;[1]!Tabela_NS_S_OUT[[#This Row],[NAZWA]]</f>
        <v>#REF!</v>
      </c>
      <c r="C288" s="165" t="s">
        <v>281</v>
      </c>
      <c r="D288" s="165" t="s">
        <v>148</v>
      </c>
      <c r="E288" s="165" t="s">
        <v>127</v>
      </c>
      <c r="F288" s="166">
        <v>206.7218</v>
      </c>
      <c r="G288" s="166">
        <v>11.314399999999999</v>
      </c>
      <c r="I288" s="167"/>
    </row>
    <row r="289" spans="1:9" ht="16.5" hidden="1" x14ac:dyDescent="0.3">
      <c r="A289" s="165" t="s">
        <v>280</v>
      </c>
      <c r="B289" s="165" t="e">
        <f>[1]!Tabela_NS_S_OUT[[#This Row],[FADN_REG]]&amp;[1]!Tabela_NS_S_OUT[[#This Row],[NAZWA]]</f>
        <v>#REF!</v>
      </c>
      <c r="C289" s="165" t="s">
        <v>281</v>
      </c>
      <c r="D289" s="165" t="s">
        <v>148</v>
      </c>
      <c r="E289" s="165" t="s">
        <v>149</v>
      </c>
      <c r="F289" s="166">
        <v>162.6618</v>
      </c>
      <c r="G289" s="166">
        <v>11.406700000000001</v>
      </c>
      <c r="I289" s="167"/>
    </row>
    <row r="290" spans="1:9" ht="16.5" hidden="1" x14ac:dyDescent="0.3">
      <c r="A290" s="165" t="s">
        <v>280</v>
      </c>
      <c r="B290" s="165" t="e">
        <f>[1]!Tabela_NS_S_OUT[[#This Row],[FADN_REG]]&amp;[1]!Tabela_NS_S_OUT[[#This Row],[NAZWA]]</f>
        <v>#REF!</v>
      </c>
      <c r="C290" s="165" t="s">
        <v>281</v>
      </c>
      <c r="D290" s="165" t="s">
        <v>148</v>
      </c>
      <c r="E290" s="165" t="s">
        <v>128</v>
      </c>
      <c r="F290" s="166">
        <v>157.971</v>
      </c>
      <c r="G290" s="166">
        <v>11.519299999999999</v>
      </c>
      <c r="I290" s="167"/>
    </row>
    <row r="291" spans="1:9" ht="16.5" hidden="1" x14ac:dyDescent="0.3">
      <c r="A291" s="165" t="s">
        <v>282</v>
      </c>
      <c r="B291" s="165" t="e">
        <f>[1]!Tabela_NS_S_OUT[[#This Row],[FADN_REG]]&amp;[1]!Tabela_NS_S_OUT[[#This Row],[NAZWA]]</f>
        <v>#REF!</v>
      </c>
      <c r="C291" s="165" t="s">
        <v>662</v>
      </c>
      <c r="D291" s="165" t="s">
        <v>148</v>
      </c>
      <c r="E291" s="165" t="s">
        <v>126</v>
      </c>
      <c r="F291" s="166">
        <v>225.47389999999999</v>
      </c>
      <c r="G291" s="166">
        <v>11.446300000000001</v>
      </c>
      <c r="I291" s="167"/>
    </row>
    <row r="292" spans="1:9" ht="16.5" hidden="1" x14ac:dyDescent="0.3">
      <c r="A292" s="165" t="s">
        <v>282</v>
      </c>
      <c r="B292" s="165" t="e">
        <f>[1]!Tabela_NS_S_OUT[[#This Row],[FADN_REG]]&amp;[1]!Tabela_NS_S_OUT[[#This Row],[NAZWA]]</f>
        <v>#REF!</v>
      </c>
      <c r="C292" s="165" t="s">
        <v>662</v>
      </c>
      <c r="D292" s="165" t="s">
        <v>148</v>
      </c>
      <c r="E292" s="165" t="s">
        <v>127</v>
      </c>
      <c r="F292" s="166">
        <v>258.45190000000002</v>
      </c>
      <c r="G292" s="166">
        <v>11.6892</v>
      </c>
      <c r="I292" s="167"/>
    </row>
    <row r="293" spans="1:9" ht="16.5" hidden="1" x14ac:dyDescent="0.3">
      <c r="A293" s="165" t="s">
        <v>282</v>
      </c>
      <c r="B293" s="165" t="e">
        <f>[1]!Tabela_NS_S_OUT[[#This Row],[FADN_REG]]&amp;[1]!Tabela_NS_S_OUT[[#This Row],[NAZWA]]</f>
        <v>#REF!</v>
      </c>
      <c r="C293" s="165" t="s">
        <v>662</v>
      </c>
      <c r="D293" s="165" t="s">
        <v>148</v>
      </c>
      <c r="E293" s="165" t="s">
        <v>149</v>
      </c>
      <c r="F293" s="166">
        <v>292.27050000000003</v>
      </c>
      <c r="G293" s="166">
        <v>11.5588</v>
      </c>
      <c r="I293" s="167"/>
    </row>
    <row r="294" spans="1:9" ht="16.5" hidden="1" x14ac:dyDescent="0.3">
      <c r="A294" s="165" t="s">
        <v>282</v>
      </c>
      <c r="B294" s="165" t="e">
        <f>[1]!Tabela_NS_S_OUT[[#This Row],[FADN_REG]]&amp;[1]!Tabela_NS_S_OUT[[#This Row],[NAZWA]]</f>
        <v>#REF!</v>
      </c>
      <c r="C294" s="165" t="s">
        <v>662</v>
      </c>
      <c r="D294" s="165" t="s">
        <v>148</v>
      </c>
      <c r="E294" s="165" t="s">
        <v>128</v>
      </c>
      <c r="F294" s="166">
        <v>276.65530000000001</v>
      </c>
      <c r="G294" s="166">
        <v>11.6235</v>
      </c>
      <c r="I294" s="167"/>
    </row>
    <row r="295" spans="1:9" ht="16.5" hidden="1" x14ac:dyDescent="0.3">
      <c r="A295" s="165" t="s">
        <v>283</v>
      </c>
      <c r="B295" s="165" t="e">
        <f>[1]!Tabela_NS_S_OUT[[#This Row],[FADN_REG]]&amp;[1]!Tabela_NS_S_OUT[[#This Row],[NAZWA]]</f>
        <v>#REF!</v>
      </c>
      <c r="C295" s="165" t="s">
        <v>284</v>
      </c>
      <c r="D295" s="165" t="s">
        <v>148</v>
      </c>
      <c r="E295" s="165" t="s">
        <v>126</v>
      </c>
      <c r="F295" s="166">
        <v>182.75450000000001</v>
      </c>
      <c r="G295" s="166">
        <v>11.658099999999999</v>
      </c>
      <c r="I295" s="167"/>
    </row>
    <row r="296" spans="1:9" ht="16.5" hidden="1" x14ac:dyDescent="0.3">
      <c r="A296" s="165" t="s">
        <v>283</v>
      </c>
      <c r="B296" s="165" t="e">
        <f>[1]!Tabela_NS_S_OUT[[#This Row],[FADN_REG]]&amp;[1]!Tabela_NS_S_OUT[[#This Row],[NAZWA]]</f>
        <v>#REF!</v>
      </c>
      <c r="C296" s="165" t="s">
        <v>284</v>
      </c>
      <c r="D296" s="165" t="s">
        <v>148</v>
      </c>
      <c r="E296" s="165" t="s">
        <v>127</v>
      </c>
      <c r="F296" s="166">
        <v>227.916</v>
      </c>
      <c r="G296" s="166">
        <v>11.8553</v>
      </c>
      <c r="I296" s="167"/>
    </row>
    <row r="297" spans="1:9" ht="16.5" hidden="1" x14ac:dyDescent="0.3">
      <c r="A297" s="165" t="s">
        <v>283</v>
      </c>
      <c r="B297" s="165" t="e">
        <f>[1]!Tabela_NS_S_OUT[[#This Row],[FADN_REG]]&amp;[1]!Tabela_NS_S_OUT[[#This Row],[NAZWA]]</f>
        <v>#REF!</v>
      </c>
      <c r="C297" s="165" t="s">
        <v>284</v>
      </c>
      <c r="D297" s="165" t="s">
        <v>148</v>
      </c>
      <c r="E297" s="165" t="s">
        <v>149</v>
      </c>
      <c r="F297" s="166">
        <v>191.2089</v>
      </c>
      <c r="G297" s="166">
        <v>11.6662</v>
      </c>
      <c r="I297" s="167"/>
    </row>
    <row r="298" spans="1:9" ht="16.5" hidden="1" x14ac:dyDescent="0.3">
      <c r="A298" s="165" t="s">
        <v>283</v>
      </c>
      <c r="B298" s="165" t="e">
        <f>[1]!Tabela_NS_S_OUT[[#This Row],[FADN_REG]]&amp;[1]!Tabela_NS_S_OUT[[#This Row],[NAZWA]]</f>
        <v>#REF!</v>
      </c>
      <c r="C298" s="165" t="s">
        <v>284</v>
      </c>
      <c r="D298" s="165" t="s">
        <v>148</v>
      </c>
      <c r="E298" s="165" t="s">
        <v>128</v>
      </c>
      <c r="F298" s="166">
        <v>185.7741</v>
      </c>
      <c r="G298" s="166">
        <v>11.4558</v>
      </c>
      <c r="I298" s="167"/>
    </row>
    <row r="299" spans="1:9" ht="16.5" hidden="1" x14ac:dyDescent="0.3">
      <c r="A299" s="165" t="s">
        <v>285</v>
      </c>
      <c r="B299" s="165" t="e">
        <f>[1]!Tabela_NS_S_OUT[[#This Row],[FADN_REG]]&amp;[1]!Tabela_NS_S_OUT[[#This Row],[NAZWA]]</f>
        <v>#REF!</v>
      </c>
      <c r="C299" s="165" t="s">
        <v>663</v>
      </c>
      <c r="D299" s="165" t="s">
        <v>148</v>
      </c>
      <c r="E299" s="165" t="s">
        <v>126</v>
      </c>
      <c r="F299" s="166">
        <v>244.67169999999999</v>
      </c>
      <c r="G299" s="166">
        <v>11.284700000000001</v>
      </c>
      <c r="I299" s="167"/>
    </row>
    <row r="300" spans="1:9" ht="16.5" hidden="1" x14ac:dyDescent="0.3">
      <c r="A300" s="165" t="s">
        <v>285</v>
      </c>
      <c r="B300" s="165" t="e">
        <f>[1]!Tabela_NS_S_OUT[[#This Row],[FADN_REG]]&amp;[1]!Tabela_NS_S_OUT[[#This Row],[NAZWA]]</f>
        <v>#REF!</v>
      </c>
      <c r="C300" s="165" t="s">
        <v>663</v>
      </c>
      <c r="D300" s="165" t="s">
        <v>148</v>
      </c>
      <c r="E300" s="165" t="s">
        <v>127</v>
      </c>
      <c r="F300" s="166">
        <v>276.87479999999999</v>
      </c>
      <c r="G300" s="166">
        <v>11.578799999999999</v>
      </c>
      <c r="I300" s="167"/>
    </row>
    <row r="301" spans="1:9" ht="16.5" hidden="1" x14ac:dyDescent="0.3">
      <c r="A301" s="165" t="s">
        <v>285</v>
      </c>
      <c r="B301" s="165" t="e">
        <f>[1]!Tabela_NS_S_OUT[[#This Row],[FADN_REG]]&amp;[1]!Tabela_NS_S_OUT[[#This Row],[NAZWA]]</f>
        <v>#REF!</v>
      </c>
      <c r="C301" s="165" t="s">
        <v>663</v>
      </c>
      <c r="D301" s="165" t="s">
        <v>148</v>
      </c>
      <c r="E301" s="165" t="s">
        <v>149</v>
      </c>
      <c r="F301" s="166">
        <v>295.82709999999997</v>
      </c>
      <c r="G301" s="166">
        <v>11.535</v>
      </c>
      <c r="I301" s="167"/>
    </row>
    <row r="302" spans="1:9" ht="16.5" hidden="1" x14ac:dyDescent="0.3">
      <c r="A302" s="165" t="s">
        <v>285</v>
      </c>
      <c r="B302" s="165" t="e">
        <f>[1]!Tabela_NS_S_OUT[[#This Row],[FADN_REG]]&amp;[1]!Tabela_NS_S_OUT[[#This Row],[NAZWA]]</f>
        <v>#REF!</v>
      </c>
      <c r="C302" s="165" t="s">
        <v>663</v>
      </c>
      <c r="D302" s="165" t="s">
        <v>148</v>
      </c>
      <c r="E302" s="165" t="s">
        <v>128</v>
      </c>
      <c r="F302" s="166">
        <v>308.1891</v>
      </c>
      <c r="G302" s="166">
        <v>11.605700000000001</v>
      </c>
      <c r="I302" s="167"/>
    </row>
    <row r="303" spans="1:9" ht="16.5" hidden="1" x14ac:dyDescent="0.3">
      <c r="A303" s="165" t="s">
        <v>286</v>
      </c>
      <c r="B303" s="165" t="e">
        <f>[1]!Tabela_NS_S_OUT[[#This Row],[FADN_REG]]&amp;[1]!Tabela_NS_S_OUT[[#This Row],[NAZWA]]</f>
        <v>#REF!</v>
      </c>
      <c r="C303" s="165" t="s">
        <v>664</v>
      </c>
      <c r="D303" s="165" t="s">
        <v>148</v>
      </c>
      <c r="E303" s="165" t="s">
        <v>126</v>
      </c>
      <c r="F303" s="166">
        <v>237.33920000000001</v>
      </c>
      <c r="G303" s="166">
        <v>11.355399999999999</v>
      </c>
      <c r="I303" s="167"/>
    </row>
    <row r="304" spans="1:9" ht="16.5" hidden="1" x14ac:dyDescent="0.3">
      <c r="A304" s="165" t="s">
        <v>286</v>
      </c>
      <c r="B304" s="165" t="e">
        <f>[1]!Tabela_NS_S_OUT[[#This Row],[FADN_REG]]&amp;[1]!Tabela_NS_S_OUT[[#This Row],[NAZWA]]</f>
        <v>#REF!</v>
      </c>
      <c r="C304" s="165" t="s">
        <v>664</v>
      </c>
      <c r="D304" s="165" t="s">
        <v>148</v>
      </c>
      <c r="E304" s="165" t="s">
        <v>127</v>
      </c>
      <c r="F304" s="166">
        <v>267.98970000000003</v>
      </c>
      <c r="G304" s="166">
        <v>11.4941</v>
      </c>
      <c r="I304" s="167"/>
    </row>
    <row r="305" spans="1:9" ht="16.5" hidden="1" x14ac:dyDescent="0.3">
      <c r="A305" s="165" t="s">
        <v>286</v>
      </c>
      <c r="B305" s="165" t="e">
        <f>[1]!Tabela_NS_S_OUT[[#This Row],[FADN_REG]]&amp;[1]!Tabela_NS_S_OUT[[#This Row],[NAZWA]]</f>
        <v>#REF!</v>
      </c>
      <c r="C305" s="165" t="s">
        <v>664</v>
      </c>
      <c r="D305" s="165" t="s">
        <v>148</v>
      </c>
      <c r="E305" s="165" t="s">
        <v>149</v>
      </c>
      <c r="F305" s="166">
        <v>318.69279999999998</v>
      </c>
      <c r="G305" s="166">
        <v>11.3626</v>
      </c>
      <c r="I305" s="167"/>
    </row>
    <row r="306" spans="1:9" ht="16.5" hidden="1" x14ac:dyDescent="0.3">
      <c r="A306" s="165" t="s">
        <v>286</v>
      </c>
      <c r="B306" s="165" t="e">
        <f>[1]!Tabela_NS_S_OUT[[#This Row],[FADN_REG]]&amp;[1]!Tabela_NS_S_OUT[[#This Row],[NAZWA]]</f>
        <v>#REF!</v>
      </c>
      <c r="C306" s="165" t="s">
        <v>664</v>
      </c>
      <c r="D306" s="165" t="s">
        <v>148</v>
      </c>
      <c r="E306" s="165" t="s">
        <v>128</v>
      </c>
      <c r="F306" s="166">
        <v>258.8895</v>
      </c>
      <c r="G306" s="166">
        <v>11.569599999999999</v>
      </c>
      <c r="I306" s="167"/>
    </row>
    <row r="307" spans="1:9" ht="16.5" hidden="1" x14ac:dyDescent="0.3">
      <c r="A307" s="165" t="s">
        <v>287</v>
      </c>
      <c r="B307" s="165" t="e">
        <f>[1]!Tabela_NS_S_OUT[[#This Row],[FADN_REG]]&amp;[1]!Tabela_NS_S_OUT[[#This Row],[NAZWA]]</f>
        <v>#REF!</v>
      </c>
      <c r="C307" s="165" t="s">
        <v>288</v>
      </c>
      <c r="D307" s="165" t="s">
        <v>148</v>
      </c>
      <c r="E307" s="165" t="s">
        <v>126</v>
      </c>
      <c r="F307" s="166">
        <v>169.93790000000001</v>
      </c>
      <c r="G307" s="166">
        <v>10.743399999999999</v>
      </c>
      <c r="I307" s="167"/>
    </row>
    <row r="308" spans="1:9" ht="16.5" hidden="1" x14ac:dyDescent="0.3">
      <c r="A308" s="165" t="s">
        <v>287</v>
      </c>
      <c r="B308" s="165" t="e">
        <f>[1]!Tabela_NS_S_OUT[[#This Row],[FADN_REG]]&amp;[1]!Tabela_NS_S_OUT[[#This Row],[NAZWA]]</f>
        <v>#REF!</v>
      </c>
      <c r="C308" s="165" t="s">
        <v>288</v>
      </c>
      <c r="D308" s="165" t="s">
        <v>148</v>
      </c>
      <c r="E308" s="165" t="s">
        <v>127</v>
      </c>
      <c r="F308" s="166">
        <v>146.9768</v>
      </c>
      <c r="G308" s="166">
        <v>11.574</v>
      </c>
      <c r="I308" s="167"/>
    </row>
    <row r="309" spans="1:9" ht="16.5" hidden="1" x14ac:dyDescent="0.3">
      <c r="A309" s="165" t="s">
        <v>287</v>
      </c>
      <c r="B309" s="165" t="e">
        <f>[1]!Tabela_NS_S_OUT[[#This Row],[FADN_REG]]&amp;[1]!Tabela_NS_S_OUT[[#This Row],[NAZWA]]</f>
        <v>#REF!</v>
      </c>
      <c r="C309" s="165" t="s">
        <v>288</v>
      </c>
      <c r="D309" s="165" t="s">
        <v>148</v>
      </c>
      <c r="E309" s="165" t="s">
        <v>149</v>
      </c>
      <c r="F309" s="166">
        <v>169.76240000000001</v>
      </c>
      <c r="G309" s="166">
        <v>11.5021</v>
      </c>
      <c r="I309" s="167"/>
    </row>
    <row r="310" spans="1:9" ht="16.5" hidden="1" x14ac:dyDescent="0.3">
      <c r="A310" s="165" t="s">
        <v>287</v>
      </c>
      <c r="B310" s="165" t="e">
        <f>[1]!Tabela_NS_S_OUT[[#This Row],[FADN_REG]]&amp;[1]!Tabela_NS_S_OUT[[#This Row],[NAZWA]]</f>
        <v>#REF!</v>
      </c>
      <c r="C310" s="165" t="s">
        <v>288</v>
      </c>
      <c r="D310" s="165" t="s">
        <v>148</v>
      </c>
      <c r="E310" s="165" t="s">
        <v>128</v>
      </c>
      <c r="F310" s="166">
        <v>150.84739999999999</v>
      </c>
      <c r="G310" s="166">
        <v>11.7478</v>
      </c>
      <c r="I310" s="167"/>
    </row>
    <row r="311" spans="1:9" ht="16.5" hidden="1" x14ac:dyDescent="0.3">
      <c r="A311" s="165" t="s">
        <v>289</v>
      </c>
      <c r="B311" s="165" t="e">
        <f>[1]!Tabela_NS_S_OUT[[#This Row],[FADN_REG]]&amp;[1]!Tabela_NS_S_OUT[[#This Row],[NAZWA]]</f>
        <v>#REF!</v>
      </c>
      <c r="C311" s="165" t="s">
        <v>660</v>
      </c>
      <c r="D311" s="165" t="s">
        <v>148</v>
      </c>
      <c r="E311" s="165" t="s">
        <v>126</v>
      </c>
      <c r="F311" s="166">
        <v>228.9966</v>
      </c>
      <c r="G311" s="166">
        <v>11.3492</v>
      </c>
      <c r="I311" s="167"/>
    </row>
    <row r="312" spans="1:9" ht="16.5" hidden="1" x14ac:dyDescent="0.3">
      <c r="A312" s="165" t="s">
        <v>289</v>
      </c>
      <c r="B312" s="165" t="e">
        <f>[1]!Tabela_NS_S_OUT[[#This Row],[FADN_REG]]&amp;[1]!Tabela_NS_S_OUT[[#This Row],[NAZWA]]</f>
        <v>#REF!</v>
      </c>
      <c r="C312" s="165" t="s">
        <v>660</v>
      </c>
      <c r="D312" s="165" t="s">
        <v>148</v>
      </c>
      <c r="E312" s="165" t="s">
        <v>127</v>
      </c>
      <c r="F312" s="166">
        <v>248.89240000000001</v>
      </c>
      <c r="G312" s="166">
        <v>11.5604</v>
      </c>
      <c r="I312" s="167"/>
    </row>
    <row r="313" spans="1:9" ht="16.5" hidden="1" x14ac:dyDescent="0.3">
      <c r="A313" s="165" t="s">
        <v>289</v>
      </c>
      <c r="B313" s="165" t="e">
        <f>[1]!Tabela_NS_S_OUT[[#This Row],[FADN_REG]]&amp;[1]!Tabela_NS_S_OUT[[#This Row],[NAZWA]]</f>
        <v>#REF!</v>
      </c>
      <c r="C313" s="165" t="s">
        <v>660</v>
      </c>
      <c r="D313" s="165" t="s">
        <v>148</v>
      </c>
      <c r="E313" s="165" t="s">
        <v>149</v>
      </c>
      <c r="F313" s="166">
        <v>276.25729999999999</v>
      </c>
      <c r="G313" s="166">
        <v>11.5284</v>
      </c>
      <c r="I313" s="167"/>
    </row>
    <row r="314" spans="1:9" ht="16.5" hidden="1" x14ac:dyDescent="0.3">
      <c r="A314" s="165" t="s">
        <v>289</v>
      </c>
      <c r="B314" s="165" t="e">
        <f>[1]!Tabela_NS_S_OUT[[#This Row],[FADN_REG]]&amp;[1]!Tabela_NS_S_OUT[[#This Row],[NAZWA]]</f>
        <v>#REF!</v>
      </c>
      <c r="C314" s="165" t="s">
        <v>660</v>
      </c>
      <c r="D314" s="165" t="s">
        <v>148</v>
      </c>
      <c r="E314" s="165" t="s">
        <v>128</v>
      </c>
      <c r="F314" s="166">
        <v>268.14359999999999</v>
      </c>
      <c r="G314" s="166">
        <v>11.6068</v>
      </c>
      <c r="I314" s="167"/>
    </row>
    <row r="315" spans="1:9" ht="16.5" hidden="1" x14ac:dyDescent="0.3">
      <c r="A315" s="165" t="s">
        <v>290</v>
      </c>
      <c r="B315" s="165" t="e">
        <f>[1]!Tabela_NS_S_OUT[[#This Row],[FADN_REG]]&amp;[1]!Tabela_NS_S_OUT[[#This Row],[NAZWA]]</f>
        <v>#REF!</v>
      </c>
      <c r="C315" s="165" t="s">
        <v>661</v>
      </c>
      <c r="D315" s="165" t="s">
        <v>148</v>
      </c>
      <c r="E315" s="165" t="s">
        <v>126</v>
      </c>
      <c r="F315" s="166">
        <v>226.32820000000001</v>
      </c>
      <c r="G315" s="166">
        <v>11.408799999999999</v>
      </c>
      <c r="I315" s="167"/>
    </row>
    <row r="316" spans="1:9" ht="16.5" hidden="1" x14ac:dyDescent="0.3">
      <c r="A316" s="165" t="s">
        <v>290</v>
      </c>
      <c r="B316" s="165" t="e">
        <f>[1]!Tabela_NS_S_OUT[[#This Row],[FADN_REG]]&amp;[1]!Tabela_NS_S_OUT[[#This Row],[NAZWA]]</f>
        <v>#REF!</v>
      </c>
      <c r="C316" s="165" t="s">
        <v>661</v>
      </c>
      <c r="D316" s="165" t="s">
        <v>148</v>
      </c>
      <c r="E316" s="165" t="s">
        <v>127</v>
      </c>
      <c r="F316" s="166">
        <v>250.2569</v>
      </c>
      <c r="G316" s="166">
        <v>11.575200000000001</v>
      </c>
      <c r="I316" s="167"/>
    </row>
    <row r="317" spans="1:9" ht="16.5" hidden="1" x14ac:dyDescent="0.3">
      <c r="A317" s="165" t="s">
        <v>290</v>
      </c>
      <c r="B317" s="165" t="e">
        <f>[1]!Tabela_NS_S_OUT[[#This Row],[FADN_REG]]&amp;[1]!Tabela_NS_S_OUT[[#This Row],[NAZWA]]</f>
        <v>#REF!</v>
      </c>
      <c r="C317" s="165" t="s">
        <v>661</v>
      </c>
      <c r="D317" s="165" t="s">
        <v>148</v>
      </c>
      <c r="E317" s="165" t="s">
        <v>149</v>
      </c>
      <c r="F317" s="166">
        <v>275.97919999999999</v>
      </c>
      <c r="G317" s="166">
        <v>11.545999999999999</v>
      </c>
      <c r="I317" s="167"/>
    </row>
    <row r="318" spans="1:9" ht="16.5" hidden="1" x14ac:dyDescent="0.3">
      <c r="A318" s="165" t="s">
        <v>290</v>
      </c>
      <c r="B318" s="165" t="e">
        <f>[1]!Tabela_NS_S_OUT[[#This Row],[FADN_REG]]&amp;[1]!Tabela_NS_S_OUT[[#This Row],[NAZWA]]</f>
        <v>#REF!</v>
      </c>
      <c r="C318" s="165" t="s">
        <v>661</v>
      </c>
      <c r="D318" s="165" t="s">
        <v>148</v>
      </c>
      <c r="E318" s="165" t="s">
        <v>128</v>
      </c>
      <c r="F318" s="166">
        <v>274.93759999999997</v>
      </c>
      <c r="G318" s="166">
        <v>11.6144</v>
      </c>
      <c r="I318" s="167"/>
    </row>
    <row r="319" spans="1:9" ht="16.5" hidden="1" x14ac:dyDescent="0.3">
      <c r="A319" s="165" t="s">
        <v>291</v>
      </c>
      <c r="B319" s="165" t="e">
        <f>[1]!Tabela_NS_S_OUT[[#This Row],[FADN_REG]]&amp;[1]!Tabela_NS_S_OUT[[#This Row],[NAZWA]]</f>
        <v>#REF!</v>
      </c>
      <c r="C319" s="165" t="s">
        <v>665</v>
      </c>
      <c r="D319" s="165" t="s">
        <v>148</v>
      </c>
      <c r="E319" s="165" t="s">
        <v>126</v>
      </c>
      <c r="F319" s="166">
        <v>230.31639999999999</v>
      </c>
      <c r="G319" s="166">
        <v>11.2691</v>
      </c>
      <c r="I319" s="167"/>
    </row>
    <row r="320" spans="1:9" ht="16.5" hidden="1" x14ac:dyDescent="0.3">
      <c r="A320" s="165" t="s">
        <v>291</v>
      </c>
      <c r="B320" s="165" t="e">
        <f>[1]!Tabela_NS_S_OUT[[#This Row],[FADN_REG]]&amp;[1]!Tabela_NS_S_OUT[[#This Row],[NAZWA]]</f>
        <v>#REF!</v>
      </c>
      <c r="C320" s="165" t="s">
        <v>665</v>
      </c>
      <c r="D320" s="165" t="s">
        <v>148</v>
      </c>
      <c r="E320" s="165" t="s">
        <v>127</v>
      </c>
      <c r="F320" s="166">
        <v>218.57040000000001</v>
      </c>
      <c r="G320" s="166">
        <v>11.497</v>
      </c>
      <c r="I320" s="167"/>
    </row>
    <row r="321" spans="1:9" ht="16.5" hidden="1" x14ac:dyDescent="0.3">
      <c r="A321" s="165" t="s">
        <v>291</v>
      </c>
      <c r="B321" s="165" t="e">
        <f>[1]!Tabela_NS_S_OUT[[#This Row],[FADN_REG]]&amp;[1]!Tabela_NS_S_OUT[[#This Row],[NAZWA]]</f>
        <v>#REF!</v>
      </c>
      <c r="C321" s="165" t="s">
        <v>665</v>
      </c>
      <c r="D321" s="165" t="s">
        <v>148</v>
      </c>
      <c r="E321" s="165" t="s">
        <v>149</v>
      </c>
      <c r="F321" s="166">
        <v>277.25130000000001</v>
      </c>
      <c r="G321" s="166">
        <v>11.404999999999999</v>
      </c>
      <c r="I321" s="167"/>
    </row>
    <row r="322" spans="1:9" ht="16.5" hidden="1" x14ac:dyDescent="0.3">
      <c r="A322" s="165" t="s">
        <v>291</v>
      </c>
      <c r="B322" s="165" t="e">
        <f>[1]!Tabela_NS_S_OUT[[#This Row],[FADN_REG]]&amp;[1]!Tabela_NS_S_OUT[[#This Row],[NAZWA]]</f>
        <v>#REF!</v>
      </c>
      <c r="C322" s="165" t="s">
        <v>665</v>
      </c>
      <c r="D322" s="165" t="s">
        <v>148</v>
      </c>
      <c r="E322" s="165" t="s">
        <v>128</v>
      </c>
      <c r="F322" s="166">
        <v>230.85069999999999</v>
      </c>
      <c r="G322" s="166">
        <v>11.7492</v>
      </c>
      <c r="I322" s="167"/>
    </row>
    <row r="323" spans="1:9" ht="16.5" hidden="1" x14ac:dyDescent="0.3">
      <c r="A323" s="165" t="s">
        <v>292</v>
      </c>
      <c r="B323" s="165" t="e">
        <f>[1]!Tabela_NS_S_OUT[[#This Row],[FADN_REG]]&amp;[1]!Tabela_NS_S_OUT[[#This Row],[NAZWA]]</f>
        <v>#REF!</v>
      </c>
      <c r="C323" s="165" t="s">
        <v>666</v>
      </c>
      <c r="D323" s="165" t="s">
        <v>148</v>
      </c>
      <c r="E323" s="165" t="s">
        <v>126</v>
      </c>
      <c r="F323" s="166">
        <v>233.7963</v>
      </c>
      <c r="G323" s="166">
        <v>11.265700000000001</v>
      </c>
      <c r="I323" s="167"/>
    </row>
    <row r="324" spans="1:9" ht="16.5" hidden="1" x14ac:dyDescent="0.3">
      <c r="A324" s="165" t="s">
        <v>292</v>
      </c>
      <c r="B324" s="165" t="e">
        <f>[1]!Tabela_NS_S_OUT[[#This Row],[FADN_REG]]&amp;[1]!Tabela_NS_S_OUT[[#This Row],[NAZWA]]</f>
        <v>#REF!</v>
      </c>
      <c r="C324" s="165" t="s">
        <v>666</v>
      </c>
      <c r="D324" s="165" t="s">
        <v>148</v>
      </c>
      <c r="E324" s="165" t="s">
        <v>127</v>
      </c>
      <c r="F324" s="166">
        <v>222.38050000000001</v>
      </c>
      <c r="G324" s="166">
        <v>11.5505</v>
      </c>
      <c r="I324" s="167"/>
    </row>
    <row r="325" spans="1:9" ht="16.5" hidden="1" x14ac:dyDescent="0.3">
      <c r="A325" s="165" t="s">
        <v>292</v>
      </c>
      <c r="B325" s="165" t="e">
        <f>[1]!Tabela_NS_S_OUT[[#This Row],[FADN_REG]]&amp;[1]!Tabela_NS_S_OUT[[#This Row],[NAZWA]]</f>
        <v>#REF!</v>
      </c>
      <c r="C325" s="165" t="s">
        <v>666</v>
      </c>
      <c r="D325" s="165" t="s">
        <v>148</v>
      </c>
      <c r="E325" s="165" t="s">
        <v>149</v>
      </c>
      <c r="F325" s="166">
        <v>279.00839999999999</v>
      </c>
      <c r="G325" s="166">
        <v>11.402200000000001</v>
      </c>
      <c r="I325" s="167"/>
    </row>
    <row r="326" spans="1:9" ht="16.5" hidden="1" x14ac:dyDescent="0.3">
      <c r="A326" s="165" t="s">
        <v>292</v>
      </c>
      <c r="B326" s="165" t="e">
        <f>[1]!Tabela_NS_S_OUT[[#This Row],[FADN_REG]]&amp;[1]!Tabela_NS_S_OUT[[#This Row],[NAZWA]]</f>
        <v>#REF!</v>
      </c>
      <c r="C326" s="165" t="s">
        <v>666</v>
      </c>
      <c r="D326" s="165" t="s">
        <v>148</v>
      </c>
      <c r="E326" s="165" t="s">
        <v>128</v>
      </c>
      <c r="F326" s="166">
        <v>231.83590000000001</v>
      </c>
      <c r="G326" s="166">
        <v>11.741</v>
      </c>
      <c r="I326" s="167"/>
    </row>
    <row r="327" spans="1:9" ht="16.5" hidden="1" x14ac:dyDescent="0.3">
      <c r="A327" s="165" t="s">
        <v>293</v>
      </c>
      <c r="B327" s="165" t="e">
        <f>[1]!Tabela_NS_S_OUT[[#This Row],[FADN_REG]]&amp;[1]!Tabela_NS_S_OUT[[#This Row],[NAZWA]]</f>
        <v>#REF!</v>
      </c>
      <c r="C327" s="165" t="s">
        <v>667</v>
      </c>
      <c r="D327" s="165" t="s">
        <v>148</v>
      </c>
      <c r="E327" s="165" t="s">
        <v>126</v>
      </c>
      <c r="F327" s="166">
        <v>175.33500000000001</v>
      </c>
      <c r="G327" s="166">
        <v>11.424200000000001</v>
      </c>
      <c r="I327" s="167"/>
    </row>
    <row r="328" spans="1:9" ht="16.5" hidden="1" x14ac:dyDescent="0.3">
      <c r="A328" s="165" t="s">
        <v>293</v>
      </c>
      <c r="B328" s="165" t="e">
        <f>[1]!Tabela_NS_S_OUT[[#This Row],[FADN_REG]]&amp;[1]!Tabela_NS_S_OUT[[#This Row],[NAZWA]]</f>
        <v>#REF!</v>
      </c>
      <c r="C328" s="165" t="s">
        <v>667</v>
      </c>
      <c r="D328" s="165" t="s">
        <v>148</v>
      </c>
      <c r="E328" s="165" t="s">
        <v>127</v>
      </c>
      <c r="F328" s="166">
        <v>212.64320000000001</v>
      </c>
      <c r="G328" s="166">
        <v>10.8086</v>
      </c>
      <c r="I328" s="167"/>
    </row>
    <row r="329" spans="1:9" ht="16.5" hidden="1" x14ac:dyDescent="0.3">
      <c r="A329" s="165" t="s">
        <v>293</v>
      </c>
      <c r="B329" s="165" t="e">
        <f>[1]!Tabela_NS_S_OUT[[#This Row],[FADN_REG]]&amp;[1]!Tabela_NS_S_OUT[[#This Row],[NAZWA]]</f>
        <v>#REF!</v>
      </c>
      <c r="C329" s="165" t="s">
        <v>667</v>
      </c>
      <c r="D329" s="165" t="s">
        <v>148</v>
      </c>
      <c r="E329" s="165" t="s">
        <v>149</v>
      </c>
      <c r="F329" s="166">
        <v>236.35650000000001</v>
      </c>
      <c r="G329" s="166">
        <v>11.5106</v>
      </c>
      <c r="I329" s="167"/>
    </row>
    <row r="330" spans="1:9" ht="16.5" hidden="1" x14ac:dyDescent="0.3">
      <c r="A330" s="165" t="s">
        <v>293</v>
      </c>
      <c r="B330" s="165" t="e">
        <f>[1]!Tabela_NS_S_OUT[[#This Row],[FADN_REG]]&amp;[1]!Tabela_NS_S_OUT[[#This Row],[NAZWA]]</f>
        <v>#REF!</v>
      </c>
      <c r="C330" s="165" t="s">
        <v>667</v>
      </c>
      <c r="D330" s="165" t="s">
        <v>148</v>
      </c>
      <c r="E330" s="165" t="s">
        <v>128</v>
      </c>
      <c r="F330" s="166">
        <v>205.7012</v>
      </c>
      <c r="G330" s="166">
        <v>11.609299999999999</v>
      </c>
      <c r="I330" s="167"/>
    </row>
    <row r="331" spans="1:9" ht="16.5" hidden="1" x14ac:dyDescent="0.3">
      <c r="A331" s="165" t="s">
        <v>677</v>
      </c>
      <c r="B331" s="165" t="e">
        <f>[1]!Tabela_NS_S_OUT[[#This Row],[FADN_REG]]&amp;[1]!Tabela_NS_S_OUT[[#This Row],[NAZWA]]</f>
        <v>#REF!</v>
      </c>
      <c r="C331" s="165" t="s">
        <v>678</v>
      </c>
      <c r="D331" s="165" t="s">
        <v>148</v>
      </c>
      <c r="E331" s="165" t="s">
        <v>126</v>
      </c>
      <c r="F331" s="166">
        <v>185.7166</v>
      </c>
      <c r="G331" s="166">
        <v>94.249499999999998</v>
      </c>
      <c r="I331" s="167"/>
    </row>
    <row r="332" spans="1:9" ht="16.5" hidden="1" x14ac:dyDescent="0.3">
      <c r="A332" s="165" t="s">
        <v>677</v>
      </c>
      <c r="B332" s="165" t="e">
        <f>[1]!Tabela_NS_S_OUT[[#This Row],[FADN_REG]]&amp;[1]!Tabela_NS_S_OUT[[#This Row],[NAZWA]]</f>
        <v>#REF!</v>
      </c>
      <c r="C332" s="165" t="s">
        <v>678</v>
      </c>
      <c r="D332" s="165" t="s">
        <v>148</v>
      </c>
      <c r="E332" s="165" t="s">
        <v>127</v>
      </c>
      <c r="F332" s="166">
        <v>289.64620000000002</v>
      </c>
      <c r="G332" s="166">
        <v>130.95660000000001</v>
      </c>
      <c r="I332" s="167"/>
    </row>
    <row r="333" spans="1:9" ht="16.5" hidden="1" x14ac:dyDescent="0.3">
      <c r="A333" s="165" t="s">
        <v>677</v>
      </c>
      <c r="B333" s="165" t="e">
        <f>[1]!Tabela_NS_S_OUT[[#This Row],[FADN_REG]]&amp;[1]!Tabela_NS_S_OUT[[#This Row],[NAZWA]]</f>
        <v>#REF!</v>
      </c>
      <c r="C333" s="165" t="s">
        <v>678</v>
      </c>
      <c r="D333" s="165" t="s">
        <v>148</v>
      </c>
      <c r="E333" s="165" t="s">
        <v>149</v>
      </c>
      <c r="F333" s="166">
        <v>260.8689</v>
      </c>
      <c r="G333" s="166">
        <v>107.68129999999999</v>
      </c>
      <c r="I333" s="167"/>
    </row>
    <row r="334" spans="1:9" ht="16.5" hidden="1" x14ac:dyDescent="0.3">
      <c r="A334" s="165" t="s">
        <v>677</v>
      </c>
      <c r="B334" s="165" t="e">
        <f>[1]!Tabela_NS_S_OUT[[#This Row],[FADN_REG]]&amp;[1]!Tabela_NS_S_OUT[[#This Row],[NAZWA]]</f>
        <v>#REF!</v>
      </c>
      <c r="C334" s="165" t="s">
        <v>678</v>
      </c>
      <c r="D334" s="165" t="s">
        <v>148</v>
      </c>
      <c r="E334" s="165" t="s">
        <v>128</v>
      </c>
      <c r="F334" s="166">
        <v>262.87569999999999</v>
      </c>
      <c r="G334" s="166">
        <v>125.59610000000001</v>
      </c>
      <c r="I334" s="167"/>
    </row>
    <row r="335" spans="1:9" ht="16.5" hidden="1" x14ac:dyDescent="0.3">
      <c r="A335" s="165" t="s">
        <v>679</v>
      </c>
      <c r="B335" s="165" t="e">
        <f>[1]!Tabela_NS_S_OUT[[#This Row],[FADN_REG]]&amp;[1]!Tabela_NS_S_OUT[[#This Row],[NAZWA]]</f>
        <v>#REF!</v>
      </c>
      <c r="C335" s="165" t="s">
        <v>680</v>
      </c>
      <c r="D335" s="165" t="s">
        <v>148</v>
      </c>
      <c r="E335" s="165" t="s">
        <v>126</v>
      </c>
      <c r="F335" s="166">
        <v>181.8434</v>
      </c>
      <c r="G335" s="166">
        <v>88.015600000000006</v>
      </c>
      <c r="I335" s="167"/>
    </row>
    <row r="336" spans="1:9" ht="16.5" hidden="1" x14ac:dyDescent="0.3">
      <c r="A336" s="165" t="s">
        <v>679</v>
      </c>
      <c r="B336" s="165" t="e">
        <f>[1]!Tabela_NS_S_OUT[[#This Row],[FADN_REG]]&amp;[1]!Tabela_NS_S_OUT[[#This Row],[NAZWA]]</f>
        <v>#REF!</v>
      </c>
      <c r="C336" s="165" t="s">
        <v>680</v>
      </c>
      <c r="D336" s="165" t="s">
        <v>148</v>
      </c>
      <c r="E336" s="165" t="s">
        <v>127</v>
      </c>
      <c r="F336" s="166">
        <v>261.62090000000001</v>
      </c>
      <c r="G336" s="166">
        <v>69.619500000000002</v>
      </c>
      <c r="I336" s="167"/>
    </row>
    <row r="337" spans="1:9" ht="16.5" hidden="1" x14ac:dyDescent="0.3">
      <c r="A337" s="165" t="s">
        <v>679</v>
      </c>
      <c r="B337" s="165" t="e">
        <f>[1]!Tabela_NS_S_OUT[[#This Row],[FADN_REG]]&amp;[1]!Tabela_NS_S_OUT[[#This Row],[NAZWA]]</f>
        <v>#REF!</v>
      </c>
      <c r="C337" s="165" t="s">
        <v>680</v>
      </c>
      <c r="D337" s="165" t="s">
        <v>148</v>
      </c>
      <c r="E337" s="165" t="s">
        <v>149</v>
      </c>
      <c r="F337" s="166">
        <v>240.4057</v>
      </c>
      <c r="G337" s="166">
        <v>85.1648</v>
      </c>
      <c r="I337" s="167"/>
    </row>
    <row r="338" spans="1:9" ht="16.5" hidden="1" x14ac:dyDescent="0.3">
      <c r="A338" s="165" t="s">
        <v>679</v>
      </c>
      <c r="B338" s="165" t="e">
        <f>[1]!Tabela_NS_S_OUT[[#This Row],[FADN_REG]]&amp;[1]!Tabela_NS_S_OUT[[#This Row],[NAZWA]]</f>
        <v>#REF!</v>
      </c>
      <c r="C338" s="165" t="s">
        <v>680</v>
      </c>
      <c r="D338" s="165" t="s">
        <v>148</v>
      </c>
      <c r="E338" s="165" t="s">
        <v>128</v>
      </c>
      <c r="F338" s="166">
        <v>233.33969999999999</v>
      </c>
      <c r="G338" s="166">
        <v>86.804599999999994</v>
      </c>
      <c r="I338" s="167"/>
    </row>
    <row r="339" spans="1:9" ht="16.5" hidden="1" x14ac:dyDescent="0.3">
      <c r="A339" s="165" t="s">
        <v>681</v>
      </c>
      <c r="B339" s="165" t="e">
        <f>[1]!Tabela_NS_S_OUT[[#This Row],[FADN_REG]]&amp;[1]!Tabela_NS_S_OUT[[#This Row],[NAZWA]]</f>
        <v>#REF!</v>
      </c>
      <c r="C339" s="165" t="s">
        <v>682</v>
      </c>
      <c r="D339" s="165" t="s">
        <v>148</v>
      </c>
      <c r="E339" s="165" t="s">
        <v>126</v>
      </c>
      <c r="F339" s="166">
        <v>158.3218</v>
      </c>
      <c r="G339" s="166">
        <v>83.2654</v>
      </c>
      <c r="I339" s="167"/>
    </row>
    <row r="340" spans="1:9" ht="16.5" hidden="1" x14ac:dyDescent="0.3">
      <c r="A340" s="165" t="s">
        <v>681</v>
      </c>
      <c r="B340" s="165" t="e">
        <f>[1]!Tabela_NS_S_OUT[[#This Row],[FADN_REG]]&amp;[1]!Tabela_NS_S_OUT[[#This Row],[NAZWA]]</f>
        <v>#REF!</v>
      </c>
      <c r="C340" s="165" t="s">
        <v>682</v>
      </c>
      <c r="D340" s="165" t="s">
        <v>148</v>
      </c>
      <c r="E340" s="165" t="s">
        <v>127</v>
      </c>
      <c r="F340" s="166">
        <v>213.39250000000001</v>
      </c>
      <c r="G340" s="166">
        <v>88.039000000000001</v>
      </c>
      <c r="I340" s="167"/>
    </row>
    <row r="341" spans="1:9" ht="16.5" hidden="1" x14ac:dyDescent="0.3">
      <c r="A341" s="165" t="s">
        <v>681</v>
      </c>
      <c r="B341" s="165" t="e">
        <f>[1]!Tabela_NS_S_OUT[[#This Row],[FADN_REG]]&amp;[1]!Tabela_NS_S_OUT[[#This Row],[NAZWA]]</f>
        <v>#REF!</v>
      </c>
      <c r="C341" s="165" t="s">
        <v>682</v>
      </c>
      <c r="D341" s="165" t="s">
        <v>148</v>
      </c>
      <c r="E341" s="165" t="s">
        <v>149</v>
      </c>
      <c r="F341" s="166">
        <v>183.2312</v>
      </c>
      <c r="G341" s="166">
        <v>122.4251</v>
      </c>
      <c r="I341" s="167"/>
    </row>
    <row r="342" spans="1:9" ht="16.5" hidden="1" x14ac:dyDescent="0.3">
      <c r="A342" s="165" t="s">
        <v>681</v>
      </c>
      <c r="B342" s="165" t="e">
        <f>[1]!Tabela_NS_S_OUT[[#This Row],[FADN_REG]]&amp;[1]!Tabela_NS_S_OUT[[#This Row],[NAZWA]]</f>
        <v>#REF!</v>
      </c>
      <c r="C342" s="165" t="s">
        <v>682</v>
      </c>
      <c r="D342" s="165" t="s">
        <v>148</v>
      </c>
      <c r="E342" s="165" t="s">
        <v>128</v>
      </c>
      <c r="F342" s="166">
        <v>164.84790000000001</v>
      </c>
      <c r="G342" s="166">
        <v>143.5856</v>
      </c>
      <c r="I342" s="167"/>
    </row>
    <row r="343" spans="1:9" ht="16.5" hidden="1" x14ac:dyDescent="0.3">
      <c r="A343" s="165" t="s">
        <v>294</v>
      </c>
      <c r="B343" s="165" t="e">
        <f>[1]!Tabela_NS_S_OUT[[#This Row],[FADN_REG]]&amp;[1]!Tabela_NS_S_OUT[[#This Row],[NAZWA]]</f>
        <v>#REF!</v>
      </c>
      <c r="C343" s="165" t="s">
        <v>295</v>
      </c>
      <c r="D343" s="165" t="s">
        <v>148</v>
      </c>
      <c r="E343" s="165" t="s">
        <v>126</v>
      </c>
      <c r="F343" s="166">
        <v>386.72149999999999</v>
      </c>
      <c r="G343" s="166">
        <v>48.752000000000002</v>
      </c>
      <c r="I343" s="167"/>
    </row>
    <row r="344" spans="1:9" ht="16.5" hidden="1" x14ac:dyDescent="0.3">
      <c r="A344" s="165" t="s">
        <v>294</v>
      </c>
      <c r="B344" s="165" t="e">
        <f>[1]!Tabela_NS_S_OUT[[#This Row],[FADN_REG]]&amp;[1]!Tabela_NS_S_OUT[[#This Row],[NAZWA]]</f>
        <v>#REF!</v>
      </c>
      <c r="C344" s="165" t="s">
        <v>295</v>
      </c>
      <c r="D344" s="165" t="s">
        <v>148</v>
      </c>
      <c r="E344" s="165" t="s">
        <v>127</v>
      </c>
      <c r="F344" s="166">
        <v>389.97660000000002</v>
      </c>
      <c r="G344" s="166">
        <v>41.287500000000001</v>
      </c>
      <c r="I344" s="167"/>
    </row>
    <row r="345" spans="1:9" ht="16.5" hidden="1" x14ac:dyDescent="0.3">
      <c r="A345" s="165" t="s">
        <v>294</v>
      </c>
      <c r="B345" s="165" t="e">
        <f>[1]!Tabela_NS_S_OUT[[#This Row],[FADN_REG]]&amp;[1]!Tabela_NS_S_OUT[[#This Row],[NAZWA]]</f>
        <v>#REF!</v>
      </c>
      <c r="C345" s="165" t="s">
        <v>295</v>
      </c>
      <c r="D345" s="165" t="s">
        <v>148</v>
      </c>
      <c r="E345" s="165" t="s">
        <v>149</v>
      </c>
      <c r="F345" s="166">
        <v>390.2099</v>
      </c>
      <c r="G345" s="166">
        <v>62.677700000000002</v>
      </c>
      <c r="I345" s="167"/>
    </row>
    <row r="346" spans="1:9" ht="16.5" hidden="1" x14ac:dyDescent="0.3">
      <c r="A346" s="165" t="s">
        <v>294</v>
      </c>
      <c r="B346" s="165" t="e">
        <f>[1]!Tabela_NS_S_OUT[[#This Row],[FADN_REG]]&amp;[1]!Tabela_NS_S_OUT[[#This Row],[NAZWA]]</f>
        <v>#REF!</v>
      </c>
      <c r="C346" s="165" t="s">
        <v>295</v>
      </c>
      <c r="D346" s="165" t="s">
        <v>148</v>
      </c>
      <c r="E346" s="165" t="s">
        <v>128</v>
      </c>
      <c r="F346" s="166">
        <v>256.70060000000001</v>
      </c>
      <c r="G346" s="166">
        <v>143.1397</v>
      </c>
      <c r="I346" s="167"/>
    </row>
    <row r="347" spans="1:9" ht="16.5" hidden="1" x14ac:dyDescent="0.3">
      <c r="A347" s="165" t="s">
        <v>683</v>
      </c>
      <c r="B347" s="165" t="e">
        <f>[1]!Tabela_NS_S_OUT[[#This Row],[FADN_REG]]&amp;[1]!Tabela_NS_S_OUT[[#This Row],[NAZWA]]</f>
        <v>#REF!</v>
      </c>
      <c r="C347" s="165" t="s">
        <v>684</v>
      </c>
      <c r="D347" s="165" t="s">
        <v>148</v>
      </c>
      <c r="E347" s="165" t="s">
        <v>126</v>
      </c>
      <c r="F347" s="166">
        <v>374.09140000000002</v>
      </c>
      <c r="G347" s="166">
        <v>94.427999999999997</v>
      </c>
      <c r="I347" s="167"/>
    </row>
    <row r="348" spans="1:9" ht="16.5" hidden="1" x14ac:dyDescent="0.3">
      <c r="A348" s="165" t="s">
        <v>683</v>
      </c>
      <c r="B348" s="165" t="e">
        <f>[1]!Tabela_NS_S_OUT[[#This Row],[FADN_REG]]&amp;[1]!Tabela_NS_S_OUT[[#This Row],[NAZWA]]</f>
        <v>#REF!</v>
      </c>
      <c r="C348" s="165" t="s">
        <v>684</v>
      </c>
      <c r="D348" s="165" t="s">
        <v>148</v>
      </c>
      <c r="E348" s="165" t="s">
        <v>127</v>
      </c>
      <c r="F348" s="166">
        <v>259.37630000000001</v>
      </c>
      <c r="G348" s="166">
        <v>78.422499999999999</v>
      </c>
      <c r="I348" s="167"/>
    </row>
    <row r="349" spans="1:9" ht="16.5" hidden="1" x14ac:dyDescent="0.3">
      <c r="A349" s="165" t="s">
        <v>683</v>
      </c>
      <c r="B349" s="165" t="e">
        <f>[1]!Tabela_NS_S_OUT[[#This Row],[FADN_REG]]&amp;[1]!Tabela_NS_S_OUT[[#This Row],[NAZWA]]</f>
        <v>#REF!</v>
      </c>
      <c r="C349" s="165" t="s">
        <v>684</v>
      </c>
      <c r="D349" s="165" t="s">
        <v>148</v>
      </c>
      <c r="E349" s="165" t="s">
        <v>149</v>
      </c>
      <c r="F349" s="166">
        <v>320.25</v>
      </c>
      <c r="G349" s="166">
        <v>92.884200000000007</v>
      </c>
      <c r="I349" s="167"/>
    </row>
    <row r="350" spans="1:9" ht="16.5" hidden="1" x14ac:dyDescent="0.3">
      <c r="A350" s="165" t="s">
        <v>683</v>
      </c>
      <c r="B350" s="165" t="e">
        <f>[1]!Tabela_NS_S_OUT[[#This Row],[FADN_REG]]&amp;[1]!Tabela_NS_S_OUT[[#This Row],[NAZWA]]</f>
        <v>#REF!</v>
      </c>
      <c r="C350" s="165" t="s">
        <v>684</v>
      </c>
      <c r="D350" s="165" t="s">
        <v>148</v>
      </c>
      <c r="E350" s="165" t="s">
        <v>128</v>
      </c>
      <c r="F350" s="166">
        <v>290.63549999999998</v>
      </c>
      <c r="G350" s="166">
        <v>76.152199999999993</v>
      </c>
      <c r="I350" s="167"/>
    </row>
    <row r="351" spans="1:9" ht="16.5" hidden="1" x14ac:dyDescent="0.3">
      <c r="A351" s="165" t="s">
        <v>296</v>
      </c>
      <c r="B351" s="165" t="e">
        <f>[1]!Tabela_NS_S_OUT[[#This Row],[FADN_REG]]&amp;[1]!Tabela_NS_S_OUT[[#This Row],[NAZWA]]</f>
        <v>#REF!</v>
      </c>
      <c r="C351" s="165" t="s">
        <v>297</v>
      </c>
      <c r="D351" s="165" t="s">
        <v>148</v>
      </c>
      <c r="E351" s="165" t="s">
        <v>126</v>
      </c>
      <c r="F351" s="166">
        <v>206.17429999999999</v>
      </c>
      <c r="G351" s="166">
        <v>195.43969999999999</v>
      </c>
      <c r="I351" s="167"/>
    </row>
    <row r="352" spans="1:9" ht="16.5" hidden="1" x14ac:dyDescent="0.3">
      <c r="A352" s="165" t="s">
        <v>296</v>
      </c>
      <c r="B352" s="165" t="e">
        <f>[1]!Tabela_NS_S_OUT[[#This Row],[FADN_REG]]&amp;[1]!Tabela_NS_S_OUT[[#This Row],[NAZWA]]</f>
        <v>#REF!</v>
      </c>
      <c r="C352" s="165" t="s">
        <v>297</v>
      </c>
      <c r="D352" s="165" t="s">
        <v>148</v>
      </c>
      <c r="E352" s="165" t="s">
        <v>127</v>
      </c>
      <c r="F352" s="166">
        <v>202.60550000000001</v>
      </c>
      <c r="G352" s="166">
        <v>216.61680000000001</v>
      </c>
      <c r="I352" s="167"/>
    </row>
    <row r="353" spans="1:9" ht="16.5" hidden="1" x14ac:dyDescent="0.3">
      <c r="A353" s="165" t="s">
        <v>296</v>
      </c>
      <c r="B353" s="165" t="e">
        <f>[1]!Tabela_NS_S_OUT[[#This Row],[FADN_REG]]&amp;[1]!Tabela_NS_S_OUT[[#This Row],[NAZWA]]</f>
        <v>#REF!</v>
      </c>
      <c r="C353" s="165" t="s">
        <v>297</v>
      </c>
      <c r="D353" s="165" t="s">
        <v>148</v>
      </c>
      <c r="E353" s="165" t="s">
        <v>149</v>
      </c>
      <c r="F353" s="166">
        <v>191.40770000000001</v>
      </c>
      <c r="G353" s="166">
        <v>192.05619999999999</v>
      </c>
      <c r="I353" s="167"/>
    </row>
    <row r="354" spans="1:9" ht="16.5" hidden="1" x14ac:dyDescent="0.3">
      <c r="A354" s="165" t="s">
        <v>296</v>
      </c>
      <c r="B354" s="165" t="e">
        <f>[1]!Tabela_NS_S_OUT[[#This Row],[FADN_REG]]&amp;[1]!Tabela_NS_S_OUT[[#This Row],[NAZWA]]</f>
        <v>#REF!</v>
      </c>
      <c r="C354" s="165" t="s">
        <v>297</v>
      </c>
      <c r="D354" s="165" t="s">
        <v>148</v>
      </c>
      <c r="E354" s="165" t="s">
        <v>128</v>
      </c>
      <c r="F354" s="166">
        <v>193.8784</v>
      </c>
      <c r="G354" s="166">
        <v>183.8638</v>
      </c>
      <c r="I354" s="167"/>
    </row>
    <row r="355" spans="1:9" ht="16.5" hidden="1" x14ac:dyDescent="0.3">
      <c r="A355" s="165" t="s">
        <v>685</v>
      </c>
      <c r="B355" s="165" t="e">
        <f>[1]!Tabela_NS_S_OUT[[#This Row],[FADN_REG]]&amp;[1]!Tabela_NS_S_OUT[[#This Row],[NAZWA]]</f>
        <v>#REF!</v>
      </c>
      <c r="C355" s="165" t="s">
        <v>686</v>
      </c>
      <c r="D355" s="165" t="s">
        <v>148</v>
      </c>
      <c r="E355" s="165" t="s">
        <v>126</v>
      </c>
      <c r="F355" s="166">
        <v>286.96850000000001</v>
      </c>
      <c r="G355" s="166">
        <v>89.240200000000002</v>
      </c>
      <c r="I355" s="167"/>
    </row>
    <row r="356" spans="1:9" ht="16.5" hidden="1" x14ac:dyDescent="0.3">
      <c r="A356" s="165" t="s">
        <v>685</v>
      </c>
      <c r="B356" s="165" t="e">
        <f>[1]!Tabela_NS_S_OUT[[#This Row],[FADN_REG]]&amp;[1]!Tabela_NS_S_OUT[[#This Row],[NAZWA]]</f>
        <v>#REF!</v>
      </c>
      <c r="C356" s="165" t="s">
        <v>686</v>
      </c>
      <c r="D356" s="165" t="s">
        <v>148</v>
      </c>
      <c r="E356" s="165" t="s">
        <v>127</v>
      </c>
      <c r="F356" s="166">
        <v>309.74459999999999</v>
      </c>
      <c r="G356" s="166">
        <v>60.027099999999997</v>
      </c>
      <c r="I356" s="167"/>
    </row>
    <row r="357" spans="1:9" ht="16.5" hidden="1" x14ac:dyDescent="0.3">
      <c r="A357" s="165" t="s">
        <v>685</v>
      </c>
      <c r="B357" s="165" t="e">
        <f>[1]!Tabela_NS_S_OUT[[#This Row],[FADN_REG]]&amp;[1]!Tabela_NS_S_OUT[[#This Row],[NAZWA]]</f>
        <v>#REF!</v>
      </c>
      <c r="C357" s="165" t="s">
        <v>686</v>
      </c>
      <c r="D357" s="165" t="s">
        <v>148</v>
      </c>
      <c r="E357" s="165" t="s">
        <v>149</v>
      </c>
      <c r="F357" s="166">
        <v>287.55509999999998</v>
      </c>
      <c r="G357" s="166">
        <v>65.478899999999996</v>
      </c>
      <c r="I357" s="167"/>
    </row>
    <row r="358" spans="1:9" ht="16.5" hidden="1" x14ac:dyDescent="0.3">
      <c r="A358" s="165" t="s">
        <v>685</v>
      </c>
      <c r="B358" s="165" t="e">
        <f>[1]!Tabela_NS_S_OUT[[#This Row],[FADN_REG]]&amp;[1]!Tabela_NS_S_OUT[[#This Row],[NAZWA]]</f>
        <v>#REF!</v>
      </c>
      <c r="C358" s="165" t="s">
        <v>686</v>
      </c>
      <c r="D358" s="165" t="s">
        <v>148</v>
      </c>
      <c r="E358" s="165" t="s">
        <v>128</v>
      </c>
      <c r="F358" s="166">
        <v>273.28219999999999</v>
      </c>
      <c r="G358" s="166">
        <v>87.661500000000004</v>
      </c>
      <c r="I358" s="167"/>
    </row>
    <row r="359" spans="1:9" ht="16.5" hidden="1" x14ac:dyDescent="0.3">
      <c r="A359" s="165" t="s">
        <v>298</v>
      </c>
      <c r="B359" s="165" t="e">
        <f>[1]!Tabela_NS_S_OUT[[#This Row],[FADN_REG]]&amp;[1]!Tabela_NS_S_OUT[[#This Row],[NAZWA]]</f>
        <v>#REF!</v>
      </c>
      <c r="C359" s="165" t="s">
        <v>299</v>
      </c>
      <c r="D359" s="165" t="s">
        <v>148</v>
      </c>
      <c r="E359" s="165" t="s">
        <v>126</v>
      </c>
      <c r="F359" s="166">
        <v>146.03270000000001</v>
      </c>
      <c r="G359" s="166">
        <v>143.33600000000001</v>
      </c>
      <c r="I359" s="167"/>
    </row>
    <row r="360" spans="1:9" ht="16.5" hidden="1" x14ac:dyDescent="0.3">
      <c r="A360" s="165" t="s">
        <v>298</v>
      </c>
      <c r="B360" s="165" t="e">
        <f>[1]!Tabela_NS_S_OUT[[#This Row],[FADN_REG]]&amp;[1]!Tabela_NS_S_OUT[[#This Row],[NAZWA]]</f>
        <v>#REF!</v>
      </c>
      <c r="C360" s="165" t="s">
        <v>299</v>
      </c>
      <c r="D360" s="165" t="s">
        <v>148</v>
      </c>
      <c r="E360" s="165" t="s">
        <v>127</v>
      </c>
      <c r="F360" s="166">
        <v>141.3289</v>
      </c>
      <c r="G360" s="166">
        <v>144.52850000000001</v>
      </c>
      <c r="I360" s="167"/>
    </row>
    <row r="361" spans="1:9" ht="16.5" hidden="1" x14ac:dyDescent="0.3">
      <c r="A361" s="165" t="s">
        <v>298</v>
      </c>
      <c r="B361" s="165" t="e">
        <f>[1]!Tabela_NS_S_OUT[[#This Row],[FADN_REG]]&amp;[1]!Tabela_NS_S_OUT[[#This Row],[NAZWA]]</f>
        <v>#REF!</v>
      </c>
      <c r="C361" s="165" t="s">
        <v>299</v>
      </c>
      <c r="D361" s="165" t="s">
        <v>148</v>
      </c>
      <c r="E361" s="165" t="s">
        <v>149</v>
      </c>
      <c r="F361" s="166">
        <v>153.0067</v>
      </c>
      <c r="G361" s="166">
        <v>142.9126</v>
      </c>
      <c r="I361" s="167"/>
    </row>
    <row r="362" spans="1:9" ht="16.5" hidden="1" x14ac:dyDescent="0.3">
      <c r="A362" s="165" t="s">
        <v>298</v>
      </c>
      <c r="B362" s="165" t="e">
        <f>[1]!Tabela_NS_S_OUT[[#This Row],[FADN_REG]]&amp;[1]!Tabela_NS_S_OUT[[#This Row],[NAZWA]]</f>
        <v>#REF!</v>
      </c>
      <c r="C362" s="165" t="s">
        <v>299</v>
      </c>
      <c r="D362" s="165" t="s">
        <v>148</v>
      </c>
      <c r="E362" s="165" t="s">
        <v>128</v>
      </c>
      <c r="F362" s="166">
        <v>133.86199999999999</v>
      </c>
      <c r="G362" s="166">
        <v>138.3503</v>
      </c>
      <c r="I362" s="167"/>
    </row>
    <row r="363" spans="1:9" ht="16.5" hidden="1" x14ac:dyDescent="0.3">
      <c r="A363" s="165" t="s">
        <v>687</v>
      </c>
      <c r="B363" s="165" t="e">
        <f>[1]!Tabela_NS_S_OUT[[#This Row],[FADN_REG]]&amp;[1]!Tabela_NS_S_OUT[[#This Row],[NAZWA]]</f>
        <v>#REF!</v>
      </c>
      <c r="C363" s="165" t="s">
        <v>311</v>
      </c>
      <c r="D363" s="165" t="s">
        <v>148</v>
      </c>
      <c r="E363" s="165" t="s">
        <v>126</v>
      </c>
      <c r="F363" s="166">
        <v>85.871600000000001</v>
      </c>
      <c r="G363" s="166">
        <v>102.119</v>
      </c>
      <c r="I363" s="167"/>
    </row>
    <row r="364" spans="1:9" ht="16.5" hidden="1" x14ac:dyDescent="0.3">
      <c r="A364" s="165" t="s">
        <v>687</v>
      </c>
      <c r="B364" s="165" t="e">
        <f>[1]!Tabela_NS_S_OUT[[#This Row],[FADN_REG]]&amp;[1]!Tabela_NS_S_OUT[[#This Row],[NAZWA]]</f>
        <v>#REF!</v>
      </c>
      <c r="C364" s="165" t="s">
        <v>311</v>
      </c>
      <c r="D364" s="165" t="s">
        <v>148</v>
      </c>
      <c r="E364" s="165" t="s">
        <v>127</v>
      </c>
      <c r="F364" s="166">
        <v>85.092600000000004</v>
      </c>
      <c r="G364" s="166">
        <v>110.62949999999999</v>
      </c>
      <c r="I364" s="167"/>
    </row>
    <row r="365" spans="1:9" ht="16.5" hidden="1" x14ac:dyDescent="0.3">
      <c r="A365" s="165" t="s">
        <v>687</v>
      </c>
      <c r="B365" s="165" t="e">
        <f>[1]!Tabela_NS_S_OUT[[#This Row],[FADN_REG]]&amp;[1]!Tabela_NS_S_OUT[[#This Row],[NAZWA]]</f>
        <v>#REF!</v>
      </c>
      <c r="C365" s="165" t="s">
        <v>311</v>
      </c>
      <c r="D365" s="165" t="s">
        <v>148</v>
      </c>
      <c r="E365" s="165" t="s">
        <v>149</v>
      </c>
      <c r="F365" s="166">
        <v>88.649299999999997</v>
      </c>
      <c r="G365" s="166">
        <v>126.9554</v>
      </c>
      <c r="I365" s="167"/>
    </row>
    <row r="366" spans="1:9" ht="16.5" hidden="1" x14ac:dyDescent="0.3">
      <c r="A366" s="165" t="s">
        <v>687</v>
      </c>
      <c r="B366" s="165" t="e">
        <f>[1]!Tabela_NS_S_OUT[[#This Row],[FADN_REG]]&amp;[1]!Tabela_NS_S_OUT[[#This Row],[NAZWA]]</f>
        <v>#REF!</v>
      </c>
      <c r="C366" s="165" t="s">
        <v>311</v>
      </c>
      <c r="D366" s="165" t="s">
        <v>148</v>
      </c>
      <c r="E366" s="165" t="s">
        <v>128</v>
      </c>
      <c r="F366" s="166">
        <v>54.807600000000001</v>
      </c>
      <c r="G366" s="166">
        <v>175.36789999999999</v>
      </c>
      <c r="I366" s="167"/>
    </row>
    <row r="367" spans="1:9" ht="16.5" hidden="1" x14ac:dyDescent="0.3">
      <c r="A367" s="165" t="s">
        <v>300</v>
      </c>
      <c r="B367" s="165" t="e">
        <f>[1]!Tabela_NS_S_OUT[[#This Row],[FADN_REG]]&amp;[1]!Tabela_NS_S_OUT[[#This Row],[NAZWA]]</f>
        <v>#REF!</v>
      </c>
      <c r="C367" s="165" t="s">
        <v>301</v>
      </c>
      <c r="D367" s="165" t="s">
        <v>148</v>
      </c>
      <c r="E367" s="165" t="s">
        <v>126</v>
      </c>
      <c r="F367" s="166">
        <v>153.15289999999999</v>
      </c>
      <c r="G367" s="166">
        <v>61.842599999999997</v>
      </c>
      <c r="I367" s="167"/>
    </row>
    <row r="368" spans="1:9" ht="16.5" hidden="1" x14ac:dyDescent="0.3">
      <c r="A368" s="165" t="s">
        <v>300</v>
      </c>
      <c r="B368" s="165" t="e">
        <f>[1]!Tabela_NS_S_OUT[[#This Row],[FADN_REG]]&amp;[1]!Tabela_NS_S_OUT[[#This Row],[NAZWA]]</f>
        <v>#REF!</v>
      </c>
      <c r="C368" s="165" t="s">
        <v>301</v>
      </c>
      <c r="D368" s="165" t="s">
        <v>148</v>
      </c>
      <c r="E368" s="165" t="s">
        <v>127</v>
      </c>
      <c r="F368" s="166">
        <v>163.7731</v>
      </c>
      <c r="G368" s="166">
        <v>63.656500000000001</v>
      </c>
      <c r="I368" s="167"/>
    </row>
    <row r="369" spans="1:9" ht="16.5" hidden="1" x14ac:dyDescent="0.3">
      <c r="A369" s="165" t="s">
        <v>300</v>
      </c>
      <c r="B369" s="165" t="e">
        <f>[1]!Tabela_NS_S_OUT[[#This Row],[FADN_REG]]&amp;[1]!Tabela_NS_S_OUT[[#This Row],[NAZWA]]</f>
        <v>#REF!</v>
      </c>
      <c r="C369" s="165" t="s">
        <v>301</v>
      </c>
      <c r="D369" s="165" t="s">
        <v>148</v>
      </c>
      <c r="E369" s="165" t="s">
        <v>149</v>
      </c>
      <c r="F369" s="166">
        <v>161.83250000000001</v>
      </c>
      <c r="G369" s="166">
        <v>122.4</v>
      </c>
      <c r="I369" s="167"/>
    </row>
    <row r="370" spans="1:9" ht="16.5" hidden="1" x14ac:dyDescent="0.3">
      <c r="A370" s="165" t="s">
        <v>300</v>
      </c>
      <c r="B370" s="165" t="e">
        <f>[1]!Tabela_NS_S_OUT[[#This Row],[FADN_REG]]&amp;[1]!Tabela_NS_S_OUT[[#This Row],[NAZWA]]</f>
        <v>#REF!</v>
      </c>
      <c r="C370" s="165" t="s">
        <v>301</v>
      </c>
      <c r="D370" s="165" t="s">
        <v>148</v>
      </c>
      <c r="E370" s="165" t="s">
        <v>128</v>
      </c>
      <c r="F370" s="166">
        <v>164.59020000000001</v>
      </c>
      <c r="G370" s="166">
        <v>108.21510000000001</v>
      </c>
      <c r="I370" s="167"/>
    </row>
    <row r="371" spans="1:9" ht="16.5" hidden="1" x14ac:dyDescent="0.3">
      <c r="A371" s="165" t="s">
        <v>302</v>
      </c>
      <c r="B371" s="165" t="e">
        <f>[1]!Tabela_NS_S_OUT[[#This Row],[FADN_REG]]&amp;[1]!Tabela_NS_S_OUT[[#This Row],[NAZWA]]</f>
        <v>#REF!</v>
      </c>
      <c r="C371" s="165" t="s">
        <v>303</v>
      </c>
      <c r="D371" s="165" t="s">
        <v>148</v>
      </c>
      <c r="E371" s="165" t="s">
        <v>126</v>
      </c>
      <c r="F371" s="166">
        <v>390.7199</v>
      </c>
      <c r="G371" s="166">
        <v>90.557900000000004</v>
      </c>
      <c r="I371" s="167"/>
    </row>
    <row r="372" spans="1:9" ht="16.5" hidden="1" x14ac:dyDescent="0.3">
      <c r="A372" s="165" t="s">
        <v>302</v>
      </c>
      <c r="B372" s="165" t="e">
        <f>[1]!Tabela_NS_S_OUT[[#This Row],[FADN_REG]]&amp;[1]!Tabela_NS_S_OUT[[#This Row],[NAZWA]]</f>
        <v>#REF!</v>
      </c>
      <c r="C372" s="165" t="s">
        <v>303</v>
      </c>
      <c r="D372" s="165" t="s">
        <v>148</v>
      </c>
      <c r="E372" s="165" t="s">
        <v>127</v>
      </c>
      <c r="F372" s="166">
        <v>363.03550000000001</v>
      </c>
      <c r="G372" s="166">
        <v>79.393000000000001</v>
      </c>
      <c r="I372" s="167"/>
    </row>
    <row r="373" spans="1:9" ht="16.5" hidden="1" x14ac:dyDescent="0.3">
      <c r="A373" s="165" t="s">
        <v>302</v>
      </c>
      <c r="B373" s="165" t="e">
        <f>[1]!Tabela_NS_S_OUT[[#This Row],[FADN_REG]]&amp;[1]!Tabela_NS_S_OUT[[#This Row],[NAZWA]]</f>
        <v>#REF!</v>
      </c>
      <c r="C373" s="165" t="s">
        <v>303</v>
      </c>
      <c r="D373" s="165" t="s">
        <v>148</v>
      </c>
      <c r="E373" s="165" t="s">
        <v>149</v>
      </c>
      <c r="F373" s="166">
        <v>387.6071</v>
      </c>
      <c r="G373" s="166">
        <v>87.577500000000001</v>
      </c>
      <c r="I373" s="167"/>
    </row>
    <row r="374" spans="1:9" ht="16.5" hidden="1" x14ac:dyDescent="0.3">
      <c r="A374" s="165" t="s">
        <v>302</v>
      </c>
      <c r="B374" s="165" t="e">
        <f>[1]!Tabela_NS_S_OUT[[#This Row],[FADN_REG]]&amp;[1]!Tabela_NS_S_OUT[[#This Row],[NAZWA]]</f>
        <v>#REF!</v>
      </c>
      <c r="C374" s="165" t="s">
        <v>303</v>
      </c>
      <c r="D374" s="165" t="s">
        <v>148</v>
      </c>
      <c r="E374" s="165" t="s">
        <v>128</v>
      </c>
      <c r="F374" s="166">
        <v>365.45670000000001</v>
      </c>
      <c r="G374" s="166">
        <v>75.333600000000004</v>
      </c>
      <c r="I374" s="167"/>
    </row>
    <row r="375" spans="1:9" ht="16.5" hidden="1" x14ac:dyDescent="0.3">
      <c r="A375" s="165" t="s">
        <v>304</v>
      </c>
      <c r="B375" s="165" t="e">
        <f>[1]!Tabela_NS_S_OUT[[#This Row],[FADN_REG]]&amp;[1]!Tabela_NS_S_OUT[[#This Row],[NAZWA]]</f>
        <v>#REF!</v>
      </c>
      <c r="C375" s="165" t="s">
        <v>305</v>
      </c>
      <c r="D375" s="165" t="s">
        <v>148</v>
      </c>
      <c r="E375" s="165" t="s">
        <v>126</v>
      </c>
      <c r="F375" s="166">
        <v>95.266499999999994</v>
      </c>
      <c r="G375" s="166">
        <v>287.791</v>
      </c>
      <c r="I375" s="167"/>
    </row>
    <row r="376" spans="1:9" ht="16.5" hidden="1" x14ac:dyDescent="0.3">
      <c r="A376" s="165" t="s">
        <v>304</v>
      </c>
      <c r="B376" s="165" t="e">
        <f>[1]!Tabela_NS_S_OUT[[#This Row],[FADN_REG]]&amp;[1]!Tabela_NS_S_OUT[[#This Row],[NAZWA]]</f>
        <v>#REF!</v>
      </c>
      <c r="C376" s="165" t="s">
        <v>305</v>
      </c>
      <c r="D376" s="165" t="s">
        <v>148</v>
      </c>
      <c r="E376" s="165" t="s">
        <v>127</v>
      </c>
      <c r="F376" s="166">
        <v>165.99</v>
      </c>
      <c r="G376" s="166">
        <v>80.659599999999998</v>
      </c>
      <c r="I376" s="167"/>
    </row>
    <row r="377" spans="1:9" ht="16.5" hidden="1" x14ac:dyDescent="0.3">
      <c r="A377" s="165" t="s">
        <v>304</v>
      </c>
      <c r="B377" s="165" t="e">
        <f>[1]!Tabela_NS_S_OUT[[#This Row],[FADN_REG]]&amp;[1]!Tabela_NS_S_OUT[[#This Row],[NAZWA]]</f>
        <v>#REF!</v>
      </c>
      <c r="C377" s="165" t="s">
        <v>305</v>
      </c>
      <c r="D377" s="165" t="s">
        <v>148</v>
      </c>
      <c r="E377" s="165" t="s">
        <v>149</v>
      </c>
      <c r="F377" s="166">
        <v>204.22630000000001</v>
      </c>
      <c r="G377" s="166">
        <v>106.10809999999999</v>
      </c>
      <c r="I377" s="167"/>
    </row>
    <row r="378" spans="1:9" ht="16.5" hidden="1" x14ac:dyDescent="0.3">
      <c r="A378" s="165" t="s">
        <v>304</v>
      </c>
      <c r="B378" s="165" t="e">
        <f>[1]!Tabela_NS_S_OUT[[#This Row],[FADN_REG]]&amp;[1]!Tabela_NS_S_OUT[[#This Row],[NAZWA]]</f>
        <v>#REF!</v>
      </c>
      <c r="C378" s="165" t="s">
        <v>305</v>
      </c>
      <c r="D378" s="165" t="s">
        <v>148</v>
      </c>
      <c r="E378" s="165" t="s">
        <v>128</v>
      </c>
      <c r="F378" s="166">
        <v>210.76249999999999</v>
      </c>
      <c r="G378" s="166">
        <v>82.005700000000004</v>
      </c>
      <c r="I378" s="167"/>
    </row>
    <row r="379" spans="1:9" ht="16.5" hidden="1" x14ac:dyDescent="0.3">
      <c r="A379" s="165" t="s">
        <v>306</v>
      </c>
      <c r="B379" s="165" t="e">
        <f>[1]!Tabela_NS_S_OUT[[#This Row],[FADN_REG]]&amp;[1]!Tabela_NS_S_OUT[[#This Row],[NAZWA]]</f>
        <v>#REF!</v>
      </c>
      <c r="C379" s="165" t="s">
        <v>307</v>
      </c>
      <c r="D379" s="165" t="s">
        <v>148</v>
      </c>
      <c r="E379" s="165" t="s">
        <v>126</v>
      </c>
      <c r="F379" s="166">
        <v>298.21350000000001</v>
      </c>
      <c r="G379" s="166">
        <v>83.009900000000002</v>
      </c>
      <c r="I379" s="167"/>
    </row>
    <row r="380" spans="1:9" ht="16.5" hidden="1" x14ac:dyDescent="0.3">
      <c r="A380" s="165" t="s">
        <v>306</v>
      </c>
      <c r="B380" s="165" t="e">
        <f>[1]!Tabela_NS_S_OUT[[#This Row],[FADN_REG]]&amp;[1]!Tabela_NS_S_OUT[[#This Row],[NAZWA]]</f>
        <v>#REF!</v>
      </c>
      <c r="C380" s="165" t="s">
        <v>307</v>
      </c>
      <c r="D380" s="165" t="s">
        <v>148</v>
      </c>
      <c r="E380" s="165" t="s">
        <v>127</v>
      </c>
      <c r="F380" s="166">
        <v>287.55430000000001</v>
      </c>
      <c r="G380" s="166">
        <v>58.6327</v>
      </c>
      <c r="I380" s="167"/>
    </row>
    <row r="381" spans="1:9" ht="16.5" hidden="1" x14ac:dyDescent="0.3">
      <c r="A381" s="165" t="s">
        <v>306</v>
      </c>
      <c r="B381" s="165" t="e">
        <f>[1]!Tabela_NS_S_OUT[[#This Row],[FADN_REG]]&amp;[1]!Tabela_NS_S_OUT[[#This Row],[NAZWA]]</f>
        <v>#REF!</v>
      </c>
      <c r="C381" s="165" t="s">
        <v>307</v>
      </c>
      <c r="D381" s="165" t="s">
        <v>148</v>
      </c>
      <c r="E381" s="165" t="s">
        <v>149</v>
      </c>
      <c r="F381" s="166">
        <v>237.41239999999999</v>
      </c>
      <c r="G381" s="166">
        <v>79.403099999999995</v>
      </c>
      <c r="I381" s="167"/>
    </row>
    <row r="382" spans="1:9" ht="16.5" hidden="1" x14ac:dyDescent="0.3">
      <c r="A382" s="165" t="s">
        <v>306</v>
      </c>
      <c r="B382" s="165" t="e">
        <f>[1]!Tabela_NS_S_OUT[[#This Row],[FADN_REG]]&amp;[1]!Tabela_NS_S_OUT[[#This Row],[NAZWA]]</f>
        <v>#REF!</v>
      </c>
      <c r="C382" s="165" t="s">
        <v>307</v>
      </c>
      <c r="D382" s="165" t="s">
        <v>148</v>
      </c>
      <c r="E382" s="165" t="s">
        <v>128</v>
      </c>
      <c r="F382" s="166">
        <v>235.1352</v>
      </c>
      <c r="G382" s="166">
        <v>81.754999999999995</v>
      </c>
      <c r="I382" s="167"/>
    </row>
    <row r="383" spans="1:9" ht="16.5" hidden="1" x14ac:dyDescent="0.3">
      <c r="A383" s="165" t="s">
        <v>308</v>
      </c>
      <c r="B383" s="165" t="e">
        <f>[1]!Tabela_NS_S_OUT[[#This Row],[FADN_REG]]&amp;[1]!Tabela_NS_S_OUT[[#This Row],[NAZWA]]</f>
        <v>#REF!</v>
      </c>
      <c r="C383" s="165" t="s">
        <v>309</v>
      </c>
      <c r="D383" s="165" t="s">
        <v>148</v>
      </c>
      <c r="E383" s="165" t="s">
        <v>126</v>
      </c>
      <c r="F383" s="166">
        <v>284.5616</v>
      </c>
      <c r="G383" s="166">
        <v>91.180800000000005</v>
      </c>
      <c r="I383" s="167"/>
    </row>
    <row r="384" spans="1:9" ht="16.5" hidden="1" x14ac:dyDescent="0.3">
      <c r="A384" s="165" t="s">
        <v>308</v>
      </c>
      <c r="B384" s="165" t="e">
        <f>[1]!Tabela_NS_S_OUT[[#This Row],[FADN_REG]]&amp;[1]!Tabela_NS_S_OUT[[#This Row],[NAZWA]]</f>
        <v>#REF!</v>
      </c>
      <c r="C384" s="165" t="s">
        <v>309</v>
      </c>
      <c r="D384" s="165" t="s">
        <v>148</v>
      </c>
      <c r="E384" s="165" t="s">
        <v>127</v>
      </c>
      <c r="F384" s="166">
        <v>346.73169999999999</v>
      </c>
      <c r="G384" s="166">
        <v>62.223999999999997</v>
      </c>
      <c r="I384" s="167"/>
    </row>
    <row r="385" spans="1:9" ht="16.5" hidden="1" x14ac:dyDescent="0.3">
      <c r="A385" s="165" t="s">
        <v>308</v>
      </c>
      <c r="B385" s="165" t="e">
        <f>[1]!Tabela_NS_S_OUT[[#This Row],[FADN_REG]]&amp;[1]!Tabela_NS_S_OUT[[#This Row],[NAZWA]]</f>
        <v>#REF!</v>
      </c>
      <c r="C385" s="165" t="s">
        <v>309</v>
      </c>
      <c r="D385" s="165" t="s">
        <v>148</v>
      </c>
      <c r="E385" s="165" t="s">
        <v>149</v>
      </c>
      <c r="F385" s="166">
        <v>310.58010000000002</v>
      </c>
      <c r="G385" s="166">
        <v>63.037599999999998</v>
      </c>
      <c r="I385" s="167"/>
    </row>
    <row r="386" spans="1:9" ht="16.5" hidden="1" x14ac:dyDescent="0.3">
      <c r="A386" s="165" t="s">
        <v>308</v>
      </c>
      <c r="B386" s="165" t="e">
        <f>[1]!Tabela_NS_S_OUT[[#This Row],[FADN_REG]]&amp;[1]!Tabela_NS_S_OUT[[#This Row],[NAZWA]]</f>
        <v>#REF!</v>
      </c>
      <c r="C386" s="165" t="s">
        <v>309</v>
      </c>
      <c r="D386" s="165" t="s">
        <v>148</v>
      </c>
      <c r="E386" s="165" t="s">
        <v>128</v>
      </c>
      <c r="F386" s="166">
        <v>275.92009999999999</v>
      </c>
      <c r="G386" s="166">
        <v>86.346999999999994</v>
      </c>
      <c r="I386" s="167"/>
    </row>
    <row r="387" spans="1:9" ht="16.5" hidden="1" x14ac:dyDescent="0.3">
      <c r="A387" s="165" t="s">
        <v>310</v>
      </c>
      <c r="B387" s="165" t="e">
        <f>[1]!Tabela_NS_S_OUT[[#This Row],[FADN_REG]]&amp;[1]!Tabela_NS_S_OUT[[#This Row],[NAZWA]]</f>
        <v>#REF!</v>
      </c>
      <c r="C387" s="165" t="s">
        <v>311</v>
      </c>
      <c r="D387" s="165" t="s">
        <v>148</v>
      </c>
      <c r="E387" s="165" t="s">
        <v>126</v>
      </c>
      <c r="F387" s="166">
        <v>85.871600000000001</v>
      </c>
      <c r="G387" s="166">
        <v>102.119</v>
      </c>
      <c r="I387" s="167"/>
    </row>
    <row r="388" spans="1:9" ht="16.5" hidden="1" x14ac:dyDescent="0.3">
      <c r="A388" s="165" t="s">
        <v>310</v>
      </c>
      <c r="B388" s="165" t="e">
        <f>[1]!Tabela_NS_S_OUT[[#This Row],[FADN_REG]]&amp;[1]!Tabela_NS_S_OUT[[#This Row],[NAZWA]]</f>
        <v>#REF!</v>
      </c>
      <c r="C388" s="165" t="s">
        <v>311</v>
      </c>
      <c r="D388" s="165" t="s">
        <v>148</v>
      </c>
      <c r="E388" s="165" t="s">
        <v>127</v>
      </c>
      <c r="F388" s="166">
        <v>85.092600000000004</v>
      </c>
      <c r="G388" s="166">
        <v>110.62949999999999</v>
      </c>
      <c r="I388" s="167"/>
    </row>
    <row r="389" spans="1:9" ht="16.5" hidden="1" x14ac:dyDescent="0.3">
      <c r="A389" s="165" t="s">
        <v>310</v>
      </c>
      <c r="B389" s="165" t="e">
        <f>[1]!Tabela_NS_S_OUT[[#This Row],[FADN_REG]]&amp;[1]!Tabela_NS_S_OUT[[#This Row],[NAZWA]]</f>
        <v>#REF!</v>
      </c>
      <c r="C389" s="165" t="s">
        <v>311</v>
      </c>
      <c r="D389" s="165" t="s">
        <v>148</v>
      </c>
      <c r="E389" s="165" t="s">
        <v>149</v>
      </c>
      <c r="F389" s="166">
        <v>88.649299999999997</v>
      </c>
      <c r="G389" s="166">
        <v>126.9554</v>
      </c>
      <c r="I389" s="167"/>
    </row>
    <row r="390" spans="1:9" ht="16.5" hidden="1" x14ac:dyDescent="0.3">
      <c r="A390" s="165" t="s">
        <v>310</v>
      </c>
      <c r="B390" s="165" t="e">
        <f>[1]!Tabela_NS_S_OUT[[#This Row],[FADN_REG]]&amp;[1]!Tabela_NS_S_OUT[[#This Row],[NAZWA]]</f>
        <v>#REF!</v>
      </c>
      <c r="C390" s="165" t="s">
        <v>311</v>
      </c>
      <c r="D390" s="165" t="s">
        <v>148</v>
      </c>
      <c r="E390" s="165" t="s">
        <v>128</v>
      </c>
      <c r="F390" s="166">
        <v>54.807600000000001</v>
      </c>
      <c r="G390" s="166">
        <v>175.36789999999999</v>
      </c>
      <c r="I390" s="167"/>
    </row>
    <row r="391" spans="1:9" ht="16.5" hidden="1" x14ac:dyDescent="0.3">
      <c r="A391" s="165" t="s">
        <v>688</v>
      </c>
      <c r="B391" s="165" t="e">
        <f>[1]!Tabela_NS_S_OUT[[#This Row],[FADN_REG]]&amp;[1]!Tabela_NS_S_OUT[[#This Row],[NAZWA]]</f>
        <v>#REF!</v>
      </c>
      <c r="C391" s="165" t="s">
        <v>689</v>
      </c>
      <c r="D391" s="165" t="s">
        <v>148</v>
      </c>
      <c r="E391" s="165" t="s">
        <v>126</v>
      </c>
      <c r="F391" s="166">
        <v>1191.4275</v>
      </c>
      <c r="G391" s="166">
        <v>322.12299999999999</v>
      </c>
      <c r="I391" s="167"/>
    </row>
    <row r="392" spans="1:9" ht="16.5" hidden="1" x14ac:dyDescent="0.3">
      <c r="A392" s="165" t="s">
        <v>688</v>
      </c>
      <c r="B392" s="165" t="e">
        <f>[1]!Tabela_NS_S_OUT[[#This Row],[FADN_REG]]&amp;[1]!Tabela_NS_S_OUT[[#This Row],[NAZWA]]</f>
        <v>#REF!</v>
      </c>
      <c r="C392" s="165" t="s">
        <v>689</v>
      </c>
      <c r="D392" s="165" t="s">
        <v>148</v>
      </c>
      <c r="E392" s="165" t="s">
        <v>127</v>
      </c>
      <c r="F392" s="166">
        <v>2684.0034000000001</v>
      </c>
      <c r="G392" s="166">
        <v>292.58390000000003</v>
      </c>
      <c r="I392" s="167"/>
    </row>
    <row r="393" spans="1:9" ht="16.5" hidden="1" x14ac:dyDescent="0.3">
      <c r="A393" s="165" t="s">
        <v>688</v>
      </c>
      <c r="B393" s="165" t="e">
        <f>[1]!Tabela_NS_S_OUT[[#This Row],[FADN_REG]]&amp;[1]!Tabela_NS_S_OUT[[#This Row],[NAZWA]]</f>
        <v>#REF!</v>
      </c>
      <c r="C393" s="165" t="s">
        <v>689</v>
      </c>
      <c r="D393" s="165" t="s">
        <v>148</v>
      </c>
      <c r="E393" s="165" t="s">
        <v>149</v>
      </c>
      <c r="F393" s="166">
        <v>458.46249999999998</v>
      </c>
      <c r="G393" s="166">
        <v>272.46120000000002</v>
      </c>
      <c r="I393" s="167"/>
    </row>
    <row r="394" spans="1:9" ht="16.5" hidden="1" x14ac:dyDescent="0.3">
      <c r="A394" s="165" t="s">
        <v>688</v>
      </c>
      <c r="B394" s="165" t="e">
        <f>[1]!Tabela_NS_S_OUT[[#This Row],[FADN_REG]]&amp;[1]!Tabela_NS_S_OUT[[#This Row],[NAZWA]]</f>
        <v>#REF!</v>
      </c>
      <c r="C394" s="165" t="s">
        <v>689</v>
      </c>
      <c r="D394" s="165" t="s">
        <v>148</v>
      </c>
      <c r="E394" s="165" t="s">
        <v>128</v>
      </c>
      <c r="F394" s="166">
        <v>1553.8761</v>
      </c>
      <c r="G394" s="166">
        <v>294.02339999999998</v>
      </c>
      <c r="I394" s="167"/>
    </row>
    <row r="395" spans="1:9" ht="16.5" hidden="1" x14ac:dyDescent="0.3">
      <c r="A395" s="165" t="s">
        <v>690</v>
      </c>
      <c r="B395" s="165" t="e">
        <f>[1]!Tabela_NS_S_OUT[[#This Row],[FADN_REG]]&amp;[1]!Tabela_NS_S_OUT[[#This Row],[NAZWA]]</f>
        <v>#REF!</v>
      </c>
      <c r="C395" s="165" t="s">
        <v>691</v>
      </c>
      <c r="D395" s="165" t="s">
        <v>148</v>
      </c>
      <c r="E395" s="165" t="s">
        <v>126</v>
      </c>
      <c r="F395" s="166">
        <v>1000.3707000000001</v>
      </c>
      <c r="G395" s="166">
        <v>317.45260000000002</v>
      </c>
      <c r="I395" s="167"/>
    </row>
    <row r="396" spans="1:9" ht="16.5" hidden="1" x14ac:dyDescent="0.3">
      <c r="A396" s="165" t="s">
        <v>690</v>
      </c>
      <c r="B396" s="165" t="e">
        <f>[1]!Tabela_NS_S_OUT[[#This Row],[FADN_REG]]&amp;[1]!Tabela_NS_S_OUT[[#This Row],[NAZWA]]</f>
        <v>#REF!</v>
      </c>
      <c r="C396" s="165" t="s">
        <v>691</v>
      </c>
      <c r="D396" s="165" t="s">
        <v>148</v>
      </c>
      <c r="E396" s="165" t="s">
        <v>127</v>
      </c>
      <c r="F396" s="166">
        <v>2724.047</v>
      </c>
      <c r="G396" s="166">
        <v>286.5754</v>
      </c>
      <c r="I396" s="167"/>
    </row>
    <row r="397" spans="1:9" ht="16.5" hidden="1" x14ac:dyDescent="0.3">
      <c r="A397" s="165" t="s">
        <v>690</v>
      </c>
      <c r="B397" s="165" t="e">
        <f>[1]!Tabela_NS_S_OUT[[#This Row],[FADN_REG]]&amp;[1]!Tabela_NS_S_OUT[[#This Row],[NAZWA]]</f>
        <v>#REF!</v>
      </c>
      <c r="C397" s="165" t="s">
        <v>691</v>
      </c>
      <c r="D397" s="165" t="s">
        <v>148</v>
      </c>
      <c r="E397" s="165" t="s">
        <v>149</v>
      </c>
      <c r="F397" s="166">
        <v>516.60490000000004</v>
      </c>
      <c r="G397" s="166">
        <v>255.46019999999999</v>
      </c>
      <c r="I397" s="167"/>
    </row>
    <row r="398" spans="1:9" ht="16.5" hidden="1" x14ac:dyDescent="0.3">
      <c r="A398" s="165" t="s">
        <v>690</v>
      </c>
      <c r="B398" s="165" t="e">
        <f>[1]!Tabela_NS_S_OUT[[#This Row],[FADN_REG]]&amp;[1]!Tabela_NS_S_OUT[[#This Row],[NAZWA]]</f>
        <v>#REF!</v>
      </c>
      <c r="C398" s="165" t="s">
        <v>691</v>
      </c>
      <c r="D398" s="165" t="s">
        <v>148</v>
      </c>
      <c r="E398" s="165" t="s">
        <v>128</v>
      </c>
      <c r="F398" s="166">
        <v>1637.2683</v>
      </c>
      <c r="G398" s="166">
        <v>291.39530000000002</v>
      </c>
      <c r="I398" s="167"/>
    </row>
    <row r="399" spans="1:9" ht="16.5" hidden="1" x14ac:dyDescent="0.3">
      <c r="A399" s="165" t="s">
        <v>312</v>
      </c>
      <c r="B399" s="165" t="e">
        <f>[1]!Tabela_NS_S_OUT[[#This Row],[FADN_REG]]&amp;[1]!Tabela_NS_S_OUT[[#This Row],[NAZWA]]</f>
        <v>#REF!</v>
      </c>
      <c r="C399" s="165" t="s">
        <v>313</v>
      </c>
      <c r="D399" s="165" t="s">
        <v>148</v>
      </c>
      <c r="E399" s="165" t="s">
        <v>126</v>
      </c>
      <c r="F399" s="166">
        <v>1035.9138</v>
      </c>
      <c r="G399" s="166">
        <v>366.27289999999999</v>
      </c>
      <c r="I399" s="167"/>
    </row>
    <row r="400" spans="1:9" ht="16.5" hidden="1" x14ac:dyDescent="0.3">
      <c r="A400" s="165" t="s">
        <v>312</v>
      </c>
      <c r="B400" s="165" t="e">
        <f>[1]!Tabela_NS_S_OUT[[#This Row],[FADN_REG]]&amp;[1]!Tabela_NS_S_OUT[[#This Row],[NAZWA]]</f>
        <v>#REF!</v>
      </c>
      <c r="C400" s="165" t="s">
        <v>313</v>
      </c>
      <c r="D400" s="165" t="s">
        <v>148</v>
      </c>
      <c r="E400" s="165" t="s">
        <v>127</v>
      </c>
      <c r="F400" s="166">
        <v>3054.2671</v>
      </c>
      <c r="G400" s="166">
        <v>295.39510000000001</v>
      </c>
      <c r="I400" s="167"/>
    </row>
    <row r="401" spans="1:9" ht="16.5" hidden="1" x14ac:dyDescent="0.3">
      <c r="A401" s="165" t="s">
        <v>312</v>
      </c>
      <c r="B401" s="165" t="e">
        <f>[1]!Tabela_NS_S_OUT[[#This Row],[FADN_REG]]&amp;[1]!Tabela_NS_S_OUT[[#This Row],[NAZWA]]</f>
        <v>#REF!</v>
      </c>
      <c r="C401" s="165" t="s">
        <v>313</v>
      </c>
      <c r="D401" s="165" t="s">
        <v>148</v>
      </c>
      <c r="E401" s="165" t="s">
        <v>149</v>
      </c>
      <c r="F401" s="166">
        <v>993.24919999999997</v>
      </c>
      <c r="G401" s="166">
        <v>280.18650000000002</v>
      </c>
      <c r="I401" s="167"/>
    </row>
    <row r="402" spans="1:9" ht="16.5" hidden="1" x14ac:dyDescent="0.3">
      <c r="A402" s="165" t="s">
        <v>312</v>
      </c>
      <c r="B402" s="165" t="e">
        <f>[1]!Tabela_NS_S_OUT[[#This Row],[FADN_REG]]&amp;[1]!Tabela_NS_S_OUT[[#This Row],[NAZWA]]</f>
        <v>#REF!</v>
      </c>
      <c r="C402" s="165" t="s">
        <v>313</v>
      </c>
      <c r="D402" s="165" t="s">
        <v>148</v>
      </c>
      <c r="E402" s="165" t="s">
        <v>128</v>
      </c>
      <c r="F402" s="166">
        <v>1205.6649</v>
      </c>
      <c r="G402" s="166">
        <v>371.82150000000001</v>
      </c>
      <c r="I402" s="167"/>
    </row>
    <row r="403" spans="1:9" ht="16.5" hidden="1" x14ac:dyDescent="0.3">
      <c r="A403" s="165" t="s">
        <v>692</v>
      </c>
      <c r="B403" s="165" t="e">
        <f>[1]!Tabela_NS_S_OUT[[#This Row],[FADN_REG]]&amp;[1]!Tabela_NS_S_OUT[[#This Row],[NAZWA]]</f>
        <v>#REF!</v>
      </c>
      <c r="C403" s="165" t="s">
        <v>693</v>
      </c>
      <c r="D403" s="165" t="s">
        <v>148</v>
      </c>
      <c r="E403" s="165" t="s">
        <v>126</v>
      </c>
      <c r="F403" s="166">
        <v>401.85719999999998</v>
      </c>
      <c r="G403" s="166">
        <v>277.5788</v>
      </c>
      <c r="I403" s="167"/>
    </row>
    <row r="404" spans="1:9" ht="16.5" hidden="1" x14ac:dyDescent="0.3">
      <c r="A404" s="165" t="s">
        <v>692</v>
      </c>
      <c r="B404" s="165" t="e">
        <f>[1]!Tabela_NS_S_OUT[[#This Row],[FADN_REG]]&amp;[1]!Tabela_NS_S_OUT[[#This Row],[NAZWA]]</f>
        <v>#REF!</v>
      </c>
      <c r="C404" s="165" t="s">
        <v>693</v>
      </c>
      <c r="D404" s="165" t="s">
        <v>148</v>
      </c>
      <c r="E404" s="165" t="s">
        <v>127</v>
      </c>
      <c r="F404" s="166">
        <v>401.85719999999998</v>
      </c>
      <c r="G404" s="166">
        <v>277.5788</v>
      </c>
      <c r="I404" s="167"/>
    </row>
    <row r="405" spans="1:9" ht="16.5" hidden="1" x14ac:dyDescent="0.3">
      <c r="A405" s="165" t="s">
        <v>692</v>
      </c>
      <c r="B405" s="165" t="e">
        <f>[1]!Tabela_NS_S_OUT[[#This Row],[FADN_REG]]&amp;[1]!Tabela_NS_S_OUT[[#This Row],[NAZWA]]</f>
        <v>#REF!</v>
      </c>
      <c r="C405" s="165" t="s">
        <v>693</v>
      </c>
      <c r="D405" s="165" t="s">
        <v>148</v>
      </c>
      <c r="E405" s="165" t="s">
        <v>149</v>
      </c>
      <c r="F405" s="166">
        <v>409.56580000000002</v>
      </c>
      <c r="G405" s="166">
        <v>289.04750000000001</v>
      </c>
      <c r="I405" s="167"/>
    </row>
    <row r="406" spans="1:9" ht="16.5" hidden="1" x14ac:dyDescent="0.3">
      <c r="A406" s="165" t="s">
        <v>692</v>
      </c>
      <c r="B406" s="165" t="e">
        <f>[1]!Tabela_NS_S_OUT[[#This Row],[FADN_REG]]&amp;[1]!Tabela_NS_S_OUT[[#This Row],[NAZWA]]</f>
        <v>#REF!</v>
      </c>
      <c r="C406" s="165" t="s">
        <v>693</v>
      </c>
      <c r="D406" s="165" t="s">
        <v>148</v>
      </c>
      <c r="E406" s="165" t="s">
        <v>128</v>
      </c>
      <c r="F406" s="166">
        <v>325.56</v>
      </c>
      <c r="G406" s="166">
        <v>223.7784</v>
      </c>
      <c r="I406" s="167"/>
    </row>
    <row r="407" spans="1:9" ht="16.5" hidden="1" x14ac:dyDescent="0.3">
      <c r="A407" s="165" t="s">
        <v>314</v>
      </c>
      <c r="B407" s="165" t="e">
        <f>[1]!Tabela_NS_S_OUT[[#This Row],[FADN_REG]]&amp;[1]!Tabela_NS_S_OUT[[#This Row],[NAZWA]]</f>
        <v>#REF!</v>
      </c>
      <c r="C407" s="165" t="s">
        <v>315</v>
      </c>
      <c r="D407" s="165" t="s">
        <v>148</v>
      </c>
      <c r="E407" s="165" t="s">
        <v>126</v>
      </c>
      <c r="F407" s="166">
        <v>895.2645</v>
      </c>
      <c r="G407" s="166">
        <v>244.5538</v>
      </c>
      <c r="I407" s="167"/>
    </row>
    <row r="408" spans="1:9" ht="16.5" hidden="1" x14ac:dyDescent="0.3">
      <c r="A408" s="165" t="s">
        <v>314</v>
      </c>
      <c r="B408" s="165" t="e">
        <f>[1]!Tabela_NS_S_OUT[[#This Row],[FADN_REG]]&amp;[1]!Tabela_NS_S_OUT[[#This Row],[NAZWA]]</f>
        <v>#REF!</v>
      </c>
      <c r="C408" s="165" t="s">
        <v>315</v>
      </c>
      <c r="D408" s="165" t="s">
        <v>148</v>
      </c>
      <c r="E408" s="165" t="s">
        <v>127</v>
      </c>
      <c r="F408" s="166">
        <v>2087.1419999999998</v>
      </c>
      <c r="G408" s="166">
        <v>215.15100000000001</v>
      </c>
      <c r="I408" s="167"/>
    </row>
    <row r="409" spans="1:9" ht="16.5" hidden="1" x14ac:dyDescent="0.3">
      <c r="A409" s="165" t="s">
        <v>314</v>
      </c>
      <c r="B409" s="165" t="e">
        <f>[1]!Tabela_NS_S_OUT[[#This Row],[FADN_REG]]&amp;[1]!Tabela_NS_S_OUT[[#This Row],[NAZWA]]</f>
        <v>#REF!</v>
      </c>
      <c r="C409" s="165" t="s">
        <v>315</v>
      </c>
      <c r="D409" s="165" t="s">
        <v>148</v>
      </c>
      <c r="E409" s="165" t="s">
        <v>149</v>
      </c>
      <c r="F409" s="166">
        <v>1175.9592</v>
      </c>
      <c r="G409" s="166">
        <v>247.11189999999999</v>
      </c>
      <c r="I409" s="167"/>
    </row>
    <row r="410" spans="1:9" ht="16.5" hidden="1" x14ac:dyDescent="0.3">
      <c r="A410" s="165" t="s">
        <v>314</v>
      </c>
      <c r="B410" s="165" t="e">
        <f>[1]!Tabela_NS_S_OUT[[#This Row],[FADN_REG]]&amp;[1]!Tabela_NS_S_OUT[[#This Row],[NAZWA]]</f>
        <v>#REF!</v>
      </c>
      <c r="C410" s="165" t="s">
        <v>315</v>
      </c>
      <c r="D410" s="165" t="s">
        <v>148</v>
      </c>
      <c r="E410" s="165" t="s">
        <v>128</v>
      </c>
      <c r="F410" s="166">
        <v>1936.3395</v>
      </c>
      <c r="G410" s="166">
        <v>267.34359999999998</v>
      </c>
      <c r="I410" s="167"/>
    </row>
    <row r="411" spans="1:9" ht="16.5" hidden="1" x14ac:dyDescent="0.3">
      <c r="A411" s="165" t="s">
        <v>694</v>
      </c>
      <c r="B411" s="165" t="e">
        <f>[1]!Tabela_NS_S_OUT[[#This Row],[FADN_REG]]&amp;[1]!Tabela_NS_S_OUT[[#This Row],[NAZWA]]</f>
        <v>#REF!</v>
      </c>
      <c r="C411" s="165" t="s">
        <v>695</v>
      </c>
      <c r="D411" s="165" t="s">
        <v>148</v>
      </c>
      <c r="E411" s="165" t="s">
        <v>126</v>
      </c>
      <c r="F411" s="166">
        <v>265.21789999999999</v>
      </c>
      <c r="G411" s="166">
        <v>409.61309999999997</v>
      </c>
      <c r="I411" s="167"/>
    </row>
    <row r="412" spans="1:9" ht="16.5" hidden="1" x14ac:dyDescent="0.3">
      <c r="A412" s="165" t="s">
        <v>694</v>
      </c>
      <c r="B412" s="165" t="e">
        <f>[1]!Tabela_NS_S_OUT[[#This Row],[FADN_REG]]&amp;[1]!Tabela_NS_S_OUT[[#This Row],[NAZWA]]</f>
        <v>#REF!</v>
      </c>
      <c r="C412" s="165" t="s">
        <v>695</v>
      </c>
      <c r="D412" s="165" t="s">
        <v>148</v>
      </c>
      <c r="E412" s="165" t="s">
        <v>127</v>
      </c>
      <c r="F412" s="166">
        <v>265.21789999999999</v>
      </c>
      <c r="G412" s="166">
        <v>409.61309999999997</v>
      </c>
      <c r="I412" s="167"/>
    </row>
    <row r="413" spans="1:9" ht="16.5" hidden="1" x14ac:dyDescent="0.3">
      <c r="A413" s="165" t="s">
        <v>694</v>
      </c>
      <c r="B413" s="165" t="e">
        <f>[1]!Tabela_NS_S_OUT[[#This Row],[FADN_REG]]&amp;[1]!Tabela_NS_S_OUT[[#This Row],[NAZWA]]</f>
        <v>#REF!</v>
      </c>
      <c r="C413" s="165" t="s">
        <v>695</v>
      </c>
      <c r="D413" s="165" t="s">
        <v>148</v>
      </c>
      <c r="E413" s="165" t="s">
        <v>149</v>
      </c>
      <c r="F413" s="166">
        <v>222.71719999999999</v>
      </c>
      <c r="G413" s="166">
        <v>489.4273</v>
      </c>
      <c r="I413" s="167"/>
    </row>
    <row r="414" spans="1:9" ht="16.5" hidden="1" x14ac:dyDescent="0.3">
      <c r="A414" s="165" t="s">
        <v>694</v>
      </c>
      <c r="B414" s="165" t="e">
        <f>[1]!Tabela_NS_S_OUT[[#This Row],[FADN_REG]]&amp;[1]!Tabela_NS_S_OUT[[#This Row],[NAZWA]]</f>
        <v>#REF!</v>
      </c>
      <c r="C414" s="165" t="s">
        <v>695</v>
      </c>
      <c r="D414" s="165" t="s">
        <v>148</v>
      </c>
      <c r="E414" s="165" t="s">
        <v>128</v>
      </c>
      <c r="F414" s="166">
        <v>265.21789999999999</v>
      </c>
      <c r="G414" s="166">
        <v>409.61309999999997</v>
      </c>
      <c r="I414" s="167"/>
    </row>
    <row r="415" spans="1:9" ht="16.5" hidden="1" x14ac:dyDescent="0.3">
      <c r="A415" s="165" t="s">
        <v>696</v>
      </c>
      <c r="B415" s="165" t="e">
        <f>[1]!Tabela_NS_S_OUT[[#This Row],[FADN_REG]]&amp;[1]!Tabela_NS_S_OUT[[#This Row],[NAZWA]]</f>
        <v>#REF!</v>
      </c>
      <c r="C415" s="165" t="s">
        <v>325</v>
      </c>
      <c r="D415" s="165" t="s">
        <v>148</v>
      </c>
      <c r="E415" s="165" t="s">
        <v>126</v>
      </c>
      <c r="F415" s="166">
        <v>169.74289999999999</v>
      </c>
      <c r="G415" s="166">
        <v>666.56029999999998</v>
      </c>
      <c r="I415" s="167"/>
    </row>
    <row r="416" spans="1:9" ht="16.5" hidden="1" x14ac:dyDescent="0.3">
      <c r="A416" s="165" t="s">
        <v>696</v>
      </c>
      <c r="B416" s="165" t="e">
        <f>[1]!Tabela_NS_S_OUT[[#This Row],[FADN_REG]]&amp;[1]!Tabela_NS_S_OUT[[#This Row],[NAZWA]]</f>
        <v>#REF!</v>
      </c>
      <c r="C416" s="165" t="s">
        <v>325</v>
      </c>
      <c r="D416" s="165" t="s">
        <v>148</v>
      </c>
      <c r="E416" s="165" t="s">
        <v>127</v>
      </c>
      <c r="F416" s="166">
        <v>169.74289999999999</v>
      </c>
      <c r="G416" s="166">
        <v>666.56029999999998</v>
      </c>
      <c r="I416" s="167"/>
    </row>
    <row r="417" spans="1:9" ht="16.5" hidden="1" x14ac:dyDescent="0.3">
      <c r="A417" s="165" t="s">
        <v>696</v>
      </c>
      <c r="B417" s="165" t="e">
        <f>[1]!Tabela_NS_S_OUT[[#This Row],[FADN_REG]]&amp;[1]!Tabela_NS_S_OUT[[#This Row],[NAZWA]]</f>
        <v>#REF!</v>
      </c>
      <c r="C417" s="165" t="s">
        <v>325</v>
      </c>
      <c r="D417" s="165" t="s">
        <v>148</v>
      </c>
      <c r="E417" s="165" t="s">
        <v>149</v>
      </c>
      <c r="F417" s="166">
        <v>170.57589999999999</v>
      </c>
      <c r="G417" s="166">
        <v>645.35640000000001</v>
      </c>
      <c r="I417" s="167"/>
    </row>
    <row r="418" spans="1:9" ht="16.5" hidden="1" x14ac:dyDescent="0.3">
      <c r="A418" s="165" t="s">
        <v>696</v>
      </c>
      <c r="B418" s="165" t="e">
        <f>[1]!Tabela_NS_S_OUT[[#This Row],[FADN_REG]]&amp;[1]!Tabela_NS_S_OUT[[#This Row],[NAZWA]]</f>
        <v>#REF!</v>
      </c>
      <c r="C418" s="165" t="s">
        <v>325</v>
      </c>
      <c r="D418" s="165" t="s">
        <v>148</v>
      </c>
      <c r="E418" s="165" t="s">
        <v>128</v>
      </c>
      <c r="F418" s="166">
        <v>169.74289999999999</v>
      </c>
      <c r="G418" s="166">
        <v>666.56029999999998</v>
      </c>
      <c r="I418" s="167"/>
    </row>
    <row r="419" spans="1:9" ht="16.5" hidden="1" x14ac:dyDescent="0.3">
      <c r="A419" s="165" t="s">
        <v>316</v>
      </c>
      <c r="B419" s="165" t="e">
        <f>[1]!Tabela_NS_S_OUT[[#This Row],[FADN_REG]]&amp;[1]!Tabela_NS_S_OUT[[#This Row],[NAZWA]]</f>
        <v>#REF!</v>
      </c>
      <c r="C419" s="165" t="s">
        <v>317</v>
      </c>
      <c r="D419" s="165" t="s">
        <v>148</v>
      </c>
      <c r="E419" s="165" t="s">
        <v>126</v>
      </c>
      <c r="F419" s="166">
        <v>451.43369999999999</v>
      </c>
      <c r="G419" s="166">
        <v>257.96249999999998</v>
      </c>
      <c r="I419" s="167"/>
    </row>
    <row r="420" spans="1:9" ht="16.5" hidden="1" x14ac:dyDescent="0.3">
      <c r="A420" s="165" t="s">
        <v>316</v>
      </c>
      <c r="B420" s="165" t="e">
        <f>[1]!Tabela_NS_S_OUT[[#This Row],[FADN_REG]]&amp;[1]!Tabela_NS_S_OUT[[#This Row],[NAZWA]]</f>
        <v>#REF!</v>
      </c>
      <c r="C420" s="165" t="s">
        <v>317</v>
      </c>
      <c r="D420" s="165" t="s">
        <v>148</v>
      </c>
      <c r="E420" s="165" t="s">
        <v>127</v>
      </c>
      <c r="F420" s="166">
        <v>451.43369999999999</v>
      </c>
      <c r="G420" s="166">
        <v>257.96249999999998</v>
      </c>
      <c r="I420" s="167"/>
    </row>
    <row r="421" spans="1:9" ht="16.5" hidden="1" x14ac:dyDescent="0.3">
      <c r="A421" s="165" t="s">
        <v>316</v>
      </c>
      <c r="B421" s="165" t="e">
        <f>[1]!Tabela_NS_S_OUT[[#This Row],[FADN_REG]]&amp;[1]!Tabela_NS_S_OUT[[#This Row],[NAZWA]]</f>
        <v>#REF!</v>
      </c>
      <c r="C421" s="165" t="s">
        <v>317</v>
      </c>
      <c r="D421" s="165" t="s">
        <v>148</v>
      </c>
      <c r="E421" s="165" t="s">
        <v>149</v>
      </c>
      <c r="F421" s="166">
        <v>450.19929999999999</v>
      </c>
      <c r="G421" s="166">
        <v>258.1146</v>
      </c>
      <c r="I421" s="167"/>
    </row>
    <row r="422" spans="1:9" ht="16.5" hidden="1" x14ac:dyDescent="0.3">
      <c r="A422" s="165" t="s">
        <v>316</v>
      </c>
      <c r="B422" s="165" t="e">
        <f>[1]!Tabela_NS_S_OUT[[#This Row],[FADN_REG]]&amp;[1]!Tabela_NS_S_OUT[[#This Row],[NAZWA]]</f>
        <v>#REF!</v>
      </c>
      <c r="C422" s="165" t="s">
        <v>317</v>
      </c>
      <c r="D422" s="165" t="s">
        <v>148</v>
      </c>
      <c r="E422" s="165" t="s">
        <v>128</v>
      </c>
      <c r="F422" s="166">
        <v>581.15179999999998</v>
      </c>
      <c r="G422" s="166">
        <v>240.7209</v>
      </c>
      <c r="I422" s="167"/>
    </row>
    <row r="423" spans="1:9" ht="16.5" hidden="1" x14ac:dyDescent="0.3">
      <c r="A423" s="165" t="s">
        <v>318</v>
      </c>
      <c r="B423" s="165" t="e">
        <f>[1]!Tabela_NS_S_OUT[[#This Row],[FADN_REG]]&amp;[1]!Tabela_NS_S_OUT[[#This Row],[NAZWA]]</f>
        <v>#REF!</v>
      </c>
      <c r="C423" s="165" t="s">
        <v>319</v>
      </c>
      <c r="D423" s="165" t="s">
        <v>148</v>
      </c>
      <c r="E423" s="165" t="s">
        <v>126</v>
      </c>
      <c r="F423" s="166">
        <v>423.67520000000002</v>
      </c>
      <c r="G423" s="166">
        <v>178.64080000000001</v>
      </c>
      <c r="I423" s="167"/>
    </row>
    <row r="424" spans="1:9" ht="16.5" hidden="1" x14ac:dyDescent="0.3">
      <c r="A424" s="165" t="s">
        <v>318</v>
      </c>
      <c r="B424" s="165" t="e">
        <f>[1]!Tabela_NS_S_OUT[[#This Row],[FADN_REG]]&amp;[1]!Tabela_NS_S_OUT[[#This Row],[NAZWA]]</f>
        <v>#REF!</v>
      </c>
      <c r="C424" s="165" t="s">
        <v>319</v>
      </c>
      <c r="D424" s="165" t="s">
        <v>148</v>
      </c>
      <c r="E424" s="165" t="s">
        <v>127</v>
      </c>
      <c r="F424" s="166">
        <v>423.67520000000002</v>
      </c>
      <c r="G424" s="166">
        <v>178.64080000000001</v>
      </c>
      <c r="I424" s="167"/>
    </row>
    <row r="425" spans="1:9" ht="16.5" hidden="1" x14ac:dyDescent="0.3">
      <c r="A425" s="165" t="s">
        <v>318</v>
      </c>
      <c r="B425" s="165" t="e">
        <f>[1]!Tabela_NS_S_OUT[[#This Row],[FADN_REG]]&amp;[1]!Tabela_NS_S_OUT[[#This Row],[NAZWA]]</f>
        <v>#REF!</v>
      </c>
      <c r="C425" s="165" t="s">
        <v>319</v>
      </c>
      <c r="D425" s="165" t="s">
        <v>148</v>
      </c>
      <c r="E425" s="165" t="s">
        <v>149</v>
      </c>
      <c r="F425" s="166">
        <v>425.97980000000001</v>
      </c>
      <c r="G425" s="166">
        <v>186.93039999999999</v>
      </c>
      <c r="I425" s="167"/>
    </row>
    <row r="426" spans="1:9" ht="16.5" hidden="1" x14ac:dyDescent="0.3">
      <c r="A426" s="165" t="s">
        <v>318</v>
      </c>
      <c r="B426" s="165" t="e">
        <f>[1]!Tabela_NS_S_OUT[[#This Row],[FADN_REG]]&amp;[1]!Tabela_NS_S_OUT[[#This Row],[NAZWA]]</f>
        <v>#REF!</v>
      </c>
      <c r="C426" s="165" t="s">
        <v>319</v>
      </c>
      <c r="D426" s="165" t="s">
        <v>148</v>
      </c>
      <c r="E426" s="165" t="s">
        <v>128</v>
      </c>
      <c r="F426" s="166">
        <v>423.67520000000002</v>
      </c>
      <c r="G426" s="166">
        <v>178.64080000000001</v>
      </c>
      <c r="I426" s="167"/>
    </row>
    <row r="427" spans="1:9" ht="16.5" hidden="1" x14ac:dyDescent="0.3">
      <c r="A427" s="165" t="s">
        <v>320</v>
      </c>
      <c r="B427" s="165" t="e">
        <f>[1]!Tabela_NS_S_OUT[[#This Row],[FADN_REG]]&amp;[1]!Tabela_NS_S_OUT[[#This Row],[NAZWA]]</f>
        <v>#REF!</v>
      </c>
      <c r="C427" s="165" t="s">
        <v>321</v>
      </c>
      <c r="D427" s="165" t="s">
        <v>148</v>
      </c>
      <c r="E427" s="165" t="s">
        <v>126</v>
      </c>
      <c r="F427" s="166">
        <v>449.40519999999998</v>
      </c>
      <c r="G427" s="166">
        <v>471.79020000000003</v>
      </c>
      <c r="I427" s="167"/>
    </row>
    <row r="428" spans="1:9" ht="16.5" hidden="1" x14ac:dyDescent="0.3">
      <c r="A428" s="165" t="s">
        <v>320</v>
      </c>
      <c r="B428" s="165" t="e">
        <f>[1]!Tabela_NS_S_OUT[[#This Row],[FADN_REG]]&amp;[1]!Tabela_NS_S_OUT[[#This Row],[NAZWA]]</f>
        <v>#REF!</v>
      </c>
      <c r="C428" s="165" t="s">
        <v>321</v>
      </c>
      <c r="D428" s="165" t="s">
        <v>148</v>
      </c>
      <c r="E428" s="165" t="s">
        <v>127</v>
      </c>
      <c r="F428" s="166">
        <v>449.40519999999998</v>
      </c>
      <c r="G428" s="166">
        <v>1068.7552000000001</v>
      </c>
      <c r="I428" s="167"/>
    </row>
    <row r="429" spans="1:9" ht="16.5" hidden="1" x14ac:dyDescent="0.3">
      <c r="A429" s="165" t="s">
        <v>320</v>
      </c>
      <c r="B429" s="165" t="e">
        <f>[1]!Tabela_NS_S_OUT[[#This Row],[FADN_REG]]&amp;[1]!Tabela_NS_S_OUT[[#This Row],[NAZWA]]</f>
        <v>#REF!</v>
      </c>
      <c r="C429" s="165" t="s">
        <v>321</v>
      </c>
      <c r="D429" s="165" t="s">
        <v>148</v>
      </c>
      <c r="E429" s="165" t="s">
        <v>149</v>
      </c>
      <c r="F429" s="166">
        <v>489.8399</v>
      </c>
      <c r="G429" s="166">
        <v>466.07220000000001</v>
      </c>
      <c r="I429" s="167"/>
    </row>
    <row r="430" spans="1:9" ht="16.5" hidden="1" x14ac:dyDescent="0.3">
      <c r="A430" s="165" t="s">
        <v>320</v>
      </c>
      <c r="B430" s="165" t="e">
        <f>[1]!Tabela_NS_S_OUT[[#This Row],[FADN_REG]]&amp;[1]!Tabela_NS_S_OUT[[#This Row],[NAZWA]]</f>
        <v>#REF!</v>
      </c>
      <c r="C430" s="165" t="s">
        <v>321</v>
      </c>
      <c r="D430" s="165" t="s">
        <v>148</v>
      </c>
      <c r="E430" s="165" t="s">
        <v>128</v>
      </c>
      <c r="F430" s="166">
        <v>271.9477</v>
      </c>
      <c r="G430" s="166">
        <v>373.61279999999999</v>
      </c>
      <c r="I430" s="167"/>
    </row>
    <row r="431" spans="1:9" ht="16.5" hidden="1" x14ac:dyDescent="0.3">
      <c r="A431" s="165" t="s">
        <v>322</v>
      </c>
      <c r="B431" s="165" t="e">
        <f>[1]!Tabela_NS_S_OUT[[#This Row],[FADN_REG]]&amp;[1]!Tabela_NS_S_OUT[[#This Row],[NAZWA]]</f>
        <v>#REF!</v>
      </c>
      <c r="C431" s="165" t="s">
        <v>323</v>
      </c>
      <c r="D431" s="165" t="s">
        <v>148</v>
      </c>
      <c r="E431" s="165" t="s">
        <v>126</v>
      </c>
      <c r="F431" s="166">
        <v>268.55700000000002</v>
      </c>
      <c r="G431" s="166">
        <v>329.08940000000001</v>
      </c>
      <c r="I431" s="167"/>
    </row>
    <row r="432" spans="1:9" ht="16.5" hidden="1" x14ac:dyDescent="0.3">
      <c r="A432" s="165" t="s">
        <v>322</v>
      </c>
      <c r="B432" s="165" t="e">
        <f>[1]!Tabela_NS_S_OUT[[#This Row],[FADN_REG]]&amp;[1]!Tabela_NS_S_OUT[[#This Row],[NAZWA]]</f>
        <v>#REF!</v>
      </c>
      <c r="C432" s="165" t="s">
        <v>323</v>
      </c>
      <c r="D432" s="165" t="s">
        <v>148</v>
      </c>
      <c r="E432" s="165" t="s">
        <v>127</v>
      </c>
      <c r="F432" s="166">
        <v>268.55700000000002</v>
      </c>
      <c r="G432" s="166">
        <v>329.08940000000001</v>
      </c>
      <c r="I432" s="167"/>
    </row>
    <row r="433" spans="1:9" ht="16.5" hidden="1" x14ac:dyDescent="0.3">
      <c r="A433" s="165" t="s">
        <v>322</v>
      </c>
      <c r="B433" s="165" t="e">
        <f>[1]!Tabela_NS_S_OUT[[#This Row],[FADN_REG]]&amp;[1]!Tabela_NS_S_OUT[[#This Row],[NAZWA]]</f>
        <v>#REF!</v>
      </c>
      <c r="C433" s="165" t="s">
        <v>323</v>
      </c>
      <c r="D433" s="165" t="s">
        <v>148</v>
      </c>
      <c r="E433" s="165" t="s">
        <v>149</v>
      </c>
      <c r="F433" s="166">
        <v>215.95650000000001</v>
      </c>
      <c r="G433" s="166">
        <v>383.35809999999998</v>
      </c>
      <c r="I433" s="167"/>
    </row>
    <row r="434" spans="1:9" ht="16.5" hidden="1" x14ac:dyDescent="0.3">
      <c r="A434" s="165" t="s">
        <v>322</v>
      </c>
      <c r="B434" s="165" t="e">
        <f>[1]!Tabela_NS_S_OUT[[#This Row],[FADN_REG]]&amp;[1]!Tabela_NS_S_OUT[[#This Row],[NAZWA]]</f>
        <v>#REF!</v>
      </c>
      <c r="C434" s="165" t="s">
        <v>323</v>
      </c>
      <c r="D434" s="165" t="s">
        <v>148</v>
      </c>
      <c r="E434" s="165" t="s">
        <v>128</v>
      </c>
      <c r="F434" s="166">
        <v>268.55700000000002</v>
      </c>
      <c r="G434" s="166">
        <v>329.08940000000001</v>
      </c>
      <c r="I434" s="167"/>
    </row>
    <row r="435" spans="1:9" ht="16.5" hidden="1" x14ac:dyDescent="0.3">
      <c r="A435" s="165" t="s">
        <v>324</v>
      </c>
      <c r="B435" s="165" t="e">
        <f>[1]!Tabela_NS_S_OUT[[#This Row],[FADN_REG]]&amp;[1]!Tabela_NS_S_OUT[[#This Row],[NAZWA]]</f>
        <v>#REF!</v>
      </c>
      <c r="C435" s="165" t="s">
        <v>325</v>
      </c>
      <c r="D435" s="165" t="s">
        <v>148</v>
      </c>
      <c r="E435" s="165" t="s">
        <v>126</v>
      </c>
      <c r="F435" s="166">
        <v>169.74289999999999</v>
      </c>
      <c r="G435" s="166">
        <v>666.56029999999998</v>
      </c>
      <c r="I435" s="167"/>
    </row>
    <row r="436" spans="1:9" ht="16.5" hidden="1" x14ac:dyDescent="0.3">
      <c r="A436" s="165" t="s">
        <v>324</v>
      </c>
      <c r="B436" s="165" t="e">
        <f>[1]!Tabela_NS_S_OUT[[#This Row],[FADN_REG]]&amp;[1]!Tabela_NS_S_OUT[[#This Row],[NAZWA]]</f>
        <v>#REF!</v>
      </c>
      <c r="C436" s="165" t="s">
        <v>325</v>
      </c>
      <c r="D436" s="165" t="s">
        <v>148</v>
      </c>
      <c r="E436" s="165" t="s">
        <v>127</v>
      </c>
      <c r="F436" s="166">
        <v>169.74289999999999</v>
      </c>
      <c r="G436" s="166">
        <v>666.56029999999998</v>
      </c>
      <c r="I436" s="167"/>
    </row>
    <row r="437" spans="1:9" ht="16.5" hidden="1" x14ac:dyDescent="0.3">
      <c r="A437" s="165" t="s">
        <v>324</v>
      </c>
      <c r="B437" s="165" t="e">
        <f>[1]!Tabela_NS_S_OUT[[#This Row],[FADN_REG]]&amp;[1]!Tabela_NS_S_OUT[[#This Row],[NAZWA]]</f>
        <v>#REF!</v>
      </c>
      <c r="C437" s="165" t="s">
        <v>325</v>
      </c>
      <c r="D437" s="165" t="s">
        <v>148</v>
      </c>
      <c r="E437" s="165" t="s">
        <v>149</v>
      </c>
      <c r="F437" s="166">
        <v>170.57589999999999</v>
      </c>
      <c r="G437" s="166">
        <v>645.35640000000001</v>
      </c>
      <c r="I437" s="167"/>
    </row>
    <row r="438" spans="1:9" ht="16.5" hidden="1" x14ac:dyDescent="0.3">
      <c r="A438" s="165" t="s">
        <v>324</v>
      </c>
      <c r="B438" s="165" t="e">
        <f>[1]!Tabela_NS_S_OUT[[#This Row],[FADN_REG]]&amp;[1]!Tabela_NS_S_OUT[[#This Row],[NAZWA]]</f>
        <v>#REF!</v>
      </c>
      <c r="C438" s="165" t="s">
        <v>325</v>
      </c>
      <c r="D438" s="165" t="s">
        <v>148</v>
      </c>
      <c r="E438" s="165" t="s">
        <v>128</v>
      </c>
      <c r="F438" s="166">
        <v>169.74289999999999</v>
      </c>
      <c r="G438" s="166">
        <v>666.56029999999998</v>
      </c>
      <c r="I438" s="167"/>
    </row>
    <row r="439" spans="1:9" ht="16.5" hidden="1" x14ac:dyDescent="0.3">
      <c r="A439" s="165" t="s">
        <v>326</v>
      </c>
      <c r="B439" s="165" t="e">
        <f>[1]!Tabela_NS_S_OUT[[#This Row],[FADN_REG]]&amp;[1]!Tabela_NS_S_OUT[[#This Row],[NAZWA]]</f>
        <v>#REF!</v>
      </c>
      <c r="C439" s="165" t="s">
        <v>327</v>
      </c>
      <c r="D439" s="165" t="s">
        <v>328</v>
      </c>
      <c r="E439" s="165" t="s">
        <v>126</v>
      </c>
      <c r="F439" s="166">
        <v>59959.3583</v>
      </c>
      <c r="G439" s="166">
        <v>4.5126999999999997</v>
      </c>
      <c r="I439" s="167"/>
    </row>
    <row r="440" spans="1:9" ht="16.5" hidden="1" x14ac:dyDescent="0.3">
      <c r="A440" s="165" t="s">
        <v>326</v>
      </c>
      <c r="B440" s="165" t="e">
        <f>[1]!Tabela_NS_S_OUT[[#This Row],[FADN_REG]]&amp;[1]!Tabela_NS_S_OUT[[#This Row],[NAZWA]]</f>
        <v>#REF!</v>
      </c>
      <c r="C440" s="165" t="s">
        <v>327</v>
      </c>
      <c r="D440" s="165" t="s">
        <v>328</v>
      </c>
      <c r="E440" s="165" t="s">
        <v>127</v>
      </c>
      <c r="F440" s="166">
        <v>206654.02119999999</v>
      </c>
      <c r="G440" s="166">
        <v>2.0224000000000002</v>
      </c>
      <c r="I440" s="167"/>
    </row>
    <row r="441" spans="1:9" ht="16.5" hidden="1" x14ac:dyDescent="0.3">
      <c r="A441" s="165" t="s">
        <v>326</v>
      </c>
      <c r="B441" s="165" t="e">
        <f>[1]!Tabela_NS_S_OUT[[#This Row],[FADN_REG]]&amp;[1]!Tabela_NS_S_OUT[[#This Row],[NAZWA]]</f>
        <v>#REF!</v>
      </c>
      <c r="C441" s="165" t="s">
        <v>327</v>
      </c>
      <c r="D441" s="165" t="s">
        <v>328</v>
      </c>
      <c r="E441" s="165" t="s">
        <v>149</v>
      </c>
      <c r="F441" s="166">
        <v>108333.7611</v>
      </c>
      <c r="G441" s="166">
        <v>1.8068</v>
      </c>
      <c r="I441" s="167"/>
    </row>
    <row r="442" spans="1:9" ht="16.5" hidden="1" x14ac:dyDescent="0.3">
      <c r="A442" s="165" t="s">
        <v>326</v>
      </c>
      <c r="B442" s="165" t="e">
        <f>[1]!Tabela_NS_S_OUT[[#This Row],[FADN_REG]]&amp;[1]!Tabela_NS_S_OUT[[#This Row],[NAZWA]]</f>
        <v>#REF!</v>
      </c>
      <c r="C442" s="165" t="s">
        <v>327</v>
      </c>
      <c r="D442" s="165" t="s">
        <v>328</v>
      </c>
      <c r="E442" s="165" t="s">
        <v>128</v>
      </c>
      <c r="F442" s="166">
        <v>259273.04829999999</v>
      </c>
      <c r="G442" s="166">
        <v>2.6682999999999999</v>
      </c>
      <c r="I442" s="167"/>
    </row>
    <row r="443" spans="1:9" ht="16.5" hidden="1" x14ac:dyDescent="0.3">
      <c r="A443" s="165" t="s">
        <v>329</v>
      </c>
      <c r="B443" s="165" t="e">
        <f>[1]!Tabela_NS_S_OUT[[#This Row],[FADN_REG]]&amp;[1]!Tabela_NS_S_OUT[[#This Row],[NAZWA]]</f>
        <v>#REF!</v>
      </c>
      <c r="C443" s="165" t="s">
        <v>330</v>
      </c>
      <c r="D443" s="165" t="s">
        <v>328</v>
      </c>
      <c r="E443" s="165" t="s">
        <v>126</v>
      </c>
      <c r="F443" s="166">
        <v>53624.877800000002</v>
      </c>
      <c r="G443" s="166">
        <v>1.7597</v>
      </c>
      <c r="H443" s="165"/>
      <c r="I443" s="167"/>
    </row>
    <row r="444" spans="1:9" ht="16.5" hidden="1" x14ac:dyDescent="0.3">
      <c r="A444" s="165" t="s">
        <v>329</v>
      </c>
      <c r="B444" s="165" t="e">
        <f>[1]!Tabela_NS_S_OUT[[#This Row],[FADN_REG]]&amp;[1]!Tabela_NS_S_OUT[[#This Row],[NAZWA]]</f>
        <v>#REF!</v>
      </c>
      <c r="C444" s="165" t="s">
        <v>330</v>
      </c>
      <c r="D444" s="165" t="s">
        <v>328</v>
      </c>
      <c r="E444" s="165" t="s">
        <v>127</v>
      </c>
      <c r="F444" s="166">
        <v>53624.877800000002</v>
      </c>
      <c r="G444" s="166">
        <v>1.7597</v>
      </c>
      <c r="H444" s="165"/>
      <c r="I444" s="167"/>
    </row>
    <row r="445" spans="1:9" ht="16.5" hidden="1" x14ac:dyDescent="0.3">
      <c r="A445" s="165" t="s">
        <v>329</v>
      </c>
      <c r="B445" s="165" t="e">
        <f>[1]!Tabela_NS_S_OUT[[#This Row],[FADN_REG]]&amp;[1]!Tabela_NS_S_OUT[[#This Row],[NAZWA]]</f>
        <v>#REF!</v>
      </c>
      <c r="C445" s="165" t="s">
        <v>330</v>
      </c>
      <c r="D445" s="165" t="s">
        <v>328</v>
      </c>
      <c r="E445" s="165" t="s">
        <v>149</v>
      </c>
      <c r="F445" s="166">
        <v>51706.518400000001</v>
      </c>
      <c r="G445" s="166">
        <v>1.1718999999999999</v>
      </c>
      <c r="H445" s="165"/>
      <c r="I445" s="167"/>
    </row>
    <row r="446" spans="1:9" ht="16.5" hidden="1" x14ac:dyDescent="0.3">
      <c r="A446" s="165" t="s">
        <v>329</v>
      </c>
      <c r="B446" s="165" t="e">
        <f>[1]!Tabela_NS_S_OUT[[#This Row],[FADN_REG]]&amp;[1]!Tabela_NS_S_OUT[[#This Row],[NAZWA]]</f>
        <v>#REF!</v>
      </c>
      <c r="C446" s="165" t="s">
        <v>330</v>
      </c>
      <c r="D446" s="165" t="s">
        <v>328</v>
      </c>
      <c r="E446" s="165" t="s">
        <v>128</v>
      </c>
      <c r="F446" s="166">
        <v>53533.063300000002</v>
      </c>
      <c r="G446" s="166">
        <v>2.9483000000000001</v>
      </c>
      <c r="H446" s="165"/>
      <c r="I446" s="167"/>
    </row>
    <row r="447" spans="1:9" ht="16.5" hidden="1" x14ac:dyDescent="0.3">
      <c r="A447" s="165" t="s">
        <v>331</v>
      </c>
      <c r="B447" s="165" t="e">
        <f>[1]!Tabela_NS_S_OUT[[#This Row],[FADN_REG]]&amp;[1]!Tabela_NS_S_OUT[[#This Row],[NAZWA]]</f>
        <v>#REF!</v>
      </c>
      <c r="C447" s="165" t="s">
        <v>332</v>
      </c>
      <c r="D447" s="165" t="s">
        <v>328</v>
      </c>
      <c r="E447" s="165" t="s">
        <v>126</v>
      </c>
      <c r="F447" s="166">
        <v>51044.118399999999</v>
      </c>
      <c r="G447" s="166">
        <v>0.97689999999999999</v>
      </c>
      <c r="I447" s="167"/>
    </row>
    <row r="448" spans="1:9" ht="16.5" hidden="1" x14ac:dyDescent="0.3">
      <c r="A448" s="165" t="s">
        <v>331</v>
      </c>
      <c r="B448" s="165" t="e">
        <f>[1]!Tabela_NS_S_OUT[[#This Row],[FADN_REG]]&amp;[1]!Tabela_NS_S_OUT[[#This Row],[NAZWA]]</f>
        <v>#REF!</v>
      </c>
      <c r="C448" s="165" t="s">
        <v>332</v>
      </c>
      <c r="D448" s="165" t="s">
        <v>328</v>
      </c>
      <c r="E448" s="165" t="s">
        <v>127</v>
      </c>
      <c r="F448" s="166">
        <v>51044.118399999999</v>
      </c>
      <c r="G448" s="166">
        <v>0.97689999999999999</v>
      </c>
      <c r="I448" s="167"/>
    </row>
    <row r="449" spans="1:9" ht="16.5" hidden="1" x14ac:dyDescent="0.3">
      <c r="A449" s="165" t="s">
        <v>331</v>
      </c>
      <c r="B449" s="165" t="e">
        <f>[1]!Tabela_NS_S_OUT[[#This Row],[FADN_REG]]&amp;[1]!Tabela_NS_S_OUT[[#This Row],[NAZWA]]</f>
        <v>#REF!</v>
      </c>
      <c r="C449" s="165" t="s">
        <v>332</v>
      </c>
      <c r="D449" s="165" t="s">
        <v>328</v>
      </c>
      <c r="E449" s="165" t="s">
        <v>149</v>
      </c>
      <c r="F449" s="166">
        <v>55039.847699999998</v>
      </c>
      <c r="G449" s="166">
        <v>0.92390000000000005</v>
      </c>
      <c r="I449" s="167"/>
    </row>
    <row r="450" spans="1:9" ht="16.5" hidden="1" x14ac:dyDescent="0.3">
      <c r="A450" s="165" t="s">
        <v>331</v>
      </c>
      <c r="B450" s="165" t="e">
        <f>[1]!Tabela_NS_S_OUT[[#This Row],[FADN_REG]]&amp;[1]!Tabela_NS_S_OUT[[#This Row],[NAZWA]]</f>
        <v>#REF!</v>
      </c>
      <c r="C450" s="165" t="s">
        <v>332</v>
      </c>
      <c r="D450" s="165" t="s">
        <v>328</v>
      </c>
      <c r="E450" s="165" t="s">
        <v>128</v>
      </c>
      <c r="F450" s="166">
        <v>40769.510499999997</v>
      </c>
      <c r="G450" s="166">
        <v>1.3059000000000001</v>
      </c>
      <c r="I450" s="167"/>
    </row>
    <row r="451" spans="1:9" ht="16.5" hidden="1" x14ac:dyDescent="0.3">
      <c r="A451" s="165" t="s">
        <v>333</v>
      </c>
      <c r="B451" s="165" t="e">
        <f>[1]!Tabela_NS_S_OUT[[#This Row],[FADN_REG]]&amp;[1]!Tabela_NS_S_OUT[[#This Row],[NAZWA]]</f>
        <v>#REF!</v>
      </c>
      <c r="C451" s="165" t="s">
        <v>334</v>
      </c>
      <c r="D451" s="165" t="s">
        <v>328</v>
      </c>
      <c r="E451" s="165" t="s">
        <v>126</v>
      </c>
      <c r="F451" s="166">
        <v>46145.724199999997</v>
      </c>
      <c r="G451" s="166">
        <v>3.5430000000000001</v>
      </c>
      <c r="I451" s="167"/>
    </row>
    <row r="452" spans="1:9" ht="16.5" hidden="1" x14ac:dyDescent="0.3">
      <c r="A452" s="165" t="s">
        <v>333</v>
      </c>
      <c r="B452" s="165" t="e">
        <f>[1]!Tabela_NS_S_OUT[[#This Row],[FADN_REG]]&amp;[1]!Tabela_NS_S_OUT[[#This Row],[NAZWA]]</f>
        <v>#REF!</v>
      </c>
      <c r="C452" s="165" t="s">
        <v>334</v>
      </c>
      <c r="D452" s="165" t="s">
        <v>328</v>
      </c>
      <c r="E452" s="165" t="s">
        <v>127</v>
      </c>
      <c r="F452" s="166">
        <v>46145.724199999997</v>
      </c>
      <c r="G452" s="166">
        <v>3.5430000000000001</v>
      </c>
      <c r="I452" s="167"/>
    </row>
    <row r="453" spans="1:9" ht="16.5" hidden="1" x14ac:dyDescent="0.3">
      <c r="A453" s="165" t="s">
        <v>333</v>
      </c>
      <c r="B453" s="165" t="e">
        <f>[1]!Tabela_NS_S_OUT[[#This Row],[FADN_REG]]&amp;[1]!Tabela_NS_S_OUT[[#This Row],[NAZWA]]</f>
        <v>#REF!</v>
      </c>
      <c r="C453" s="165" t="s">
        <v>334</v>
      </c>
      <c r="D453" s="165" t="s">
        <v>328</v>
      </c>
      <c r="E453" s="165" t="s">
        <v>149</v>
      </c>
      <c r="F453" s="166">
        <v>13738.671899999999</v>
      </c>
      <c r="G453" s="166">
        <v>2.9125999999999999</v>
      </c>
      <c r="I453" s="167"/>
    </row>
    <row r="454" spans="1:9" ht="16.5" hidden="1" x14ac:dyDescent="0.3">
      <c r="A454" s="165" t="s">
        <v>333</v>
      </c>
      <c r="B454" s="165" t="e">
        <f>[1]!Tabela_NS_S_OUT[[#This Row],[FADN_REG]]&amp;[1]!Tabela_NS_S_OUT[[#This Row],[NAZWA]]</f>
        <v>#REF!</v>
      </c>
      <c r="C454" s="165" t="s">
        <v>334</v>
      </c>
      <c r="D454" s="165" t="s">
        <v>328</v>
      </c>
      <c r="E454" s="165" t="s">
        <v>128</v>
      </c>
      <c r="F454" s="166">
        <v>57942.318399999996</v>
      </c>
      <c r="G454" s="166">
        <v>3.8104</v>
      </c>
      <c r="I454" s="167"/>
    </row>
    <row r="455" spans="1:9" ht="16.5" hidden="1" x14ac:dyDescent="0.3">
      <c r="A455" s="165" t="s">
        <v>335</v>
      </c>
      <c r="B455" s="165" t="e">
        <f>[1]!Tabela_NS_S_OUT[[#This Row],[FADN_REG]]&amp;[1]!Tabela_NS_S_OUT[[#This Row],[NAZWA]]</f>
        <v>#REF!</v>
      </c>
      <c r="C455" s="165" t="s">
        <v>336</v>
      </c>
      <c r="D455" s="165" t="s">
        <v>328</v>
      </c>
      <c r="E455" s="165" t="s">
        <v>126</v>
      </c>
      <c r="F455" s="166">
        <v>66922.891600000003</v>
      </c>
      <c r="G455" s="166">
        <v>4.5225</v>
      </c>
      <c r="I455" s="167"/>
    </row>
    <row r="456" spans="1:9" ht="16.5" hidden="1" x14ac:dyDescent="0.3">
      <c r="A456" s="165" t="s">
        <v>335</v>
      </c>
      <c r="B456" s="165" t="e">
        <f>[1]!Tabela_NS_S_OUT[[#This Row],[FADN_REG]]&amp;[1]!Tabela_NS_S_OUT[[#This Row],[NAZWA]]</f>
        <v>#REF!</v>
      </c>
      <c r="C456" s="165" t="s">
        <v>336</v>
      </c>
      <c r="D456" s="165" t="s">
        <v>328</v>
      </c>
      <c r="E456" s="165" t="s">
        <v>127</v>
      </c>
      <c r="F456" s="166">
        <v>345478.6152</v>
      </c>
      <c r="G456" s="166">
        <v>2.1859999999999999</v>
      </c>
      <c r="I456" s="167"/>
    </row>
    <row r="457" spans="1:9" ht="16.5" hidden="1" x14ac:dyDescent="0.3">
      <c r="A457" s="165" t="s">
        <v>335</v>
      </c>
      <c r="B457" s="165" t="e">
        <f>[1]!Tabela_NS_S_OUT[[#This Row],[FADN_REG]]&amp;[1]!Tabela_NS_S_OUT[[#This Row],[NAZWA]]</f>
        <v>#REF!</v>
      </c>
      <c r="C457" s="165" t="s">
        <v>336</v>
      </c>
      <c r="D457" s="165" t="s">
        <v>328</v>
      </c>
      <c r="E457" s="165" t="s">
        <v>149</v>
      </c>
      <c r="F457" s="166">
        <v>411977.66499999998</v>
      </c>
      <c r="G457" s="166">
        <v>2.1244000000000001</v>
      </c>
      <c r="I457" s="167"/>
    </row>
    <row r="458" spans="1:9" ht="16.5" hidden="1" x14ac:dyDescent="0.3">
      <c r="A458" s="165" t="s">
        <v>335</v>
      </c>
      <c r="B458" s="165" t="e">
        <f>[1]!Tabela_NS_S_OUT[[#This Row],[FADN_REG]]&amp;[1]!Tabela_NS_S_OUT[[#This Row],[NAZWA]]</f>
        <v>#REF!</v>
      </c>
      <c r="C458" s="165" t="s">
        <v>336</v>
      </c>
      <c r="D458" s="165" t="s">
        <v>328</v>
      </c>
      <c r="E458" s="165" t="s">
        <v>128</v>
      </c>
      <c r="F458" s="166">
        <v>368230.8334</v>
      </c>
      <c r="G458" s="166">
        <v>2.84</v>
      </c>
      <c r="I458" s="167"/>
    </row>
    <row r="459" spans="1:9" ht="16.5" hidden="1" x14ac:dyDescent="0.3">
      <c r="A459" s="165" t="s">
        <v>337</v>
      </c>
      <c r="B459" s="165" t="e">
        <f>[1]!Tabela_NS_S_OUT[[#This Row],[FADN_REG]]&amp;[1]!Tabela_NS_S_OUT[[#This Row],[NAZWA]]</f>
        <v>#REF!</v>
      </c>
      <c r="C459" s="165" t="s">
        <v>703</v>
      </c>
      <c r="D459" s="165" t="s">
        <v>328</v>
      </c>
      <c r="E459" s="165" t="s">
        <v>126</v>
      </c>
      <c r="F459" s="166">
        <v>403098.7328</v>
      </c>
      <c r="G459" s="166">
        <v>1.5145999999999999</v>
      </c>
      <c r="I459" s="167"/>
    </row>
    <row r="460" spans="1:9" ht="16.5" hidden="1" x14ac:dyDescent="0.3">
      <c r="A460" s="165" t="s">
        <v>337</v>
      </c>
      <c r="B460" s="165" t="e">
        <f>[1]!Tabela_NS_S_OUT[[#This Row],[FADN_REG]]&amp;[1]!Tabela_NS_S_OUT[[#This Row],[NAZWA]]</f>
        <v>#REF!</v>
      </c>
      <c r="C460" s="165" t="s">
        <v>338</v>
      </c>
      <c r="D460" s="165" t="s">
        <v>328</v>
      </c>
      <c r="E460" s="165" t="s">
        <v>127</v>
      </c>
      <c r="F460" s="166">
        <v>319089.01270000002</v>
      </c>
      <c r="G460" s="166">
        <v>1.821</v>
      </c>
      <c r="I460" s="167"/>
    </row>
    <row r="461" spans="1:9" ht="16.5" hidden="1" x14ac:dyDescent="0.3">
      <c r="A461" s="165" t="s">
        <v>337</v>
      </c>
      <c r="B461" s="165" t="e">
        <f>[1]!Tabela_NS_S_OUT[[#This Row],[FADN_REG]]&amp;[1]!Tabela_NS_S_OUT[[#This Row],[NAZWA]]</f>
        <v>#REF!</v>
      </c>
      <c r="C461" s="165" t="s">
        <v>338</v>
      </c>
      <c r="D461" s="165" t="s">
        <v>328</v>
      </c>
      <c r="E461" s="165" t="s">
        <v>149</v>
      </c>
      <c r="F461" s="166">
        <v>524757.54720000003</v>
      </c>
      <c r="G461" s="166">
        <v>1.8744000000000001</v>
      </c>
      <c r="I461" s="167"/>
    </row>
    <row r="462" spans="1:9" ht="16.5" hidden="1" x14ac:dyDescent="0.3">
      <c r="A462" s="165" t="s">
        <v>337</v>
      </c>
      <c r="B462" s="165" t="e">
        <f>[1]!Tabela_NS_S_OUT[[#This Row],[FADN_REG]]&amp;[1]!Tabela_NS_S_OUT[[#This Row],[NAZWA]]</f>
        <v>#REF!</v>
      </c>
      <c r="C462" s="165" t="s">
        <v>338</v>
      </c>
      <c r="D462" s="165" t="s">
        <v>328</v>
      </c>
      <c r="E462" s="165" t="s">
        <v>128</v>
      </c>
      <c r="F462" s="166">
        <v>428266.45020000002</v>
      </c>
      <c r="G462" s="166">
        <v>1.2002999999999999</v>
      </c>
      <c r="I462" s="167"/>
    </row>
    <row r="463" spans="1:9" ht="16.5" hidden="1" x14ac:dyDescent="0.3">
      <c r="A463" s="165" t="s">
        <v>339</v>
      </c>
      <c r="B463" s="165" t="e">
        <f>[1]!Tabela_NS_S_OUT[[#This Row],[FADN_REG]]&amp;[1]!Tabela_NS_S_OUT[[#This Row],[NAZWA]]</f>
        <v>#REF!</v>
      </c>
      <c r="C463" s="165" t="s">
        <v>340</v>
      </c>
      <c r="D463" s="165" t="s">
        <v>328</v>
      </c>
      <c r="E463" s="165" t="s">
        <v>126</v>
      </c>
      <c r="F463" s="166">
        <v>67064.788700000005</v>
      </c>
      <c r="G463" s="166">
        <v>4.8207000000000004</v>
      </c>
      <c r="I463" s="167"/>
    </row>
    <row r="464" spans="1:9" ht="16.5" hidden="1" x14ac:dyDescent="0.3">
      <c r="A464" s="165" t="s">
        <v>339</v>
      </c>
      <c r="B464" s="165" t="e">
        <f>[1]!Tabela_NS_S_OUT[[#This Row],[FADN_REG]]&amp;[1]!Tabela_NS_S_OUT[[#This Row],[NAZWA]]</f>
        <v>#REF!</v>
      </c>
      <c r="C464" s="165" t="s">
        <v>340</v>
      </c>
      <c r="D464" s="165" t="s">
        <v>328</v>
      </c>
      <c r="E464" s="165" t="s">
        <v>127</v>
      </c>
      <c r="F464" s="166">
        <v>373885.38010000001</v>
      </c>
      <c r="G464" s="166">
        <v>2.5781000000000001</v>
      </c>
      <c r="I464" s="167"/>
    </row>
    <row r="465" spans="1:9" ht="16.5" hidden="1" x14ac:dyDescent="0.3">
      <c r="A465" s="165" t="s">
        <v>339</v>
      </c>
      <c r="B465" s="165" t="e">
        <f>[1]!Tabela_NS_S_OUT[[#This Row],[FADN_REG]]&amp;[1]!Tabela_NS_S_OUT[[#This Row],[NAZWA]]</f>
        <v>#REF!</v>
      </c>
      <c r="C465" s="165" t="s">
        <v>340</v>
      </c>
      <c r="D465" s="165" t="s">
        <v>328</v>
      </c>
      <c r="E465" s="165" t="s">
        <v>149</v>
      </c>
      <c r="F465" s="166">
        <v>286913.48310000001</v>
      </c>
      <c r="G465" s="166">
        <v>2.7042000000000002</v>
      </c>
      <c r="I465" s="167"/>
    </row>
    <row r="466" spans="1:9" ht="16.5" hidden="1" x14ac:dyDescent="0.3">
      <c r="A466" s="165" t="s">
        <v>339</v>
      </c>
      <c r="B466" s="165" t="e">
        <f>[1]!Tabela_NS_S_OUT[[#This Row],[FADN_REG]]&amp;[1]!Tabela_NS_S_OUT[[#This Row],[NAZWA]]</f>
        <v>#REF!</v>
      </c>
      <c r="C466" s="165" t="s">
        <v>340</v>
      </c>
      <c r="D466" s="165" t="s">
        <v>328</v>
      </c>
      <c r="E466" s="165" t="s">
        <v>128</v>
      </c>
      <c r="F466" s="166">
        <v>368489.03649999999</v>
      </c>
      <c r="G466" s="166">
        <v>3.2926000000000002</v>
      </c>
      <c r="I466" s="167"/>
    </row>
    <row r="467" spans="1:9" ht="16.5" hidden="1" x14ac:dyDescent="0.3">
      <c r="A467" s="165" t="s">
        <v>697</v>
      </c>
      <c r="B467" s="165" t="e">
        <f>[1]!Tabela_NS_S_OUT[[#This Row],[FADN_REG]]&amp;[1]!Tabela_NS_S_OUT[[#This Row],[NAZWA]]</f>
        <v>#REF!</v>
      </c>
      <c r="C467" s="165" t="s">
        <v>698</v>
      </c>
      <c r="D467" s="165" t="s">
        <v>148</v>
      </c>
      <c r="E467" s="165" t="s">
        <v>126</v>
      </c>
      <c r="F467" s="166">
        <v>50.697000000000003</v>
      </c>
      <c r="G467" s="166">
        <v>306.59440000000001</v>
      </c>
      <c r="I467" s="167"/>
    </row>
    <row r="468" spans="1:9" ht="16.5" hidden="1" x14ac:dyDescent="0.3">
      <c r="A468" s="165" t="s">
        <v>697</v>
      </c>
      <c r="B468" s="165" t="e">
        <f>[1]!Tabela_NS_S_OUT[[#This Row],[FADN_REG]]&amp;[1]!Tabela_NS_S_OUT[[#This Row],[NAZWA]]</f>
        <v>#REF!</v>
      </c>
      <c r="C468" s="165" t="s">
        <v>698</v>
      </c>
      <c r="D468" s="165" t="s">
        <v>148</v>
      </c>
      <c r="E468" s="165" t="s">
        <v>127</v>
      </c>
      <c r="F468" s="166">
        <v>113.06659999999999</v>
      </c>
      <c r="G468" s="166">
        <v>162.3159</v>
      </c>
      <c r="I468" s="167"/>
    </row>
    <row r="469" spans="1:9" ht="16.5" hidden="1" x14ac:dyDescent="0.3">
      <c r="A469" s="165" t="s">
        <v>697</v>
      </c>
      <c r="B469" s="165" t="e">
        <f>[1]!Tabela_NS_S_OUT[[#This Row],[FADN_REG]]&amp;[1]!Tabela_NS_S_OUT[[#This Row],[NAZWA]]</f>
        <v>#REF!</v>
      </c>
      <c r="C469" s="165" t="s">
        <v>698</v>
      </c>
      <c r="D469" s="165" t="s">
        <v>148</v>
      </c>
      <c r="E469" s="165" t="s">
        <v>149</v>
      </c>
      <c r="F469" s="166">
        <v>97.902799999999999</v>
      </c>
      <c r="G469" s="166">
        <v>137.30199999999999</v>
      </c>
      <c r="I469" s="167"/>
    </row>
    <row r="470" spans="1:9" ht="16.5" hidden="1" x14ac:dyDescent="0.3">
      <c r="A470" s="165" t="s">
        <v>697</v>
      </c>
      <c r="B470" s="165" t="e">
        <f>[1]!Tabela_NS_S_OUT[[#This Row],[FADN_REG]]&amp;[1]!Tabela_NS_S_OUT[[#This Row],[NAZWA]]</f>
        <v>#REF!</v>
      </c>
      <c r="C470" s="165" t="s">
        <v>698</v>
      </c>
      <c r="D470" s="165" t="s">
        <v>148</v>
      </c>
      <c r="E470" s="165" t="s">
        <v>128</v>
      </c>
      <c r="F470" s="166">
        <v>114.3105</v>
      </c>
      <c r="G470" s="166">
        <v>126.77670000000001</v>
      </c>
      <c r="I470" s="167"/>
    </row>
    <row r="471" spans="1:9" ht="16.5" hidden="1" x14ac:dyDescent="0.3">
      <c r="A471" s="165" t="s">
        <v>341</v>
      </c>
      <c r="B471" s="165" t="e">
        <f>[1]!Tabela_NS_S_OUT[[#This Row],[FADN_REG]]&amp;[1]!Tabela_NS_S_OUT[[#This Row],[NAZWA]]</f>
        <v>#REF!</v>
      </c>
      <c r="C471" s="165" t="s">
        <v>342</v>
      </c>
      <c r="D471" s="165" t="s">
        <v>148</v>
      </c>
      <c r="E471" s="165" t="s">
        <v>126</v>
      </c>
      <c r="F471" s="166">
        <v>58.3035</v>
      </c>
      <c r="G471" s="166">
        <v>481.22390000000001</v>
      </c>
      <c r="I471" s="167"/>
    </row>
    <row r="472" spans="1:9" ht="16.5" hidden="1" x14ac:dyDescent="0.3">
      <c r="A472" s="165" t="s">
        <v>341</v>
      </c>
      <c r="B472" s="165" t="e">
        <f>[1]!Tabela_NS_S_OUT[[#This Row],[FADN_REG]]&amp;[1]!Tabela_NS_S_OUT[[#This Row],[NAZWA]]</f>
        <v>#REF!</v>
      </c>
      <c r="C472" s="165" t="s">
        <v>342</v>
      </c>
      <c r="D472" s="165" t="s">
        <v>148</v>
      </c>
      <c r="E472" s="165" t="s">
        <v>127</v>
      </c>
      <c r="F472" s="166">
        <v>66.975700000000003</v>
      </c>
      <c r="G472" s="166">
        <v>458.37259999999998</v>
      </c>
      <c r="I472" s="167"/>
    </row>
    <row r="473" spans="1:9" ht="16.5" hidden="1" x14ac:dyDescent="0.3">
      <c r="A473" s="165" t="s">
        <v>341</v>
      </c>
      <c r="B473" s="165" t="e">
        <f>[1]!Tabela_NS_S_OUT[[#This Row],[FADN_REG]]&amp;[1]!Tabela_NS_S_OUT[[#This Row],[NAZWA]]</f>
        <v>#REF!</v>
      </c>
      <c r="C473" s="165" t="s">
        <v>342</v>
      </c>
      <c r="D473" s="165" t="s">
        <v>148</v>
      </c>
      <c r="E473" s="165" t="s">
        <v>149</v>
      </c>
      <c r="F473" s="166">
        <v>74.352999999999994</v>
      </c>
      <c r="G473" s="166">
        <v>366.0052</v>
      </c>
      <c r="I473" s="167"/>
    </row>
    <row r="474" spans="1:9" ht="16.5" hidden="1" x14ac:dyDescent="0.3">
      <c r="A474" s="165" t="s">
        <v>341</v>
      </c>
      <c r="B474" s="165" t="e">
        <f>[1]!Tabela_NS_S_OUT[[#This Row],[FADN_REG]]&amp;[1]!Tabela_NS_S_OUT[[#This Row],[NAZWA]]</f>
        <v>#REF!</v>
      </c>
      <c r="C474" s="165" t="s">
        <v>342</v>
      </c>
      <c r="D474" s="165" t="s">
        <v>148</v>
      </c>
      <c r="E474" s="165" t="s">
        <v>128</v>
      </c>
      <c r="F474" s="166">
        <v>67.063699999999997</v>
      </c>
      <c r="G474" s="166">
        <v>471.97070000000002</v>
      </c>
      <c r="I474" s="167"/>
    </row>
    <row r="475" spans="1:9" ht="16.5" hidden="1" x14ac:dyDescent="0.3">
      <c r="A475" s="165" t="s">
        <v>343</v>
      </c>
      <c r="B475" s="165" t="e">
        <f>[1]!Tabela_NS_S_OUT[[#This Row],[FADN_REG]]&amp;[1]!Tabela_NS_S_OUT[[#This Row],[NAZWA]]</f>
        <v>#REF!</v>
      </c>
      <c r="C475" s="165" t="s">
        <v>344</v>
      </c>
      <c r="D475" s="165" t="s">
        <v>148</v>
      </c>
      <c r="E475" s="165" t="s">
        <v>126</v>
      </c>
      <c r="F475" s="166">
        <v>58.3035</v>
      </c>
      <c r="G475" s="166">
        <v>481.22390000000001</v>
      </c>
      <c r="I475" s="167"/>
    </row>
    <row r="476" spans="1:9" ht="16.5" hidden="1" x14ac:dyDescent="0.3">
      <c r="A476" s="165" t="s">
        <v>343</v>
      </c>
      <c r="B476" s="165" t="e">
        <f>[1]!Tabela_NS_S_OUT[[#This Row],[FADN_REG]]&amp;[1]!Tabela_NS_S_OUT[[#This Row],[NAZWA]]</f>
        <v>#REF!</v>
      </c>
      <c r="C476" s="165" t="s">
        <v>344</v>
      </c>
      <c r="D476" s="165" t="s">
        <v>148</v>
      </c>
      <c r="E476" s="165" t="s">
        <v>127</v>
      </c>
      <c r="F476" s="166">
        <v>66.975700000000003</v>
      </c>
      <c r="G476" s="166">
        <v>458.37259999999998</v>
      </c>
      <c r="I476" s="167"/>
    </row>
    <row r="477" spans="1:9" ht="16.5" hidden="1" x14ac:dyDescent="0.3">
      <c r="A477" s="165" t="s">
        <v>343</v>
      </c>
      <c r="B477" s="165" t="e">
        <f>[1]!Tabela_NS_S_OUT[[#This Row],[FADN_REG]]&amp;[1]!Tabela_NS_S_OUT[[#This Row],[NAZWA]]</f>
        <v>#REF!</v>
      </c>
      <c r="C477" s="165" t="s">
        <v>344</v>
      </c>
      <c r="D477" s="165" t="s">
        <v>148</v>
      </c>
      <c r="E477" s="165" t="s">
        <v>149</v>
      </c>
      <c r="F477" s="166">
        <v>74.400099999999995</v>
      </c>
      <c r="G477" s="166">
        <v>365.67160000000001</v>
      </c>
      <c r="I477" s="167"/>
    </row>
    <row r="478" spans="1:9" ht="16.5" hidden="1" x14ac:dyDescent="0.3">
      <c r="A478" s="165" t="s">
        <v>343</v>
      </c>
      <c r="B478" s="165" t="e">
        <f>[1]!Tabela_NS_S_OUT[[#This Row],[FADN_REG]]&amp;[1]!Tabela_NS_S_OUT[[#This Row],[NAZWA]]</f>
        <v>#REF!</v>
      </c>
      <c r="C478" s="165" t="s">
        <v>344</v>
      </c>
      <c r="D478" s="165" t="s">
        <v>148</v>
      </c>
      <c r="E478" s="165" t="s">
        <v>128</v>
      </c>
      <c r="F478" s="166">
        <v>67.062600000000003</v>
      </c>
      <c r="G478" s="166">
        <v>471.57220000000001</v>
      </c>
      <c r="I478" s="167"/>
    </row>
    <row r="479" spans="1:9" ht="16.5" hidden="1" x14ac:dyDescent="0.3">
      <c r="A479" s="165" t="s">
        <v>345</v>
      </c>
      <c r="B479" s="165" t="e">
        <f>[1]!Tabela_NS_S_OUT[[#This Row],[FADN_REG]]&amp;[1]!Tabela_NS_S_OUT[[#This Row],[NAZWA]]</f>
        <v>#REF!</v>
      </c>
      <c r="C479" s="165" t="s">
        <v>346</v>
      </c>
      <c r="D479" s="165" t="s">
        <v>148</v>
      </c>
      <c r="E479" s="165" t="s">
        <v>126</v>
      </c>
      <c r="F479" s="166">
        <v>351.6925</v>
      </c>
      <c r="G479" s="166">
        <v>1388.3693000000001</v>
      </c>
      <c r="I479" s="167"/>
    </row>
    <row r="480" spans="1:9" ht="16.5" hidden="1" x14ac:dyDescent="0.3">
      <c r="A480" s="165" t="s">
        <v>345</v>
      </c>
      <c r="B480" s="165" t="e">
        <f>[1]!Tabela_NS_S_OUT[[#This Row],[FADN_REG]]&amp;[1]!Tabela_NS_S_OUT[[#This Row],[NAZWA]]</f>
        <v>#REF!</v>
      </c>
      <c r="C480" s="165" t="s">
        <v>346</v>
      </c>
      <c r="D480" s="165" t="s">
        <v>148</v>
      </c>
      <c r="E480" s="165" t="s">
        <v>127</v>
      </c>
      <c r="F480" s="166">
        <v>351.6925</v>
      </c>
      <c r="G480" s="166">
        <v>1388.3693000000001</v>
      </c>
      <c r="I480" s="167"/>
    </row>
    <row r="481" spans="1:9" ht="16.5" hidden="1" x14ac:dyDescent="0.3">
      <c r="A481" s="165" t="s">
        <v>345</v>
      </c>
      <c r="B481" s="165" t="e">
        <f>[1]!Tabela_NS_S_OUT[[#This Row],[FADN_REG]]&amp;[1]!Tabela_NS_S_OUT[[#This Row],[NAZWA]]</f>
        <v>#REF!</v>
      </c>
      <c r="C481" s="165" t="s">
        <v>346</v>
      </c>
      <c r="D481" s="165" t="s">
        <v>148</v>
      </c>
      <c r="E481" s="165" t="s">
        <v>149</v>
      </c>
      <c r="F481" s="166">
        <v>351.6925</v>
      </c>
      <c r="G481" s="166">
        <v>1388.3693000000001</v>
      </c>
      <c r="I481" s="167"/>
    </row>
    <row r="482" spans="1:9" ht="16.5" hidden="1" x14ac:dyDescent="0.3">
      <c r="A482" s="165" t="s">
        <v>345</v>
      </c>
      <c r="B482" s="165" t="e">
        <f>[1]!Tabela_NS_S_OUT[[#This Row],[FADN_REG]]&amp;[1]!Tabela_NS_S_OUT[[#This Row],[NAZWA]]</f>
        <v>#REF!</v>
      </c>
      <c r="C482" s="165" t="s">
        <v>346</v>
      </c>
      <c r="D482" s="165" t="s">
        <v>148</v>
      </c>
      <c r="E482" s="165" t="s">
        <v>128</v>
      </c>
      <c r="F482" s="166">
        <v>351.6925</v>
      </c>
      <c r="G482" s="166">
        <v>1388.3693000000001</v>
      </c>
      <c r="I482" s="167"/>
    </row>
    <row r="483" spans="1:9" ht="16.5" hidden="1" x14ac:dyDescent="0.3">
      <c r="A483" s="165" t="s">
        <v>347</v>
      </c>
      <c r="B483" s="165" t="e">
        <f>[1]!Tabela_NS_S_OUT[[#This Row],[FADN_REG]]&amp;[1]!Tabela_NS_S_OUT[[#This Row],[NAZWA]]</f>
        <v>#REF!</v>
      </c>
      <c r="C483" s="165" t="s">
        <v>348</v>
      </c>
      <c r="D483" s="165" t="s">
        <v>148</v>
      </c>
      <c r="E483" s="165" t="s">
        <v>126</v>
      </c>
      <c r="F483" s="166">
        <v>351.6925</v>
      </c>
      <c r="G483" s="166">
        <v>1388.3693000000001</v>
      </c>
      <c r="I483" s="167"/>
    </row>
    <row r="484" spans="1:9" ht="16.5" hidden="1" x14ac:dyDescent="0.3">
      <c r="A484" s="165" t="s">
        <v>347</v>
      </c>
      <c r="B484" s="165" t="e">
        <f>[1]!Tabela_NS_S_OUT[[#This Row],[FADN_REG]]&amp;[1]!Tabela_NS_S_OUT[[#This Row],[NAZWA]]</f>
        <v>#REF!</v>
      </c>
      <c r="C484" s="165" t="s">
        <v>348</v>
      </c>
      <c r="D484" s="165" t="s">
        <v>148</v>
      </c>
      <c r="E484" s="165" t="s">
        <v>127</v>
      </c>
      <c r="F484" s="166">
        <v>351.6925</v>
      </c>
      <c r="G484" s="166">
        <v>1388.3693000000001</v>
      </c>
      <c r="I484" s="167"/>
    </row>
    <row r="485" spans="1:9" ht="16.5" hidden="1" x14ac:dyDescent="0.3">
      <c r="A485" s="165" t="s">
        <v>347</v>
      </c>
      <c r="B485" s="165" t="e">
        <f>[1]!Tabela_NS_S_OUT[[#This Row],[FADN_REG]]&amp;[1]!Tabela_NS_S_OUT[[#This Row],[NAZWA]]</f>
        <v>#REF!</v>
      </c>
      <c r="C485" s="165" t="s">
        <v>348</v>
      </c>
      <c r="D485" s="165" t="s">
        <v>148</v>
      </c>
      <c r="E485" s="165" t="s">
        <v>149</v>
      </c>
      <c r="F485" s="166">
        <v>351.6925</v>
      </c>
      <c r="G485" s="166">
        <v>1388.3693000000001</v>
      </c>
      <c r="I485" s="167"/>
    </row>
    <row r="486" spans="1:9" ht="16.5" hidden="1" x14ac:dyDescent="0.3">
      <c r="A486" s="165" t="s">
        <v>347</v>
      </c>
      <c r="B486" s="165" t="e">
        <f>[1]!Tabela_NS_S_OUT[[#This Row],[FADN_REG]]&amp;[1]!Tabela_NS_S_OUT[[#This Row],[NAZWA]]</f>
        <v>#REF!</v>
      </c>
      <c r="C486" s="165" t="s">
        <v>348</v>
      </c>
      <c r="D486" s="165" t="s">
        <v>148</v>
      </c>
      <c r="E486" s="165" t="s">
        <v>128</v>
      </c>
      <c r="F486" s="166">
        <v>351.6925</v>
      </c>
      <c r="G486" s="166">
        <v>1388.3693000000001</v>
      </c>
      <c r="I486" s="167"/>
    </row>
    <row r="487" spans="1:9" ht="16.5" hidden="1" x14ac:dyDescent="0.3">
      <c r="A487" s="165" t="s">
        <v>349</v>
      </c>
      <c r="B487" s="165" t="e">
        <f>[1]!Tabela_NS_S_OUT[[#This Row],[FADN_REG]]&amp;[1]!Tabela_NS_S_OUT[[#This Row],[NAZWA]]</f>
        <v>#REF!</v>
      </c>
      <c r="C487" s="165" t="s">
        <v>350</v>
      </c>
      <c r="D487" s="165" t="s">
        <v>148</v>
      </c>
      <c r="E487" s="165" t="s">
        <v>126</v>
      </c>
      <c r="F487" s="166">
        <v>52.622999999999998</v>
      </c>
      <c r="G487" s="166">
        <v>257.7029</v>
      </c>
      <c r="I487" s="167"/>
    </row>
    <row r="488" spans="1:9" ht="16.5" hidden="1" x14ac:dyDescent="0.3">
      <c r="A488" s="165" t="s">
        <v>349</v>
      </c>
      <c r="B488" s="165" t="e">
        <f>[1]!Tabela_NS_S_OUT[[#This Row],[FADN_REG]]&amp;[1]!Tabela_NS_S_OUT[[#This Row],[NAZWA]]</f>
        <v>#REF!</v>
      </c>
      <c r="C488" s="165" t="s">
        <v>350</v>
      </c>
      <c r="D488" s="165" t="s">
        <v>148</v>
      </c>
      <c r="E488" s="165" t="s">
        <v>127</v>
      </c>
      <c r="F488" s="166">
        <v>118.5378</v>
      </c>
      <c r="G488" s="166">
        <v>142.90459999999999</v>
      </c>
      <c r="I488" s="167"/>
    </row>
    <row r="489" spans="1:9" ht="16.5" hidden="1" x14ac:dyDescent="0.3">
      <c r="A489" s="165" t="s">
        <v>349</v>
      </c>
      <c r="B489" s="165" t="e">
        <f>[1]!Tabela_NS_S_OUT[[#This Row],[FADN_REG]]&amp;[1]!Tabela_NS_S_OUT[[#This Row],[NAZWA]]</f>
        <v>#REF!</v>
      </c>
      <c r="C489" s="165" t="s">
        <v>350</v>
      </c>
      <c r="D489" s="165" t="s">
        <v>148</v>
      </c>
      <c r="E489" s="165" t="s">
        <v>149</v>
      </c>
      <c r="F489" s="166">
        <v>102.5744</v>
      </c>
      <c r="G489" s="166">
        <v>118.42619999999999</v>
      </c>
      <c r="I489" s="167"/>
    </row>
    <row r="490" spans="1:9" ht="16.5" hidden="1" x14ac:dyDescent="0.3">
      <c r="A490" s="165" t="s">
        <v>349</v>
      </c>
      <c r="B490" s="165" t="e">
        <f>[1]!Tabela_NS_S_OUT[[#This Row],[FADN_REG]]&amp;[1]!Tabela_NS_S_OUT[[#This Row],[NAZWA]]</f>
        <v>#REF!</v>
      </c>
      <c r="C490" s="165" t="s">
        <v>350</v>
      </c>
      <c r="D490" s="165" t="s">
        <v>148</v>
      </c>
      <c r="E490" s="165" t="s">
        <v>128</v>
      </c>
      <c r="F490" s="166">
        <v>120.3737</v>
      </c>
      <c r="G490" s="166">
        <v>116.5163</v>
      </c>
      <c r="I490" s="167"/>
    </row>
    <row r="491" spans="1:9" ht="16.5" hidden="1" x14ac:dyDescent="0.3">
      <c r="A491" s="165" t="s">
        <v>351</v>
      </c>
      <c r="B491" s="165" t="e">
        <f>[1]!Tabela_NS_S_OUT[[#This Row],[FADN_REG]]&amp;[1]!Tabela_NS_S_OUT[[#This Row],[NAZWA]]</f>
        <v>#REF!</v>
      </c>
      <c r="C491" s="165" t="s">
        <v>352</v>
      </c>
      <c r="D491" s="165" t="s">
        <v>148</v>
      </c>
      <c r="E491" s="165" t="s">
        <v>126</v>
      </c>
      <c r="F491" s="166">
        <v>71.522900000000007</v>
      </c>
      <c r="G491" s="166">
        <v>101.0842</v>
      </c>
      <c r="I491" s="167"/>
    </row>
    <row r="492" spans="1:9" ht="16.5" hidden="1" x14ac:dyDescent="0.3">
      <c r="A492" s="165" t="s">
        <v>351</v>
      </c>
      <c r="B492" s="165" t="e">
        <f>[1]!Tabela_NS_S_OUT[[#This Row],[FADN_REG]]&amp;[1]!Tabela_NS_S_OUT[[#This Row],[NAZWA]]</f>
        <v>#REF!</v>
      </c>
      <c r="C492" s="165" t="s">
        <v>352</v>
      </c>
      <c r="D492" s="165" t="s">
        <v>148</v>
      </c>
      <c r="E492" s="165" t="s">
        <v>127</v>
      </c>
      <c r="F492" s="166">
        <v>215.95849999999999</v>
      </c>
      <c r="G492" s="166">
        <v>101.1754</v>
      </c>
      <c r="I492" s="167"/>
    </row>
    <row r="493" spans="1:9" ht="16.5" hidden="1" x14ac:dyDescent="0.3">
      <c r="A493" s="165" t="s">
        <v>351</v>
      </c>
      <c r="B493" s="165" t="e">
        <f>[1]!Tabela_NS_S_OUT[[#This Row],[FADN_REG]]&amp;[1]!Tabela_NS_S_OUT[[#This Row],[NAZWA]]</f>
        <v>#REF!</v>
      </c>
      <c r="C493" s="165" t="s">
        <v>352</v>
      </c>
      <c r="D493" s="165" t="s">
        <v>148</v>
      </c>
      <c r="E493" s="165" t="s">
        <v>149</v>
      </c>
      <c r="F493" s="166">
        <v>206.39250000000001</v>
      </c>
      <c r="G493" s="166">
        <v>89.918599999999998</v>
      </c>
      <c r="I493" s="167"/>
    </row>
    <row r="494" spans="1:9" ht="16.5" hidden="1" x14ac:dyDescent="0.3">
      <c r="A494" s="165" t="s">
        <v>351</v>
      </c>
      <c r="B494" s="165" t="e">
        <f>[1]!Tabela_NS_S_OUT[[#This Row],[FADN_REG]]&amp;[1]!Tabela_NS_S_OUT[[#This Row],[NAZWA]]</f>
        <v>#REF!</v>
      </c>
      <c r="C494" s="165" t="s">
        <v>352</v>
      </c>
      <c r="D494" s="165" t="s">
        <v>148</v>
      </c>
      <c r="E494" s="165" t="s">
        <v>128</v>
      </c>
      <c r="F494" s="166">
        <v>212.2961</v>
      </c>
      <c r="G494" s="166">
        <v>91.150199999999998</v>
      </c>
      <c r="I494" s="167"/>
    </row>
    <row r="495" spans="1:9" ht="16.5" hidden="1" x14ac:dyDescent="0.3">
      <c r="A495" s="165" t="s">
        <v>353</v>
      </c>
      <c r="B495" s="165" t="e">
        <f>[1]!Tabela_NS_S_OUT[[#This Row],[FADN_REG]]&amp;[1]!Tabela_NS_S_OUT[[#This Row],[NAZWA]]</f>
        <v>#REF!</v>
      </c>
      <c r="C495" s="165" t="s">
        <v>354</v>
      </c>
      <c r="D495" s="165" t="s">
        <v>148</v>
      </c>
      <c r="E495" s="165" t="s">
        <v>126</v>
      </c>
      <c r="F495" s="166">
        <v>71.832499999999996</v>
      </c>
      <c r="G495" s="166">
        <v>89.581100000000006</v>
      </c>
      <c r="I495" s="167"/>
    </row>
    <row r="496" spans="1:9" ht="16.5" hidden="1" x14ac:dyDescent="0.3">
      <c r="A496" s="165" t="s">
        <v>353</v>
      </c>
      <c r="B496" s="165" t="e">
        <f>[1]!Tabela_NS_S_OUT[[#This Row],[FADN_REG]]&amp;[1]!Tabela_NS_S_OUT[[#This Row],[NAZWA]]</f>
        <v>#REF!</v>
      </c>
      <c r="C496" s="165" t="s">
        <v>354</v>
      </c>
      <c r="D496" s="165" t="s">
        <v>148</v>
      </c>
      <c r="E496" s="165" t="s">
        <v>127</v>
      </c>
      <c r="F496" s="166">
        <v>237.1688</v>
      </c>
      <c r="G496" s="166">
        <v>99.4679</v>
      </c>
      <c r="I496" s="167"/>
    </row>
    <row r="497" spans="1:9" ht="16.5" hidden="1" x14ac:dyDescent="0.3">
      <c r="A497" s="165" t="s">
        <v>353</v>
      </c>
      <c r="B497" s="165" t="e">
        <f>[1]!Tabela_NS_S_OUT[[#This Row],[FADN_REG]]&amp;[1]!Tabela_NS_S_OUT[[#This Row],[NAZWA]]</f>
        <v>#REF!</v>
      </c>
      <c r="C497" s="165" t="s">
        <v>354</v>
      </c>
      <c r="D497" s="165" t="s">
        <v>148</v>
      </c>
      <c r="E497" s="165" t="s">
        <v>149</v>
      </c>
      <c r="F497" s="166">
        <v>210.23339999999999</v>
      </c>
      <c r="G497" s="166">
        <v>88.028499999999994</v>
      </c>
      <c r="I497" s="167"/>
    </row>
    <row r="498" spans="1:9" ht="16.5" hidden="1" x14ac:dyDescent="0.3">
      <c r="A498" s="165" t="s">
        <v>353</v>
      </c>
      <c r="B498" s="165" t="e">
        <f>[1]!Tabela_NS_S_OUT[[#This Row],[FADN_REG]]&amp;[1]!Tabela_NS_S_OUT[[#This Row],[NAZWA]]</f>
        <v>#REF!</v>
      </c>
      <c r="C498" s="165" t="s">
        <v>354</v>
      </c>
      <c r="D498" s="165" t="s">
        <v>148</v>
      </c>
      <c r="E498" s="165" t="s">
        <v>128</v>
      </c>
      <c r="F498" s="166">
        <v>215.11670000000001</v>
      </c>
      <c r="G498" s="166">
        <v>88.595299999999995</v>
      </c>
      <c r="I498" s="167"/>
    </row>
    <row r="499" spans="1:9" ht="16.5" hidden="1" x14ac:dyDescent="0.3">
      <c r="A499" s="165" t="s">
        <v>355</v>
      </c>
      <c r="B499" s="165" t="e">
        <f>[1]!Tabela_NS_S_OUT[[#This Row],[FADN_REG]]&amp;[1]!Tabela_NS_S_OUT[[#This Row],[NAZWA]]</f>
        <v>#REF!</v>
      </c>
      <c r="C499" s="165" t="s">
        <v>356</v>
      </c>
      <c r="D499" s="165" t="s">
        <v>148</v>
      </c>
      <c r="E499" s="165" t="s">
        <v>126</v>
      </c>
      <c r="F499" s="166">
        <v>98.159400000000005</v>
      </c>
      <c r="G499" s="166">
        <v>219.85230000000001</v>
      </c>
      <c r="I499" s="167"/>
    </row>
    <row r="500" spans="1:9" ht="16.5" hidden="1" x14ac:dyDescent="0.3">
      <c r="A500" s="165" t="s">
        <v>355</v>
      </c>
      <c r="B500" s="165" t="e">
        <f>[1]!Tabela_NS_S_OUT[[#This Row],[FADN_REG]]&amp;[1]!Tabela_NS_S_OUT[[#This Row],[NAZWA]]</f>
        <v>#REF!</v>
      </c>
      <c r="C500" s="165" t="s">
        <v>356</v>
      </c>
      <c r="D500" s="165" t="s">
        <v>148</v>
      </c>
      <c r="E500" s="165" t="s">
        <v>127</v>
      </c>
      <c r="F500" s="166">
        <v>89.616799999999998</v>
      </c>
      <c r="G500" s="166">
        <v>191.78809999999999</v>
      </c>
      <c r="I500" s="167"/>
    </row>
    <row r="501" spans="1:9" ht="16.5" hidden="1" x14ac:dyDescent="0.3">
      <c r="A501" s="165" t="s">
        <v>355</v>
      </c>
      <c r="B501" s="165" t="e">
        <f>[1]!Tabela_NS_S_OUT[[#This Row],[FADN_REG]]&amp;[1]!Tabela_NS_S_OUT[[#This Row],[NAZWA]]</f>
        <v>#REF!</v>
      </c>
      <c r="C501" s="165" t="s">
        <v>356</v>
      </c>
      <c r="D501" s="165" t="s">
        <v>148</v>
      </c>
      <c r="E501" s="165" t="s">
        <v>149</v>
      </c>
      <c r="F501" s="166">
        <v>94.592399999999998</v>
      </c>
      <c r="G501" s="166">
        <v>218.38030000000001</v>
      </c>
      <c r="I501" s="167"/>
    </row>
    <row r="502" spans="1:9" ht="16.5" hidden="1" x14ac:dyDescent="0.3">
      <c r="A502" s="165" t="s">
        <v>355</v>
      </c>
      <c r="B502" s="165" t="e">
        <f>[1]!Tabela_NS_S_OUT[[#This Row],[FADN_REG]]&amp;[1]!Tabela_NS_S_OUT[[#This Row],[NAZWA]]</f>
        <v>#REF!</v>
      </c>
      <c r="C502" s="165" t="s">
        <v>356</v>
      </c>
      <c r="D502" s="165" t="s">
        <v>148</v>
      </c>
      <c r="E502" s="165" t="s">
        <v>128</v>
      </c>
      <c r="F502" s="166">
        <v>124.7809</v>
      </c>
      <c r="G502" s="166">
        <v>245.45920000000001</v>
      </c>
      <c r="I502" s="167"/>
    </row>
    <row r="503" spans="1:9" ht="16.5" hidden="1" x14ac:dyDescent="0.3">
      <c r="A503" s="165" t="s">
        <v>357</v>
      </c>
      <c r="B503" s="165" t="e">
        <f>[1]!Tabela_NS_S_OUT[[#This Row],[FADN_REG]]&amp;[1]!Tabela_NS_S_OUT[[#This Row],[NAZWA]]</f>
        <v>#REF!</v>
      </c>
      <c r="C503" s="165" t="s">
        <v>358</v>
      </c>
      <c r="D503" s="165" t="s">
        <v>148</v>
      </c>
      <c r="E503" s="165" t="s">
        <v>126</v>
      </c>
      <c r="F503" s="166">
        <v>94.203199999999995</v>
      </c>
      <c r="G503" s="166">
        <v>209.29650000000001</v>
      </c>
      <c r="I503" s="167"/>
    </row>
    <row r="504" spans="1:9" ht="16.5" hidden="1" x14ac:dyDescent="0.3">
      <c r="A504" s="165" t="s">
        <v>357</v>
      </c>
      <c r="B504" s="165" t="e">
        <f>[1]!Tabela_NS_S_OUT[[#This Row],[FADN_REG]]&amp;[1]!Tabela_NS_S_OUT[[#This Row],[NAZWA]]</f>
        <v>#REF!</v>
      </c>
      <c r="C504" s="165" t="s">
        <v>358</v>
      </c>
      <c r="D504" s="165" t="s">
        <v>148</v>
      </c>
      <c r="E504" s="165" t="s">
        <v>127</v>
      </c>
      <c r="F504" s="166">
        <v>55.648200000000003</v>
      </c>
      <c r="G504" s="166">
        <v>289.95490000000001</v>
      </c>
      <c r="I504" s="167"/>
    </row>
    <row r="505" spans="1:9" ht="16.5" hidden="1" x14ac:dyDescent="0.3">
      <c r="A505" s="165" t="s">
        <v>357</v>
      </c>
      <c r="B505" s="165" t="e">
        <f>[1]!Tabela_NS_S_OUT[[#This Row],[FADN_REG]]&amp;[1]!Tabela_NS_S_OUT[[#This Row],[NAZWA]]</f>
        <v>#REF!</v>
      </c>
      <c r="C505" s="165" t="s">
        <v>358</v>
      </c>
      <c r="D505" s="165" t="s">
        <v>148</v>
      </c>
      <c r="E505" s="165" t="s">
        <v>149</v>
      </c>
      <c r="F505" s="166">
        <v>58.682499999999997</v>
      </c>
      <c r="G505" s="166">
        <v>227.23390000000001</v>
      </c>
      <c r="I505" s="167"/>
    </row>
    <row r="506" spans="1:9" ht="16.5" hidden="1" x14ac:dyDescent="0.3">
      <c r="A506" s="165" t="s">
        <v>357</v>
      </c>
      <c r="B506" s="165" t="e">
        <f>[1]!Tabela_NS_S_OUT[[#This Row],[FADN_REG]]&amp;[1]!Tabela_NS_S_OUT[[#This Row],[NAZWA]]</f>
        <v>#REF!</v>
      </c>
      <c r="C506" s="165" t="s">
        <v>358</v>
      </c>
      <c r="D506" s="165" t="s">
        <v>148</v>
      </c>
      <c r="E506" s="165" t="s">
        <v>128</v>
      </c>
      <c r="F506" s="166">
        <v>69.448499999999996</v>
      </c>
      <c r="G506" s="166">
        <v>217.55539999999999</v>
      </c>
      <c r="I506" s="167"/>
    </row>
    <row r="507" spans="1:9" ht="16.5" hidden="1" x14ac:dyDescent="0.3">
      <c r="A507" s="165" t="s">
        <v>359</v>
      </c>
      <c r="B507" s="165" t="e">
        <f>[1]!Tabela_NS_S_OUT[[#This Row],[FADN_REG]]&amp;[1]!Tabela_NS_S_OUT[[#This Row],[NAZWA]]</f>
        <v>#REF!</v>
      </c>
      <c r="C507" s="165" t="s">
        <v>360</v>
      </c>
      <c r="D507" s="165" t="s">
        <v>148</v>
      </c>
      <c r="E507" s="165" t="s">
        <v>126</v>
      </c>
      <c r="F507" s="166">
        <v>138.21690000000001</v>
      </c>
      <c r="G507" s="166">
        <v>133.3888</v>
      </c>
      <c r="I507" s="167"/>
    </row>
    <row r="508" spans="1:9" ht="16.5" hidden="1" x14ac:dyDescent="0.3">
      <c r="A508" s="165" t="s">
        <v>359</v>
      </c>
      <c r="B508" s="165" t="e">
        <f>[1]!Tabela_NS_S_OUT[[#This Row],[FADN_REG]]&amp;[1]!Tabela_NS_S_OUT[[#This Row],[NAZWA]]</f>
        <v>#REF!</v>
      </c>
      <c r="C508" s="165" t="s">
        <v>360</v>
      </c>
      <c r="D508" s="165" t="s">
        <v>148</v>
      </c>
      <c r="E508" s="165" t="s">
        <v>127</v>
      </c>
      <c r="F508" s="166">
        <v>95.577100000000002</v>
      </c>
      <c r="G508" s="166">
        <v>183.0206</v>
      </c>
      <c r="I508" s="167"/>
    </row>
    <row r="509" spans="1:9" ht="16.5" hidden="1" x14ac:dyDescent="0.3">
      <c r="A509" s="165" t="s">
        <v>359</v>
      </c>
      <c r="B509" s="165" t="e">
        <f>[1]!Tabela_NS_S_OUT[[#This Row],[FADN_REG]]&amp;[1]!Tabela_NS_S_OUT[[#This Row],[NAZWA]]</f>
        <v>#REF!</v>
      </c>
      <c r="C509" s="165" t="s">
        <v>360</v>
      </c>
      <c r="D509" s="165" t="s">
        <v>148</v>
      </c>
      <c r="E509" s="165" t="s">
        <v>149</v>
      </c>
      <c r="F509" s="166">
        <v>72.815200000000004</v>
      </c>
      <c r="G509" s="166">
        <v>174.55600000000001</v>
      </c>
      <c r="I509" s="167"/>
    </row>
    <row r="510" spans="1:9" ht="16.5" hidden="1" x14ac:dyDescent="0.3">
      <c r="A510" s="165" t="s">
        <v>359</v>
      </c>
      <c r="B510" s="165" t="e">
        <f>[1]!Tabela_NS_S_OUT[[#This Row],[FADN_REG]]&amp;[1]!Tabela_NS_S_OUT[[#This Row],[NAZWA]]</f>
        <v>#REF!</v>
      </c>
      <c r="C510" s="165" t="s">
        <v>360</v>
      </c>
      <c r="D510" s="165" t="s">
        <v>148</v>
      </c>
      <c r="E510" s="165" t="s">
        <v>128</v>
      </c>
      <c r="F510" s="166">
        <v>77.990300000000005</v>
      </c>
      <c r="G510" s="166">
        <v>136.59540000000001</v>
      </c>
      <c r="I510" s="167"/>
    </row>
    <row r="511" spans="1:9" ht="16.5" hidden="1" x14ac:dyDescent="0.3">
      <c r="A511" s="165" t="s">
        <v>361</v>
      </c>
      <c r="B511" s="165" t="e">
        <f>[1]!Tabela_NS_S_OUT[[#This Row],[FADN_REG]]&amp;[1]!Tabela_NS_S_OUT[[#This Row],[NAZWA]]</f>
        <v>#REF!</v>
      </c>
      <c r="C511" s="165" t="s">
        <v>362</v>
      </c>
      <c r="D511" s="165" t="s">
        <v>148</v>
      </c>
      <c r="E511" s="165" t="s">
        <v>126</v>
      </c>
      <c r="F511" s="166">
        <v>75.982600000000005</v>
      </c>
      <c r="G511" s="166">
        <v>274.39760000000001</v>
      </c>
      <c r="I511" s="167"/>
    </row>
    <row r="512" spans="1:9" ht="16.5" hidden="1" x14ac:dyDescent="0.3">
      <c r="A512" s="165" t="s">
        <v>361</v>
      </c>
      <c r="B512" s="165" t="e">
        <f>[1]!Tabela_NS_S_OUT[[#This Row],[FADN_REG]]&amp;[1]!Tabela_NS_S_OUT[[#This Row],[NAZWA]]</f>
        <v>#REF!</v>
      </c>
      <c r="C512" s="165" t="s">
        <v>362</v>
      </c>
      <c r="D512" s="165" t="s">
        <v>148</v>
      </c>
      <c r="E512" s="165" t="s">
        <v>127</v>
      </c>
      <c r="F512" s="166">
        <v>56.529400000000003</v>
      </c>
      <c r="G512" s="166">
        <v>227.65100000000001</v>
      </c>
      <c r="I512" s="167"/>
    </row>
    <row r="513" spans="1:9" ht="16.5" hidden="1" x14ac:dyDescent="0.3">
      <c r="A513" s="165" t="s">
        <v>361</v>
      </c>
      <c r="B513" s="165" t="e">
        <f>[1]!Tabela_NS_S_OUT[[#This Row],[FADN_REG]]&amp;[1]!Tabela_NS_S_OUT[[#This Row],[NAZWA]]</f>
        <v>#REF!</v>
      </c>
      <c r="C513" s="165" t="s">
        <v>362</v>
      </c>
      <c r="D513" s="165" t="s">
        <v>148</v>
      </c>
      <c r="E513" s="165" t="s">
        <v>149</v>
      </c>
      <c r="F513" s="166">
        <v>61.102499999999999</v>
      </c>
      <c r="G513" s="166">
        <v>213.16970000000001</v>
      </c>
      <c r="I513" s="167"/>
    </row>
    <row r="514" spans="1:9" ht="16.5" hidden="1" x14ac:dyDescent="0.3">
      <c r="A514" s="165" t="s">
        <v>361</v>
      </c>
      <c r="B514" s="165" t="e">
        <f>[1]!Tabela_NS_S_OUT[[#This Row],[FADN_REG]]&amp;[1]!Tabela_NS_S_OUT[[#This Row],[NAZWA]]</f>
        <v>#REF!</v>
      </c>
      <c r="C514" s="165" t="s">
        <v>362</v>
      </c>
      <c r="D514" s="165" t="s">
        <v>148</v>
      </c>
      <c r="E514" s="165" t="s">
        <v>128</v>
      </c>
      <c r="F514" s="166">
        <v>70.998000000000005</v>
      </c>
      <c r="G514" s="166">
        <v>208.78469999999999</v>
      </c>
      <c r="I514" s="167"/>
    </row>
    <row r="515" spans="1:9" ht="16.5" hidden="1" x14ac:dyDescent="0.3">
      <c r="A515" s="165" t="s">
        <v>363</v>
      </c>
      <c r="B515" s="165" t="e">
        <f>[1]!Tabela_NS_S_OUT[[#This Row],[FADN_REG]]&amp;[1]!Tabela_NS_S_OUT[[#This Row],[NAZWA]]</f>
        <v>#REF!</v>
      </c>
      <c r="C515" s="165" t="s">
        <v>364</v>
      </c>
      <c r="D515" s="165" t="s">
        <v>148</v>
      </c>
      <c r="E515" s="165" t="s">
        <v>126</v>
      </c>
      <c r="F515" s="166">
        <v>39.097999999999999</v>
      </c>
      <c r="G515" s="166">
        <v>618.50199999999995</v>
      </c>
      <c r="I515" s="167"/>
    </row>
    <row r="516" spans="1:9" ht="16.5" hidden="1" x14ac:dyDescent="0.3">
      <c r="A516" s="165" t="s">
        <v>363</v>
      </c>
      <c r="B516" s="165" t="e">
        <f>[1]!Tabela_NS_S_OUT[[#This Row],[FADN_REG]]&amp;[1]!Tabela_NS_S_OUT[[#This Row],[NAZWA]]</f>
        <v>#REF!</v>
      </c>
      <c r="C516" s="165" t="s">
        <v>364</v>
      </c>
      <c r="D516" s="165" t="s">
        <v>148</v>
      </c>
      <c r="E516" s="165" t="s">
        <v>127</v>
      </c>
      <c r="F516" s="166">
        <v>39.692100000000003</v>
      </c>
      <c r="G516" s="166">
        <v>678.18359999999996</v>
      </c>
      <c r="I516" s="167"/>
    </row>
    <row r="517" spans="1:9" ht="16.5" hidden="1" x14ac:dyDescent="0.3">
      <c r="A517" s="165" t="s">
        <v>363</v>
      </c>
      <c r="B517" s="165" t="e">
        <f>[1]!Tabela_NS_S_OUT[[#This Row],[FADN_REG]]&amp;[1]!Tabela_NS_S_OUT[[#This Row],[NAZWA]]</f>
        <v>#REF!</v>
      </c>
      <c r="C517" s="165" t="s">
        <v>364</v>
      </c>
      <c r="D517" s="165" t="s">
        <v>148</v>
      </c>
      <c r="E517" s="165" t="s">
        <v>149</v>
      </c>
      <c r="F517" s="166">
        <v>37.215200000000003</v>
      </c>
      <c r="G517" s="166">
        <v>649.02080000000001</v>
      </c>
      <c r="I517" s="167"/>
    </row>
    <row r="518" spans="1:9" ht="16.5" hidden="1" x14ac:dyDescent="0.3">
      <c r="A518" s="165" t="s">
        <v>363</v>
      </c>
      <c r="B518" s="165" t="e">
        <f>[1]!Tabela_NS_S_OUT[[#This Row],[FADN_REG]]&amp;[1]!Tabela_NS_S_OUT[[#This Row],[NAZWA]]</f>
        <v>#REF!</v>
      </c>
      <c r="C518" s="165" t="s">
        <v>364</v>
      </c>
      <c r="D518" s="165" t="s">
        <v>148</v>
      </c>
      <c r="E518" s="165" t="s">
        <v>128</v>
      </c>
      <c r="F518" s="166">
        <v>41.911499999999997</v>
      </c>
      <c r="G518" s="166">
        <v>437.89839999999998</v>
      </c>
      <c r="I518" s="167"/>
    </row>
    <row r="519" spans="1:9" ht="16.5" hidden="1" x14ac:dyDescent="0.3">
      <c r="A519" s="165" t="s">
        <v>365</v>
      </c>
      <c r="B519" s="165" t="e">
        <f>[1]!Tabela_NS_S_OUT[[#This Row],[FADN_REG]]&amp;[1]!Tabela_NS_S_OUT[[#This Row],[NAZWA]]</f>
        <v>#REF!</v>
      </c>
      <c r="C519" s="165" t="s">
        <v>366</v>
      </c>
      <c r="D519" s="165" t="s">
        <v>148</v>
      </c>
      <c r="E519" s="165" t="s">
        <v>126</v>
      </c>
      <c r="F519" s="166">
        <v>79.586500000000001</v>
      </c>
      <c r="G519" s="166">
        <v>180.75559999999999</v>
      </c>
      <c r="I519" s="167"/>
    </row>
    <row r="520" spans="1:9" ht="16.5" hidden="1" x14ac:dyDescent="0.3">
      <c r="A520" s="165" t="s">
        <v>365</v>
      </c>
      <c r="B520" s="165" t="e">
        <f>[1]!Tabela_NS_S_OUT[[#This Row],[FADN_REG]]&amp;[1]!Tabela_NS_S_OUT[[#This Row],[NAZWA]]</f>
        <v>#REF!</v>
      </c>
      <c r="C520" s="165" t="s">
        <v>366</v>
      </c>
      <c r="D520" s="165" t="s">
        <v>148</v>
      </c>
      <c r="E520" s="165" t="s">
        <v>127</v>
      </c>
      <c r="F520" s="166">
        <v>69.8583</v>
      </c>
      <c r="G520" s="166">
        <v>183.5949</v>
      </c>
      <c r="I520" s="167"/>
    </row>
    <row r="521" spans="1:9" ht="16.5" hidden="1" x14ac:dyDescent="0.3">
      <c r="A521" s="165" t="s">
        <v>365</v>
      </c>
      <c r="B521" s="165" t="e">
        <f>[1]!Tabela_NS_S_OUT[[#This Row],[FADN_REG]]&amp;[1]!Tabela_NS_S_OUT[[#This Row],[NAZWA]]</f>
        <v>#REF!</v>
      </c>
      <c r="C521" s="165" t="s">
        <v>366</v>
      </c>
      <c r="D521" s="165" t="s">
        <v>148</v>
      </c>
      <c r="E521" s="165" t="s">
        <v>149</v>
      </c>
      <c r="F521" s="166">
        <v>79.586500000000001</v>
      </c>
      <c r="G521" s="166">
        <v>180.75559999999999</v>
      </c>
      <c r="I521" s="167"/>
    </row>
    <row r="522" spans="1:9" ht="16.5" hidden="1" x14ac:dyDescent="0.3">
      <c r="A522" s="165" t="s">
        <v>365</v>
      </c>
      <c r="B522" s="165" t="e">
        <f>[1]!Tabela_NS_S_OUT[[#This Row],[FADN_REG]]&amp;[1]!Tabela_NS_S_OUT[[#This Row],[NAZWA]]</f>
        <v>#REF!</v>
      </c>
      <c r="C522" s="165" t="s">
        <v>366</v>
      </c>
      <c r="D522" s="165" t="s">
        <v>148</v>
      </c>
      <c r="E522" s="165" t="s">
        <v>128</v>
      </c>
      <c r="F522" s="166">
        <v>106.9709</v>
      </c>
      <c r="G522" s="166">
        <v>162.05189999999999</v>
      </c>
      <c r="I522" s="167"/>
    </row>
    <row r="523" spans="1:9" ht="16.5" hidden="1" x14ac:dyDescent="0.3">
      <c r="A523" s="165" t="s">
        <v>367</v>
      </c>
      <c r="B523" s="165" t="e">
        <f>[1]!Tabela_NS_S_OUT[[#This Row],[FADN_REG]]&amp;[1]!Tabela_NS_S_OUT[[#This Row],[NAZWA]]</f>
        <v>#REF!</v>
      </c>
      <c r="C523" s="165" t="s">
        <v>368</v>
      </c>
      <c r="D523" s="165" t="s">
        <v>148</v>
      </c>
      <c r="E523" s="165" t="s">
        <v>126</v>
      </c>
      <c r="F523" s="166">
        <v>67.5501</v>
      </c>
      <c r="G523" s="166">
        <v>224.15549999999999</v>
      </c>
      <c r="I523" s="167"/>
    </row>
    <row r="524" spans="1:9" ht="16.5" hidden="1" x14ac:dyDescent="0.3">
      <c r="A524" s="165" t="s">
        <v>367</v>
      </c>
      <c r="B524" s="165" t="e">
        <f>[1]!Tabela_NS_S_OUT[[#This Row],[FADN_REG]]&amp;[1]!Tabela_NS_S_OUT[[#This Row],[NAZWA]]</f>
        <v>#REF!</v>
      </c>
      <c r="C524" s="165" t="s">
        <v>368</v>
      </c>
      <c r="D524" s="165" t="s">
        <v>148</v>
      </c>
      <c r="E524" s="165" t="s">
        <v>127</v>
      </c>
      <c r="F524" s="166">
        <v>67.5501</v>
      </c>
      <c r="G524" s="166">
        <v>224.15549999999999</v>
      </c>
      <c r="I524" s="167"/>
    </row>
    <row r="525" spans="1:9" ht="16.5" hidden="1" x14ac:dyDescent="0.3">
      <c r="A525" s="165" t="s">
        <v>367</v>
      </c>
      <c r="B525" s="165" t="e">
        <f>[1]!Tabela_NS_S_OUT[[#This Row],[FADN_REG]]&amp;[1]!Tabela_NS_S_OUT[[#This Row],[NAZWA]]</f>
        <v>#REF!</v>
      </c>
      <c r="C525" s="165" t="s">
        <v>368</v>
      </c>
      <c r="D525" s="165" t="s">
        <v>148</v>
      </c>
      <c r="E525" s="165" t="s">
        <v>149</v>
      </c>
      <c r="F525" s="166">
        <v>67.5501</v>
      </c>
      <c r="G525" s="166">
        <v>187.11170000000001</v>
      </c>
      <c r="I525" s="167"/>
    </row>
    <row r="526" spans="1:9" ht="16.5" hidden="1" x14ac:dyDescent="0.3">
      <c r="A526" s="165" t="s">
        <v>367</v>
      </c>
      <c r="B526" s="165" t="e">
        <f>[1]!Tabela_NS_S_OUT[[#This Row],[FADN_REG]]&amp;[1]!Tabela_NS_S_OUT[[#This Row],[NAZWA]]</f>
        <v>#REF!</v>
      </c>
      <c r="C526" s="165" t="s">
        <v>368</v>
      </c>
      <c r="D526" s="165" t="s">
        <v>148</v>
      </c>
      <c r="E526" s="165" t="s">
        <v>128</v>
      </c>
      <c r="F526" s="166">
        <v>87.571700000000007</v>
      </c>
      <c r="G526" s="166">
        <v>231.12739999999999</v>
      </c>
      <c r="I526" s="167"/>
    </row>
    <row r="527" spans="1:9" ht="16.5" hidden="1" x14ac:dyDescent="0.3">
      <c r="A527" s="165" t="s">
        <v>369</v>
      </c>
      <c r="B527" s="165" t="e">
        <f>[1]!Tabela_NS_S_OUT[[#This Row],[FADN_REG]]&amp;[1]!Tabela_NS_S_OUT[[#This Row],[NAZWA]]</f>
        <v>#REF!</v>
      </c>
      <c r="C527" s="165" t="s">
        <v>370</v>
      </c>
      <c r="D527" s="165" t="s">
        <v>148</v>
      </c>
      <c r="E527" s="165" t="s">
        <v>126</v>
      </c>
      <c r="F527" s="166">
        <v>16.719200000000001</v>
      </c>
      <c r="G527" s="166">
        <v>681.86599999999999</v>
      </c>
      <c r="I527" s="167"/>
    </row>
    <row r="528" spans="1:9" ht="16.5" hidden="1" x14ac:dyDescent="0.3">
      <c r="A528" s="165" t="s">
        <v>369</v>
      </c>
      <c r="B528" s="165" t="e">
        <f>[1]!Tabela_NS_S_OUT[[#This Row],[FADN_REG]]&amp;[1]!Tabela_NS_S_OUT[[#This Row],[NAZWA]]</f>
        <v>#REF!</v>
      </c>
      <c r="C528" s="165" t="s">
        <v>370</v>
      </c>
      <c r="D528" s="165" t="s">
        <v>148</v>
      </c>
      <c r="E528" s="165" t="s">
        <v>127</v>
      </c>
      <c r="F528" s="166">
        <v>11.777699999999999</v>
      </c>
      <c r="G528" s="166">
        <v>626.49850000000004</v>
      </c>
      <c r="I528" s="167"/>
    </row>
    <row r="529" spans="1:9" ht="16.5" hidden="1" x14ac:dyDescent="0.3">
      <c r="A529" s="165" t="s">
        <v>369</v>
      </c>
      <c r="B529" s="165" t="e">
        <f>[1]!Tabela_NS_S_OUT[[#This Row],[FADN_REG]]&amp;[1]!Tabela_NS_S_OUT[[#This Row],[NAZWA]]</f>
        <v>#REF!</v>
      </c>
      <c r="C529" s="165" t="s">
        <v>370</v>
      </c>
      <c r="D529" s="165" t="s">
        <v>148</v>
      </c>
      <c r="E529" s="165" t="s">
        <v>149</v>
      </c>
      <c r="F529" s="166">
        <v>15.937200000000001</v>
      </c>
      <c r="G529" s="166">
        <v>659.97109999999998</v>
      </c>
      <c r="I529" s="167"/>
    </row>
    <row r="530" spans="1:9" ht="16.5" hidden="1" x14ac:dyDescent="0.3">
      <c r="A530" s="165" t="s">
        <v>369</v>
      </c>
      <c r="B530" s="165" t="e">
        <f>[1]!Tabela_NS_S_OUT[[#This Row],[FADN_REG]]&amp;[1]!Tabela_NS_S_OUT[[#This Row],[NAZWA]]</f>
        <v>#REF!</v>
      </c>
      <c r="C530" s="165" t="s">
        <v>370</v>
      </c>
      <c r="D530" s="165" t="s">
        <v>148</v>
      </c>
      <c r="E530" s="165" t="s">
        <v>128</v>
      </c>
      <c r="F530" s="166">
        <v>18.645399999999999</v>
      </c>
      <c r="G530" s="166">
        <v>689.44730000000004</v>
      </c>
      <c r="I530" s="167"/>
    </row>
    <row r="531" spans="1:9" ht="16.5" hidden="1" x14ac:dyDescent="0.3">
      <c r="A531" s="165" t="s">
        <v>371</v>
      </c>
      <c r="B531" s="165" t="e">
        <f>[1]!Tabela_NS_S_OUT[[#This Row],[FADN_REG]]&amp;[1]!Tabela_NS_S_OUT[[#This Row],[NAZWA]]</f>
        <v>#REF!</v>
      </c>
      <c r="C531" s="165" t="s">
        <v>372</v>
      </c>
      <c r="D531" s="165" t="s">
        <v>148</v>
      </c>
      <c r="E531" s="165" t="s">
        <v>126</v>
      </c>
      <c r="F531" s="166">
        <v>17.273700000000002</v>
      </c>
      <c r="G531" s="166">
        <v>691.38080000000002</v>
      </c>
      <c r="I531" s="167"/>
    </row>
    <row r="532" spans="1:9" ht="16.5" hidden="1" x14ac:dyDescent="0.3">
      <c r="A532" s="165" t="s">
        <v>371</v>
      </c>
      <c r="B532" s="165" t="e">
        <f>[1]!Tabela_NS_S_OUT[[#This Row],[FADN_REG]]&amp;[1]!Tabela_NS_S_OUT[[#This Row],[NAZWA]]</f>
        <v>#REF!</v>
      </c>
      <c r="C532" s="165" t="s">
        <v>372</v>
      </c>
      <c r="D532" s="165" t="s">
        <v>148</v>
      </c>
      <c r="E532" s="165" t="s">
        <v>127</v>
      </c>
      <c r="F532" s="166">
        <v>17.273700000000002</v>
      </c>
      <c r="G532" s="166">
        <v>691.38080000000002</v>
      </c>
      <c r="I532" s="167"/>
    </row>
    <row r="533" spans="1:9" ht="16.5" hidden="1" x14ac:dyDescent="0.3">
      <c r="A533" s="165" t="s">
        <v>371</v>
      </c>
      <c r="B533" s="165" t="e">
        <f>[1]!Tabela_NS_S_OUT[[#This Row],[FADN_REG]]&amp;[1]!Tabela_NS_S_OUT[[#This Row],[NAZWA]]</f>
        <v>#REF!</v>
      </c>
      <c r="C533" s="165" t="s">
        <v>372</v>
      </c>
      <c r="D533" s="165" t="s">
        <v>148</v>
      </c>
      <c r="E533" s="165" t="s">
        <v>149</v>
      </c>
      <c r="F533" s="166">
        <v>22.997299999999999</v>
      </c>
      <c r="G533" s="166">
        <v>691.38080000000002</v>
      </c>
      <c r="I533" s="167"/>
    </row>
    <row r="534" spans="1:9" ht="16.5" hidden="1" x14ac:dyDescent="0.3">
      <c r="A534" s="165" t="s">
        <v>371</v>
      </c>
      <c r="B534" s="165" t="e">
        <f>[1]!Tabela_NS_S_OUT[[#This Row],[FADN_REG]]&amp;[1]!Tabela_NS_S_OUT[[#This Row],[NAZWA]]</f>
        <v>#REF!</v>
      </c>
      <c r="C534" s="165" t="s">
        <v>372</v>
      </c>
      <c r="D534" s="165" t="s">
        <v>148</v>
      </c>
      <c r="E534" s="165" t="s">
        <v>128</v>
      </c>
      <c r="F534" s="166">
        <v>13.212999999999999</v>
      </c>
      <c r="G534" s="166">
        <v>746.34829999999999</v>
      </c>
      <c r="I534" s="167"/>
    </row>
    <row r="535" spans="1:9" ht="16.5" hidden="1" x14ac:dyDescent="0.3">
      <c r="A535" s="165" t="s">
        <v>373</v>
      </c>
      <c r="B535" s="165" t="e">
        <f>[1]!Tabela_NS_S_OUT[[#This Row],[FADN_REG]]&amp;[1]!Tabela_NS_S_OUT[[#This Row],[NAZWA]]</f>
        <v>#REF!</v>
      </c>
      <c r="C535" s="165" t="s">
        <v>374</v>
      </c>
      <c r="D535" s="165" t="s">
        <v>148</v>
      </c>
      <c r="E535" s="165" t="s">
        <v>126</v>
      </c>
      <c r="F535" s="166">
        <v>16.452500000000001</v>
      </c>
      <c r="G535" s="166">
        <v>679.75639999999999</v>
      </c>
      <c r="I535" s="167"/>
    </row>
    <row r="536" spans="1:9" ht="16.5" hidden="1" x14ac:dyDescent="0.3">
      <c r="A536" s="165" t="s">
        <v>373</v>
      </c>
      <c r="B536" s="165" t="e">
        <f>[1]!Tabela_NS_S_OUT[[#This Row],[FADN_REG]]&amp;[1]!Tabela_NS_S_OUT[[#This Row],[NAZWA]]</f>
        <v>#REF!</v>
      </c>
      <c r="C536" s="165" t="s">
        <v>374</v>
      </c>
      <c r="D536" s="165" t="s">
        <v>148</v>
      </c>
      <c r="E536" s="165" t="s">
        <v>127</v>
      </c>
      <c r="F536" s="166">
        <v>11.760300000000001</v>
      </c>
      <c r="G536" s="166">
        <v>630.21669999999995</v>
      </c>
      <c r="I536" s="167"/>
    </row>
    <row r="537" spans="1:9" ht="16.5" hidden="1" x14ac:dyDescent="0.3">
      <c r="A537" s="165" t="s">
        <v>373</v>
      </c>
      <c r="B537" s="165" t="e">
        <f>[1]!Tabela_NS_S_OUT[[#This Row],[FADN_REG]]&amp;[1]!Tabela_NS_S_OUT[[#This Row],[NAZWA]]</f>
        <v>#REF!</v>
      </c>
      <c r="C537" s="165" t="s">
        <v>374</v>
      </c>
      <c r="D537" s="165" t="s">
        <v>148</v>
      </c>
      <c r="E537" s="165" t="s">
        <v>149</v>
      </c>
      <c r="F537" s="166">
        <v>15.165900000000001</v>
      </c>
      <c r="G537" s="166">
        <v>652.19749999999999</v>
      </c>
      <c r="I537" s="167"/>
    </row>
    <row r="538" spans="1:9" ht="16.5" hidden="1" x14ac:dyDescent="0.3">
      <c r="A538" s="165" t="s">
        <v>373</v>
      </c>
      <c r="B538" s="165" t="e">
        <f>[1]!Tabela_NS_S_OUT[[#This Row],[FADN_REG]]&amp;[1]!Tabela_NS_S_OUT[[#This Row],[NAZWA]]</f>
        <v>#REF!</v>
      </c>
      <c r="C538" s="165" t="s">
        <v>374</v>
      </c>
      <c r="D538" s="165" t="s">
        <v>148</v>
      </c>
      <c r="E538" s="165" t="s">
        <v>128</v>
      </c>
      <c r="F538" s="166">
        <v>18.767399999999999</v>
      </c>
      <c r="G538" s="166">
        <v>689.16369999999995</v>
      </c>
      <c r="I538" s="167"/>
    </row>
    <row r="539" spans="1:9" ht="16.5" hidden="1" x14ac:dyDescent="0.3">
      <c r="A539" s="165" t="s">
        <v>375</v>
      </c>
      <c r="B539" s="165" t="e">
        <f>[1]!Tabela_NS_S_OUT[[#This Row],[FADN_REG]]&amp;[1]!Tabela_NS_S_OUT[[#This Row],[NAZWA]]</f>
        <v>#REF!</v>
      </c>
      <c r="C539" s="165" t="s">
        <v>376</v>
      </c>
      <c r="D539" s="165" t="s">
        <v>148</v>
      </c>
      <c r="E539" s="165" t="s">
        <v>126</v>
      </c>
      <c r="F539" s="166">
        <v>29.952000000000002</v>
      </c>
      <c r="G539" s="166">
        <v>497.5539</v>
      </c>
      <c r="I539" s="167"/>
    </row>
    <row r="540" spans="1:9" ht="16.5" hidden="1" x14ac:dyDescent="0.3">
      <c r="A540" s="165" t="s">
        <v>375</v>
      </c>
      <c r="B540" s="165" t="e">
        <f>[1]!Tabela_NS_S_OUT[[#This Row],[FADN_REG]]&amp;[1]!Tabela_NS_S_OUT[[#This Row],[NAZWA]]</f>
        <v>#REF!</v>
      </c>
      <c r="C540" s="165" t="s">
        <v>376</v>
      </c>
      <c r="D540" s="165" t="s">
        <v>148</v>
      </c>
      <c r="E540" s="165" t="s">
        <v>127</v>
      </c>
      <c r="F540" s="166">
        <v>36.398000000000003</v>
      </c>
      <c r="G540" s="166">
        <v>468.00560000000002</v>
      </c>
      <c r="I540" s="167"/>
    </row>
    <row r="541" spans="1:9" ht="16.5" hidden="1" x14ac:dyDescent="0.3">
      <c r="A541" s="165" t="s">
        <v>375</v>
      </c>
      <c r="B541" s="165" t="e">
        <f>[1]!Tabela_NS_S_OUT[[#This Row],[FADN_REG]]&amp;[1]!Tabela_NS_S_OUT[[#This Row],[NAZWA]]</f>
        <v>#REF!</v>
      </c>
      <c r="C541" s="165" t="s">
        <v>376</v>
      </c>
      <c r="D541" s="165" t="s">
        <v>148</v>
      </c>
      <c r="E541" s="165" t="s">
        <v>149</v>
      </c>
      <c r="F541" s="166">
        <v>38.439500000000002</v>
      </c>
      <c r="G541" s="166">
        <v>226.36770000000001</v>
      </c>
      <c r="I541" s="167"/>
    </row>
    <row r="542" spans="1:9" ht="16.5" hidden="1" x14ac:dyDescent="0.3">
      <c r="A542" s="165" t="s">
        <v>375</v>
      </c>
      <c r="B542" s="165" t="e">
        <f>[1]!Tabela_NS_S_OUT[[#This Row],[FADN_REG]]&amp;[1]!Tabela_NS_S_OUT[[#This Row],[NAZWA]]</f>
        <v>#REF!</v>
      </c>
      <c r="C542" s="165" t="s">
        <v>376</v>
      </c>
      <c r="D542" s="165" t="s">
        <v>148</v>
      </c>
      <c r="E542" s="165" t="s">
        <v>128</v>
      </c>
      <c r="F542" s="166">
        <v>29.947299999999998</v>
      </c>
      <c r="G542" s="166">
        <v>300.18720000000002</v>
      </c>
      <c r="I542" s="167"/>
    </row>
    <row r="543" spans="1:9" ht="16.5" hidden="1" x14ac:dyDescent="0.3">
      <c r="A543" s="165" t="s">
        <v>377</v>
      </c>
      <c r="B543" s="165" t="e">
        <f>[1]!Tabela_NS_S_OUT[[#This Row],[FADN_REG]]&amp;[1]!Tabela_NS_S_OUT[[#This Row],[NAZWA]]</f>
        <v>#REF!</v>
      </c>
      <c r="C543" s="165" t="s">
        <v>378</v>
      </c>
      <c r="D543" s="165" t="s">
        <v>148</v>
      </c>
      <c r="E543" s="165" t="s">
        <v>126</v>
      </c>
      <c r="F543" s="166">
        <v>49.536900000000003</v>
      </c>
      <c r="G543" s="166">
        <v>115.6228</v>
      </c>
      <c r="I543" s="167"/>
    </row>
    <row r="544" spans="1:9" ht="16.5" hidden="1" x14ac:dyDescent="0.3">
      <c r="A544" s="165" t="s">
        <v>377</v>
      </c>
      <c r="B544" s="165" t="e">
        <f>[1]!Tabela_NS_S_OUT[[#This Row],[FADN_REG]]&amp;[1]!Tabela_NS_S_OUT[[#This Row],[NAZWA]]</f>
        <v>#REF!</v>
      </c>
      <c r="C544" s="165" t="s">
        <v>378</v>
      </c>
      <c r="D544" s="165" t="s">
        <v>148</v>
      </c>
      <c r="E544" s="165" t="s">
        <v>127</v>
      </c>
      <c r="F544" s="166">
        <v>49.536900000000003</v>
      </c>
      <c r="G544" s="166">
        <v>115.6228</v>
      </c>
      <c r="I544" s="167"/>
    </row>
    <row r="545" spans="1:9" ht="16.5" hidden="1" x14ac:dyDescent="0.3">
      <c r="A545" s="165" t="s">
        <v>377</v>
      </c>
      <c r="B545" s="165" t="e">
        <f>[1]!Tabela_NS_S_OUT[[#This Row],[FADN_REG]]&amp;[1]!Tabela_NS_S_OUT[[#This Row],[NAZWA]]</f>
        <v>#REF!</v>
      </c>
      <c r="C545" s="165" t="s">
        <v>378</v>
      </c>
      <c r="D545" s="165" t="s">
        <v>148</v>
      </c>
      <c r="E545" s="165" t="s">
        <v>149</v>
      </c>
      <c r="F545" s="166">
        <v>49.363500000000002</v>
      </c>
      <c r="G545" s="166">
        <v>110.78400000000001</v>
      </c>
      <c r="I545" s="167"/>
    </row>
    <row r="546" spans="1:9" ht="16.5" hidden="1" x14ac:dyDescent="0.3">
      <c r="A546" s="165" t="s">
        <v>377</v>
      </c>
      <c r="B546" s="165" t="e">
        <f>[1]!Tabela_NS_S_OUT[[#This Row],[FADN_REG]]&amp;[1]!Tabela_NS_S_OUT[[#This Row],[NAZWA]]</f>
        <v>#REF!</v>
      </c>
      <c r="C546" s="165" t="s">
        <v>378</v>
      </c>
      <c r="D546" s="165" t="s">
        <v>148</v>
      </c>
      <c r="E546" s="165" t="s">
        <v>128</v>
      </c>
      <c r="F546" s="166">
        <v>49.536900000000003</v>
      </c>
      <c r="G546" s="166">
        <v>115.6228</v>
      </c>
      <c r="I546" s="167"/>
    </row>
    <row r="547" spans="1:9" ht="16.5" hidden="1" x14ac:dyDescent="0.3">
      <c r="A547" s="165" t="s">
        <v>379</v>
      </c>
      <c r="B547" s="165" t="e">
        <f>[1]!Tabela_NS_S_OUT[[#This Row],[FADN_REG]]&amp;[1]!Tabela_NS_S_OUT[[#This Row],[NAZWA]]</f>
        <v>#REF!</v>
      </c>
      <c r="C547" s="165" t="s">
        <v>380</v>
      </c>
      <c r="D547" s="165" t="s">
        <v>148</v>
      </c>
      <c r="E547" s="165" t="s">
        <v>126</v>
      </c>
      <c r="F547" s="166">
        <v>40.881599999999999</v>
      </c>
      <c r="G547" s="166">
        <v>91.5411</v>
      </c>
      <c r="I547" s="167"/>
    </row>
    <row r="548" spans="1:9" ht="16.5" hidden="1" x14ac:dyDescent="0.3">
      <c r="A548" s="165" t="s">
        <v>379</v>
      </c>
      <c r="B548" s="165" t="e">
        <f>[1]!Tabela_NS_S_OUT[[#This Row],[FADN_REG]]&amp;[1]!Tabela_NS_S_OUT[[#This Row],[NAZWA]]</f>
        <v>#REF!</v>
      </c>
      <c r="C548" s="165" t="s">
        <v>380</v>
      </c>
      <c r="D548" s="165" t="s">
        <v>148</v>
      </c>
      <c r="E548" s="165" t="s">
        <v>127</v>
      </c>
      <c r="F548" s="166">
        <v>40.881599999999999</v>
      </c>
      <c r="G548" s="166">
        <v>91.5411</v>
      </c>
      <c r="I548" s="167"/>
    </row>
    <row r="549" spans="1:9" ht="16.5" hidden="1" x14ac:dyDescent="0.3">
      <c r="A549" s="165" t="s">
        <v>379</v>
      </c>
      <c r="B549" s="165" t="e">
        <f>[1]!Tabela_NS_S_OUT[[#This Row],[FADN_REG]]&amp;[1]!Tabela_NS_S_OUT[[#This Row],[NAZWA]]</f>
        <v>#REF!</v>
      </c>
      <c r="C549" s="165" t="s">
        <v>380</v>
      </c>
      <c r="D549" s="165" t="s">
        <v>148</v>
      </c>
      <c r="E549" s="165" t="s">
        <v>149</v>
      </c>
      <c r="F549" s="166">
        <v>41.3095</v>
      </c>
      <c r="G549" s="166">
        <v>92.038899999999998</v>
      </c>
      <c r="I549" s="167"/>
    </row>
    <row r="550" spans="1:9" ht="16.5" hidden="1" x14ac:dyDescent="0.3">
      <c r="A550" s="165" t="s">
        <v>379</v>
      </c>
      <c r="B550" s="165" t="e">
        <f>[1]!Tabela_NS_S_OUT[[#This Row],[FADN_REG]]&amp;[1]!Tabela_NS_S_OUT[[#This Row],[NAZWA]]</f>
        <v>#REF!</v>
      </c>
      <c r="C550" s="165" t="s">
        <v>380</v>
      </c>
      <c r="D550" s="165" t="s">
        <v>148</v>
      </c>
      <c r="E550" s="165" t="s">
        <v>128</v>
      </c>
      <c r="F550" s="166">
        <v>40.881599999999999</v>
      </c>
      <c r="G550" s="166">
        <v>91.5411</v>
      </c>
      <c r="I550" s="167"/>
    </row>
    <row r="551" spans="1:9" ht="16.5" hidden="1" x14ac:dyDescent="0.3">
      <c r="A551" s="165" t="s">
        <v>381</v>
      </c>
      <c r="B551" s="165" t="e">
        <f>[1]!Tabela_NS_S_OUT[[#This Row],[FADN_REG]]&amp;[1]!Tabela_NS_S_OUT[[#This Row],[NAZWA]]</f>
        <v>#REF!</v>
      </c>
      <c r="C551" s="165" t="s">
        <v>382</v>
      </c>
      <c r="D551" s="165" t="s">
        <v>148</v>
      </c>
      <c r="E551" s="165" t="s">
        <v>126</v>
      </c>
      <c r="F551" s="166">
        <v>37.231400000000001</v>
      </c>
      <c r="G551" s="166">
        <v>152.0292</v>
      </c>
      <c r="I551" s="167"/>
    </row>
    <row r="552" spans="1:9" ht="16.5" hidden="1" x14ac:dyDescent="0.3">
      <c r="A552" s="165" t="s">
        <v>381</v>
      </c>
      <c r="B552" s="165" t="e">
        <f>[1]!Tabela_NS_S_OUT[[#This Row],[FADN_REG]]&amp;[1]!Tabela_NS_S_OUT[[#This Row],[NAZWA]]</f>
        <v>#REF!</v>
      </c>
      <c r="C552" s="165" t="s">
        <v>382</v>
      </c>
      <c r="D552" s="165" t="s">
        <v>148</v>
      </c>
      <c r="E552" s="165" t="s">
        <v>127</v>
      </c>
      <c r="F552" s="166">
        <v>43.539200000000001</v>
      </c>
      <c r="G552" s="166">
        <v>105.82940000000001</v>
      </c>
      <c r="I552" s="167"/>
    </row>
    <row r="553" spans="1:9" ht="16.5" hidden="1" x14ac:dyDescent="0.3">
      <c r="A553" s="165" t="s">
        <v>381</v>
      </c>
      <c r="B553" s="165" t="e">
        <f>[1]!Tabela_NS_S_OUT[[#This Row],[FADN_REG]]&amp;[1]!Tabela_NS_S_OUT[[#This Row],[NAZWA]]</f>
        <v>#REF!</v>
      </c>
      <c r="C553" s="165" t="s">
        <v>382</v>
      </c>
      <c r="D553" s="165" t="s">
        <v>148</v>
      </c>
      <c r="E553" s="165" t="s">
        <v>149</v>
      </c>
      <c r="F553" s="166">
        <v>37.961399999999998</v>
      </c>
      <c r="G553" s="166">
        <v>156.68190000000001</v>
      </c>
      <c r="I553" s="167"/>
    </row>
    <row r="554" spans="1:9" ht="16.5" hidden="1" x14ac:dyDescent="0.3">
      <c r="A554" s="165" t="s">
        <v>381</v>
      </c>
      <c r="B554" s="165" t="e">
        <f>[1]!Tabela_NS_S_OUT[[#This Row],[FADN_REG]]&amp;[1]!Tabela_NS_S_OUT[[#This Row],[NAZWA]]</f>
        <v>#REF!</v>
      </c>
      <c r="C554" s="165" t="s">
        <v>382</v>
      </c>
      <c r="D554" s="165" t="s">
        <v>148</v>
      </c>
      <c r="E554" s="165" t="s">
        <v>128</v>
      </c>
      <c r="F554" s="166">
        <v>31.1097</v>
      </c>
      <c r="G554" s="166">
        <v>191.3458</v>
      </c>
      <c r="I554" s="167"/>
    </row>
    <row r="555" spans="1:9" ht="16.5" hidden="1" x14ac:dyDescent="0.3">
      <c r="A555" s="165" t="s">
        <v>383</v>
      </c>
      <c r="B555" s="165" t="e">
        <f>[1]!Tabela_NS_S_OUT[[#This Row],[FADN_REG]]&amp;[1]!Tabela_NS_S_OUT[[#This Row],[NAZWA]]</f>
        <v>#REF!</v>
      </c>
      <c r="C555" s="165" t="s">
        <v>384</v>
      </c>
      <c r="D555" s="165" t="s">
        <v>148</v>
      </c>
      <c r="E555" s="165" t="s">
        <v>126</v>
      </c>
      <c r="F555" s="166">
        <v>38.3005</v>
      </c>
      <c r="G555" s="166">
        <v>146.23410000000001</v>
      </c>
      <c r="I555" s="167"/>
    </row>
    <row r="556" spans="1:9" ht="15.75" hidden="1" customHeight="1" x14ac:dyDescent="0.3">
      <c r="A556" s="165" t="s">
        <v>383</v>
      </c>
      <c r="B556" s="165" t="e">
        <f>[1]!Tabela_NS_S_OUT[[#This Row],[FADN_REG]]&amp;[1]!Tabela_NS_S_OUT[[#This Row],[NAZWA]]</f>
        <v>#REF!</v>
      </c>
      <c r="C556" s="165" t="s">
        <v>384</v>
      </c>
      <c r="D556" s="165" t="s">
        <v>148</v>
      </c>
      <c r="E556" s="165" t="s">
        <v>127</v>
      </c>
      <c r="F556" s="166">
        <v>56.1875</v>
      </c>
      <c r="G556" s="166">
        <v>185.90889999999999</v>
      </c>
      <c r="I556" s="167"/>
    </row>
    <row r="557" spans="1:9" ht="15.75" hidden="1" customHeight="1" x14ac:dyDescent="0.3">
      <c r="A557" s="165" t="s">
        <v>383</v>
      </c>
      <c r="B557" s="165" t="e">
        <f>[1]!Tabela_NS_S_OUT[[#This Row],[FADN_REG]]&amp;[1]!Tabela_NS_S_OUT[[#This Row],[NAZWA]]</f>
        <v>#REF!</v>
      </c>
      <c r="C557" s="165" t="s">
        <v>384</v>
      </c>
      <c r="D557" s="165" t="s">
        <v>148</v>
      </c>
      <c r="E557" s="165" t="s">
        <v>149</v>
      </c>
      <c r="F557" s="166">
        <v>60.104999999999997</v>
      </c>
      <c r="G557" s="166">
        <v>192.286</v>
      </c>
      <c r="I557" s="167"/>
    </row>
    <row r="558" spans="1:9" ht="15.75" hidden="1" customHeight="1" x14ac:dyDescent="0.3">
      <c r="A558" s="165" t="s">
        <v>383</v>
      </c>
      <c r="B558" s="165" t="e">
        <f>[1]!Tabela_NS_S_OUT[[#This Row],[FADN_REG]]&amp;[1]!Tabela_NS_S_OUT[[#This Row],[NAZWA]]</f>
        <v>#REF!</v>
      </c>
      <c r="C558" s="165" t="s">
        <v>384</v>
      </c>
      <c r="D558" s="165" t="s">
        <v>148</v>
      </c>
      <c r="E558" s="165" t="s">
        <v>128</v>
      </c>
      <c r="F558" s="166">
        <v>49.4238</v>
      </c>
      <c r="G558" s="166">
        <v>155.94649999999999</v>
      </c>
      <c r="I558" s="167"/>
    </row>
    <row r="559" spans="1:9" ht="16.5" hidden="1" x14ac:dyDescent="0.3">
      <c r="A559" s="165" t="s">
        <v>385</v>
      </c>
      <c r="B559" s="165" t="e">
        <f>[1]!Tabela_NS_S_OUT[[#This Row],[FADN_REG]]&amp;[1]!Tabela_NS_S_OUT[[#This Row],[NAZWA]]</f>
        <v>#REF!</v>
      </c>
      <c r="C559" s="165" t="s">
        <v>386</v>
      </c>
      <c r="D559" s="165" t="s">
        <v>148</v>
      </c>
      <c r="E559" s="165" t="s">
        <v>126</v>
      </c>
      <c r="F559" s="166">
        <v>19.811499999999999</v>
      </c>
      <c r="G559" s="166">
        <v>651.35739999999998</v>
      </c>
      <c r="I559" s="167"/>
    </row>
    <row r="560" spans="1:9" ht="15.75" hidden="1" customHeight="1" x14ac:dyDescent="0.3">
      <c r="A560" s="165" t="s">
        <v>385</v>
      </c>
      <c r="B560" s="165" t="e">
        <f>[1]!Tabela_NS_S_OUT[[#This Row],[FADN_REG]]&amp;[1]!Tabela_NS_S_OUT[[#This Row],[NAZWA]]</f>
        <v>#REF!</v>
      </c>
      <c r="C560" s="165" t="s">
        <v>386</v>
      </c>
      <c r="D560" s="165" t="s">
        <v>148</v>
      </c>
      <c r="E560" s="165" t="s">
        <v>127</v>
      </c>
      <c r="F560" s="166">
        <v>20.725200000000001</v>
      </c>
      <c r="G560" s="166">
        <v>415.50959999999998</v>
      </c>
      <c r="I560" s="167"/>
    </row>
    <row r="561" spans="1:9" ht="15.75" hidden="1" customHeight="1" x14ac:dyDescent="0.3">
      <c r="A561" s="165" t="s">
        <v>385</v>
      </c>
      <c r="B561" s="165" t="e">
        <f>[1]!Tabela_NS_S_OUT[[#This Row],[FADN_REG]]&amp;[1]!Tabela_NS_S_OUT[[#This Row],[NAZWA]]</f>
        <v>#REF!</v>
      </c>
      <c r="C561" s="165" t="s">
        <v>386</v>
      </c>
      <c r="D561" s="165" t="s">
        <v>148</v>
      </c>
      <c r="E561" s="165" t="s">
        <v>149</v>
      </c>
      <c r="F561" s="166">
        <v>35.005299999999998</v>
      </c>
      <c r="G561" s="166">
        <v>482.35559999999998</v>
      </c>
      <c r="I561" s="167"/>
    </row>
    <row r="562" spans="1:9" ht="15.75" hidden="1" customHeight="1" x14ac:dyDescent="0.3">
      <c r="A562" s="165" t="s">
        <v>385</v>
      </c>
      <c r="B562" s="165" t="e">
        <f>[1]!Tabela_NS_S_OUT[[#This Row],[FADN_REG]]&amp;[1]!Tabela_NS_S_OUT[[#This Row],[NAZWA]]</f>
        <v>#REF!</v>
      </c>
      <c r="C562" s="165" t="s">
        <v>386</v>
      </c>
      <c r="D562" s="165" t="s">
        <v>148</v>
      </c>
      <c r="E562" s="165" t="s">
        <v>128</v>
      </c>
      <c r="F562" s="166">
        <v>23.8931</v>
      </c>
      <c r="G562" s="166">
        <v>621.86609999999996</v>
      </c>
      <c r="I562" s="167"/>
    </row>
    <row r="563" spans="1:9" ht="16.5" hidden="1" x14ac:dyDescent="0.3">
      <c r="A563" s="165" t="s">
        <v>699</v>
      </c>
      <c r="B563" s="165" t="e">
        <f>[1]!Tabela_NS_S_OUT[[#This Row],[FADN_REG]]&amp;[1]!Tabela_NS_S_OUT[[#This Row],[NAZWA]]</f>
        <v>#REF!</v>
      </c>
      <c r="C563" s="165" t="s">
        <v>700</v>
      </c>
      <c r="D563" s="165" t="s">
        <v>148</v>
      </c>
      <c r="E563" s="165" t="s">
        <v>126</v>
      </c>
      <c r="F563" s="166">
        <v>55.121699999999997</v>
      </c>
      <c r="G563" s="166">
        <v>827.87760000000003</v>
      </c>
      <c r="I563" s="167"/>
    </row>
    <row r="564" spans="1:9" ht="15.75" hidden="1" customHeight="1" x14ac:dyDescent="0.3">
      <c r="A564" s="165" t="s">
        <v>699</v>
      </c>
      <c r="B564" s="165" t="e">
        <f>[1]!Tabela_NS_S_OUT[[#This Row],[FADN_REG]]&amp;[1]!Tabela_NS_S_OUT[[#This Row],[NAZWA]]</f>
        <v>#REF!</v>
      </c>
      <c r="C564" s="165" t="s">
        <v>700</v>
      </c>
      <c r="D564" s="165" t="s">
        <v>148</v>
      </c>
      <c r="E564" s="165" t="s">
        <v>127</v>
      </c>
      <c r="F564" s="166">
        <v>55.121699999999997</v>
      </c>
      <c r="G564" s="166">
        <v>827.87760000000003</v>
      </c>
      <c r="I564" s="167"/>
    </row>
    <row r="565" spans="1:9" ht="15.75" hidden="1" customHeight="1" x14ac:dyDescent="0.3">
      <c r="A565" s="165" t="s">
        <v>699</v>
      </c>
      <c r="B565" s="165" t="e">
        <f>[1]!Tabela_NS_S_OUT[[#This Row],[FADN_REG]]&amp;[1]!Tabela_NS_S_OUT[[#This Row],[NAZWA]]</f>
        <v>#REF!</v>
      </c>
      <c r="C565" s="165" t="s">
        <v>700</v>
      </c>
      <c r="D565" s="165" t="s">
        <v>148</v>
      </c>
      <c r="E565" s="165" t="s">
        <v>149</v>
      </c>
      <c r="F565" s="166">
        <v>55.121699999999997</v>
      </c>
      <c r="G565" s="166">
        <v>827.87760000000003</v>
      </c>
      <c r="I565" s="167"/>
    </row>
    <row r="566" spans="1:9" ht="15.75" hidden="1" customHeight="1" x14ac:dyDescent="0.3">
      <c r="A566" s="165" t="s">
        <v>699</v>
      </c>
      <c r="B566" s="165" t="e">
        <f>[1]!Tabela_NS_S_OUT[[#This Row],[FADN_REG]]&amp;[1]!Tabela_NS_S_OUT[[#This Row],[NAZWA]]</f>
        <v>#REF!</v>
      </c>
      <c r="C566" s="165" t="s">
        <v>700</v>
      </c>
      <c r="D566" s="165" t="s">
        <v>148</v>
      </c>
      <c r="E566" s="165" t="s">
        <v>128</v>
      </c>
      <c r="F566" s="166">
        <v>55.121699999999997</v>
      </c>
      <c r="G566" s="166">
        <v>827.87760000000003</v>
      </c>
      <c r="I566" s="167"/>
    </row>
    <row r="567" spans="1:9" ht="16.5" hidden="1" x14ac:dyDescent="0.3">
      <c r="A567" s="165" t="s">
        <v>387</v>
      </c>
      <c r="B567" s="165" t="e">
        <f>[1]!Tabela_NS_S_OUT[[#This Row],[FADN_REG]]&amp;[1]!Tabela_NS_S_OUT[[#This Row],[NAZWA]]</f>
        <v>#REF!</v>
      </c>
      <c r="C567" s="165" t="s">
        <v>388</v>
      </c>
      <c r="D567" s="165" t="s">
        <v>148</v>
      </c>
      <c r="E567" s="165" t="s">
        <v>126</v>
      </c>
      <c r="F567" s="166">
        <v>53.819200000000002</v>
      </c>
      <c r="G567" s="166">
        <v>1166.5338999999999</v>
      </c>
      <c r="I567" s="167"/>
    </row>
    <row r="568" spans="1:9" ht="15.75" hidden="1" customHeight="1" x14ac:dyDescent="0.3">
      <c r="A568" s="165" t="s">
        <v>387</v>
      </c>
      <c r="B568" s="165" t="e">
        <f>[1]!Tabela_NS_S_OUT[[#This Row],[FADN_REG]]&amp;[1]!Tabela_NS_S_OUT[[#This Row],[NAZWA]]</f>
        <v>#REF!</v>
      </c>
      <c r="C568" s="165" t="s">
        <v>388</v>
      </c>
      <c r="D568" s="165" t="s">
        <v>148</v>
      </c>
      <c r="E568" s="165" t="s">
        <v>127</v>
      </c>
      <c r="F568" s="166">
        <v>40.010800000000003</v>
      </c>
      <c r="G568" s="166">
        <v>1184.6790000000001</v>
      </c>
      <c r="I568" s="167"/>
    </row>
    <row r="569" spans="1:9" ht="15.75" hidden="1" customHeight="1" x14ac:dyDescent="0.3">
      <c r="A569" s="165" t="s">
        <v>387</v>
      </c>
      <c r="B569" s="165" t="e">
        <f>[1]!Tabela_NS_S_OUT[[#This Row],[FADN_REG]]&amp;[1]!Tabela_NS_S_OUT[[#This Row],[NAZWA]]</f>
        <v>#REF!</v>
      </c>
      <c r="C569" s="165" t="s">
        <v>388</v>
      </c>
      <c r="D569" s="165" t="s">
        <v>148</v>
      </c>
      <c r="E569" s="165" t="s">
        <v>149</v>
      </c>
      <c r="F569" s="166">
        <v>45.826500000000003</v>
      </c>
      <c r="G569" s="166">
        <v>1262.1424</v>
      </c>
      <c r="I569" s="167"/>
    </row>
    <row r="570" spans="1:9" ht="15.75" hidden="1" customHeight="1" x14ac:dyDescent="0.3">
      <c r="A570" s="165" t="s">
        <v>387</v>
      </c>
      <c r="B570" s="165" t="e">
        <f>[1]!Tabela_NS_S_OUT[[#This Row],[FADN_REG]]&amp;[1]!Tabela_NS_S_OUT[[#This Row],[NAZWA]]</f>
        <v>#REF!</v>
      </c>
      <c r="C570" s="165" t="s">
        <v>388</v>
      </c>
      <c r="D570" s="165" t="s">
        <v>148</v>
      </c>
      <c r="E570" s="165" t="s">
        <v>128</v>
      </c>
      <c r="F570" s="166">
        <v>19.195699999999999</v>
      </c>
      <c r="G570" s="166">
        <v>1382.3280999999999</v>
      </c>
      <c r="I570" s="167"/>
    </row>
    <row r="571" spans="1:9" ht="16.5" hidden="1" x14ac:dyDescent="0.3">
      <c r="A571" s="165" t="s">
        <v>389</v>
      </c>
      <c r="B571" s="165" t="e">
        <f>[1]!Tabela_NS_S_OUT[[#This Row],[FADN_REG]]&amp;[1]!Tabela_NS_S_OUT[[#This Row],[NAZWA]]</f>
        <v>#REF!</v>
      </c>
      <c r="C571" s="165" t="s">
        <v>390</v>
      </c>
      <c r="D571" s="165" t="s">
        <v>148</v>
      </c>
      <c r="E571" s="165" t="s">
        <v>126</v>
      </c>
      <c r="F571" s="166">
        <v>13.9145</v>
      </c>
      <c r="G571" s="166">
        <v>423.63249999999999</v>
      </c>
      <c r="I571" s="167"/>
    </row>
    <row r="572" spans="1:9" ht="15.75" hidden="1" customHeight="1" x14ac:dyDescent="0.3">
      <c r="A572" s="165" t="s">
        <v>389</v>
      </c>
      <c r="B572" s="165" t="e">
        <f>[1]!Tabela_NS_S_OUT[[#This Row],[FADN_REG]]&amp;[1]!Tabela_NS_S_OUT[[#This Row],[NAZWA]]</f>
        <v>#REF!</v>
      </c>
      <c r="C572" s="165" t="s">
        <v>390</v>
      </c>
      <c r="D572" s="165" t="s">
        <v>148</v>
      </c>
      <c r="E572" s="165" t="s">
        <v>127</v>
      </c>
      <c r="F572" s="166">
        <v>13.9145</v>
      </c>
      <c r="G572" s="166">
        <v>423.63249999999999</v>
      </c>
      <c r="I572" s="167"/>
    </row>
    <row r="573" spans="1:9" ht="15.75" hidden="1" customHeight="1" x14ac:dyDescent="0.3">
      <c r="A573" s="165" t="s">
        <v>389</v>
      </c>
      <c r="B573" s="165" t="e">
        <f>[1]!Tabela_NS_S_OUT[[#This Row],[FADN_REG]]&amp;[1]!Tabela_NS_S_OUT[[#This Row],[NAZWA]]</f>
        <v>#REF!</v>
      </c>
      <c r="C573" s="165" t="s">
        <v>390</v>
      </c>
      <c r="D573" s="165" t="s">
        <v>148</v>
      </c>
      <c r="E573" s="165" t="s">
        <v>149</v>
      </c>
      <c r="F573" s="166">
        <v>12.834099999999999</v>
      </c>
      <c r="G573" s="166">
        <v>476.80829999999997</v>
      </c>
      <c r="I573" s="167"/>
    </row>
    <row r="574" spans="1:9" ht="15.75" hidden="1" customHeight="1" x14ac:dyDescent="0.3">
      <c r="A574" s="165" t="s">
        <v>389</v>
      </c>
      <c r="B574" s="165" t="e">
        <f>[1]!Tabela_NS_S_OUT[[#This Row],[FADN_REG]]&amp;[1]!Tabela_NS_S_OUT[[#This Row],[NAZWA]]</f>
        <v>#REF!</v>
      </c>
      <c r="C574" s="165" t="s">
        <v>390</v>
      </c>
      <c r="D574" s="165" t="s">
        <v>148</v>
      </c>
      <c r="E574" s="165" t="s">
        <v>128</v>
      </c>
      <c r="F574" s="166">
        <v>13.9145</v>
      </c>
      <c r="G574" s="166">
        <v>423.63249999999999</v>
      </c>
      <c r="I574" s="167"/>
    </row>
    <row r="575" spans="1:9" ht="16.5" hidden="1" x14ac:dyDescent="0.3">
      <c r="A575" s="425" t="s">
        <v>709</v>
      </c>
      <c r="B575" s="165" t="e">
        <f>[1]!Tabela_NS_S_OUT[[#This Row],[FADN_REG]]&amp;[1]!Tabela_NS_S_OUT[[#This Row],[NAZWA]]</f>
        <v>#REF!</v>
      </c>
      <c r="C575" s="426" t="s">
        <v>707</v>
      </c>
      <c r="D575" s="165" t="s">
        <v>148</v>
      </c>
      <c r="E575" s="165" t="s">
        <v>126</v>
      </c>
      <c r="F575" s="166">
        <v>49.310099999999998</v>
      </c>
      <c r="G575" s="166">
        <v>257.60109999999997</v>
      </c>
      <c r="I575" s="167"/>
    </row>
    <row r="576" spans="1:9" ht="16.5" hidden="1" x14ac:dyDescent="0.3">
      <c r="A576" s="425" t="s">
        <v>709</v>
      </c>
      <c r="B576" s="165" t="e">
        <f>[1]!Tabela_NS_S_OUT[[#This Row],[FADN_REG]]&amp;[1]!Tabela_NS_S_OUT[[#This Row],[NAZWA]]</f>
        <v>#REF!</v>
      </c>
      <c r="C576" s="426" t="s">
        <v>707</v>
      </c>
      <c r="D576" s="165" t="s">
        <v>148</v>
      </c>
      <c r="E576" s="165" t="s">
        <v>127</v>
      </c>
      <c r="F576" s="166">
        <v>49.310099999999998</v>
      </c>
      <c r="G576" s="166">
        <v>257.60109999999997</v>
      </c>
      <c r="I576" s="167"/>
    </row>
    <row r="577" spans="1:24" ht="16.5" hidden="1" x14ac:dyDescent="0.3">
      <c r="A577" s="425" t="s">
        <v>709</v>
      </c>
      <c r="B577" s="165" t="e">
        <f>[1]!Tabela_NS_S_OUT[[#This Row],[FADN_REG]]&amp;[1]!Tabela_NS_S_OUT[[#This Row],[NAZWA]]</f>
        <v>#REF!</v>
      </c>
      <c r="C577" s="426" t="s">
        <v>707</v>
      </c>
      <c r="D577" s="165" t="s">
        <v>148</v>
      </c>
      <c r="E577" s="165" t="s">
        <v>149</v>
      </c>
      <c r="F577" s="166">
        <v>45.518799999999999</v>
      </c>
      <c r="G577" s="166">
        <v>257.60109999999997</v>
      </c>
      <c r="I577" s="167"/>
    </row>
    <row r="578" spans="1:24" ht="16.5" hidden="1" x14ac:dyDescent="0.3">
      <c r="A578" s="425" t="s">
        <v>709</v>
      </c>
      <c r="B578" s="165" t="e">
        <f>[1]!Tabela_NS_S_OUT[[#This Row],[FADN_REG]]&amp;[1]!Tabela_NS_S_OUT[[#This Row],[NAZWA]]</f>
        <v>#REF!</v>
      </c>
      <c r="C578" s="426" t="s">
        <v>707</v>
      </c>
      <c r="D578" s="165" t="s">
        <v>148</v>
      </c>
      <c r="E578" s="165" t="s">
        <v>128</v>
      </c>
      <c r="F578" s="166">
        <v>49.310099999999998</v>
      </c>
      <c r="G578" s="166">
        <v>257.60109999999997</v>
      </c>
      <c r="I578" s="167"/>
    </row>
    <row r="579" spans="1:24" ht="16.5" hidden="1" x14ac:dyDescent="0.3">
      <c r="A579" s="165" t="s">
        <v>391</v>
      </c>
      <c r="B579" s="165" t="e">
        <f>[1]!Tabela_NS_S_OUT[[#This Row],[FADN_REG]]&amp;[1]!Tabela_NS_S_OUT[[#This Row],[NAZWA]]</f>
        <v>#REF!</v>
      </c>
      <c r="C579" s="165" t="s">
        <v>392</v>
      </c>
      <c r="D579" s="165"/>
      <c r="E579" s="165" t="s">
        <v>126</v>
      </c>
      <c r="F579" s="166">
        <v>1</v>
      </c>
      <c r="G579" s="166">
        <v>3382.6907000000001</v>
      </c>
      <c r="I579" s="167"/>
    </row>
    <row r="580" spans="1:24" ht="16.5" hidden="1" x14ac:dyDescent="0.3">
      <c r="A580" s="165" t="s">
        <v>391</v>
      </c>
      <c r="B580" s="165" t="e">
        <f>[1]!Tabela_NS_S_OUT[[#This Row],[FADN_REG]]&amp;[1]!Tabela_NS_S_OUT[[#This Row],[NAZWA]]</f>
        <v>#REF!</v>
      </c>
      <c r="C580" s="165" t="s">
        <v>392</v>
      </c>
      <c r="D580" s="165"/>
      <c r="E580" s="165" t="s">
        <v>127</v>
      </c>
      <c r="F580" s="166">
        <v>1</v>
      </c>
      <c r="G580" s="166">
        <v>3105.9987999999998</v>
      </c>
      <c r="I580" s="167"/>
    </row>
    <row r="581" spans="1:24" ht="16.5" hidden="1" x14ac:dyDescent="0.3">
      <c r="A581" s="165" t="s">
        <v>391</v>
      </c>
      <c r="B581" s="165" t="e">
        <f>[1]!Tabela_NS_S_OUT[[#This Row],[FADN_REG]]&amp;[1]!Tabela_NS_S_OUT[[#This Row],[NAZWA]]</f>
        <v>#REF!</v>
      </c>
      <c r="C581" s="165" t="s">
        <v>392</v>
      </c>
      <c r="D581" s="165"/>
      <c r="E581" s="165" t="s">
        <v>149</v>
      </c>
      <c r="F581" s="166">
        <v>1</v>
      </c>
      <c r="G581" s="166">
        <v>4581.4246999999996</v>
      </c>
      <c r="I581" s="167"/>
    </row>
    <row r="582" spans="1:24" ht="16.5" hidden="1" x14ac:dyDescent="0.3">
      <c r="A582" s="165" t="s">
        <v>391</v>
      </c>
      <c r="B582" s="165" t="e">
        <f>[1]!Tabela_NS_S_OUT[[#This Row],[FADN_REG]]&amp;[1]!Tabela_NS_S_OUT[[#This Row],[NAZWA]]</f>
        <v>#REF!</v>
      </c>
      <c r="C582" s="165" t="s">
        <v>392</v>
      </c>
      <c r="D582" s="165"/>
      <c r="E582" s="165" t="s">
        <v>128</v>
      </c>
      <c r="F582" s="166">
        <v>1</v>
      </c>
      <c r="G582" s="166">
        <v>3712.3508999999999</v>
      </c>
      <c r="I582" s="167"/>
    </row>
    <row r="583" spans="1:24" ht="16.5" hidden="1" x14ac:dyDescent="0.3">
      <c r="A583" s="165" t="s">
        <v>393</v>
      </c>
      <c r="B583" s="165" t="e">
        <f>[1]!Tabela_NS_S_OUT[[#This Row],[FADN_REG]]&amp;[1]!Tabela_NS_S_OUT[[#This Row],[NAZWA]]</f>
        <v>#REF!</v>
      </c>
      <c r="C583" s="165" t="s">
        <v>394</v>
      </c>
      <c r="D583" s="165"/>
      <c r="E583" s="165" t="s">
        <v>126</v>
      </c>
      <c r="F583" s="166">
        <v>1</v>
      </c>
      <c r="G583" s="166">
        <v>2167.6239</v>
      </c>
      <c r="H583" s="165"/>
      <c r="I583" s="167"/>
    </row>
    <row r="584" spans="1:24" ht="16.5" hidden="1" x14ac:dyDescent="0.3">
      <c r="A584" s="165" t="s">
        <v>393</v>
      </c>
      <c r="B584" s="165" t="e">
        <f>[1]!Tabela_NS_S_OUT[[#This Row],[FADN_REG]]&amp;[1]!Tabela_NS_S_OUT[[#This Row],[NAZWA]]</f>
        <v>#REF!</v>
      </c>
      <c r="C584" s="165" t="s">
        <v>394</v>
      </c>
      <c r="D584" s="165"/>
      <c r="E584" s="165" t="s">
        <v>127</v>
      </c>
      <c r="F584" s="166">
        <v>1</v>
      </c>
      <c r="G584" s="166">
        <v>1069.876</v>
      </c>
      <c r="H584" s="165"/>
      <c r="I584" s="167"/>
    </row>
    <row r="585" spans="1:24" ht="16.5" hidden="1" x14ac:dyDescent="0.3">
      <c r="A585" s="165" t="s">
        <v>393</v>
      </c>
      <c r="B585" s="165" t="e">
        <f>[1]!Tabela_NS_S_OUT[[#This Row],[FADN_REG]]&amp;[1]!Tabela_NS_S_OUT[[#This Row],[NAZWA]]</f>
        <v>#REF!</v>
      </c>
      <c r="C585" s="165" t="s">
        <v>394</v>
      </c>
      <c r="D585" s="165"/>
      <c r="E585" s="165" t="s">
        <v>149</v>
      </c>
      <c r="F585" s="166">
        <v>1</v>
      </c>
      <c r="G585" s="166">
        <v>3040.3892000000001</v>
      </c>
      <c r="H585" s="165"/>
      <c r="I585" s="167"/>
    </row>
    <row r="586" spans="1:24" ht="16.5" hidden="1" x14ac:dyDescent="0.3">
      <c r="A586" s="165" t="s">
        <v>393</v>
      </c>
      <c r="B586" s="165" t="e">
        <f>[1]!Tabela_NS_S_OUT[[#This Row],[FADN_REG]]&amp;[1]!Tabela_NS_S_OUT[[#This Row],[NAZWA]]</f>
        <v>#REF!</v>
      </c>
      <c r="C586" s="165" t="s">
        <v>394</v>
      </c>
      <c r="D586" s="165"/>
      <c r="E586" s="165" t="s">
        <v>128</v>
      </c>
      <c r="F586" s="166">
        <v>1</v>
      </c>
      <c r="G586" s="166">
        <v>2167.6239</v>
      </c>
      <c r="H586" s="165"/>
      <c r="I586" s="167"/>
    </row>
    <row r="587" spans="1:24" ht="16.5" hidden="1" x14ac:dyDescent="0.3">
      <c r="A587" s="165" t="s">
        <v>395</v>
      </c>
      <c r="B587" s="165" t="e">
        <f>[1]!Tabela_NS_S_OUT[[#This Row],[FADN_REG]]&amp;[1]!Tabela_NS_S_OUT[[#This Row],[NAZWA]]</f>
        <v>#REF!</v>
      </c>
      <c r="C587" s="165" t="s">
        <v>396</v>
      </c>
      <c r="D587" s="165"/>
      <c r="E587" s="165" t="s">
        <v>126</v>
      </c>
      <c r="F587" s="166">
        <v>1</v>
      </c>
      <c r="G587" s="166">
        <v>15290.8815</v>
      </c>
      <c r="I587" s="167"/>
    </row>
    <row r="588" spans="1:24" ht="16.5" hidden="1" x14ac:dyDescent="0.3">
      <c r="A588" s="165" t="s">
        <v>395</v>
      </c>
      <c r="B588" s="165" t="e">
        <f>[1]!Tabela_NS_S_OUT[[#This Row],[FADN_REG]]&amp;[1]!Tabela_NS_S_OUT[[#This Row],[NAZWA]]</f>
        <v>#REF!</v>
      </c>
      <c r="C588" s="165" t="s">
        <v>396</v>
      </c>
      <c r="D588" s="165"/>
      <c r="E588" s="165" t="s">
        <v>127</v>
      </c>
      <c r="F588" s="166">
        <v>1</v>
      </c>
      <c r="G588" s="166">
        <v>10993.627</v>
      </c>
      <c r="I588" s="167"/>
    </row>
    <row r="589" spans="1:24" ht="16.5" hidden="1" x14ac:dyDescent="0.3">
      <c r="A589" s="165" t="s">
        <v>395</v>
      </c>
      <c r="B589" s="165" t="e">
        <f>[1]!Tabela_NS_S_OUT[[#This Row],[FADN_REG]]&amp;[1]!Tabela_NS_S_OUT[[#This Row],[NAZWA]]</f>
        <v>#REF!</v>
      </c>
      <c r="C589" s="165" t="s">
        <v>396</v>
      </c>
      <c r="D589" s="165"/>
      <c r="E589" s="165" t="s">
        <v>149</v>
      </c>
      <c r="F589" s="166">
        <v>1</v>
      </c>
      <c r="G589" s="166">
        <v>12087.283799999999</v>
      </c>
      <c r="I589" s="167"/>
    </row>
    <row r="590" spans="1:24" s="168" customFormat="1" ht="16.5" hidden="1" x14ac:dyDescent="0.3">
      <c r="A590" s="165" t="s">
        <v>395</v>
      </c>
      <c r="B590" s="165" t="e">
        <f>[1]!Tabela_NS_S_OUT[[#This Row],[FADN_REG]]&amp;[1]!Tabela_NS_S_OUT[[#This Row],[NAZWA]]</f>
        <v>#REF!</v>
      </c>
      <c r="C590" s="165" t="s">
        <v>396</v>
      </c>
      <c r="D590" s="165"/>
      <c r="E590" s="165" t="s">
        <v>128</v>
      </c>
      <c r="F590" s="166">
        <v>1</v>
      </c>
      <c r="G590" s="166">
        <v>168746.5392</v>
      </c>
      <c r="I590" s="403"/>
      <c r="J590" s="61"/>
      <c r="K590" s="61"/>
      <c r="L590" s="61"/>
      <c r="M590" s="61"/>
      <c r="N590" s="61"/>
      <c r="O590" s="61"/>
      <c r="P590" s="61"/>
      <c r="X590" s="404"/>
    </row>
    <row r="591" spans="1:24" ht="16.5" hidden="1" x14ac:dyDescent="0.3">
      <c r="A591" s="165" t="s">
        <v>397</v>
      </c>
      <c r="B591" s="165" t="e">
        <f>[1]!Tabela_NS_S_OUT[[#This Row],[FADN_REG]]&amp;[1]!Tabela_NS_S_OUT[[#This Row],[NAZWA]]</f>
        <v>#REF!</v>
      </c>
      <c r="C591" s="165" t="s">
        <v>398</v>
      </c>
      <c r="D591" s="165"/>
      <c r="E591" s="165" t="s">
        <v>126</v>
      </c>
      <c r="F591" s="166">
        <v>1</v>
      </c>
      <c r="G591" s="166">
        <v>9184.7335999999996</v>
      </c>
      <c r="I591" s="167"/>
      <c r="J591" s="168"/>
      <c r="K591" s="168"/>
      <c r="L591" s="168"/>
      <c r="M591" s="168"/>
      <c r="N591" s="168"/>
      <c r="O591" s="168"/>
      <c r="P591" s="168"/>
    </row>
    <row r="592" spans="1:24" ht="16.5" hidden="1" x14ac:dyDescent="0.3">
      <c r="A592" s="165" t="s">
        <v>397</v>
      </c>
      <c r="B592" s="165" t="e">
        <f>[1]!Tabela_NS_S_OUT[[#This Row],[FADN_REG]]&amp;[1]!Tabela_NS_S_OUT[[#This Row],[NAZWA]]</f>
        <v>#REF!</v>
      </c>
      <c r="C592" s="165" t="s">
        <v>398</v>
      </c>
      <c r="D592" s="165"/>
      <c r="E592" s="165" t="s">
        <v>127</v>
      </c>
      <c r="F592" s="166">
        <v>1</v>
      </c>
      <c r="G592" s="166">
        <v>9184.7335999999996</v>
      </c>
      <c r="I592" s="167"/>
    </row>
    <row r="593" spans="1:9" ht="16.5" hidden="1" x14ac:dyDescent="0.3">
      <c r="A593" s="165" t="s">
        <v>397</v>
      </c>
      <c r="B593" s="165" t="e">
        <f>[1]!Tabela_NS_S_OUT[[#This Row],[FADN_REG]]&amp;[1]!Tabela_NS_S_OUT[[#This Row],[NAZWA]]</f>
        <v>#REF!</v>
      </c>
      <c r="C593" s="165" t="s">
        <v>398</v>
      </c>
      <c r="D593" s="165"/>
      <c r="E593" s="165" t="s">
        <v>149</v>
      </c>
      <c r="F593" s="166">
        <v>1</v>
      </c>
      <c r="G593" s="166">
        <v>10314.9887</v>
      </c>
      <c r="I593" s="167"/>
    </row>
    <row r="594" spans="1:9" ht="16.5" hidden="1" x14ac:dyDescent="0.3">
      <c r="A594" s="165" t="s">
        <v>397</v>
      </c>
      <c r="B594" s="165" t="e">
        <f>[1]!Tabela_NS_S_OUT[[#This Row],[FADN_REG]]&amp;[1]!Tabela_NS_S_OUT[[#This Row],[NAZWA]]</f>
        <v>#REF!</v>
      </c>
      <c r="C594" s="165" t="s">
        <v>398</v>
      </c>
      <c r="D594" s="165"/>
      <c r="E594" s="165" t="s">
        <v>128</v>
      </c>
      <c r="F594" s="166">
        <v>1</v>
      </c>
      <c r="G594" s="166">
        <v>9184.7335999999996</v>
      </c>
      <c r="I594" s="167"/>
    </row>
    <row r="595" spans="1:9" ht="16.5" hidden="1" x14ac:dyDescent="0.3">
      <c r="A595" s="165" t="s">
        <v>399</v>
      </c>
      <c r="B595" s="165" t="e">
        <f>[1]!Tabela_NS_S_OUT[[#This Row],[FADN_REG]]&amp;[1]!Tabela_NS_S_OUT[[#This Row],[NAZWA]]</f>
        <v>#REF!</v>
      </c>
      <c r="C595" s="165" t="s">
        <v>400</v>
      </c>
      <c r="D595" s="165"/>
      <c r="E595" s="165" t="s">
        <v>126</v>
      </c>
      <c r="F595" s="166">
        <v>1</v>
      </c>
      <c r="G595" s="166">
        <v>9421.7016000000003</v>
      </c>
      <c r="I595" s="167"/>
    </row>
    <row r="596" spans="1:9" ht="16.5" hidden="1" x14ac:dyDescent="0.3">
      <c r="A596" s="165" t="s">
        <v>399</v>
      </c>
      <c r="B596" s="165" t="e">
        <f>[1]!Tabela_NS_S_OUT[[#This Row],[FADN_REG]]&amp;[1]!Tabela_NS_S_OUT[[#This Row],[NAZWA]]</f>
        <v>#REF!</v>
      </c>
      <c r="C596" s="165" t="s">
        <v>400</v>
      </c>
      <c r="D596" s="165"/>
      <c r="E596" s="165" t="s">
        <v>127</v>
      </c>
      <c r="F596" s="166">
        <v>1</v>
      </c>
      <c r="G596" s="166">
        <v>9421.7016000000003</v>
      </c>
      <c r="I596" s="167"/>
    </row>
    <row r="597" spans="1:9" ht="16.5" hidden="1" x14ac:dyDescent="0.3">
      <c r="A597" s="165" t="s">
        <v>399</v>
      </c>
      <c r="B597" s="165" t="e">
        <f>[1]!Tabela_NS_S_OUT[[#This Row],[FADN_REG]]&amp;[1]!Tabela_NS_S_OUT[[#This Row],[NAZWA]]</f>
        <v>#REF!</v>
      </c>
      <c r="C597" s="165" t="s">
        <v>400</v>
      </c>
      <c r="D597" s="165"/>
      <c r="E597" s="165" t="s">
        <v>149</v>
      </c>
      <c r="F597" s="166">
        <v>1</v>
      </c>
      <c r="G597" s="166">
        <v>10660.1438</v>
      </c>
      <c r="I597" s="167"/>
    </row>
    <row r="598" spans="1:9" ht="16.5" hidden="1" x14ac:dyDescent="0.3">
      <c r="A598" s="165" t="s">
        <v>399</v>
      </c>
      <c r="B598" s="165" t="e">
        <f>[1]!Tabela_NS_S_OUT[[#This Row],[FADN_REG]]&amp;[1]!Tabela_NS_S_OUT[[#This Row],[NAZWA]]</f>
        <v>#REF!</v>
      </c>
      <c r="C598" s="165" t="s">
        <v>400</v>
      </c>
      <c r="D598" s="165"/>
      <c r="E598" s="165" t="s">
        <v>128</v>
      </c>
      <c r="F598" s="166">
        <v>1</v>
      </c>
      <c r="G598" s="166">
        <v>9421.7016000000003</v>
      </c>
      <c r="I598" s="167"/>
    </row>
    <row r="599" spans="1:9" ht="16.5" hidden="1" x14ac:dyDescent="0.3">
      <c r="A599" s="165" t="s">
        <v>401</v>
      </c>
      <c r="B599" s="165" t="e">
        <f>[1]!Tabela_NS_S_OUT[[#This Row],[FADN_REG]]&amp;[1]!Tabela_NS_S_OUT[[#This Row],[NAZWA]]</f>
        <v>#REF!</v>
      </c>
      <c r="C599" s="165" t="s">
        <v>402</v>
      </c>
      <c r="D599" s="165"/>
      <c r="E599" s="165" t="s">
        <v>126</v>
      </c>
      <c r="F599" s="166">
        <v>1</v>
      </c>
      <c r="G599" s="166">
        <v>549179.13309999998</v>
      </c>
      <c r="I599" s="167"/>
    </row>
    <row r="600" spans="1:9" ht="16.5" hidden="1" x14ac:dyDescent="0.3">
      <c r="A600" s="165" t="s">
        <v>401</v>
      </c>
      <c r="B600" s="165" t="e">
        <f>[1]!Tabela_NS_S_OUT[[#This Row],[FADN_REG]]&amp;[1]!Tabela_NS_S_OUT[[#This Row],[NAZWA]]</f>
        <v>#REF!</v>
      </c>
      <c r="C600" s="165" t="s">
        <v>402</v>
      </c>
      <c r="D600" s="165"/>
      <c r="E600" s="165" t="s">
        <v>127</v>
      </c>
      <c r="F600" s="166">
        <v>1</v>
      </c>
      <c r="G600" s="166">
        <v>549179.13309999998</v>
      </c>
      <c r="I600" s="167"/>
    </row>
    <row r="601" spans="1:9" ht="16.5" hidden="1" x14ac:dyDescent="0.3">
      <c r="A601" s="165" t="s">
        <v>401</v>
      </c>
      <c r="B601" s="165" t="e">
        <f>[1]!Tabela_NS_S_OUT[[#This Row],[FADN_REG]]&amp;[1]!Tabela_NS_S_OUT[[#This Row],[NAZWA]]</f>
        <v>#REF!</v>
      </c>
      <c r="C601" s="165" t="s">
        <v>402</v>
      </c>
      <c r="D601" s="165"/>
      <c r="E601" s="165" t="s">
        <v>149</v>
      </c>
      <c r="F601" s="166">
        <v>1</v>
      </c>
      <c r="G601" s="166">
        <v>549179.13309999998</v>
      </c>
      <c r="I601" s="167"/>
    </row>
    <row r="602" spans="1:9" ht="16.5" hidden="1" x14ac:dyDescent="0.3">
      <c r="A602" s="165" t="s">
        <v>401</v>
      </c>
      <c r="B602" s="165" t="e">
        <f>[1]!Tabela_NS_S_OUT[[#This Row],[FADN_REG]]&amp;[1]!Tabela_NS_S_OUT[[#This Row],[NAZWA]]</f>
        <v>#REF!</v>
      </c>
      <c r="C602" s="165" t="s">
        <v>402</v>
      </c>
      <c r="D602" s="165"/>
      <c r="E602" s="165" t="s">
        <v>128</v>
      </c>
      <c r="F602" s="166">
        <v>1</v>
      </c>
      <c r="G602" s="166">
        <v>777962.57629999996</v>
      </c>
      <c r="I602" s="167"/>
    </row>
    <row r="603" spans="1:9" ht="16.5" hidden="1" x14ac:dyDescent="0.3">
      <c r="A603" s="165" t="s">
        <v>403</v>
      </c>
      <c r="B603" s="165" t="e">
        <f>[1]!Tabela_NS_S_OUT[[#This Row],[FADN_REG]]&amp;[1]!Tabela_NS_S_OUT[[#This Row],[NAZWA]]</f>
        <v>#REF!</v>
      </c>
      <c r="C603" s="165" t="s">
        <v>404</v>
      </c>
      <c r="D603" s="165"/>
      <c r="E603" s="165" t="s">
        <v>126</v>
      </c>
      <c r="F603" s="166">
        <v>1</v>
      </c>
      <c r="G603" s="166">
        <v>553879.81149999995</v>
      </c>
      <c r="H603" s="165"/>
      <c r="I603" s="167"/>
    </row>
    <row r="604" spans="1:9" ht="16.5" hidden="1" x14ac:dyDescent="0.3">
      <c r="A604" s="165" t="s">
        <v>403</v>
      </c>
      <c r="B604" s="165" t="e">
        <f>[1]!Tabela_NS_S_OUT[[#This Row],[FADN_REG]]&amp;[1]!Tabela_NS_S_OUT[[#This Row],[NAZWA]]</f>
        <v>#REF!</v>
      </c>
      <c r="C604" s="165" t="s">
        <v>404</v>
      </c>
      <c r="D604" s="165"/>
      <c r="E604" s="165" t="s">
        <v>127</v>
      </c>
      <c r="F604" s="166">
        <v>1</v>
      </c>
      <c r="G604" s="166">
        <v>553879.81149999995</v>
      </c>
      <c r="H604" s="165"/>
      <c r="I604" s="167"/>
    </row>
    <row r="605" spans="1:9" ht="16.5" hidden="1" x14ac:dyDescent="0.3">
      <c r="A605" s="165" t="s">
        <v>403</v>
      </c>
      <c r="B605" s="165" t="e">
        <f>[1]!Tabela_NS_S_OUT[[#This Row],[FADN_REG]]&amp;[1]!Tabela_NS_S_OUT[[#This Row],[NAZWA]]</f>
        <v>#REF!</v>
      </c>
      <c r="C605" s="165" t="s">
        <v>404</v>
      </c>
      <c r="D605" s="165"/>
      <c r="E605" s="165" t="s">
        <v>149</v>
      </c>
      <c r="F605" s="166">
        <v>1</v>
      </c>
      <c r="G605" s="166">
        <v>553879.81149999995</v>
      </c>
      <c r="H605" s="165"/>
      <c r="I605" s="167"/>
    </row>
    <row r="606" spans="1:9" ht="16.5" hidden="1" x14ac:dyDescent="0.3">
      <c r="A606" s="165" t="s">
        <v>403</v>
      </c>
      <c r="B606" s="165" t="e">
        <f>[1]!Tabela_NS_S_OUT[[#This Row],[FADN_REG]]&amp;[1]!Tabela_NS_S_OUT[[#This Row],[NAZWA]]</f>
        <v>#REF!</v>
      </c>
      <c r="C606" s="165" t="s">
        <v>404</v>
      </c>
      <c r="D606" s="165"/>
      <c r="E606" s="165" t="s">
        <v>128</v>
      </c>
      <c r="F606" s="166">
        <v>1</v>
      </c>
      <c r="G606" s="166">
        <v>698891.0625</v>
      </c>
      <c r="H606" s="165"/>
      <c r="I606" s="167"/>
    </row>
    <row r="607" spans="1:9" ht="16.5" hidden="1" x14ac:dyDescent="0.3">
      <c r="A607" s="165" t="s">
        <v>405</v>
      </c>
      <c r="B607" s="165" t="e">
        <f>[1]!Tabela_NS_S_OUT[[#This Row],[FADN_REG]]&amp;[1]!Tabela_NS_S_OUT[[#This Row],[NAZWA]]</f>
        <v>#REF!</v>
      </c>
      <c r="C607" s="165" t="s">
        <v>466</v>
      </c>
      <c r="D607" s="165"/>
      <c r="E607" s="165" t="s">
        <v>126</v>
      </c>
      <c r="F607" s="166">
        <v>1</v>
      </c>
      <c r="G607" s="166">
        <v>532016.76340000005</v>
      </c>
      <c r="H607" s="165"/>
      <c r="I607" s="167"/>
    </row>
    <row r="608" spans="1:9" ht="16.5" hidden="1" x14ac:dyDescent="0.3">
      <c r="A608" s="165" t="s">
        <v>405</v>
      </c>
      <c r="B608" s="165" t="e">
        <f>[1]!Tabela_NS_S_OUT[[#This Row],[FADN_REG]]&amp;[1]!Tabela_NS_S_OUT[[#This Row],[NAZWA]]</f>
        <v>#REF!</v>
      </c>
      <c r="C608" s="165" t="s">
        <v>466</v>
      </c>
      <c r="D608" s="165"/>
      <c r="E608" s="165" t="s">
        <v>127</v>
      </c>
      <c r="F608" s="166">
        <v>1</v>
      </c>
      <c r="G608" s="166">
        <v>532016.76340000005</v>
      </c>
      <c r="H608" s="165"/>
      <c r="I608" s="167"/>
    </row>
    <row r="609" spans="1:9" ht="16.5" hidden="1" x14ac:dyDescent="0.3">
      <c r="A609" s="165" t="s">
        <v>405</v>
      </c>
      <c r="B609" s="165" t="e">
        <f>[1]!Tabela_NS_S_OUT[[#This Row],[FADN_REG]]&amp;[1]!Tabela_NS_S_OUT[[#This Row],[NAZWA]]</f>
        <v>#REF!</v>
      </c>
      <c r="C609" s="165" t="s">
        <v>466</v>
      </c>
      <c r="D609" s="165"/>
      <c r="E609" s="165" t="s">
        <v>149</v>
      </c>
      <c r="F609" s="166">
        <v>1</v>
      </c>
      <c r="G609" s="166">
        <v>532016.76340000005</v>
      </c>
      <c r="H609" s="165"/>
      <c r="I609" s="167"/>
    </row>
    <row r="610" spans="1:9" ht="16.5" hidden="1" x14ac:dyDescent="0.3">
      <c r="A610" s="165" t="s">
        <v>405</v>
      </c>
      <c r="B610" s="165" t="e">
        <f>[1]!Tabela_NS_S_OUT[[#This Row],[FADN_REG]]&amp;[1]!Tabela_NS_S_OUT[[#This Row],[NAZWA]]</f>
        <v>#REF!</v>
      </c>
      <c r="C610" s="165" t="s">
        <v>466</v>
      </c>
      <c r="D610" s="165"/>
      <c r="E610" s="165" t="s">
        <v>128</v>
      </c>
      <c r="F610" s="166">
        <v>1</v>
      </c>
      <c r="G610" s="166">
        <v>532016.76340000005</v>
      </c>
      <c r="H610" s="165"/>
      <c r="I610" s="167"/>
    </row>
    <row r="611" spans="1:9" ht="16.5" hidden="1" x14ac:dyDescent="0.3">
      <c r="A611" s="165" t="s">
        <v>406</v>
      </c>
      <c r="B611" s="165" t="e">
        <f>[1]!Tabela_NS_S_OUT[[#This Row],[FADN_REG]]&amp;[1]!Tabela_NS_S_OUT[[#This Row],[NAZWA]]</f>
        <v>#REF!</v>
      </c>
      <c r="C611" s="165" t="s">
        <v>407</v>
      </c>
      <c r="D611" s="165"/>
      <c r="E611" s="165" t="s">
        <v>126</v>
      </c>
      <c r="F611" s="166">
        <v>1</v>
      </c>
      <c r="G611" s="166">
        <v>9831.5249000000003</v>
      </c>
      <c r="H611" s="168"/>
      <c r="I611" s="167"/>
    </row>
    <row r="612" spans="1:9" ht="16.5" hidden="1" x14ac:dyDescent="0.3">
      <c r="A612" s="165" t="s">
        <v>406</v>
      </c>
      <c r="B612" s="165" t="e">
        <f>[1]!Tabela_NS_S_OUT[[#This Row],[FADN_REG]]&amp;[1]!Tabela_NS_S_OUT[[#This Row],[NAZWA]]</f>
        <v>#REF!</v>
      </c>
      <c r="C612" s="165" t="s">
        <v>407</v>
      </c>
      <c r="D612" s="165"/>
      <c r="E612" s="165" t="s">
        <v>127</v>
      </c>
      <c r="F612" s="166">
        <v>1</v>
      </c>
      <c r="G612" s="166">
        <v>9831.5249000000003</v>
      </c>
      <c r="I612" s="167"/>
    </row>
    <row r="613" spans="1:9" ht="16.5" hidden="1" x14ac:dyDescent="0.3">
      <c r="A613" s="165" t="s">
        <v>406</v>
      </c>
      <c r="B613" s="165" t="e">
        <f>[1]!Tabela_NS_S_OUT[[#This Row],[FADN_REG]]&amp;[1]!Tabela_NS_S_OUT[[#This Row],[NAZWA]]</f>
        <v>#REF!</v>
      </c>
      <c r="C613" s="165" t="s">
        <v>407</v>
      </c>
      <c r="D613" s="165"/>
      <c r="E613" s="165" t="s">
        <v>149</v>
      </c>
      <c r="F613" s="166">
        <v>1</v>
      </c>
      <c r="G613" s="166">
        <v>9831.5249000000003</v>
      </c>
      <c r="I613" s="167"/>
    </row>
    <row r="614" spans="1:9" ht="16.5" hidden="1" x14ac:dyDescent="0.3">
      <c r="A614" s="165" t="s">
        <v>406</v>
      </c>
      <c r="B614" s="165" t="e">
        <f>[1]!Tabela_NS_S_OUT[[#This Row],[FADN_REG]]&amp;[1]!Tabela_NS_S_OUT[[#This Row],[NAZWA]]</f>
        <v>#REF!</v>
      </c>
      <c r="C614" s="165" t="s">
        <v>407</v>
      </c>
      <c r="D614" s="165"/>
      <c r="E614" s="165" t="s">
        <v>128</v>
      </c>
      <c r="F614" s="166">
        <v>1</v>
      </c>
      <c r="G614" s="166">
        <v>9831.5249000000003</v>
      </c>
      <c r="I614" s="167"/>
    </row>
    <row r="615" spans="1:9" ht="16.5" hidden="1" x14ac:dyDescent="0.3">
      <c r="A615" s="165" t="s">
        <v>408</v>
      </c>
      <c r="B615" s="165" t="e">
        <f>[1]!Tabela_NS_S_OUT[[#This Row],[FADN_REG]]&amp;[1]!Tabela_NS_S_OUT[[#This Row],[NAZWA]]</f>
        <v>#REF!</v>
      </c>
      <c r="C615" s="165" t="s">
        <v>409</v>
      </c>
      <c r="D615" s="165"/>
      <c r="E615" s="165" t="s">
        <v>126</v>
      </c>
      <c r="F615" s="166">
        <v>1</v>
      </c>
      <c r="G615" s="166">
        <v>6116.9348</v>
      </c>
      <c r="I615" s="167"/>
    </row>
    <row r="616" spans="1:9" ht="16.5" hidden="1" x14ac:dyDescent="0.3">
      <c r="A616" s="165" t="s">
        <v>408</v>
      </c>
      <c r="B616" s="165" t="e">
        <f>[1]!Tabela_NS_S_OUT[[#This Row],[FADN_REG]]&amp;[1]!Tabela_NS_S_OUT[[#This Row],[NAZWA]]</f>
        <v>#REF!</v>
      </c>
      <c r="C616" s="165" t="s">
        <v>409</v>
      </c>
      <c r="D616" s="165"/>
      <c r="E616" s="165" t="s">
        <v>127</v>
      </c>
      <c r="F616" s="166">
        <v>1</v>
      </c>
      <c r="G616" s="166">
        <v>6116.9348</v>
      </c>
      <c r="I616" s="167"/>
    </row>
    <row r="617" spans="1:9" ht="16.5" hidden="1" x14ac:dyDescent="0.3">
      <c r="A617" s="165" t="s">
        <v>408</v>
      </c>
      <c r="B617" s="165" t="e">
        <f>[1]!Tabela_NS_S_OUT[[#This Row],[FADN_REG]]&amp;[1]!Tabela_NS_S_OUT[[#This Row],[NAZWA]]</f>
        <v>#REF!</v>
      </c>
      <c r="C617" s="165" t="s">
        <v>409</v>
      </c>
      <c r="D617" s="165"/>
      <c r="E617" s="165" t="s">
        <v>149</v>
      </c>
      <c r="F617" s="166">
        <v>1</v>
      </c>
      <c r="G617" s="166">
        <v>6116.9348</v>
      </c>
      <c r="I617" s="167"/>
    </row>
    <row r="618" spans="1:9" ht="16.5" hidden="1" x14ac:dyDescent="0.3">
      <c r="A618" s="165" t="s">
        <v>408</v>
      </c>
      <c r="B618" s="165" t="e">
        <f>[1]!Tabela_NS_S_OUT[[#This Row],[FADN_REG]]&amp;[1]!Tabela_NS_S_OUT[[#This Row],[NAZWA]]</f>
        <v>#REF!</v>
      </c>
      <c r="C618" s="165" t="s">
        <v>409</v>
      </c>
      <c r="D618" s="165"/>
      <c r="E618" s="165" t="s">
        <v>128</v>
      </c>
      <c r="F618" s="166">
        <v>1</v>
      </c>
      <c r="G618" s="166">
        <v>6116.9348</v>
      </c>
      <c r="I618" s="167"/>
    </row>
    <row r="619" spans="1:9" ht="16.5" hidden="1" x14ac:dyDescent="0.3">
      <c r="A619" s="165" t="s">
        <v>410</v>
      </c>
      <c r="B619" s="165" t="e">
        <f>[1]!Tabela_NS_S_OUT[[#This Row],[FADN_REG]]&amp;[1]!Tabela_NS_S_OUT[[#This Row],[NAZWA]]</f>
        <v>#REF!</v>
      </c>
      <c r="C619" s="165" t="s">
        <v>411</v>
      </c>
      <c r="D619" s="165"/>
      <c r="E619" s="165" t="s">
        <v>126</v>
      </c>
      <c r="F619" s="166">
        <v>1</v>
      </c>
      <c r="G619" s="166">
        <v>1549.2245</v>
      </c>
      <c r="I619" s="167"/>
    </row>
    <row r="620" spans="1:9" ht="16.5" hidden="1" x14ac:dyDescent="0.3">
      <c r="A620" s="165" t="s">
        <v>410</v>
      </c>
      <c r="B620" s="165" t="e">
        <f>[1]!Tabela_NS_S_OUT[[#This Row],[FADN_REG]]&amp;[1]!Tabela_NS_S_OUT[[#This Row],[NAZWA]]</f>
        <v>#REF!</v>
      </c>
      <c r="C620" s="165" t="s">
        <v>411</v>
      </c>
      <c r="D620" s="165"/>
      <c r="E620" s="165" t="s">
        <v>127</v>
      </c>
      <c r="F620" s="166">
        <v>1</v>
      </c>
      <c r="G620" s="166">
        <v>3349.7332000000001</v>
      </c>
      <c r="I620" s="167"/>
    </row>
    <row r="621" spans="1:9" ht="16.5" hidden="1" x14ac:dyDescent="0.3">
      <c r="A621" s="165" t="s">
        <v>410</v>
      </c>
      <c r="B621" s="165" t="e">
        <f>[1]!Tabela_NS_S_OUT[[#This Row],[FADN_REG]]&amp;[1]!Tabela_NS_S_OUT[[#This Row],[NAZWA]]</f>
        <v>#REF!</v>
      </c>
      <c r="C621" s="165" t="s">
        <v>411</v>
      </c>
      <c r="D621" s="165"/>
      <c r="E621" s="165" t="s">
        <v>149</v>
      </c>
      <c r="F621" s="166">
        <v>1</v>
      </c>
      <c r="G621" s="166">
        <v>2573.0430000000001</v>
      </c>
      <c r="I621" s="167"/>
    </row>
    <row r="622" spans="1:9" ht="16.5" hidden="1" x14ac:dyDescent="0.3">
      <c r="A622" s="165" t="s">
        <v>410</v>
      </c>
      <c r="B622" s="165" t="e">
        <f>[1]!Tabela_NS_S_OUT[[#This Row],[FADN_REG]]&amp;[1]!Tabela_NS_S_OUT[[#This Row],[NAZWA]]</f>
        <v>#REF!</v>
      </c>
      <c r="C622" s="165" t="s">
        <v>411</v>
      </c>
      <c r="D622" s="165"/>
      <c r="E622" s="165" t="s">
        <v>128</v>
      </c>
      <c r="F622" s="166">
        <v>1</v>
      </c>
      <c r="G622" s="166">
        <v>2970.7698999999998</v>
      </c>
      <c r="I622" s="167"/>
    </row>
    <row r="623" spans="1:9" ht="16.5" hidden="1" x14ac:dyDescent="0.3">
      <c r="A623" s="165" t="s">
        <v>412</v>
      </c>
      <c r="B623" s="165" t="e">
        <f>[1]!Tabela_NS_S_OUT[[#This Row],[FADN_REG]]&amp;[1]!Tabela_NS_S_OUT[[#This Row],[NAZWA]]</f>
        <v>#REF!</v>
      </c>
      <c r="C623" s="421" t="s">
        <v>564</v>
      </c>
      <c r="D623" s="165" t="s">
        <v>328</v>
      </c>
      <c r="E623" s="165" t="s">
        <v>126</v>
      </c>
      <c r="F623" s="166">
        <v>13727.253699999999</v>
      </c>
      <c r="G623" s="166">
        <v>10.083500000000001</v>
      </c>
      <c r="I623" s="167"/>
    </row>
    <row r="624" spans="1:9" ht="16.5" hidden="1" x14ac:dyDescent="0.3">
      <c r="A624" s="165" t="s">
        <v>412</v>
      </c>
      <c r="B624" s="165" t="e">
        <f>[1]!Tabela_NS_S_OUT[[#This Row],[FADN_REG]]&amp;[1]!Tabela_NS_S_OUT[[#This Row],[NAZWA]]</f>
        <v>#REF!</v>
      </c>
      <c r="C624" s="165" t="s">
        <v>564</v>
      </c>
      <c r="D624" s="165" t="s">
        <v>328</v>
      </c>
      <c r="E624" s="165" t="s">
        <v>127</v>
      </c>
      <c r="F624" s="166">
        <v>56341.180899999999</v>
      </c>
      <c r="G624" s="166">
        <v>13.3065</v>
      </c>
      <c r="I624" s="167"/>
    </row>
    <row r="625" spans="1:9" ht="16.5" hidden="1" x14ac:dyDescent="0.3">
      <c r="A625" s="165" t="s">
        <v>412</v>
      </c>
      <c r="B625" s="165" t="e">
        <f>[1]!Tabela_NS_S_OUT[[#This Row],[FADN_REG]]&amp;[1]!Tabela_NS_S_OUT[[#This Row],[NAZWA]]</f>
        <v>#REF!</v>
      </c>
      <c r="C625" s="165" t="s">
        <v>564</v>
      </c>
      <c r="D625" s="165" t="s">
        <v>328</v>
      </c>
      <c r="E625" s="165" t="s">
        <v>149</v>
      </c>
      <c r="F625" s="166">
        <v>22427.180799999998</v>
      </c>
      <c r="G625" s="166">
        <v>4.4625000000000004</v>
      </c>
      <c r="I625" s="167"/>
    </row>
    <row r="626" spans="1:9" ht="16.5" hidden="1" x14ac:dyDescent="0.3">
      <c r="A626" s="165" t="s">
        <v>412</v>
      </c>
      <c r="B626" s="165" t="e">
        <f>[1]!Tabela_NS_S_OUT[[#This Row],[FADN_REG]]&amp;[1]!Tabela_NS_S_OUT[[#This Row],[NAZWA]]</f>
        <v>#REF!</v>
      </c>
      <c r="C626" s="165" t="s">
        <v>564</v>
      </c>
      <c r="D626" s="165" t="s">
        <v>328</v>
      </c>
      <c r="E626" s="165" t="s">
        <v>128</v>
      </c>
      <c r="F626" s="166">
        <v>45934.230799999998</v>
      </c>
      <c r="G626" s="166">
        <v>10.452400000000001</v>
      </c>
      <c r="I626" s="167"/>
    </row>
    <row r="627" spans="1:9" ht="16.5" hidden="1" x14ac:dyDescent="0.3">
      <c r="A627" s="165" t="s">
        <v>413</v>
      </c>
      <c r="B627" s="165" t="e">
        <f>[1]!Tabela_NS_S_OUT[[#This Row],[FADN_REG]]&amp;[1]!Tabela_NS_S_OUT[[#This Row],[NAZWA]]</f>
        <v>#REF!</v>
      </c>
      <c r="C627" s="165" t="s">
        <v>414</v>
      </c>
      <c r="D627" s="165" t="s">
        <v>415</v>
      </c>
      <c r="E627" s="165" t="s">
        <v>126</v>
      </c>
      <c r="F627" s="166">
        <v>653.33720000000005</v>
      </c>
      <c r="G627" s="166">
        <v>6.7291999999999996</v>
      </c>
      <c r="I627" s="167"/>
    </row>
    <row r="628" spans="1:9" ht="16.5" hidden="1" x14ac:dyDescent="0.3">
      <c r="A628" s="165" t="s">
        <v>413</v>
      </c>
      <c r="B628" s="165" t="e">
        <f>[1]!Tabela_NS_S_OUT[[#This Row],[FADN_REG]]&amp;[1]!Tabela_NS_S_OUT[[#This Row],[NAZWA]]</f>
        <v>#REF!</v>
      </c>
      <c r="C628" s="165" t="s">
        <v>414</v>
      </c>
      <c r="D628" s="165" t="s">
        <v>415</v>
      </c>
      <c r="E628" s="165" t="s">
        <v>127</v>
      </c>
      <c r="F628" s="166">
        <v>685.45159999999998</v>
      </c>
      <c r="G628" s="166">
        <v>6.6346999999999996</v>
      </c>
      <c r="I628" s="167"/>
    </row>
    <row r="629" spans="1:9" ht="16.5" hidden="1" x14ac:dyDescent="0.3">
      <c r="A629" s="165" t="s">
        <v>413</v>
      </c>
      <c r="B629" s="165" t="e">
        <f>[1]!Tabela_NS_S_OUT[[#This Row],[FADN_REG]]&amp;[1]!Tabela_NS_S_OUT[[#This Row],[NAZWA]]</f>
        <v>#REF!</v>
      </c>
      <c r="C629" s="165" t="s">
        <v>414</v>
      </c>
      <c r="D629" s="165" t="s">
        <v>415</v>
      </c>
      <c r="E629" s="165" t="s">
        <v>149</v>
      </c>
      <c r="F629" s="166">
        <v>663.69669999999996</v>
      </c>
      <c r="G629" s="166">
        <v>6.8201999999999998</v>
      </c>
      <c r="I629" s="167"/>
    </row>
    <row r="630" spans="1:9" ht="16.5" hidden="1" x14ac:dyDescent="0.3">
      <c r="A630" s="165" t="s">
        <v>413</v>
      </c>
      <c r="B630" s="165" t="e">
        <f>[1]!Tabela_NS_S_OUT[[#This Row],[FADN_REG]]&amp;[1]!Tabela_NS_S_OUT[[#This Row],[NAZWA]]</f>
        <v>#REF!</v>
      </c>
      <c r="C630" s="165" t="s">
        <v>414</v>
      </c>
      <c r="D630" s="165" t="s">
        <v>415</v>
      </c>
      <c r="E630" s="165" t="s">
        <v>128</v>
      </c>
      <c r="F630" s="166">
        <v>646.80769999999995</v>
      </c>
      <c r="G630" s="166">
        <v>6.7331000000000003</v>
      </c>
      <c r="I630" s="167"/>
    </row>
    <row r="631" spans="1:9" ht="16.5" hidden="1" x14ac:dyDescent="0.3">
      <c r="A631" s="165" t="s">
        <v>416</v>
      </c>
      <c r="B631" s="165" t="e">
        <f>[1]!Tabela_NS_S_OUT[[#This Row],[FADN_REG]]&amp;[1]!Tabela_NS_S_OUT[[#This Row],[NAZWA]]</f>
        <v>#REF!</v>
      </c>
      <c r="C631" s="165" t="s">
        <v>417</v>
      </c>
      <c r="D631" s="165" t="s">
        <v>415</v>
      </c>
      <c r="E631" s="165" t="s">
        <v>126</v>
      </c>
      <c r="F631" s="166">
        <v>578.74639999999999</v>
      </c>
      <c r="G631" s="166">
        <v>6.1445999999999996</v>
      </c>
      <c r="H631" s="165"/>
      <c r="I631" s="167"/>
    </row>
    <row r="632" spans="1:9" ht="16.5" hidden="1" x14ac:dyDescent="0.3">
      <c r="A632" s="165" t="s">
        <v>416</v>
      </c>
      <c r="B632" s="165" t="e">
        <f>[1]!Tabela_NS_S_OUT[[#This Row],[FADN_REG]]&amp;[1]!Tabela_NS_S_OUT[[#This Row],[NAZWA]]</f>
        <v>#REF!</v>
      </c>
      <c r="C632" s="165" t="s">
        <v>417</v>
      </c>
      <c r="D632" s="165" t="s">
        <v>415</v>
      </c>
      <c r="E632" s="165" t="s">
        <v>127</v>
      </c>
      <c r="F632" s="166">
        <v>596.80340000000001</v>
      </c>
      <c r="G632" s="166">
        <v>6.1806000000000001</v>
      </c>
      <c r="H632" s="165"/>
      <c r="I632" s="167"/>
    </row>
    <row r="633" spans="1:9" ht="16.5" hidden="1" x14ac:dyDescent="0.3">
      <c r="A633" s="165" t="s">
        <v>416</v>
      </c>
      <c r="B633" s="165" t="e">
        <f>[1]!Tabela_NS_S_OUT[[#This Row],[FADN_REG]]&amp;[1]!Tabela_NS_S_OUT[[#This Row],[NAZWA]]</f>
        <v>#REF!</v>
      </c>
      <c r="C633" s="165" t="s">
        <v>417</v>
      </c>
      <c r="D633" s="165" t="s">
        <v>415</v>
      </c>
      <c r="E633" s="165" t="s">
        <v>149</v>
      </c>
      <c r="F633" s="166">
        <v>576.05010000000004</v>
      </c>
      <c r="G633" s="166">
        <v>6.3380000000000001</v>
      </c>
      <c r="H633" s="165"/>
      <c r="I633" s="167"/>
    </row>
    <row r="634" spans="1:9" ht="16.5" hidden="1" x14ac:dyDescent="0.3">
      <c r="A634" s="165" t="s">
        <v>416</v>
      </c>
      <c r="B634" s="165" t="e">
        <f>[1]!Tabela_NS_S_OUT[[#This Row],[FADN_REG]]&amp;[1]!Tabela_NS_S_OUT[[#This Row],[NAZWA]]</f>
        <v>#REF!</v>
      </c>
      <c r="C634" s="165" t="s">
        <v>417</v>
      </c>
      <c r="D634" s="165" t="s">
        <v>415</v>
      </c>
      <c r="E634" s="165" t="s">
        <v>128</v>
      </c>
      <c r="F634" s="166">
        <v>584.88</v>
      </c>
      <c r="G634" s="166">
        <v>6.1510999999999996</v>
      </c>
      <c r="H634" s="165"/>
      <c r="I634" s="167"/>
    </row>
    <row r="635" spans="1:9" ht="16.5" hidden="1" x14ac:dyDescent="0.3">
      <c r="A635" s="165" t="s">
        <v>418</v>
      </c>
      <c r="B635" s="165" t="e">
        <f>[1]!Tabela_NS_S_OUT[[#This Row],[FADN_REG]]&amp;[1]!Tabela_NS_S_OUT[[#This Row],[NAZWA]]</f>
        <v>#REF!</v>
      </c>
      <c r="C635" s="165" t="s">
        <v>419</v>
      </c>
      <c r="D635" s="165" t="s">
        <v>415</v>
      </c>
      <c r="E635" s="165" t="s">
        <v>126</v>
      </c>
      <c r="F635" s="166">
        <v>556.84870000000001</v>
      </c>
      <c r="G635" s="166">
        <v>6.9016999999999999</v>
      </c>
      <c r="I635" s="167"/>
    </row>
    <row r="636" spans="1:9" ht="16.5" hidden="1" x14ac:dyDescent="0.3">
      <c r="A636" s="165" t="s">
        <v>418</v>
      </c>
      <c r="B636" s="165" t="e">
        <f>[1]!Tabela_NS_S_OUT[[#This Row],[FADN_REG]]&amp;[1]!Tabela_NS_S_OUT[[#This Row],[NAZWA]]</f>
        <v>#REF!</v>
      </c>
      <c r="C636" s="165" t="s">
        <v>419</v>
      </c>
      <c r="D636" s="165" t="s">
        <v>415</v>
      </c>
      <c r="E636" s="165" t="s">
        <v>127</v>
      </c>
      <c r="F636" s="166">
        <v>631.92650000000003</v>
      </c>
      <c r="G636" s="166">
        <v>6.7680999999999996</v>
      </c>
      <c r="I636" s="167"/>
    </row>
    <row r="637" spans="1:9" ht="16.5" hidden="1" x14ac:dyDescent="0.3">
      <c r="A637" s="165" t="s">
        <v>418</v>
      </c>
      <c r="B637" s="165" t="e">
        <f>[1]!Tabela_NS_S_OUT[[#This Row],[FADN_REG]]&amp;[1]!Tabela_NS_S_OUT[[#This Row],[NAZWA]]</f>
        <v>#REF!</v>
      </c>
      <c r="C637" s="165" t="s">
        <v>419</v>
      </c>
      <c r="D637" s="165" t="s">
        <v>415</v>
      </c>
      <c r="E637" s="165" t="s">
        <v>149</v>
      </c>
      <c r="F637" s="166">
        <v>590.58730000000003</v>
      </c>
      <c r="G637" s="166">
        <v>7.0110000000000001</v>
      </c>
      <c r="I637" s="167"/>
    </row>
    <row r="638" spans="1:9" ht="16.5" hidden="1" x14ac:dyDescent="0.3">
      <c r="A638" s="165" t="s">
        <v>418</v>
      </c>
      <c r="B638" s="165" t="e">
        <f>[1]!Tabela_NS_S_OUT[[#This Row],[FADN_REG]]&amp;[1]!Tabela_NS_S_OUT[[#This Row],[NAZWA]]</f>
        <v>#REF!</v>
      </c>
      <c r="C638" s="165" t="s">
        <v>419</v>
      </c>
      <c r="D638" s="165" t="s">
        <v>415</v>
      </c>
      <c r="E638" s="165" t="s">
        <v>128</v>
      </c>
      <c r="F638" s="166">
        <v>596.24609999999996</v>
      </c>
      <c r="G638" s="166">
        <v>6.8845000000000001</v>
      </c>
      <c r="I638" s="167"/>
    </row>
    <row r="639" spans="1:9" ht="16.5" hidden="1" x14ac:dyDescent="0.3">
      <c r="A639" s="165" t="s">
        <v>525</v>
      </c>
      <c r="B639" s="165" t="e">
        <f>[1]!Tabela_NS_S_OUT[[#This Row],[FADN_REG]]&amp;[1]!Tabela_NS_S_OUT[[#This Row],[NAZWA]]</f>
        <v>#REF!</v>
      </c>
      <c r="C639" s="165" t="s">
        <v>526</v>
      </c>
      <c r="D639" s="165" t="s">
        <v>415</v>
      </c>
      <c r="E639" s="165" t="s">
        <v>126</v>
      </c>
      <c r="F639" s="166">
        <v>457.63240000000002</v>
      </c>
      <c r="G639" s="166">
        <v>6.7153</v>
      </c>
      <c r="I639" s="167"/>
    </row>
    <row r="640" spans="1:9" ht="16.5" hidden="1" x14ac:dyDescent="0.3">
      <c r="A640" s="165" t="s">
        <v>525</v>
      </c>
      <c r="B640" s="165" t="e">
        <f>[1]!Tabela_NS_S_OUT[[#This Row],[FADN_REG]]&amp;[1]!Tabela_NS_S_OUT[[#This Row],[NAZWA]]</f>
        <v>#REF!</v>
      </c>
      <c r="C640" s="165" t="s">
        <v>526</v>
      </c>
      <c r="D640" s="165" t="s">
        <v>415</v>
      </c>
      <c r="E640" s="165" t="s">
        <v>127</v>
      </c>
      <c r="F640" s="166">
        <v>509.96339999999998</v>
      </c>
      <c r="G640" s="166">
        <v>6.6444999999999999</v>
      </c>
      <c r="I640" s="167"/>
    </row>
    <row r="641" spans="1:9" ht="16.5" hidden="1" x14ac:dyDescent="0.3">
      <c r="A641" s="165" t="s">
        <v>525</v>
      </c>
      <c r="B641" s="165" t="e">
        <f>[1]!Tabela_NS_S_OUT[[#This Row],[FADN_REG]]&amp;[1]!Tabela_NS_S_OUT[[#This Row],[NAZWA]]</f>
        <v>#REF!</v>
      </c>
      <c r="C641" s="165" t="s">
        <v>526</v>
      </c>
      <c r="D641" s="165" t="s">
        <v>415</v>
      </c>
      <c r="E641" s="165" t="s">
        <v>149</v>
      </c>
      <c r="F641" s="166">
        <v>484.40690000000001</v>
      </c>
      <c r="G641" s="166">
        <v>6.8822999999999999</v>
      </c>
      <c r="I641" s="167"/>
    </row>
    <row r="642" spans="1:9" ht="16.5" hidden="1" x14ac:dyDescent="0.3">
      <c r="A642" s="165" t="s">
        <v>525</v>
      </c>
      <c r="B642" s="165" t="e">
        <f>[1]!Tabela_NS_S_OUT[[#This Row],[FADN_REG]]&amp;[1]!Tabela_NS_S_OUT[[#This Row],[NAZWA]]</f>
        <v>#REF!</v>
      </c>
      <c r="C642" s="165" t="s">
        <v>526</v>
      </c>
      <c r="D642" s="165" t="s">
        <v>415</v>
      </c>
      <c r="E642" s="165" t="s">
        <v>128</v>
      </c>
      <c r="F642" s="166">
        <v>473.70429999999999</v>
      </c>
      <c r="G642" s="166">
        <v>6.6982999999999997</v>
      </c>
      <c r="I642" s="167"/>
    </row>
    <row r="643" spans="1:9" ht="16.5" hidden="1" x14ac:dyDescent="0.3">
      <c r="A643" s="165" t="s">
        <v>527</v>
      </c>
      <c r="B643" s="165" t="e">
        <f>[1]!Tabela_NS_S_OUT[[#This Row],[FADN_REG]]&amp;[1]!Tabela_NS_S_OUT[[#This Row],[NAZWA]]</f>
        <v>#REF!</v>
      </c>
      <c r="C643" s="165" t="s">
        <v>528</v>
      </c>
      <c r="D643" s="165" t="s">
        <v>415</v>
      </c>
      <c r="E643" s="165" t="s">
        <v>126</v>
      </c>
      <c r="F643" s="166">
        <v>220.41589999999999</v>
      </c>
      <c r="G643" s="166">
        <v>8.9883000000000006</v>
      </c>
      <c r="I643" s="167"/>
    </row>
    <row r="644" spans="1:9" ht="16.5" hidden="1" x14ac:dyDescent="0.3">
      <c r="A644" s="165" t="s">
        <v>527</v>
      </c>
      <c r="B644" s="165" t="e">
        <f>[1]!Tabela_NS_S_OUT[[#This Row],[FADN_REG]]&amp;[1]!Tabela_NS_S_OUT[[#This Row],[NAZWA]]</f>
        <v>#REF!</v>
      </c>
      <c r="C644" s="165" t="s">
        <v>528</v>
      </c>
      <c r="D644" s="165" t="s">
        <v>415</v>
      </c>
      <c r="E644" s="165" t="s">
        <v>127</v>
      </c>
      <c r="F644" s="166">
        <v>220.1986</v>
      </c>
      <c r="G644" s="166">
        <v>8.8370999999999995</v>
      </c>
      <c r="I644" s="167"/>
    </row>
    <row r="645" spans="1:9" ht="16.5" hidden="1" x14ac:dyDescent="0.3">
      <c r="A645" s="165" t="s">
        <v>527</v>
      </c>
      <c r="B645" s="165" t="e">
        <f>[1]!Tabela_NS_S_OUT[[#This Row],[FADN_REG]]&amp;[1]!Tabela_NS_S_OUT[[#This Row],[NAZWA]]</f>
        <v>#REF!</v>
      </c>
      <c r="C645" s="165" t="s">
        <v>528</v>
      </c>
      <c r="D645" s="165" t="s">
        <v>415</v>
      </c>
      <c r="E645" s="165" t="s">
        <v>149</v>
      </c>
      <c r="F645" s="166">
        <v>214.15799999999999</v>
      </c>
      <c r="G645" s="166">
        <v>8.2759</v>
      </c>
      <c r="I645" s="167"/>
    </row>
    <row r="646" spans="1:9" ht="16.5" hidden="1" x14ac:dyDescent="0.3">
      <c r="A646" s="165" t="s">
        <v>527</v>
      </c>
      <c r="B646" s="165" t="e">
        <f>[1]!Tabela_NS_S_OUT[[#This Row],[FADN_REG]]&amp;[1]!Tabela_NS_S_OUT[[#This Row],[NAZWA]]</f>
        <v>#REF!</v>
      </c>
      <c r="C646" s="165" t="s">
        <v>528</v>
      </c>
      <c r="D646" s="165" t="s">
        <v>415</v>
      </c>
      <c r="E646" s="165" t="s">
        <v>128</v>
      </c>
      <c r="F646" s="166">
        <v>205.2611</v>
      </c>
      <c r="G646" s="166">
        <v>8.7348999999999997</v>
      </c>
      <c r="I646" s="167"/>
    </row>
    <row r="647" spans="1:9" ht="16.5" hidden="1" x14ac:dyDescent="0.3">
      <c r="A647" s="165" t="s">
        <v>420</v>
      </c>
      <c r="B647" s="165" t="e">
        <f>[1]!Tabela_NS_S_OUT[[#This Row],[FADN_REG]]&amp;[1]!Tabela_NS_S_OUT[[#This Row],[NAZWA]]</f>
        <v>#REF!</v>
      </c>
      <c r="C647" s="165" t="s">
        <v>421</v>
      </c>
      <c r="D647" s="165" t="s">
        <v>415</v>
      </c>
      <c r="E647" s="165" t="s">
        <v>126</v>
      </c>
      <c r="F647" s="166">
        <v>87.677099999999996</v>
      </c>
      <c r="G647" s="166">
        <v>9.5492000000000008</v>
      </c>
      <c r="I647" s="167"/>
    </row>
    <row r="648" spans="1:9" ht="16.5" hidden="1" x14ac:dyDescent="0.3">
      <c r="A648" s="165" t="s">
        <v>420</v>
      </c>
      <c r="B648" s="165" t="e">
        <f>[1]!Tabela_NS_S_OUT[[#This Row],[FADN_REG]]&amp;[1]!Tabela_NS_S_OUT[[#This Row],[NAZWA]]</f>
        <v>#REF!</v>
      </c>
      <c r="C648" s="165" t="s">
        <v>421</v>
      </c>
      <c r="D648" s="165" t="s">
        <v>415</v>
      </c>
      <c r="E648" s="165" t="s">
        <v>127</v>
      </c>
      <c r="F648" s="166">
        <v>91.207800000000006</v>
      </c>
      <c r="G648" s="166">
        <v>10.0063</v>
      </c>
      <c r="I648" s="167"/>
    </row>
    <row r="649" spans="1:9" ht="16.5" hidden="1" x14ac:dyDescent="0.3">
      <c r="A649" s="165" t="s">
        <v>420</v>
      </c>
      <c r="B649" s="165" t="e">
        <f>[1]!Tabela_NS_S_OUT[[#This Row],[FADN_REG]]&amp;[1]!Tabela_NS_S_OUT[[#This Row],[NAZWA]]</f>
        <v>#REF!</v>
      </c>
      <c r="C649" s="165" t="s">
        <v>421</v>
      </c>
      <c r="D649" s="165" t="s">
        <v>415</v>
      </c>
      <c r="E649" s="165" t="s">
        <v>149</v>
      </c>
      <c r="F649" s="166">
        <v>77.658600000000007</v>
      </c>
      <c r="G649" s="166">
        <v>9.3481000000000005</v>
      </c>
      <c r="I649" s="167"/>
    </row>
    <row r="650" spans="1:9" ht="16.5" hidden="1" x14ac:dyDescent="0.3">
      <c r="A650" s="165" t="s">
        <v>420</v>
      </c>
      <c r="B650" s="165" t="e">
        <f>[1]!Tabela_NS_S_OUT[[#This Row],[FADN_REG]]&amp;[1]!Tabela_NS_S_OUT[[#This Row],[NAZWA]]</f>
        <v>#REF!</v>
      </c>
      <c r="C650" s="165" t="s">
        <v>421</v>
      </c>
      <c r="D650" s="165" t="s">
        <v>415</v>
      </c>
      <c r="E650" s="165" t="s">
        <v>128</v>
      </c>
      <c r="F650" s="166">
        <v>97.921199999999999</v>
      </c>
      <c r="G650" s="166">
        <v>10.956</v>
      </c>
      <c r="I650" s="167"/>
    </row>
    <row r="651" spans="1:9" ht="16.5" hidden="1" x14ac:dyDescent="0.3">
      <c r="A651" s="165" t="s">
        <v>422</v>
      </c>
      <c r="B651" s="165" t="e">
        <f>[1]!Tabela_NS_S_OUT[[#This Row],[FADN_REG]]&amp;[1]!Tabela_NS_S_OUT[[#This Row],[NAZWA]]</f>
        <v>#REF!</v>
      </c>
      <c r="C651" s="165" t="s">
        <v>423</v>
      </c>
      <c r="D651" s="165" t="s">
        <v>415</v>
      </c>
      <c r="E651" s="165" t="s">
        <v>126</v>
      </c>
      <c r="F651" s="166">
        <v>62.1661</v>
      </c>
      <c r="G651" s="166">
        <v>2.8784999999999998</v>
      </c>
      <c r="I651" s="167"/>
    </row>
    <row r="652" spans="1:9" ht="16.5" hidden="1" x14ac:dyDescent="0.3">
      <c r="A652" s="165" t="s">
        <v>422</v>
      </c>
      <c r="B652" s="165" t="e">
        <f>[1]!Tabela_NS_S_OUT[[#This Row],[FADN_REG]]&amp;[1]!Tabela_NS_S_OUT[[#This Row],[NAZWA]]</f>
        <v>#REF!</v>
      </c>
      <c r="C652" s="165" t="s">
        <v>423</v>
      </c>
      <c r="D652" s="165" t="s">
        <v>415</v>
      </c>
      <c r="E652" s="165" t="s">
        <v>127</v>
      </c>
      <c r="F652" s="166">
        <v>66.182599999999994</v>
      </c>
      <c r="G652" s="166">
        <v>2.7997999999999998</v>
      </c>
      <c r="I652" s="167"/>
    </row>
    <row r="653" spans="1:9" ht="16.5" hidden="1" x14ac:dyDescent="0.3">
      <c r="A653" s="165" t="s">
        <v>422</v>
      </c>
      <c r="B653" s="165" t="e">
        <f>[1]!Tabela_NS_S_OUT[[#This Row],[FADN_REG]]&amp;[1]!Tabela_NS_S_OUT[[#This Row],[NAZWA]]</f>
        <v>#REF!</v>
      </c>
      <c r="C653" s="165" t="s">
        <v>423</v>
      </c>
      <c r="D653" s="165" t="s">
        <v>415</v>
      </c>
      <c r="E653" s="165" t="s">
        <v>149</v>
      </c>
      <c r="F653" s="166">
        <v>53.558399999999999</v>
      </c>
      <c r="G653" s="166">
        <v>2.9529999999999998</v>
      </c>
      <c r="I653" s="167"/>
    </row>
    <row r="654" spans="1:9" ht="16.5" hidden="1" x14ac:dyDescent="0.3">
      <c r="A654" s="165" t="s">
        <v>422</v>
      </c>
      <c r="B654" s="165" t="e">
        <f>[1]!Tabela_NS_S_OUT[[#This Row],[FADN_REG]]&amp;[1]!Tabela_NS_S_OUT[[#This Row],[NAZWA]]</f>
        <v>#REF!</v>
      </c>
      <c r="C654" s="165" t="s">
        <v>423</v>
      </c>
      <c r="D654" s="165" t="s">
        <v>415</v>
      </c>
      <c r="E654" s="165" t="s">
        <v>128</v>
      </c>
      <c r="F654" s="166">
        <v>62.1661</v>
      </c>
      <c r="G654" s="166">
        <v>2.8784999999999998</v>
      </c>
      <c r="I654" s="167"/>
    </row>
    <row r="655" spans="1:9" ht="16.5" hidden="1" x14ac:dyDescent="0.3">
      <c r="A655" s="165" t="s">
        <v>424</v>
      </c>
      <c r="B655" s="165" t="e">
        <f>[1]!Tabela_NS_S_OUT[[#This Row],[FADN_REG]]&amp;[1]!Tabela_NS_S_OUT[[#This Row],[NAZWA]]</f>
        <v>#REF!</v>
      </c>
      <c r="C655" s="165" t="s">
        <v>425</v>
      </c>
      <c r="D655" s="165" t="s">
        <v>415</v>
      </c>
      <c r="E655" s="165" t="s">
        <v>126</v>
      </c>
      <c r="F655" s="166">
        <v>25.631799999999998</v>
      </c>
      <c r="G655" s="166">
        <v>8.4314999999999998</v>
      </c>
      <c r="I655" s="167"/>
    </row>
    <row r="656" spans="1:9" ht="16.5" hidden="1" x14ac:dyDescent="0.3">
      <c r="A656" s="165" t="s">
        <v>424</v>
      </c>
      <c r="B656" s="165" t="e">
        <f>[1]!Tabela_NS_S_OUT[[#This Row],[FADN_REG]]&amp;[1]!Tabela_NS_S_OUT[[#This Row],[NAZWA]]</f>
        <v>#REF!</v>
      </c>
      <c r="C656" s="165" t="s">
        <v>425</v>
      </c>
      <c r="D656" s="165" t="s">
        <v>415</v>
      </c>
      <c r="E656" s="165" t="s">
        <v>127</v>
      </c>
      <c r="F656" s="166">
        <v>25.680399999999999</v>
      </c>
      <c r="G656" s="166">
        <v>8.3131000000000004</v>
      </c>
      <c r="I656" s="167"/>
    </row>
    <row r="657" spans="1:9" ht="16.5" hidden="1" x14ac:dyDescent="0.3">
      <c r="A657" s="165" t="s">
        <v>424</v>
      </c>
      <c r="B657" s="165" t="e">
        <f>[1]!Tabela_NS_S_OUT[[#This Row],[FADN_REG]]&amp;[1]!Tabela_NS_S_OUT[[#This Row],[NAZWA]]</f>
        <v>#REF!</v>
      </c>
      <c r="C657" s="165" t="s">
        <v>425</v>
      </c>
      <c r="D657" s="165" t="s">
        <v>415</v>
      </c>
      <c r="E657" s="165" t="s">
        <v>149</v>
      </c>
      <c r="F657" s="166">
        <v>27.1828</v>
      </c>
      <c r="G657" s="166">
        <v>7.5903</v>
      </c>
      <c r="I657" s="167"/>
    </row>
    <row r="658" spans="1:9" ht="16.5" hidden="1" x14ac:dyDescent="0.3">
      <c r="A658" s="165" t="s">
        <v>424</v>
      </c>
      <c r="B658" s="165" t="e">
        <f>[1]!Tabela_NS_S_OUT[[#This Row],[FADN_REG]]&amp;[1]!Tabela_NS_S_OUT[[#This Row],[NAZWA]]</f>
        <v>#REF!</v>
      </c>
      <c r="C658" s="165" t="s">
        <v>425</v>
      </c>
      <c r="D658" s="165" t="s">
        <v>415</v>
      </c>
      <c r="E658" s="165" t="s">
        <v>128</v>
      </c>
      <c r="F658" s="166">
        <v>21.658999999999999</v>
      </c>
      <c r="G658" s="166">
        <v>8.0868000000000002</v>
      </c>
      <c r="I658" s="167"/>
    </row>
    <row r="659" spans="1:9" ht="16.5" hidden="1" x14ac:dyDescent="0.3">
      <c r="A659" s="165" t="s">
        <v>426</v>
      </c>
      <c r="B659" s="165" t="e">
        <f>[1]!Tabela_NS_S_OUT[[#This Row],[FADN_REG]]&amp;[1]!Tabela_NS_S_OUT[[#This Row],[NAZWA]]</f>
        <v>#REF!</v>
      </c>
      <c r="C659" s="165" t="s">
        <v>427</v>
      </c>
      <c r="D659" s="165" t="s">
        <v>415</v>
      </c>
      <c r="E659" s="165" t="s">
        <v>126</v>
      </c>
      <c r="F659" s="166">
        <v>15.4429</v>
      </c>
      <c r="G659" s="166">
        <v>8.4234000000000009</v>
      </c>
      <c r="I659" s="167"/>
    </row>
    <row r="660" spans="1:9" ht="16.5" hidden="1" x14ac:dyDescent="0.3">
      <c r="A660" s="165" t="s">
        <v>426</v>
      </c>
      <c r="B660" s="165" t="e">
        <f>[1]!Tabela_NS_S_OUT[[#This Row],[FADN_REG]]&amp;[1]!Tabela_NS_S_OUT[[#This Row],[NAZWA]]</f>
        <v>#REF!</v>
      </c>
      <c r="C660" s="165" t="s">
        <v>427</v>
      </c>
      <c r="D660" s="165" t="s">
        <v>415</v>
      </c>
      <c r="E660" s="165" t="s">
        <v>127</v>
      </c>
      <c r="F660" s="166">
        <v>12.1492</v>
      </c>
      <c r="G660" s="166">
        <v>9.7274999999999991</v>
      </c>
      <c r="I660" s="167"/>
    </row>
    <row r="661" spans="1:9" ht="16.5" hidden="1" x14ac:dyDescent="0.3">
      <c r="A661" s="165" t="s">
        <v>426</v>
      </c>
      <c r="B661" s="165" t="e">
        <f>[1]!Tabela_NS_S_OUT[[#This Row],[FADN_REG]]&amp;[1]!Tabela_NS_S_OUT[[#This Row],[NAZWA]]</f>
        <v>#REF!</v>
      </c>
      <c r="C661" s="165" t="s">
        <v>427</v>
      </c>
      <c r="D661" s="165" t="s">
        <v>415</v>
      </c>
      <c r="E661" s="165" t="s">
        <v>149</v>
      </c>
      <c r="F661" s="166">
        <v>18.782299999999999</v>
      </c>
      <c r="G661" s="166">
        <v>6.8407999999999998</v>
      </c>
      <c r="I661" s="167"/>
    </row>
    <row r="662" spans="1:9" ht="16.5" hidden="1" x14ac:dyDescent="0.3">
      <c r="A662" s="165" t="s">
        <v>426</v>
      </c>
      <c r="B662" s="165" t="e">
        <f>[1]!Tabela_NS_S_OUT[[#This Row],[FADN_REG]]&amp;[1]!Tabela_NS_S_OUT[[#This Row],[NAZWA]]</f>
        <v>#REF!</v>
      </c>
      <c r="C662" s="165" t="s">
        <v>427</v>
      </c>
      <c r="D662" s="165" t="s">
        <v>415</v>
      </c>
      <c r="E662" s="165" t="s">
        <v>128</v>
      </c>
      <c r="F662" s="166">
        <v>15.4429</v>
      </c>
      <c r="G662" s="166">
        <v>8.4234000000000009</v>
      </c>
      <c r="I662" s="167"/>
    </row>
    <row r="663" spans="1:9" ht="16.5" hidden="1" x14ac:dyDescent="0.3">
      <c r="A663" s="165" t="s">
        <v>428</v>
      </c>
      <c r="B663" s="165" t="e">
        <f>[1]!Tabela_NS_S_OUT[[#This Row],[FADN_REG]]&amp;[1]!Tabela_NS_S_OUT[[#This Row],[NAZWA]]</f>
        <v>#REF!</v>
      </c>
      <c r="C663" s="165" t="s">
        <v>429</v>
      </c>
      <c r="D663" s="165" t="s">
        <v>415</v>
      </c>
      <c r="E663" s="165" t="s">
        <v>126</v>
      </c>
      <c r="F663" s="166">
        <v>112.99509999999999</v>
      </c>
      <c r="G663" s="166">
        <v>5.1308999999999996</v>
      </c>
      <c r="I663" s="167"/>
    </row>
    <row r="664" spans="1:9" ht="16.5" hidden="1" x14ac:dyDescent="0.3">
      <c r="A664" s="165" t="s">
        <v>428</v>
      </c>
      <c r="B664" s="165" t="e">
        <f>[1]!Tabela_NS_S_OUT[[#This Row],[FADN_REG]]&amp;[1]!Tabela_NS_S_OUT[[#This Row],[NAZWA]]</f>
        <v>#REF!</v>
      </c>
      <c r="C664" s="165" t="s">
        <v>429</v>
      </c>
      <c r="D664" s="165" t="s">
        <v>415</v>
      </c>
      <c r="E664" s="165" t="s">
        <v>127</v>
      </c>
      <c r="F664" s="166">
        <v>116.3171</v>
      </c>
      <c r="G664" s="166">
        <v>5.0406000000000004</v>
      </c>
      <c r="I664" s="167"/>
    </row>
    <row r="665" spans="1:9" ht="16.5" hidden="1" x14ac:dyDescent="0.3">
      <c r="A665" s="165" t="s">
        <v>428</v>
      </c>
      <c r="B665" s="165" t="e">
        <f>[1]!Tabela_NS_S_OUT[[#This Row],[FADN_REG]]&amp;[1]!Tabela_NS_S_OUT[[#This Row],[NAZWA]]</f>
        <v>#REF!</v>
      </c>
      <c r="C665" s="165" t="s">
        <v>429</v>
      </c>
      <c r="D665" s="165" t="s">
        <v>415</v>
      </c>
      <c r="E665" s="165" t="s">
        <v>149</v>
      </c>
      <c r="F665" s="166">
        <v>117.7157</v>
      </c>
      <c r="G665" s="166">
        <v>5.1775000000000002</v>
      </c>
      <c r="I665" s="167"/>
    </row>
    <row r="666" spans="1:9" ht="16.5" hidden="1" x14ac:dyDescent="0.3">
      <c r="A666" s="165" t="s">
        <v>428</v>
      </c>
      <c r="B666" s="165" t="e">
        <f>[1]!Tabela_NS_S_OUT[[#This Row],[FADN_REG]]&amp;[1]!Tabela_NS_S_OUT[[#This Row],[NAZWA]]</f>
        <v>#REF!</v>
      </c>
      <c r="C666" s="165" t="s">
        <v>429</v>
      </c>
      <c r="D666" s="165" t="s">
        <v>415</v>
      </c>
      <c r="E666" s="165" t="s">
        <v>128</v>
      </c>
      <c r="F666" s="166">
        <v>116.2403</v>
      </c>
      <c r="G666" s="166">
        <v>5.1406999999999998</v>
      </c>
      <c r="I666" s="167"/>
    </row>
    <row r="667" spans="1:9" ht="16.5" hidden="1" x14ac:dyDescent="0.3">
      <c r="A667" s="165" t="s">
        <v>529</v>
      </c>
      <c r="B667" s="165" t="e">
        <f>[1]!Tabela_NS_S_OUT[[#This Row],[FADN_REG]]&amp;[1]!Tabela_NS_S_OUT[[#This Row],[NAZWA]]</f>
        <v>#REF!</v>
      </c>
      <c r="C667" s="165" t="s">
        <v>530</v>
      </c>
      <c r="D667" s="165" t="s">
        <v>415</v>
      </c>
      <c r="E667" s="165" t="s">
        <v>126</v>
      </c>
      <c r="F667" s="166">
        <v>30.406199999999998</v>
      </c>
      <c r="G667" s="166">
        <v>7.6120999999999999</v>
      </c>
      <c r="I667" s="167"/>
    </row>
    <row r="668" spans="1:9" ht="16.5" hidden="1" x14ac:dyDescent="0.3">
      <c r="A668" s="165" t="s">
        <v>529</v>
      </c>
      <c r="B668" s="165" t="e">
        <f>[1]!Tabela_NS_S_OUT[[#This Row],[FADN_REG]]&amp;[1]!Tabela_NS_S_OUT[[#This Row],[NAZWA]]</f>
        <v>#REF!</v>
      </c>
      <c r="C668" s="165" t="s">
        <v>530</v>
      </c>
      <c r="D668" s="165" t="s">
        <v>415</v>
      </c>
      <c r="E668" s="165" t="s">
        <v>127</v>
      </c>
      <c r="F668" s="166">
        <v>30.2258</v>
      </c>
      <c r="G668" s="166">
        <v>7.7891000000000004</v>
      </c>
      <c r="I668" s="167"/>
    </row>
    <row r="669" spans="1:9" ht="16.5" hidden="1" x14ac:dyDescent="0.3">
      <c r="A669" s="165" t="s">
        <v>529</v>
      </c>
      <c r="B669" s="165" t="e">
        <f>[1]!Tabela_NS_S_OUT[[#This Row],[FADN_REG]]&amp;[1]!Tabela_NS_S_OUT[[#This Row],[NAZWA]]</f>
        <v>#REF!</v>
      </c>
      <c r="C669" s="165" t="s">
        <v>530</v>
      </c>
      <c r="D669" s="165" t="s">
        <v>415</v>
      </c>
      <c r="E669" s="165" t="s">
        <v>149</v>
      </c>
      <c r="F669" s="166">
        <v>33.985399999999998</v>
      </c>
      <c r="G669" s="166">
        <v>7.0579999999999998</v>
      </c>
      <c r="I669" s="167"/>
    </row>
    <row r="670" spans="1:9" ht="16.5" hidden="1" x14ac:dyDescent="0.3">
      <c r="A670" s="165" t="s">
        <v>529</v>
      </c>
      <c r="B670" s="165" t="e">
        <f>[1]!Tabela_NS_S_OUT[[#This Row],[FADN_REG]]&amp;[1]!Tabela_NS_S_OUT[[#This Row],[NAZWA]]</f>
        <v>#REF!</v>
      </c>
      <c r="C670" s="165" t="s">
        <v>530</v>
      </c>
      <c r="D670" s="165" t="s">
        <v>415</v>
      </c>
      <c r="E670" s="165" t="s">
        <v>128</v>
      </c>
      <c r="F670" s="166">
        <v>32.299799999999998</v>
      </c>
      <c r="G670" s="166">
        <v>8.0657999999999994</v>
      </c>
      <c r="I670" s="167"/>
    </row>
    <row r="671" spans="1:9" ht="16.5" hidden="1" x14ac:dyDescent="0.3">
      <c r="A671" s="165" t="s">
        <v>430</v>
      </c>
      <c r="B671" s="165" t="e">
        <f>[1]!Tabela_NS_S_OUT[[#This Row],[FADN_REG]]&amp;[1]!Tabela_NS_S_OUT[[#This Row],[NAZWA]]</f>
        <v>#REF!</v>
      </c>
      <c r="C671" s="165" t="s">
        <v>431</v>
      </c>
      <c r="D671" s="165" t="s">
        <v>328</v>
      </c>
      <c r="E671" s="165" t="s">
        <v>126</v>
      </c>
      <c r="F671" s="166">
        <v>18.4392</v>
      </c>
      <c r="G671" s="166">
        <v>174.4402</v>
      </c>
      <c r="I671" s="167"/>
    </row>
    <row r="672" spans="1:9" ht="16.5" hidden="1" x14ac:dyDescent="0.3">
      <c r="A672" s="165" t="s">
        <v>430</v>
      </c>
      <c r="B672" s="165" t="e">
        <f>[1]!Tabela_NS_S_OUT[[#This Row],[FADN_REG]]&amp;[1]!Tabela_NS_S_OUT[[#This Row],[NAZWA]]</f>
        <v>#REF!</v>
      </c>
      <c r="C672" s="165" t="s">
        <v>431</v>
      </c>
      <c r="D672" s="165" t="s">
        <v>328</v>
      </c>
      <c r="E672" s="165" t="s">
        <v>127</v>
      </c>
      <c r="F672" s="166">
        <v>18.051600000000001</v>
      </c>
      <c r="G672" s="166">
        <v>166.26589999999999</v>
      </c>
      <c r="I672" s="167"/>
    </row>
    <row r="673" spans="1:9" ht="16.5" hidden="1" x14ac:dyDescent="0.3">
      <c r="A673" s="165" t="s">
        <v>430</v>
      </c>
      <c r="B673" s="165" t="e">
        <f>[1]!Tabela_NS_S_OUT[[#This Row],[FADN_REG]]&amp;[1]!Tabela_NS_S_OUT[[#This Row],[NAZWA]]</f>
        <v>#REF!</v>
      </c>
      <c r="C673" s="165" t="s">
        <v>431</v>
      </c>
      <c r="D673" s="165" t="s">
        <v>328</v>
      </c>
      <c r="E673" s="165" t="s">
        <v>149</v>
      </c>
      <c r="F673" s="166">
        <v>17.4207</v>
      </c>
      <c r="G673" s="166">
        <v>167.7817</v>
      </c>
      <c r="I673" s="167"/>
    </row>
    <row r="674" spans="1:9" ht="16.5" hidden="1" x14ac:dyDescent="0.3">
      <c r="A674" s="165" t="s">
        <v>430</v>
      </c>
      <c r="B674" s="165" t="e">
        <f>[1]!Tabela_NS_S_OUT[[#This Row],[FADN_REG]]&amp;[1]!Tabela_NS_S_OUT[[#This Row],[NAZWA]]</f>
        <v>#REF!</v>
      </c>
      <c r="C674" s="165" t="s">
        <v>431</v>
      </c>
      <c r="D674" s="165" t="s">
        <v>328</v>
      </c>
      <c r="E674" s="165" t="s">
        <v>128</v>
      </c>
      <c r="F674" s="166">
        <v>18.416</v>
      </c>
      <c r="G674" s="166">
        <v>222.91589999999999</v>
      </c>
      <c r="I674" s="167"/>
    </row>
    <row r="675" spans="1:9" ht="16.5" hidden="1" x14ac:dyDescent="0.3">
      <c r="A675" s="165" t="s">
        <v>432</v>
      </c>
      <c r="B675" s="165" t="e">
        <f>[1]!Tabela_NS_S_OUT[[#This Row],[FADN_REG]]&amp;[1]!Tabela_NS_S_OUT[[#This Row],[NAZWA]]</f>
        <v>#REF!</v>
      </c>
      <c r="C675" s="165" t="s">
        <v>433</v>
      </c>
      <c r="D675" s="165" t="s">
        <v>415</v>
      </c>
      <c r="E675" s="165" t="s">
        <v>126</v>
      </c>
      <c r="F675" s="166">
        <v>2.7052999999999998</v>
      </c>
      <c r="G675" s="166">
        <v>3.5547</v>
      </c>
      <c r="I675" s="167"/>
    </row>
    <row r="676" spans="1:9" ht="16.5" hidden="1" x14ac:dyDescent="0.3">
      <c r="A676" s="165" t="s">
        <v>432</v>
      </c>
      <c r="B676" s="165" t="e">
        <f>[1]!Tabela_NS_S_OUT[[#This Row],[FADN_REG]]&amp;[1]!Tabela_NS_S_OUT[[#This Row],[NAZWA]]</f>
        <v>#REF!</v>
      </c>
      <c r="C676" s="165" t="s">
        <v>433</v>
      </c>
      <c r="D676" s="165" t="s">
        <v>415</v>
      </c>
      <c r="E676" s="165" t="s">
        <v>127</v>
      </c>
      <c r="F676" s="166">
        <v>2.6419999999999999</v>
      </c>
      <c r="G676" s="166">
        <v>3.4003000000000001</v>
      </c>
      <c r="I676" s="167"/>
    </row>
    <row r="677" spans="1:9" ht="16.5" hidden="1" x14ac:dyDescent="0.3">
      <c r="A677" s="165" t="s">
        <v>432</v>
      </c>
      <c r="B677" s="165" t="e">
        <f>[1]!Tabela_NS_S_OUT[[#This Row],[FADN_REG]]&amp;[1]!Tabela_NS_S_OUT[[#This Row],[NAZWA]]</f>
        <v>#REF!</v>
      </c>
      <c r="C677" s="165" t="s">
        <v>433</v>
      </c>
      <c r="D677" s="165" t="s">
        <v>415</v>
      </c>
      <c r="E677" s="165" t="s">
        <v>149</v>
      </c>
      <c r="F677" s="166">
        <v>2.6551</v>
      </c>
      <c r="G677" s="166">
        <v>3.1854</v>
      </c>
      <c r="I677" s="167"/>
    </row>
    <row r="678" spans="1:9" ht="16.5" hidden="1" x14ac:dyDescent="0.3">
      <c r="A678" s="165" t="s">
        <v>432</v>
      </c>
      <c r="B678" s="165" t="e">
        <f>[1]!Tabela_NS_S_OUT[[#This Row],[FADN_REG]]&amp;[1]!Tabela_NS_S_OUT[[#This Row],[NAZWA]]</f>
        <v>#REF!</v>
      </c>
      <c r="C678" s="165" t="s">
        <v>433</v>
      </c>
      <c r="D678" s="165" t="s">
        <v>415</v>
      </c>
      <c r="E678" s="165" t="s">
        <v>128</v>
      </c>
      <c r="F678" s="166">
        <v>2.6402000000000001</v>
      </c>
      <c r="G678" s="166">
        <v>3.2835999999999999</v>
      </c>
      <c r="I678" s="167"/>
    </row>
    <row r="679" spans="1:9" ht="16.5" hidden="1" x14ac:dyDescent="0.3">
      <c r="A679" s="165" t="s">
        <v>434</v>
      </c>
      <c r="B679" s="165" t="e">
        <f>[1]!Tabela_NS_S_OUT[[#This Row],[FADN_REG]]&amp;[1]!Tabela_NS_S_OUT[[#This Row],[NAZWA]]</f>
        <v>#REF!</v>
      </c>
      <c r="C679" s="165" t="s">
        <v>435</v>
      </c>
      <c r="D679" s="165" t="s">
        <v>415</v>
      </c>
      <c r="E679" s="165" t="s">
        <v>126</v>
      </c>
      <c r="F679" s="166">
        <v>5.8743999999999996</v>
      </c>
      <c r="G679" s="166">
        <v>8.2866</v>
      </c>
      <c r="H679" s="165"/>
      <c r="I679" s="167"/>
    </row>
    <row r="680" spans="1:9" ht="16.5" hidden="1" x14ac:dyDescent="0.3">
      <c r="A680" s="165" t="s">
        <v>434</v>
      </c>
      <c r="B680" s="165" t="e">
        <f>[1]!Tabela_NS_S_OUT[[#This Row],[FADN_REG]]&amp;[1]!Tabela_NS_S_OUT[[#This Row],[NAZWA]]</f>
        <v>#REF!</v>
      </c>
      <c r="C680" s="165" t="s">
        <v>435</v>
      </c>
      <c r="D680" s="165" t="s">
        <v>415</v>
      </c>
      <c r="E680" s="165" t="s">
        <v>127</v>
      </c>
      <c r="F680" s="166">
        <v>6.0433000000000003</v>
      </c>
      <c r="G680" s="166">
        <v>8.1395</v>
      </c>
      <c r="H680" s="165"/>
      <c r="I680" s="167"/>
    </row>
    <row r="681" spans="1:9" ht="16.5" hidden="1" x14ac:dyDescent="0.3">
      <c r="A681" s="165" t="s">
        <v>434</v>
      </c>
      <c r="B681" s="165" t="e">
        <f>[1]!Tabela_NS_S_OUT[[#This Row],[FADN_REG]]&amp;[1]!Tabela_NS_S_OUT[[#This Row],[NAZWA]]</f>
        <v>#REF!</v>
      </c>
      <c r="C681" s="165" t="s">
        <v>435</v>
      </c>
      <c r="D681" s="165" t="s">
        <v>415</v>
      </c>
      <c r="E681" s="165" t="s">
        <v>149</v>
      </c>
      <c r="F681" s="166">
        <v>5.6563999999999997</v>
      </c>
      <c r="G681" s="166">
        <v>8.3742999999999999</v>
      </c>
      <c r="H681" s="165"/>
      <c r="I681" s="167"/>
    </row>
    <row r="682" spans="1:9" ht="16.5" hidden="1" x14ac:dyDescent="0.3">
      <c r="A682" s="165" t="s">
        <v>434</v>
      </c>
      <c r="B682" s="165" t="e">
        <f>[1]!Tabela_NS_S_OUT[[#This Row],[FADN_REG]]&amp;[1]!Tabela_NS_S_OUT[[#This Row],[NAZWA]]</f>
        <v>#REF!</v>
      </c>
      <c r="C682" s="165" t="s">
        <v>435</v>
      </c>
      <c r="D682" s="165" t="s">
        <v>415</v>
      </c>
      <c r="E682" s="165" t="s">
        <v>128</v>
      </c>
      <c r="F682" s="166">
        <v>5.8743999999999996</v>
      </c>
      <c r="G682" s="166">
        <v>8.2866</v>
      </c>
      <c r="H682" s="165"/>
      <c r="I682" s="167"/>
    </row>
    <row r="683" spans="1:9" ht="16.5" hidden="1" x14ac:dyDescent="0.3">
      <c r="A683" s="165" t="s">
        <v>436</v>
      </c>
      <c r="B683" s="165" t="e">
        <f>[1]!Tabela_NS_S_OUT[[#This Row],[FADN_REG]]&amp;[1]!Tabela_NS_S_OUT[[#This Row],[NAZWA]]</f>
        <v>#REF!</v>
      </c>
      <c r="C683" s="165" t="s">
        <v>437</v>
      </c>
      <c r="D683" s="165" t="s">
        <v>415</v>
      </c>
      <c r="E683" s="165" t="s">
        <v>126</v>
      </c>
      <c r="F683" s="166">
        <v>3.7844000000000002</v>
      </c>
      <c r="G683" s="166">
        <v>13.832100000000001</v>
      </c>
      <c r="I683" s="167"/>
    </row>
    <row r="684" spans="1:9" ht="16.5" hidden="1" x14ac:dyDescent="0.3">
      <c r="A684" s="165" t="s">
        <v>436</v>
      </c>
      <c r="B684" s="165" t="e">
        <f>[1]!Tabela_NS_S_OUT[[#This Row],[FADN_REG]]&amp;[1]!Tabela_NS_S_OUT[[#This Row],[NAZWA]]</f>
        <v>#REF!</v>
      </c>
      <c r="C684" s="165" t="s">
        <v>437</v>
      </c>
      <c r="D684" s="165" t="s">
        <v>415</v>
      </c>
      <c r="E684" s="165" t="s">
        <v>127</v>
      </c>
      <c r="F684" s="166">
        <v>3.3559000000000001</v>
      </c>
      <c r="G684" s="166">
        <v>4.3291000000000004</v>
      </c>
      <c r="I684" s="167"/>
    </row>
    <row r="685" spans="1:9" ht="16.5" hidden="1" x14ac:dyDescent="0.3">
      <c r="A685" s="165" t="s">
        <v>436</v>
      </c>
      <c r="B685" s="165" t="e">
        <f>[1]!Tabela_NS_S_OUT[[#This Row],[FADN_REG]]&amp;[1]!Tabela_NS_S_OUT[[#This Row],[NAZWA]]</f>
        <v>#REF!</v>
      </c>
      <c r="C685" s="165" t="s">
        <v>437</v>
      </c>
      <c r="D685" s="165" t="s">
        <v>415</v>
      </c>
      <c r="E685" s="165" t="s">
        <v>149</v>
      </c>
      <c r="F685" s="166">
        <v>3.4575999999999998</v>
      </c>
      <c r="G685" s="166">
        <v>4.3307000000000002</v>
      </c>
      <c r="I685" s="167"/>
    </row>
    <row r="686" spans="1:9" ht="16.5" hidden="1" x14ac:dyDescent="0.3">
      <c r="A686" s="165" t="s">
        <v>436</v>
      </c>
      <c r="B686" s="165" t="e">
        <f>[1]!Tabela_NS_S_OUT[[#This Row],[FADN_REG]]&amp;[1]!Tabela_NS_S_OUT[[#This Row],[NAZWA]]</f>
        <v>#REF!</v>
      </c>
      <c r="C686" s="165" t="s">
        <v>437</v>
      </c>
      <c r="D686" s="165" t="s">
        <v>415</v>
      </c>
      <c r="E686" s="165" t="s">
        <v>128</v>
      </c>
      <c r="F686" s="166">
        <v>3.0327999999999999</v>
      </c>
      <c r="G686" s="166">
        <v>15.1638</v>
      </c>
      <c r="I686" s="167"/>
    </row>
    <row r="687" spans="1:9" ht="16.5" hidden="1" x14ac:dyDescent="0.3">
      <c r="A687" s="165" t="s">
        <v>438</v>
      </c>
      <c r="B687" s="165" t="e">
        <f>[1]!Tabela_NS_S_OUT[[#This Row],[FADN_REG]]&amp;[1]!Tabela_NS_S_OUT[[#This Row],[NAZWA]]</f>
        <v>#REF!</v>
      </c>
      <c r="C687" s="165" t="s">
        <v>439</v>
      </c>
      <c r="D687" s="165" t="s">
        <v>415</v>
      </c>
      <c r="E687" s="165" t="s">
        <v>126</v>
      </c>
      <c r="F687" s="166">
        <v>16.274699999999999</v>
      </c>
      <c r="G687" s="166">
        <v>5.6025</v>
      </c>
      <c r="I687" s="167"/>
    </row>
    <row r="688" spans="1:9" ht="16.5" hidden="1" x14ac:dyDescent="0.3">
      <c r="A688" s="165" t="s">
        <v>438</v>
      </c>
      <c r="B688" s="165" t="e">
        <f>[1]!Tabela_NS_S_OUT[[#This Row],[FADN_REG]]&amp;[1]!Tabela_NS_S_OUT[[#This Row],[NAZWA]]</f>
        <v>#REF!</v>
      </c>
      <c r="C688" s="165" t="s">
        <v>439</v>
      </c>
      <c r="D688" s="165" t="s">
        <v>415</v>
      </c>
      <c r="E688" s="165" t="s">
        <v>127</v>
      </c>
      <c r="F688" s="166">
        <v>17.4253</v>
      </c>
      <c r="G688" s="166">
        <v>5.8079999999999998</v>
      </c>
      <c r="I688" s="167"/>
    </row>
    <row r="689" spans="1:9" ht="16.5" hidden="1" x14ac:dyDescent="0.3">
      <c r="A689" s="165" t="s">
        <v>438</v>
      </c>
      <c r="B689" s="165" t="e">
        <f>[1]!Tabela_NS_S_OUT[[#This Row],[FADN_REG]]&amp;[1]!Tabela_NS_S_OUT[[#This Row],[NAZWA]]</f>
        <v>#REF!</v>
      </c>
      <c r="C689" s="165" t="s">
        <v>439</v>
      </c>
      <c r="D689" s="165" t="s">
        <v>415</v>
      </c>
      <c r="E689" s="165" t="s">
        <v>149</v>
      </c>
      <c r="F689" s="166">
        <v>16.274699999999999</v>
      </c>
      <c r="G689" s="166">
        <v>5.6025</v>
      </c>
      <c r="I689" s="167"/>
    </row>
    <row r="690" spans="1:9" ht="16.5" hidden="1" x14ac:dyDescent="0.3">
      <c r="A690" s="165" t="s">
        <v>438</v>
      </c>
      <c r="B690" s="165" t="e">
        <f>[1]!Tabela_NS_S_OUT[[#This Row],[FADN_REG]]&amp;[1]!Tabela_NS_S_OUT[[#This Row],[NAZWA]]</f>
        <v>#REF!</v>
      </c>
      <c r="C690" s="165" t="s">
        <v>439</v>
      </c>
      <c r="D690" s="165" t="s">
        <v>415</v>
      </c>
      <c r="E690" s="165" t="s">
        <v>128</v>
      </c>
      <c r="F690" s="166">
        <v>7.5246000000000004</v>
      </c>
      <c r="G690" s="166">
        <v>5.8201999999999998</v>
      </c>
      <c r="I690" s="167"/>
    </row>
    <row r="691" spans="1:9" ht="16.5" hidden="1" x14ac:dyDescent="0.3">
      <c r="A691" s="165" t="s">
        <v>440</v>
      </c>
      <c r="B691" s="165" t="e">
        <f>[1]!Tabela_NS_S_OUT[[#This Row],[FADN_REG]]&amp;[1]!Tabela_NS_S_OUT[[#This Row],[NAZWA]]</f>
        <v>#REF!</v>
      </c>
      <c r="C691" s="395" t="s">
        <v>441</v>
      </c>
      <c r="D691" s="165" t="s">
        <v>442</v>
      </c>
      <c r="E691" s="165" t="s">
        <v>126</v>
      </c>
      <c r="F691" s="166">
        <v>55.170400000000001</v>
      </c>
      <c r="G691" s="166">
        <v>129.9204</v>
      </c>
      <c r="I691" s="167"/>
    </row>
    <row r="692" spans="1:9" ht="16.5" hidden="1" x14ac:dyDescent="0.3">
      <c r="A692" s="165" t="s">
        <v>440</v>
      </c>
      <c r="B692" s="165" t="e">
        <f>[1]!Tabela_NS_S_OUT[[#This Row],[FADN_REG]]&amp;[1]!Tabela_NS_S_OUT[[#This Row],[NAZWA]]</f>
        <v>#REF!</v>
      </c>
      <c r="C692" s="395" t="s">
        <v>441</v>
      </c>
      <c r="D692" s="165" t="s">
        <v>442</v>
      </c>
      <c r="E692" s="165" t="s">
        <v>127</v>
      </c>
      <c r="F692" s="166">
        <v>64.802499999999995</v>
      </c>
      <c r="G692" s="166">
        <v>130.4905</v>
      </c>
      <c r="I692" s="167"/>
    </row>
    <row r="693" spans="1:9" ht="16.5" hidden="1" x14ac:dyDescent="0.3">
      <c r="A693" s="165" t="s">
        <v>440</v>
      </c>
      <c r="B693" s="165" t="e">
        <f>[1]!Tabela_NS_S_OUT[[#This Row],[FADN_REG]]&amp;[1]!Tabela_NS_S_OUT[[#This Row],[NAZWA]]</f>
        <v>#REF!</v>
      </c>
      <c r="C693" s="395" t="s">
        <v>441</v>
      </c>
      <c r="D693" s="165" t="s">
        <v>442</v>
      </c>
      <c r="E693" s="165" t="s">
        <v>149</v>
      </c>
      <c r="F693" s="166">
        <v>61.788400000000003</v>
      </c>
      <c r="G693" s="166">
        <v>135.00630000000001</v>
      </c>
      <c r="I693" s="167"/>
    </row>
    <row r="694" spans="1:9" ht="16.5" hidden="1" x14ac:dyDescent="0.3">
      <c r="A694" s="165" t="s">
        <v>440</v>
      </c>
      <c r="B694" s="165" t="e">
        <f>[1]!Tabela_NS_S_OUT[[#This Row],[FADN_REG]]&amp;[1]!Tabela_NS_S_OUT[[#This Row],[NAZWA]]</f>
        <v>#REF!</v>
      </c>
      <c r="C694" s="395" t="s">
        <v>441</v>
      </c>
      <c r="D694" s="165" t="s">
        <v>442</v>
      </c>
      <c r="E694" s="165" t="s">
        <v>128</v>
      </c>
      <c r="F694" s="166">
        <v>54.0182</v>
      </c>
      <c r="G694" s="166">
        <v>128.9272</v>
      </c>
      <c r="I694" s="167"/>
    </row>
    <row r="695" spans="1:9" ht="16.5" hidden="1" x14ac:dyDescent="0.3">
      <c r="A695" s="165" t="s">
        <v>443</v>
      </c>
      <c r="B695" s="165" t="e">
        <f>[1]!Tabela_NS_S_OUT[[#This Row],[FADN_REG]]&amp;[1]!Tabela_NS_S_OUT[[#This Row],[NAZWA]]</f>
        <v>#REF!</v>
      </c>
      <c r="C695" s="395" t="s">
        <v>444</v>
      </c>
      <c r="D695" s="165" t="s">
        <v>442</v>
      </c>
      <c r="E695" s="165" t="s">
        <v>126</v>
      </c>
      <c r="F695" s="166">
        <v>0.29509999999999997</v>
      </c>
      <c r="G695" s="166">
        <v>187.25370000000001</v>
      </c>
      <c r="H695" s="165"/>
      <c r="I695" s="167"/>
    </row>
    <row r="696" spans="1:9" ht="16.5" hidden="1" x14ac:dyDescent="0.3">
      <c r="A696" s="165" t="s">
        <v>443</v>
      </c>
      <c r="B696" s="165" t="e">
        <f>[1]!Tabela_NS_S_OUT[[#This Row],[FADN_REG]]&amp;[1]!Tabela_NS_S_OUT[[#This Row],[NAZWA]]</f>
        <v>#REF!</v>
      </c>
      <c r="C696" s="395" t="s">
        <v>444</v>
      </c>
      <c r="D696" s="165" t="s">
        <v>442</v>
      </c>
      <c r="E696" s="165" t="s">
        <v>127</v>
      </c>
      <c r="F696" s="166">
        <v>0.19739999999999999</v>
      </c>
      <c r="G696" s="166">
        <v>187.25370000000001</v>
      </c>
      <c r="H696" s="165"/>
      <c r="I696" s="167"/>
    </row>
    <row r="697" spans="1:9" ht="16.5" hidden="1" x14ac:dyDescent="0.3">
      <c r="A697" s="165" t="s">
        <v>443</v>
      </c>
      <c r="B697" s="165" t="e">
        <f>[1]!Tabela_NS_S_OUT[[#This Row],[FADN_REG]]&amp;[1]!Tabela_NS_S_OUT[[#This Row],[NAZWA]]</f>
        <v>#REF!</v>
      </c>
      <c r="C697" s="395" t="s">
        <v>444</v>
      </c>
      <c r="D697" s="165" t="s">
        <v>442</v>
      </c>
      <c r="E697" s="165" t="s">
        <v>149</v>
      </c>
      <c r="F697" s="166">
        <v>0.39090000000000003</v>
      </c>
      <c r="G697" s="166">
        <v>187.25370000000001</v>
      </c>
      <c r="H697" s="165"/>
      <c r="I697" s="167"/>
    </row>
    <row r="698" spans="1:9" ht="16.5" hidden="1" x14ac:dyDescent="0.3">
      <c r="A698" s="165" t="s">
        <v>443</v>
      </c>
      <c r="B698" s="165" t="e">
        <f>[1]!Tabela_NS_S_OUT[[#This Row],[FADN_REG]]&amp;[1]!Tabela_NS_S_OUT[[#This Row],[NAZWA]]</f>
        <v>#REF!</v>
      </c>
      <c r="C698" s="395" t="s">
        <v>444</v>
      </c>
      <c r="D698" s="165" t="s">
        <v>442</v>
      </c>
      <c r="E698" s="165" t="s">
        <v>128</v>
      </c>
      <c r="F698" s="166">
        <v>0.33760000000000001</v>
      </c>
      <c r="G698" s="166">
        <v>187.25370000000001</v>
      </c>
      <c r="H698" s="165"/>
      <c r="I698" s="167"/>
    </row>
    <row r="699" spans="1:9" ht="16.5" hidden="1" x14ac:dyDescent="0.3">
      <c r="A699" s="165" t="s">
        <v>445</v>
      </c>
      <c r="B699" s="165" t="e">
        <f>[1]!Tabela_NS_S_OUT[[#This Row],[FADN_REG]]&amp;[1]!Tabela_NS_S_OUT[[#This Row],[NAZWA]]</f>
        <v>#REF!</v>
      </c>
      <c r="C699" s="165" t="s">
        <v>446</v>
      </c>
      <c r="D699" s="165" t="s">
        <v>442</v>
      </c>
      <c r="E699" s="165" t="s">
        <v>126</v>
      </c>
      <c r="F699" s="166">
        <v>2.8348</v>
      </c>
      <c r="G699" s="166">
        <v>351.51900000000001</v>
      </c>
      <c r="H699" s="165"/>
      <c r="I699" s="167"/>
    </row>
    <row r="700" spans="1:9" ht="16.5" hidden="1" x14ac:dyDescent="0.3">
      <c r="A700" s="165" t="s">
        <v>445</v>
      </c>
      <c r="B700" s="165" t="e">
        <f>[1]!Tabela_NS_S_OUT[[#This Row],[FADN_REG]]&amp;[1]!Tabela_NS_S_OUT[[#This Row],[NAZWA]]</f>
        <v>#REF!</v>
      </c>
      <c r="C700" s="165" t="s">
        <v>446</v>
      </c>
      <c r="D700" s="165" t="s">
        <v>442</v>
      </c>
      <c r="E700" s="165" t="s">
        <v>127</v>
      </c>
      <c r="F700" s="166">
        <v>2.3448000000000002</v>
      </c>
      <c r="G700" s="166">
        <v>300.94400000000002</v>
      </c>
      <c r="H700" s="165"/>
      <c r="I700" s="167"/>
    </row>
    <row r="701" spans="1:9" ht="16.5" hidden="1" x14ac:dyDescent="0.3">
      <c r="A701" s="165" t="s">
        <v>445</v>
      </c>
      <c r="B701" s="165" t="e">
        <f>[1]!Tabela_NS_S_OUT[[#This Row],[FADN_REG]]&amp;[1]!Tabela_NS_S_OUT[[#This Row],[NAZWA]]</f>
        <v>#REF!</v>
      </c>
      <c r="C701" s="165" t="s">
        <v>446</v>
      </c>
      <c r="D701" s="165" t="s">
        <v>442</v>
      </c>
      <c r="E701" s="165" t="s">
        <v>149</v>
      </c>
      <c r="F701" s="166">
        <v>2.85</v>
      </c>
      <c r="G701" s="166">
        <v>584.56870000000004</v>
      </c>
      <c r="H701" s="165"/>
      <c r="I701" s="167"/>
    </row>
    <row r="702" spans="1:9" ht="16.5" hidden="1" x14ac:dyDescent="0.3">
      <c r="A702" s="165" t="s">
        <v>445</v>
      </c>
      <c r="B702" s="165" t="e">
        <f>[1]!Tabela_NS_S_OUT[[#This Row],[FADN_REG]]&amp;[1]!Tabela_NS_S_OUT[[#This Row],[NAZWA]]</f>
        <v>#REF!</v>
      </c>
      <c r="C702" s="165" t="s">
        <v>446</v>
      </c>
      <c r="D702" s="165" t="s">
        <v>442</v>
      </c>
      <c r="E702" s="165" t="s">
        <v>128</v>
      </c>
      <c r="F702" s="166">
        <v>4.4497</v>
      </c>
      <c r="G702" s="166">
        <v>351.51900000000001</v>
      </c>
      <c r="H702" s="165"/>
      <c r="I702" s="167"/>
    </row>
    <row r="703" spans="1:9" ht="16.5" hidden="1" x14ac:dyDescent="0.3">
      <c r="A703" s="165" t="s">
        <v>447</v>
      </c>
      <c r="B703" s="165" t="e">
        <f>[1]!Tabela_NS_S_OUT[[#This Row],[FADN_REG]]&amp;[1]!Tabela_NS_S_OUT[[#This Row],[NAZWA]]</f>
        <v>#REF!</v>
      </c>
      <c r="C703" s="165" t="s">
        <v>448</v>
      </c>
      <c r="D703" s="165" t="s">
        <v>449</v>
      </c>
      <c r="E703" s="165" t="s">
        <v>126</v>
      </c>
      <c r="F703" s="166">
        <v>0.1719</v>
      </c>
      <c r="G703" s="166">
        <v>843.60609999999997</v>
      </c>
      <c r="H703" s="165"/>
      <c r="I703" s="167"/>
    </row>
    <row r="704" spans="1:9" ht="16.5" hidden="1" x14ac:dyDescent="0.3">
      <c r="A704" s="165" t="s">
        <v>447</v>
      </c>
      <c r="B704" s="165" t="e">
        <f>[1]!Tabela_NS_S_OUT[[#This Row],[FADN_REG]]&amp;[1]!Tabela_NS_S_OUT[[#This Row],[NAZWA]]</f>
        <v>#REF!</v>
      </c>
      <c r="C704" s="165" t="s">
        <v>448</v>
      </c>
      <c r="D704" s="165" t="s">
        <v>449</v>
      </c>
      <c r="E704" s="165" t="s">
        <v>127</v>
      </c>
      <c r="F704" s="166">
        <v>0.15459999999999999</v>
      </c>
      <c r="G704" s="166">
        <v>783.59960000000001</v>
      </c>
      <c r="H704" s="165"/>
      <c r="I704" s="167"/>
    </row>
    <row r="705" spans="1:9" ht="16.5" hidden="1" x14ac:dyDescent="0.3">
      <c r="A705" s="165" t="s">
        <v>447</v>
      </c>
      <c r="B705" s="165" t="e">
        <f>[1]!Tabela_NS_S_OUT[[#This Row],[FADN_REG]]&amp;[1]!Tabela_NS_S_OUT[[#This Row],[NAZWA]]</f>
        <v>#REF!</v>
      </c>
      <c r="C705" s="165" t="s">
        <v>448</v>
      </c>
      <c r="D705" s="165" t="s">
        <v>449</v>
      </c>
      <c r="E705" s="165" t="s">
        <v>149</v>
      </c>
      <c r="F705" s="166">
        <v>0.23619999999999999</v>
      </c>
      <c r="G705" s="166">
        <v>721.12530000000004</v>
      </c>
      <c r="H705" s="165"/>
      <c r="I705" s="167"/>
    </row>
    <row r="706" spans="1:9" ht="16.5" hidden="1" x14ac:dyDescent="0.3">
      <c r="A706" s="165" t="s">
        <v>447</v>
      </c>
      <c r="B706" s="165" t="e">
        <f>[1]!Tabela_NS_S_OUT[[#This Row],[FADN_REG]]&amp;[1]!Tabela_NS_S_OUT[[#This Row],[NAZWA]]</f>
        <v>#REF!</v>
      </c>
      <c r="C706" s="165" t="s">
        <v>448</v>
      </c>
      <c r="D706" s="165" t="s">
        <v>449</v>
      </c>
      <c r="E706" s="165" t="s">
        <v>128</v>
      </c>
      <c r="F706" s="166">
        <v>6.1699999999999998E-2</v>
      </c>
      <c r="G706" s="166">
        <v>781.84910000000002</v>
      </c>
      <c r="H706" s="165"/>
      <c r="I706" s="167"/>
    </row>
    <row r="707" spans="1:9" ht="16.5" hidden="1" x14ac:dyDescent="0.3">
      <c r="A707" s="165" t="s">
        <v>450</v>
      </c>
      <c r="B707" s="165" t="e">
        <f>[1]!Tabela_NS_S_OUT[[#This Row],[FADN_REG]]&amp;[1]!Tabela_NS_S_OUT[[#This Row],[NAZWA]]</f>
        <v>#REF!</v>
      </c>
      <c r="C707" s="165" t="s">
        <v>451</v>
      </c>
      <c r="D707" s="165" t="s">
        <v>449</v>
      </c>
      <c r="E707" s="165" t="s">
        <v>126</v>
      </c>
      <c r="F707" s="166">
        <v>6.0400000000000002E-2</v>
      </c>
      <c r="G707" s="166">
        <v>2210.1698000000001</v>
      </c>
      <c r="H707" s="165"/>
      <c r="I707" s="167"/>
    </row>
    <row r="708" spans="1:9" ht="16.5" hidden="1" x14ac:dyDescent="0.3">
      <c r="A708" s="165" t="s">
        <v>450</v>
      </c>
      <c r="B708" s="165" t="e">
        <f>[1]!Tabela_NS_S_OUT[[#This Row],[FADN_REG]]&amp;[1]!Tabela_NS_S_OUT[[#This Row],[NAZWA]]</f>
        <v>#REF!</v>
      </c>
      <c r="C708" s="165" t="s">
        <v>451</v>
      </c>
      <c r="D708" s="165" t="s">
        <v>449</v>
      </c>
      <c r="E708" s="165" t="s">
        <v>127</v>
      </c>
      <c r="F708" s="166">
        <v>6.4500000000000002E-2</v>
      </c>
      <c r="G708" s="166">
        <v>2210.1698000000001</v>
      </c>
      <c r="H708" s="165"/>
    </row>
    <row r="709" spans="1:9" ht="16.5" hidden="1" x14ac:dyDescent="0.3">
      <c r="A709" s="165" t="s">
        <v>450</v>
      </c>
      <c r="B709" s="165" t="e">
        <f>[1]!Tabela_NS_S_OUT[[#This Row],[FADN_REG]]&amp;[1]!Tabela_NS_S_OUT[[#This Row],[NAZWA]]</f>
        <v>#REF!</v>
      </c>
      <c r="C709" s="165" t="s">
        <v>451</v>
      </c>
      <c r="D709" s="165" t="s">
        <v>449</v>
      </c>
      <c r="E709" s="165" t="s">
        <v>149</v>
      </c>
      <c r="F709" s="166">
        <v>5.8299999999999998E-2</v>
      </c>
      <c r="G709" s="166">
        <v>2210.1698000000001</v>
      </c>
      <c r="H709" s="165"/>
    </row>
    <row r="710" spans="1:9" ht="16.5" hidden="1" x14ac:dyDescent="0.3">
      <c r="A710" s="165" t="s">
        <v>450</v>
      </c>
      <c r="B710" s="165" t="e">
        <f>[1]!Tabela_NS_S_OUT[[#This Row],[FADN_REG]]&amp;[1]!Tabela_NS_S_OUT[[#This Row],[NAZWA]]</f>
        <v>#REF!</v>
      </c>
      <c r="C710" s="165" t="s">
        <v>451</v>
      </c>
      <c r="D710" s="165" t="s">
        <v>449</v>
      </c>
      <c r="E710" s="165" t="s">
        <v>128</v>
      </c>
      <c r="F710" s="166">
        <v>6.0400000000000002E-2</v>
      </c>
      <c r="G710" s="166">
        <v>2210.1698000000001</v>
      </c>
      <c r="H710" s="165"/>
    </row>
    <row r="711" spans="1:9" ht="16.5" hidden="1" x14ac:dyDescent="0.3">
      <c r="A711" s="165" t="s">
        <v>452</v>
      </c>
      <c r="B711" s="165" t="e">
        <f>[1]!Tabela_NS_S_OUT[[#This Row],[FADN_REG]]&amp;[1]!Tabela_NS_S_OUT[[#This Row],[NAZWA]]</f>
        <v>#REF!</v>
      </c>
      <c r="C711" s="165" t="s">
        <v>453</v>
      </c>
      <c r="D711" s="165" t="s">
        <v>449</v>
      </c>
      <c r="E711" s="165" t="s">
        <v>126</v>
      </c>
      <c r="F711" s="166">
        <v>0.18509999999999999</v>
      </c>
      <c r="G711" s="166">
        <v>724.16920000000005</v>
      </c>
      <c r="H711" s="165"/>
    </row>
    <row r="712" spans="1:9" ht="16.5" hidden="1" x14ac:dyDescent="0.3">
      <c r="A712" s="165" t="s">
        <v>452</v>
      </c>
      <c r="B712" s="165" t="e">
        <f>[1]!Tabela_NS_S_OUT[[#This Row],[FADN_REG]]&amp;[1]!Tabela_NS_S_OUT[[#This Row],[NAZWA]]</f>
        <v>#REF!</v>
      </c>
      <c r="C712" s="165" t="s">
        <v>453</v>
      </c>
      <c r="D712" s="165" t="s">
        <v>449</v>
      </c>
      <c r="E712" s="165" t="s">
        <v>127</v>
      </c>
      <c r="F712" s="166">
        <v>0.14729999999999999</v>
      </c>
      <c r="G712" s="166">
        <v>644.29520000000002</v>
      </c>
      <c r="H712" s="165"/>
    </row>
    <row r="713" spans="1:9" ht="16.5" hidden="1" x14ac:dyDescent="0.3">
      <c r="A713" s="165" t="s">
        <v>452</v>
      </c>
      <c r="B713" s="165" t="e">
        <f>[1]!Tabela_NS_S_OUT[[#This Row],[FADN_REG]]&amp;[1]!Tabela_NS_S_OUT[[#This Row],[NAZWA]]</f>
        <v>#REF!</v>
      </c>
      <c r="C713" s="165" t="s">
        <v>453</v>
      </c>
      <c r="D713" s="165" t="s">
        <v>449</v>
      </c>
      <c r="E713" s="165" t="s">
        <v>149</v>
      </c>
      <c r="F713" s="166">
        <v>0.1676</v>
      </c>
      <c r="G713" s="166">
        <v>596.36490000000003</v>
      </c>
      <c r="H713" s="165"/>
    </row>
    <row r="714" spans="1:9" ht="16.5" hidden="1" x14ac:dyDescent="0.3">
      <c r="A714" s="165" t="s">
        <v>452</v>
      </c>
      <c r="B714" s="165" t="e">
        <f>[1]!Tabela_NS_S_OUT[[#This Row],[FADN_REG]]&amp;[1]!Tabela_NS_S_OUT[[#This Row],[NAZWA]]</f>
        <v>#REF!</v>
      </c>
      <c r="C714" s="165" t="s">
        <v>453</v>
      </c>
      <c r="D714" s="165" t="s">
        <v>449</v>
      </c>
      <c r="E714" s="165" t="s">
        <v>128</v>
      </c>
      <c r="F714" s="166">
        <v>0.2263</v>
      </c>
      <c r="G714" s="166">
        <v>576.45479999999998</v>
      </c>
      <c r="H714" s="165"/>
    </row>
    <row r="715" spans="1:9" ht="16.5" hidden="1" x14ac:dyDescent="0.3">
      <c r="A715" s="165" t="s">
        <v>646</v>
      </c>
      <c r="B715" s="165" t="e">
        <f>[1]!Tabela_NS_S_OUT[[#This Row],[FADN_REG]]&amp;[1]!Tabela_NS_S_OUT[[#This Row],[NAZWA]]</f>
        <v>#REF!</v>
      </c>
      <c r="C715" s="165" t="s">
        <v>647</v>
      </c>
      <c r="D715" s="165" t="s">
        <v>449</v>
      </c>
      <c r="E715" s="165" t="s">
        <v>126</v>
      </c>
      <c r="F715" s="166">
        <v>8.2000000000000007E-3</v>
      </c>
      <c r="G715" s="166">
        <v>861.48800000000006</v>
      </c>
      <c r="H715" s="165"/>
    </row>
    <row r="716" spans="1:9" ht="16.5" hidden="1" x14ac:dyDescent="0.3">
      <c r="A716" s="165" t="s">
        <v>646</v>
      </c>
      <c r="B716" s="165" t="e">
        <f>[1]!Tabela_NS_S_OUT[[#This Row],[FADN_REG]]&amp;[1]!Tabela_NS_S_OUT[[#This Row],[NAZWA]]</f>
        <v>#REF!</v>
      </c>
      <c r="C716" s="165" t="s">
        <v>647</v>
      </c>
      <c r="D716" s="165" t="s">
        <v>449</v>
      </c>
      <c r="E716" s="165" t="s">
        <v>127</v>
      </c>
      <c r="F716" s="166">
        <v>4.6100000000000002E-2</v>
      </c>
      <c r="G716" s="166">
        <v>861.48800000000006</v>
      </c>
      <c r="H716" s="165"/>
    </row>
    <row r="717" spans="1:9" ht="16.5" hidden="1" x14ac:dyDescent="0.3">
      <c r="A717" s="165" t="s">
        <v>646</v>
      </c>
      <c r="B717" s="165" t="e">
        <f>[1]!Tabela_NS_S_OUT[[#This Row],[FADN_REG]]&amp;[1]!Tabela_NS_S_OUT[[#This Row],[NAZWA]]</f>
        <v>#REF!</v>
      </c>
      <c r="C717" s="165" t="s">
        <v>647</v>
      </c>
      <c r="D717" s="165" t="s">
        <v>449</v>
      </c>
      <c r="E717" s="165" t="s">
        <v>149</v>
      </c>
      <c r="F717" s="166">
        <v>4.6100000000000002E-2</v>
      </c>
      <c r="G717" s="166">
        <v>861.48800000000006</v>
      </c>
      <c r="H717" s="165"/>
    </row>
    <row r="718" spans="1:9" ht="16.5" hidden="1" x14ac:dyDescent="0.3">
      <c r="A718" s="165" t="s">
        <v>646</v>
      </c>
      <c r="B718" s="165" t="e">
        <f>[1]!Tabela_NS_S_OUT[[#This Row],[FADN_REG]]&amp;[1]!Tabela_NS_S_OUT[[#This Row],[NAZWA]]</f>
        <v>#REF!</v>
      </c>
      <c r="C718" s="165" t="s">
        <v>647</v>
      </c>
      <c r="D718" s="165" t="s">
        <v>449</v>
      </c>
      <c r="E718" s="165" t="s">
        <v>128</v>
      </c>
      <c r="F718" s="166">
        <v>7.3200000000000001E-2</v>
      </c>
      <c r="G718" s="166">
        <v>861.48800000000006</v>
      </c>
      <c r="H718" s="165"/>
    </row>
    <row r="719" spans="1:9" ht="16.5" hidden="1" x14ac:dyDescent="0.3">
      <c r="A719" s="165" t="s">
        <v>454</v>
      </c>
      <c r="B719" s="165" t="e">
        <f>[1]!Tabela_NS_S_OUT[[#This Row],[FADN_REG]]&amp;[1]!Tabela_NS_S_OUT[[#This Row],[NAZWA]]</f>
        <v>#REF!</v>
      </c>
      <c r="C719" s="165" t="s">
        <v>455</v>
      </c>
      <c r="D719" s="165" t="s">
        <v>148</v>
      </c>
      <c r="E719" s="165" t="s">
        <v>126</v>
      </c>
      <c r="F719" s="166">
        <v>3.3300000000000003E-2</v>
      </c>
      <c r="G719" s="166">
        <v>289.1191</v>
      </c>
      <c r="H719" s="165"/>
    </row>
    <row r="720" spans="1:9" ht="16.5" hidden="1" x14ac:dyDescent="0.3">
      <c r="A720" s="165" t="s">
        <v>454</v>
      </c>
      <c r="B720" s="165" t="e">
        <f>[1]!Tabela_NS_S_OUT[[#This Row],[FADN_REG]]&amp;[1]!Tabela_NS_S_OUT[[#This Row],[NAZWA]]</f>
        <v>#REF!</v>
      </c>
      <c r="C720" s="165" t="s">
        <v>455</v>
      </c>
      <c r="D720" s="165" t="s">
        <v>148</v>
      </c>
      <c r="E720" s="165" t="s">
        <v>127</v>
      </c>
      <c r="F720" s="166">
        <v>4.53E-2</v>
      </c>
      <c r="G720" s="166">
        <v>279.57229999999998</v>
      </c>
      <c r="H720" s="165"/>
    </row>
    <row r="721" spans="1:8" ht="16.5" hidden="1" x14ac:dyDescent="0.3">
      <c r="A721" s="165" t="s">
        <v>454</v>
      </c>
      <c r="B721" s="165" t="e">
        <f>[1]!Tabela_NS_S_OUT[[#This Row],[FADN_REG]]&amp;[1]!Tabela_NS_S_OUT[[#This Row],[NAZWA]]</f>
        <v>#REF!</v>
      </c>
      <c r="C721" s="165" t="s">
        <v>455</v>
      </c>
      <c r="D721" s="165" t="s">
        <v>148</v>
      </c>
      <c r="E721" s="165" t="s">
        <v>149</v>
      </c>
      <c r="F721" s="166">
        <v>4.4699999999999997E-2</v>
      </c>
      <c r="G721" s="166">
        <v>207.01509999999999</v>
      </c>
      <c r="H721" s="165"/>
    </row>
    <row r="722" spans="1:8" ht="16.5" hidden="1" x14ac:dyDescent="0.3">
      <c r="A722" s="165" t="s">
        <v>454</v>
      </c>
      <c r="B722" s="165" t="e">
        <f>[1]!Tabela_NS_S_OUT[[#This Row],[FADN_REG]]&amp;[1]!Tabela_NS_S_OUT[[#This Row],[NAZWA]]</f>
        <v>#REF!</v>
      </c>
      <c r="C722" s="165" t="s">
        <v>455</v>
      </c>
      <c r="D722" s="165" t="s">
        <v>148</v>
      </c>
      <c r="E722" s="165" t="s">
        <v>128</v>
      </c>
      <c r="F722" s="166">
        <v>4.0300000000000002E-2</v>
      </c>
      <c r="G722" s="166">
        <v>204.8109</v>
      </c>
      <c r="H722" s="165"/>
    </row>
    <row r="723" spans="1:8" ht="16.5" hidden="1" x14ac:dyDescent="0.3">
      <c r="A723" s="165" t="s">
        <v>456</v>
      </c>
      <c r="B723" s="165" t="e">
        <f>[1]!Tabela_NS_S_OUT[[#This Row],[FADN_REG]]&amp;[1]!Tabela_NS_S_OUT[[#This Row],[NAZWA]]</f>
        <v>#REF!</v>
      </c>
      <c r="C723" s="165" t="s">
        <v>457</v>
      </c>
      <c r="D723" s="165" t="s">
        <v>415</v>
      </c>
      <c r="E723" s="165" t="s">
        <v>126</v>
      </c>
      <c r="F723" s="166">
        <v>14.4712</v>
      </c>
      <c r="G723" s="166">
        <v>27.4786</v>
      </c>
      <c r="H723" s="165"/>
    </row>
    <row r="724" spans="1:8" ht="16.5" hidden="1" x14ac:dyDescent="0.3">
      <c r="A724" s="165" t="s">
        <v>456</v>
      </c>
      <c r="B724" s="165" t="e">
        <f>[1]!Tabela_NS_S_OUT[[#This Row],[FADN_REG]]&amp;[1]!Tabela_NS_S_OUT[[#This Row],[NAZWA]]</f>
        <v>#REF!</v>
      </c>
      <c r="C724" s="165" t="s">
        <v>457</v>
      </c>
      <c r="D724" s="165" t="s">
        <v>415</v>
      </c>
      <c r="E724" s="165" t="s">
        <v>127</v>
      </c>
      <c r="F724" s="166">
        <v>16.6555</v>
      </c>
      <c r="G724" s="166">
        <v>22.393599999999999</v>
      </c>
      <c r="H724" s="165"/>
    </row>
    <row r="725" spans="1:8" ht="16.5" hidden="1" x14ac:dyDescent="0.3">
      <c r="A725" s="165" t="s">
        <v>456</v>
      </c>
      <c r="B725" s="165" t="e">
        <f>[1]!Tabela_NS_S_OUT[[#This Row],[FADN_REG]]&amp;[1]!Tabela_NS_S_OUT[[#This Row],[NAZWA]]</f>
        <v>#REF!</v>
      </c>
      <c r="C725" s="165" t="s">
        <v>457</v>
      </c>
      <c r="D725" s="165" t="s">
        <v>415</v>
      </c>
      <c r="E725" s="165" t="s">
        <v>149</v>
      </c>
      <c r="F725" s="166">
        <v>16.023700000000002</v>
      </c>
      <c r="G725" s="166">
        <v>22.944500000000001</v>
      </c>
      <c r="H725" s="165"/>
    </row>
    <row r="726" spans="1:8" ht="16.5" hidden="1" x14ac:dyDescent="0.3">
      <c r="A726" s="165" t="s">
        <v>456</v>
      </c>
      <c r="B726" s="165" t="e">
        <f>[1]!Tabela_NS_S_OUT[[#This Row],[FADN_REG]]&amp;[1]!Tabela_NS_S_OUT[[#This Row],[NAZWA]]</f>
        <v>#REF!</v>
      </c>
      <c r="C726" s="165" t="s">
        <v>457</v>
      </c>
      <c r="D726" s="165" t="s">
        <v>415</v>
      </c>
      <c r="E726" s="165" t="s">
        <v>128</v>
      </c>
      <c r="F726" s="166">
        <v>10.7903</v>
      </c>
      <c r="G726" s="166">
        <v>26.437799999999999</v>
      </c>
      <c r="H726" s="165"/>
    </row>
    <row r="727" spans="1:8" ht="16.5" hidden="1" x14ac:dyDescent="0.3">
      <c r="A727" s="165" t="s">
        <v>458</v>
      </c>
      <c r="B727" s="165" t="e">
        <f>[1]!Tabela_NS_S_OUT[[#This Row],[FADN_REG]]&amp;[1]!Tabela_NS_S_OUT[[#This Row],[NAZWA]]</f>
        <v>#REF!</v>
      </c>
      <c r="C727" s="165" t="s">
        <v>459</v>
      </c>
      <c r="D727" s="165" t="s">
        <v>415</v>
      </c>
      <c r="E727" s="165" t="s">
        <v>126</v>
      </c>
      <c r="F727" s="166">
        <v>0.88739999999999997</v>
      </c>
      <c r="G727" s="166">
        <v>37.554900000000004</v>
      </c>
      <c r="H727" s="165"/>
    </row>
    <row r="728" spans="1:8" ht="16.5" hidden="1" x14ac:dyDescent="0.3">
      <c r="A728" s="165" t="s">
        <v>458</v>
      </c>
      <c r="B728" s="165" t="e">
        <f>[1]!Tabela_NS_S_OUT[[#This Row],[FADN_REG]]&amp;[1]!Tabela_NS_S_OUT[[#This Row],[NAZWA]]</f>
        <v>#REF!</v>
      </c>
      <c r="C728" s="165" t="s">
        <v>459</v>
      </c>
      <c r="D728" s="165" t="s">
        <v>415</v>
      </c>
      <c r="E728" s="165" t="s">
        <v>127</v>
      </c>
      <c r="F728" s="166">
        <v>0.98599999999999999</v>
      </c>
      <c r="G728" s="166">
        <v>54.555300000000003</v>
      </c>
      <c r="H728" s="165"/>
    </row>
    <row r="729" spans="1:8" ht="16.5" hidden="1" x14ac:dyDescent="0.3">
      <c r="A729" s="165" t="s">
        <v>458</v>
      </c>
      <c r="B729" s="165" t="e">
        <f>[1]!Tabela_NS_S_OUT[[#This Row],[FADN_REG]]&amp;[1]!Tabela_NS_S_OUT[[#This Row],[NAZWA]]</f>
        <v>#REF!</v>
      </c>
      <c r="C729" s="165" t="s">
        <v>459</v>
      </c>
      <c r="D729" s="165" t="s">
        <v>415</v>
      </c>
      <c r="E729" s="165" t="s">
        <v>149</v>
      </c>
      <c r="F729" s="166">
        <v>0.58850000000000002</v>
      </c>
      <c r="G729" s="166">
        <v>35.776000000000003</v>
      </c>
      <c r="H729" s="165"/>
    </row>
    <row r="730" spans="1:8" ht="16.5" hidden="1" x14ac:dyDescent="0.3">
      <c r="A730" s="165" t="s">
        <v>458</v>
      </c>
      <c r="B730" s="165" t="e">
        <f>[1]!Tabela_NS_S_OUT[[#This Row],[FADN_REG]]&amp;[1]!Tabela_NS_S_OUT[[#This Row],[NAZWA]]</f>
        <v>#REF!</v>
      </c>
      <c r="C730" s="165" t="s">
        <v>459</v>
      </c>
      <c r="D730" s="165" t="s">
        <v>415</v>
      </c>
      <c r="E730" s="165" t="s">
        <v>128</v>
      </c>
      <c r="F730" s="166">
        <v>0.74239999999999995</v>
      </c>
      <c r="G730" s="166">
        <v>35.544899999999998</v>
      </c>
      <c r="H730" s="165"/>
    </row>
  </sheetData>
  <dataValidations count="2">
    <dataValidation type="list" allowBlank="1" showInputMessage="1" showErrorMessage="1" sqref="K192:K199" xr:uid="{00000000-0002-0000-0900-000000000000}">
      <formula1>$L$54:$L$63</formula1>
    </dataValidation>
    <dataValidation type="list" allowBlank="1" showInputMessage="1" showErrorMessage="1" sqref="K202 K204" xr:uid="{00000000-0002-0000-0900-000001000000}">
      <formula1>$K$191:$K$199</formula1>
    </dataValidation>
  </dataValidations>
  <pageMargins left="0.70866141732283472" right="0.70866141732283472" top="0.74803149606299213" bottom="0.74803149606299213" header="0.31496062992125984" footer="0.31496062992125984"/>
  <pageSetup paperSize="9" fitToHeight="0" orientation="portrait" r:id="rId1"/>
  <headerFooter>
    <oddFooter>&amp;C&amp;P</oddFooter>
  </headerFooter>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G626"/>
  <sheetViews>
    <sheetView zoomScale="80" zoomScaleNormal="80" workbookViewId="0">
      <pane ySplit="2" topLeftCell="A605" activePane="bottomLeft" state="frozen"/>
      <selection pane="bottomLeft" activeCell="D622" sqref="D622:E626"/>
    </sheetView>
  </sheetViews>
  <sheetFormatPr defaultColWidth="9.140625" defaultRowHeight="16.5" x14ac:dyDescent="0.3"/>
  <cols>
    <col min="1" max="1" width="67.5703125" style="346" customWidth="1"/>
    <col min="2" max="2" width="13.140625" style="347" bestFit="1" customWidth="1"/>
    <col min="3" max="3" width="23.28515625" style="346" customWidth="1"/>
    <col min="4" max="4" width="79.7109375" style="340" customWidth="1"/>
    <col min="5" max="5" width="18.140625" style="340" customWidth="1"/>
    <col min="6" max="6" width="8.85546875" style="340" customWidth="1"/>
    <col min="7" max="16384" width="9.140625" style="340"/>
  </cols>
  <sheetData>
    <row r="2" spans="1:7" ht="33" x14ac:dyDescent="0.3">
      <c r="A2" s="337" t="s">
        <v>548</v>
      </c>
      <c r="B2" s="338" t="s">
        <v>143</v>
      </c>
      <c r="C2" s="339" t="s">
        <v>549</v>
      </c>
    </row>
    <row r="3" spans="1:7" x14ac:dyDescent="0.3">
      <c r="A3" s="341" t="s">
        <v>147</v>
      </c>
      <c r="B3" s="342" t="s">
        <v>126</v>
      </c>
      <c r="C3" s="402">
        <v>437.73</v>
      </c>
      <c r="D3" s="343" t="str">
        <f>A3&amp;B3</f>
        <v>Zboża na ziarnoA</v>
      </c>
      <c r="E3" s="344">
        <f>C3</f>
        <v>437.73</v>
      </c>
      <c r="G3" s="344"/>
    </row>
    <row r="4" spans="1:7" x14ac:dyDescent="0.3">
      <c r="A4" s="341" t="s">
        <v>147</v>
      </c>
      <c r="B4" s="342" t="s">
        <v>127</v>
      </c>
      <c r="C4" s="402">
        <v>447.24</v>
      </c>
      <c r="D4" s="343" t="str">
        <f t="shared" ref="D4:D67" si="0">A4&amp;B4</f>
        <v>Zboża na ziarnoB</v>
      </c>
      <c r="E4" s="344">
        <f t="shared" ref="E4:E67" si="1">C4</f>
        <v>447.24</v>
      </c>
      <c r="G4" s="344"/>
    </row>
    <row r="5" spans="1:7" x14ac:dyDescent="0.3">
      <c r="A5" s="341" t="s">
        <v>147</v>
      </c>
      <c r="B5" s="342" t="s">
        <v>149</v>
      </c>
      <c r="C5" s="402">
        <v>435.56</v>
      </c>
      <c r="D5" s="343" t="str">
        <f t="shared" si="0"/>
        <v>Zboża na ziarnoC</v>
      </c>
      <c r="E5" s="344">
        <f t="shared" si="1"/>
        <v>435.56</v>
      </c>
      <c r="G5" s="344"/>
    </row>
    <row r="6" spans="1:7" x14ac:dyDescent="0.3">
      <c r="A6" s="341" t="s">
        <v>147</v>
      </c>
      <c r="B6" s="342" t="s">
        <v>128</v>
      </c>
      <c r="C6" s="402">
        <v>453.75</v>
      </c>
      <c r="D6" s="343" t="str">
        <f t="shared" si="0"/>
        <v>Zboża na ziarnoD</v>
      </c>
      <c r="E6" s="344">
        <f t="shared" si="1"/>
        <v>453.75</v>
      </c>
      <c r="G6" s="344"/>
    </row>
    <row r="7" spans="1:7" x14ac:dyDescent="0.3">
      <c r="A7" s="341" t="s">
        <v>151</v>
      </c>
      <c r="B7" s="342" t="s">
        <v>126</v>
      </c>
      <c r="C7" s="402">
        <v>455.92</v>
      </c>
      <c r="D7" s="343" t="str">
        <f t="shared" si="0"/>
        <v>Pszenica zwyczajna ogółem na ziarnoA</v>
      </c>
      <c r="E7" s="344">
        <f t="shared" si="1"/>
        <v>455.92</v>
      </c>
      <c r="G7" s="344"/>
    </row>
    <row r="8" spans="1:7" x14ac:dyDescent="0.3">
      <c r="A8" s="341" t="s">
        <v>151</v>
      </c>
      <c r="B8" s="342" t="s">
        <v>127</v>
      </c>
      <c r="C8" s="402">
        <v>461.26</v>
      </c>
      <c r="D8" s="343" t="str">
        <f t="shared" si="0"/>
        <v>Pszenica zwyczajna ogółem na ziarnoB</v>
      </c>
      <c r="E8" s="344">
        <f t="shared" si="1"/>
        <v>461.26</v>
      </c>
      <c r="G8" s="344"/>
    </row>
    <row r="9" spans="1:7" x14ac:dyDescent="0.3">
      <c r="A9" s="341" t="s">
        <v>151</v>
      </c>
      <c r="B9" s="342" t="s">
        <v>149</v>
      </c>
      <c r="C9" s="402">
        <v>454.75</v>
      </c>
      <c r="D9" s="343" t="str">
        <f t="shared" si="0"/>
        <v>Pszenica zwyczajna ogółem na ziarnoC</v>
      </c>
      <c r="E9" s="344">
        <f t="shared" si="1"/>
        <v>454.75</v>
      </c>
      <c r="G9" s="344"/>
    </row>
    <row r="10" spans="1:7" x14ac:dyDescent="0.3">
      <c r="A10" s="341" t="s">
        <v>151</v>
      </c>
      <c r="B10" s="342" t="s">
        <v>128</v>
      </c>
      <c r="C10" s="402">
        <v>468.6</v>
      </c>
      <c r="D10" s="343" t="str">
        <f t="shared" si="0"/>
        <v>Pszenica zwyczajna ogółem na ziarnoD</v>
      </c>
      <c r="E10" s="344">
        <f t="shared" si="1"/>
        <v>468.6</v>
      </c>
      <c r="G10" s="344"/>
    </row>
    <row r="11" spans="1:7" x14ac:dyDescent="0.3">
      <c r="A11" s="341" t="s">
        <v>153</v>
      </c>
      <c r="B11" s="342" t="s">
        <v>126</v>
      </c>
      <c r="C11" s="402">
        <v>435.56</v>
      </c>
      <c r="D11" s="343" t="str">
        <f t="shared" si="0"/>
        <v>Pszenica zwyczajna jara na ziarnoA</v>
      </c>
      <c r="E11" s="344">
        <f t="shared" si="1"/>
        <v>435.56</v>
      </c>
      <c r="G11" s="344"/>
    </row>
    <row r="12" spans="1:7" x14ac:dyDescent="0.3">
      <c r="A12" s="341" t="s">
        <v>153</v>
      </c>
      <c r="B12" s="342" t="s">
        <v>127</v>
      </c>
      <c r="C12" s="402">
        <v>436.56</v>
      </c>
      <c r="D12" s="343" t="str">
        <f t="shared" si="0"/>
        <v>Pszenica zwyczajna jara na ziarnoB</v>
      </c>
      <c r="E12" s="344">
        <f t="shared" si="1"/>
        <v>436.56</v>
      </c>
      <c r="G12" s="344"/>
    </row>
    <row r="13" spans="1:7" x14ac:dyDescent="0.3">
      <c r="A13" s="341" t="s">
        <v>153</v>
      </c>
      <c r="B13" s="342" t="s">
        <v>149</v>
      </c>
      <c r="C13" s="402">
        <v>435.56</v>
      </c>
      <c r="D13" s="343" t="str">
        <f t="shared" si="0"/>
        <v>Pszenica zwyczajna jara na ziarnoC</v>
      </c>
      <c r="E13" s="344">
        <f t="shared" si="1"/>
        <v>435.56</v>
      </c>
      <c r="G13" s="344"/>
    </row>
    <row r="14" spans="1:7" x14ac:dyDescent="0.3">
      <c r="A14" s="341" t="s">
        <v>153</v>
      </c>
      <c r="B14" s="342" t="s">
        <v>128</v>
      </c>
      <c r="C14" s="402">
        <v>437.73</v>
      </c>
      <c r="D14" s="343" t="str">
        <f t="shared" si="0"/>
        <v>Pszenica zwyczajna jara na ziarnoD</v>
      </c>
      <c r="E14" s="344">
        <f t="shared" si="1"/>
        <v>437.73</v>
      </c>
      <c r="G14" s="344"/>
    </row>
    <row r="15" spans="1:7" x14ac:dyDescent="0.3">
      <c r="A15" s="341" t="s">
        <v>155</v>
      </c>
      <c r="B15" s="342" t="s">
        <v>126</v>
      </c>
      <c r="C15" s="402">
        <v>465.43</v>
      </c>
      <c r="D15" s="343" t="str">
        <f t="shared" si="0"/>
        <v>Pszenica zwyczajna ozima na ziarnoA</v>
      </c>
      <c r="E15" s="344">
        <f t="shared" si="1"/>
        <v>465.43</v>
      </c>
      <c r="G15" s="344"/>
    </row>
    <row r="16" spans="1:7" x14ac:dyDescent="0.3">
      <c r="A16" s="341" t="s">
        <v>155</v>
      </c>
      <c r="B16" s="342" t="s">
        <v>127</v>
      </c>
      <c r="C16" s="402">
        <v>470.77</v>
      </c>
      <c r="D16" s="343" t="str">
        <f t="shared" si="0"/>
        <v>Pszenica zwyczajna ozima na ziarnoB</v>
      </c>
      <c r="E16" s="344">
        <f t="shared" si="1"/>
        <v>470.77</v>
      </c>
      <c r="G16" s="344"/>
    </row>
    <row r="17" spans="1:7" x14ac:dyDescent="0.3">
      <c r="A17" s="341" t="s">
        <v>155</v>
      </c>
      <c r="B17" s="342" t="s">
        <v>149</v>
      </c>
      <c r="C17" s="402">
        <v>465.43</v>
      </c>
      <c r="D17" s="343" t="str">
        <f t="shared" si="0"/>
        <v>Pszenica zwyczajna ozima na ziarnoC</v>
      </c>
      <c r="E17" s="344">
        <f t="shared" si="1"/>
        <v>465.43</v>
      </c>
      <c r="G17" s="344"/>
    </row>
    <row r="18" spans="1:7" x14ac:dyDescent="0.3">
      <c r="A18" s="341" t="s">
        <v>155</v>
      </c>
      <c r="B18" s="342" t="s">
        <v>128</v>
      </c>
      <c r="C18" s="402">
        <v>478.28</v>
      </c>
      <c r="D18" s="343" t="str">
        <f t="shared" si="0"/>
        <v>Pszenica zwyczajna ozima na ziarnoD</v>
      </c>
      <c r="E18" s="344">
        <f t="shared" si="1"/>
        <v>478.28</v>
      </c>
      <c r="G18" s="344"/>
    </row>
    <row r="19" spans="1:7" x14ac:dyDescent="0.3">
      <c r="A19" s="341" t="s">
        <v>157</v>
      </c>
      <c r="B19" s="342" t="s">
        <v>126</v>
      </c>
      <c r="C19" s="402">
        <v>428.22</v>
      </c>
      <c r="D19" s="343" t="str">
        <f t="shared" si="0"/>
        <v>Żyto ogółem na ziarnoA</v>
      </c>
      <c r="E19" s="344">
        <f t="shared" si="1"/>
        <v>428.22</v>
      </c>
      <c r="G19" s="344"/>
    </row>
    <row r="20" spans="1:7" x14ac:dyDescent="0.3">
      <c r="A20" s="341" t="s">
        <v>157</v>
      </c>
      <c r="B20" s="342" t="s">
        <v>127</v>
      </c>
      <c r="C20" s="402">
        <v>425.05</v>
      </c>
      <c r="D20" s="343" t="str">
        <f t="shared" si="0"/>
        <v>Żyto ogółem na ziarnoB</v>
      </c>
      <c r="E20" s="344">
        <f t="shared" si="1"/>
        <v>425.05</v>
      </c>
      <c r="G20" s="344"/>
    </row>
    <row r="21" spans="1:7" x14ac:dyDescent="0.3">
      <c r="A21" s="341" t="s">
        <v>157</v>
      </c>
      <c r="B21" s="342" t="s">
        <v>149</v>
      </c>
      <c r="C21" s="402">
        <v>420.71</v>
      </c>
      <c r="D21" s="343" t="str">
        <f t="shared" si="0"/>
        <v>Żyto ogółem na ziarnoC</v>
      </c>
      <c r="E21" s="344">
        <f t="shared" si="1"/>
        <v>420.71</v>
      </c>
      <c r="G21" s="344"/>
    </row>
    <row r="22" spans="1:7" x14ac:dyDescent="0.3">
      <c r="A22" s="341" t="s">
        <v>157</v>
      </c>
      <c r="B22" s="342" t="s">
        <v>128</v>
      </c>
      <c r="C22" s="402">
        <v>425.05</v>
      </c>
      <c r="D22" s="343" t="str">
        <f t="shared" si="0"/>
        <v>Żyto ogółem na ziarnoD</v>
      </c>
      <c r="E22" s="344">
        <f t="shared" si="1"/>
        <v>425.05</v>
      </c>
      <c r="G22" s="344"/>
    </row>
    <row r="23" spans="1:7" x14ac:dyDescent="0.3">
      <c r="A23" s="341" t="s">
        <v>159</v>
      </c>
      <c r="B23" s="342" t="s">
        <v>126</v>
      </c>
      <c r="C23" s="402">
        <v>423.88</v>
      </c>
      <c r="D23" s="343" t="str">
        <f t="shared" si="0"/>
        <v>Żyto jare na ziarnoA</v>
      </c>
      <c r="E23" s="344">
        <f t="shared" si="1"/>
        <v>423.88</v>
      </c>
      <c r="G23" s="344"/>
    </row>
    <row r="24" spans="1:7" x14ac:dyDescent="0.3">
      <c r="A24" s="341" t="s">
        <v>159</v>
      </c>
      <c r="B24" s="342" t="s">
        <v>127</v>
      </c>
      <c r="C24" s="402">
        <v>423.88</v>
      </c>
      <c r="D24" s="343" t="str">
        <f t="shared" si="0"/>
        <v>Żyto jare na ziarnoB</v>
      </c>
      <c r="E24" s="344">
        <f t="shared" si="1"/>
        <v>423.88</v>
      </c>
      <c r="G24" s="344"/>
    </row>
    <row r="25" spans="1:7" x14ac:dyDescent="0.3">
      <c r="A25" s="341" t="s">
        <v>159</v>
      </c>
      <c r="B25" s="342" t="s">
        <v>149</v>
      </c>
      <c r="C25" s="402">
        <v>421.88</v>
      </c>
      <c r="D25" s="343" t="str">
        <f t="shared" si="0"/>
        <v>Żyto jare na ziarnoC</v>
      </c>
      <c r="E25" s="344">
        <f t="shared" si="1"/>
        <v>421.88</v>
      </c>
      <c r="G25" s="344"/>
    </row>
    <row r="26" spans="1:7" x14ac:dyDescent="0.3">
      <c r="A26" s="341" t="s">
        <v>159</v>
      </c>
      <c r="B26" s="342" t="s">
        <v>128</v>
      </c>
      <c r="C26" s="402">
        <v>425.05</v>
      </c>
      <c r="D26" s="343" t="str">
        <f t="shared" si="0"/>
        <v>Żyto jare na ziarnoD</v>
      </c>
      <c r="E26" s="344">
        <f t="shared" si="1"/>
        <v>425.05</v>
      </c>
      <c r="G26" s="344"/>
    </row>
    <row r="27" spans="1:7" x14ac:dyDescent="0.3">
      <c r="A27" s="341" t="s">
        <v>161</v>
      </c>
      <c r="B27" s="342" t="s">
        <v>126</v>
      </c>
      <c r="C27" s="402">
        <v>428.22</v>
      </c>
      <c r="D27" s="343" t="str">
        <f t="shared" si="0"/>
        <v>Żyto ozime na ziarnoA</v>
      </c>
      <c r="E27" s="344">
        <f t="shared" si="1"/>
        <v>428.22</v>
      </c>
      <c r="G27" s="344"/>
    </row>
    <row r="28" spans="1:7" x14ac:dyDescent="0.3">
      <c r="A28" s="341" t="s">
        <v>161</v>
      </c>
      <c r="B28" s="342" t="s">
        <v>127</v>
      </c>
      <c r="C28" s="402">
        <v>425.05</v>
      </c>
      <c r="D28" s="343" t="str">
        <f t="shared" si="0"/>
        <v>Żyto ozime na ziarnoB</v>
      </c>
      <c r="E28" s="344">
        <f t="shared" si="1"/>
        <v>425.05</v>
      </c>
      <c r="G28" s="344"/>
    </row>
    <row r="29" spans="1:7" x14ac:dyDescent="0.3">
      <c r="A29" s="341" t="s">
        <v>161</v>
      </c>
      <c r="B29" s="342" t="s">
        <v>149</v>
      </c>
      <c r="C29" s="402">
        <v>419.71</v>
      </c>
      <c r="D29" s="343" t="str">
        <f t="shared" si="0"/>
        <v>Żyto ozime na ziarnoC</v>
      </c>
      <c r="E29" s="344">
        <f t="shared" si="1"/>
        <v>419.71</v>
      </c>
      <c r="G29" s="344"/>
    </row>
    <row r="30" spans="1:7" x14ac:dyDescent="0.3">
      <c r="A30" s="341" t="s">
        <v>161</v>
      </c>
      <c r="B30" s="342" t="s">
        <v>128</v>
      </c>
      <c r="C30" s="402">
        <v>425.05</v>
      </c>
      <c r="D30" s="343" t="str">
        <f t="shared" si="0"/>
        <v>Żyto ozime na ziarnoD</v>
      </c>
      <c r="E30" s="344">
        <f t="shared" si="1"/>
        <v>425.05</v>
      </c>
      <c r="G30" s="344"/>
    </row>
    <row r="31" spans="1:7" x14ac:dyDescent="0.3">
      <c r="A31" s="341" t="s">
        <v>163</v>
      </c>
      <c r="B31" s="342" t="s">
        <v>126</v>
      </c>
      <c r="C31" s="402">
        <v>431.39</v>
      </c>
      <c r="D31" s="343" t="str">
        <f t="shared" si="0"/>
        <v>Jęczmień ogółem na ziarnoA</v>
      </c>
      <c r="E31" s="344">
        <f t="shared" si="1"/>
        <v>431.39</v>
      </c>
      <c r="G31" s="344"/>
    </row>
    <row r="32" spans="1:7" x14ac:dyDescent="0.3">
      <c r="A32" s="341" t="s">
        <v>163</v>
      </c>
      <c r="B32" s="342" t="s">
        <v>127</v>
      </c>
      <c r="C32" s="402">
        <v>434.56</v>
      </c>
      <c r="D32" s="343" t="str">
        <f t="shared" si="0"/>
        <v>Jęczmień ogółem na ziarnoB</v>
      </c>
      <c r="E32" s="344">
        <f t="shared" si="1"/>
        <v>434.56</v>
      </c>
      <c r="G32" s="344"/>
    </row>
    <row r="33" spans="1:7" x14ac:dyDescent="0.3">
      <c r="A33" s="341" t="s">
        <v>163</v>
      </c>
      <c r="B33" s="342" t="s">
        <v>149</v>
      </c>
      <c r="C33" s="402">
        <v>430.22</v>
      </c>
      <c r="D33" s="343" t="str">
        <f t="shared" si="0"/>
        <v>Jęczmień ogółem na ziarnoC</v>
      </c>
      <c r="E33" s="344">
        <f t="shared" si="1"/>
        <v>430.22</v>
      </c>
      <c r="G33" s="344"/>
    </row>
    <row r="34" spans="1:7" x14ac:dyDescent="0.3">
      <c r="A34" s="341" t="s">
        <v>163</v>
      </c>
      <c r="B34" s="342" t="s">
        <v>128</v>
      </c>
      <c r="C34" s="402">
        <v>435.56</v>
      </c>
      <c r="D34" s="343" t="str">
        <f t="shared" si="0"/>
        <v>Jęczmień ogółem na ziarnoD</v>
      </c>
      <c r="E34" s="344">
        <f t="shared" si="1"/>
        <v>435.56</v>
      </c>
      <c r="G34" s="344"/>
    </row>
    <row r="35" spans="1:7" x14ac:dyDescent="0.3">
      <c r="A35" s="341" t="s">
        <v>165</v>
      </c>
      <c r="B35" s="342" t="s">
        <v>126</v>
      </c>
      <c r="C35" s="402">
        <v>429.22</v>
      </c>
      <c r="D35" s="343" t="str">
        <f t="shared" si="0"/>
        <v>Jęczmień jary na ziarnoA</v>
      </c>
      <c r="E35" s="344">
        <f t="shared" si="1"/>
        <v>429.22</v>
      </c>
      <c r="G35" s="344"/>
    </row>
    <row r="36" spans="1:7" x14ac:dyDescent="0.3">
      <c r="A36" s="341" t="s">
        <v>165</v>
      </c>
      <c r="B36" s="342" t="s">
        <v>127</v>
      </c>
      <c r="C36" s="402">
        <v>431.39</v>
      </c>
      <c r="D36" s="343" t="str">
        <f t="shared" si="0"/>
        <v>Jęczmień jary na ziarnoB</v>
      </c>
      <c r="E36" s="344">
        <f t="shared" si="1"/>
        <v>431.39</v>
      </c>
      <c r="G36" s="344"/>
    </row>
    <row r="37" spans="1:7" x14ac:dyDescent="0.3">
      <c r="A37" s="341" t="s">
        <v>165</v>
      </c>
      <c r="B37" s="342" t="s">
        <v>149</v>
      </c>
      <c r="C37" s="402">
        <v>430.22</v>
      </c>
      <c r="D37" s="343" t="str">
        <f t="shared" si="0"/>
        <v>Jęczmień jary na ziarnoC</v>
      </c>
      <c r="E37" s="344">
        <f t="shared" si="1"/>
        <v>430.22</v>
      </c>
      <c r="G37" s="344"/>
    </row>
    <row r="38" spans="1:7" x14ac:dyDescent="0.3">
      <c r="A38" s="341" t="s">
        <v>165</v>
      </c>
      <c r="B38" s="342" t="s">
        <v>128</v>
      </c>
      <c r="C38" s="402">
        <v>434.56</v>
      </c>
      <c r="D38" s="343" t="str">
        <f t="shared" si="0"/>
        <v>Jęczmień jary na ziarnoD</v>
      </c>
      <c r="E38" s="344">
        <f t="shared" si="1"/>
        <v>434.56</v>
      </c>
      <c r="G38" s="344"/>
    </row>
    <row r="39" spans="1:7" x14ac:dyDescent="0.3">
      <c r="A39" s="341" t="s">
        <v>167</v>
      </c>
      <c r="B39" s="342" t="s">
        <v>126</v>
      </c>
      <c r="C39" s="402">
        <v>439.9</v>
      </c>
      <c r="D39" s="343" t="str">
        <f t="shared" si="0"/>
        <v>Jęczmień ozimy na ziarnoA</v>
      </c>
      <c r="E39" s="344">
        <f t="shared" si="1"/>
        <v>439.9</v>
      </c>
      <c r="G39" s="344"/>
    </row>
    <row r="40" spans="1:7" x14ac:dyDescent="0.3">
      <c r="A40" s="341" t="s">
        <v>167</v>
      </c>
      <c r="B40" s="342" t="s">
        <v>127</v>
      </c>
      <c r="C40" s="402">
        <v>441.9</v>
      </c>
      <c r="D40" s="343" t="str">
        <f t="shared" si="0"/>
        <v>Jęczmień ozimy na ziarnoB</v>
      </c>
      <c r="E40" s="344">
        <f t="shared" si="1"/>
        <v>441.9</v>
      </c>
      <c r="G40" s="344"/>
    </row>
    <row r="41" spans="1:7" x14ac:dyDescent="0.3">
      <c r="A41" s="341" t="s">
        <v>167</v>
      </c>
      <c r="B41" s="342" t="s">
        <v>149</v>
      </c>
      <c r="C41" s="402">
        <v>437.73</v>
      </c>
      <c r="D41" s="343" t="str">
        <f t="shared" si="0"/>
        <v>Jęczmień ozimy na ziarnoC</v>
      </c>
      <c r="E41" s="344">
        <f t="shared" si="1"/>
        <v>437.73</v>
      </c>
      <c r="G41" s="344"/>
    </row>
    <row r="42" spans="1:7" x14ac:dyDescent="0.3">
      <c r="A42" s="341" t="s">
        <v>167</v>
      </c>
      <c r="B42" s="342" t="s">
        <v>128</v>
      </c>
      <c r="C42" s="402">
        <v>441.9</v>
      </c>
      <c r="D42" s="343" t="str">
        <f t="shared" si="0"/>
        <v>Jęczmień ozimy na ziarnoD</v>
      </c>
      <c r="E42" s="344">
        <f t="shared" si="1"/>
        <v>441.9</v>
      </c>
      <c r="G42" s="344"/>
    </row>
    <row r="43" spans="1:7" x14ac:dyDescent="0.3">
      <c r="A43" s="341" t="s">
        <v>169</v>
      </c>
      <c r="B43" s="342" t="s">
        <v>126</v>
      </c>
      <c r="C43" s="402">
        <v>421.71</v>
      </c>
      <c r="D43" s="343" t="str">
        <f t="shared" si="0"/>
        <v>Owies na ziarnoA</v>
      </c>
      <c r="E43" s="344">
        <f t="shared" si="1"/>
        <v>421.71</v>
      </c>
      <c r="G43" s="344"/>
    </row>
    <row r="44" spans="1:7" x14ac:dyDescent="0.3">
      <c r="A44" s="341" t="s">
        <v>169</v>
      </c>
      <c r="B44" s="342" t="s">
        <v>127</v>
      </c>
      <c r="C44" s="402">
        <v>420.71</v>
      </c>
      <c r="D44" s="343" t="str">
        <f t="shared" si="0"/>
        <v>Owies na ziarnoB</v>
      </c>
      <c r="E44" s="344">
        <f t="shared" si="1"/>
        <v>420.71</v>
      </c>
      <c r="G44" s="344"/>
    </row>
    <row r="45" spans="1:7" x14ac:dyDescent="0.3">
      <c r="A45" s="341" t="s">
        <v>169</v>
      </c>
      <c r="B45" s="342" t="s">
        <v>149</v>
      </c>
      <c r="C45" s="402">
        <v>419.71</v>
      </c>
      <c r="D45" s="343" t="str">
        <f t="shared" si="0"/>
        <v>Owies na ziarnoC</v>
      </c>
      <c r="E45" s="344">
        <f t="shared" si="1"/>
        <v>419.71</v>
      </c>
      <c r="G45" s="344"/>
    </row>
    <row r="46" spans="1:7" x14ac:dyDescent="0.3">
      <c r="A46" s="341" t="s">
        <v>169</v>
      </c>
      <c r="B46" s="342" t="s">
        <v>128</v>
      </c>
      <c r="C46" s="402">
        <v>423.88</v>
      </c>
      <c r="D46" s="343" t="str">
        <f t="shared" si="0"/>
        <v>Owies na ziarnoD</v>
      </c>
      <c r="E46" s="344">
        <f t="shared" si="1"/>
        <v>423.88</v>
      </c>
      <c r="G46" s="344"/>
    </row>
    <row r="47" spans="1:7" x14ac:dyDescent="0.3">
      <c r="A47" s="341" t="s">
        <v>171</v>
      </c>
      <c r="B47" s="342" t="s">
        <v>126</v>
      </c>
      <c r="C47" s="402">
        <v>433.56</v>
      </c>
      <c r="D47" s="343" t="str">
        <f t="shared" si="0"/>
        <v>Pszenżyto ogółem na ziarnoA</v>
      </c>
      <c r="E47" s="344">
        <f t="shared" si="1"/>
        <v>433.56</v>
      </c>
      <c r="G47" s="344"/>
    </row>
    <row r="48" spans="1:7" x14ac:dyDescent="0.3">
      <c r="A48" s="341" t="s">
        <v>171</v>
      </c>
      <c r="B48" s="342" t="s">
        <v>127</v>
      </c>
      <c r="C48" s="402">
        <v>435.56</v>
      </c>
      <c r="D48" s="343" t="str">
        <f t="shared" si="0"/>
        <v>Pszenżyto ogółem na ziarnoB</v>
      </c>
      <c r="E48" s="344">
        <f t="shared" si="1"/>
        <v>435.56</v>
      </c>
      <c r="G48" s="344"/>
    </row>
    <row r="49" spans="1:7" x14ac:dyDescent="0.3">
      <c r="A49" s="341" t="s">
        <v>171</v>
      </c>
      <c r="B49" s="342" t="s">
        <v>149</v>
      </c>
      <c r="C49" s="402">
        <v>430.22</v>
      </c>
      <c r="D49" s="343" t="str">
        <f t="shared" si="0"/>
        <v>Pszenżyto ogółem na ziarnoC</v>
      </c>
      <c r="E49" s="344">
        <f t="shared" si="1"/>
        <v>430.22</v>
      </c>
      <c r="G49" s="344"/>
    </row>
    <row r="50" spans="1:7" x14ac:dyDescent="0.3">
      <c r="A50" s="341" t="s">
        <v>171</v>
      </c>
      <c r="B50" s="342" t="s">
        <v>128</v>
      </c>
      <c r="C50" s="402">
        <v>433.39</v>
      </c>
      <c r="D50" s="343" t="str">
        <f t="shared" si="0"/>
        <v>Pszenżyto ogółem na ziarnoD</v>
      </c>
      <c r="E50" s="344">
        <f t="shared" si="1"/>
        <v>433.39</v>
      </c>
      <c r="G50" s="344"/>
    </row>
    <row r="51" spans="1:7" x14ac:dyDescent="0.3">
      <c r="A51" s="341" t="s">
        <v>173</v>
      </c>
      <c r="B51" s="342" t="s">
        <v>126</v>
      </c>
      <c r="C51" s="402">
        <v>429.22</v>
      </c>
      <c r="D51" s="343" t="str">
        <f t="shared" si="0"/>
        <v>Pszenżyto jare na ziarnoA</v>
      </c>
      <c r="E51" s="344">
        <f t="shared" si="1"/>
        <v>429.22</v>
      </c>
      <c r="G51" s="344"/>
    </row>
    <row r="52" spans="1:7" x14ac:dyDescent="0.3">
      <c r="A52" s="341" t="s">
        <v>173</v>
      </c>
      <c r="B52" s="342" t="s">
        <v>127</v>
      </c>
      <c r="C52" s="402">
        <v>429.22</v>
      </c>
      <c r="D52" s="343" t="str">
        <f t="shared" si="0"/>
        <v>Pszenżyto jare na ziarnoB</v>
      </c>
      <c r="E52" s="344">
        <f t="shared" si="1"/>
        <v>429.22</v>
      </c>
      <c r="G52" s="344"/>
    </row>
    <row r="53" spans="1:7" x14ac:dyDescent="0.3">
      <c r="A53" s="341" t="s">
        <v>173</v>
      </c>
      <c r="B53" s="342" t="s">
        <v>149</v>
      </c>
      <c r="C53" s="402">
        <v>427.05</v>
      </c>
      <c r="D53" s="343" t="str">
        <f t="shared" si="0"/>
        <v>Pszenżyto jare na ziarnoC</v>
      </c>
      <c r="E53" s="344">
        <f t="shared" si="1"/>
        <v>427.05</v>
      </c>
      <c r="G53" s="344"/>
    </row>
    <row r="54" spans="1:7" x14ac:dyDescent="0.3">
      <c r="A54" s="341" t="s">
        <v>173</v>
      </c>
      <c r="B54" s="342" t="s">
        <v>128</v>
      </c>
      <c r="C54" s="402">
        <v>429.22</v>
      </c>
      <c r="D54" s="343" t="str">
        <f t="shared" si="0"/>
        <v>Pszenżyto jare na ziarnoD</v>
      </c>
      <c r="E54" s="344">
        <f t="shared" si="1"/>
        <v>429.22</v>
      </c>
      <c r="G54" s="344"/>
    </row>
    <row r="55" spans="1:7" x14ac:dyDescent="0.3">
      <c r="A55" s="341" t="s">
        <v>175</v>
      </c>
      <c r="B55" s="342" t="s">
        <v>126</v>
      </c>
      <c r="C55" s="402">
        <v>434.56</v>
      </c>
      <c r="D55" s="343" t="str">
        <f t="shared" si="0"/>
        <v>Pszenżyto ozime na ziarnoA</v>
      </c>
      <c r="E55" s="344">
        <f t="shared" si="1"/>
        <v>434.56</v>
      </c>
      <c r="G55" s="344"/>
    </row>
    <row r="56" spans="1:7" x14ac:dyDescent="0.3">
      <c r="A56" s="341" t="s">
        <v>175</v>
      </c>
      <c r="B56" s="342" t="s">
        <v>127</v>
      </c>
      <c r="C56" s="402">
        <v>435.56</v>
      </c>
      <c r="D56" s="343" t="str">
        <f t="shared" si="0"/>
        <v>Pszenżyto ozime na ziarnoB</v>
      </c>
      <c r="E56" s="344">
        <f t="shared" si="1"/>
        <v>435.56</v>
      </c>
      <c r="G56" s="344"/>
    </row>
    <row r="57" spans="1:7" x14ac:dyDescent="0.3">
      <c r="A57" s="341" t="s">
        <v>175</v>
      </c>
      <c r="B57" s="342" t="s">
        <v>149</v>
      </c>
      <c r="C57" s="402">
        <v>430.22</v>
      </c>
      <c r="D57" s="343" t="str">
        <f t="shared" si="0"/>
        <v>Pszenżyto ozime na ziarnoC</v>
      </c>
      <c r="E57" s="344">
        <f t="shared" si="1"/>
        <v>430.22</v>
      </c>
      <c r="G57" s="344"/>
    </row>
    <row r="58" spans="1:7" x14ac:dyDescent="0.3">
      <c r="A58" s="341" t="s">
        <v>175</v>
      </c>
      <c r="B58" s="342" t="s">
        <v>128</v>
      </c>
      <c r="C58" s="402">
        <v>434.56</v>
      </c>
      <c r="D58" s="343" t="str">
        <f t="shared" si="0"/>
        <v>Pszenżyto ozime na ziarnoD</v>
      </c>
      <c r="E58" s="344">
        <f t="shared" si="1"/>
        <v>434.56</v>
      </c>
      <c r="G58" s="344"/>
    </row>
    <row r="59" spans="1:7" x14ac:dyDescent="0.3">
      <c r="A59" s="341" t="s">
        <v>177</v>
      </c>
      <c r="B59" s="342" t="s">
        <v>126</v>
      </c>
      <c r="C59" s="402">
        <v>424.88</v>
      </c>
      <c r="D59" s="343" t="str">
        <f t="shared" si="0"/>
        <v>Mieszanki zbożowe na ziarnoA</v>
      </c>
      <c r="E59" s="344">
        <f t="shared" si="1"/>
        <v>424.88</v>
      </c>
      <c r="G59" s="344"/>
    </row>
    <row r="60" spans="1:7" x14ac:dyDescent="0.3">
      <c r="A60" s="341" t="s">
        <v>177</v>
      </c>
      <c r="B60" s="342" t="s">
        <v>127</v>
      </c>
      <c r="C60" s="402">
        <v>425.05</v>
      </c>
      <c r="D60" s="343" t="str">
        <f t="shared" si="0"/>
        <v>Mieszanki zbożowe na ziarnoB</v>
      </c>
      <c r="E60" s="344">
        <f t="shared" si="1"/>
        <v>425.05</v>
      </c>
      <c r="G60" s="344"/>
    </row>
    <row r="61" spans="1:7" x14ac:dyDescent="0.3">
      <c r="A61" s="341" t="s">
        <v>177</v>
      </c>
      <c r="B61" s="342" t="s">
        <v>149</v>
      </c>
      <c r="C61" s="402">
        <v>423.88</v>
      </c>
      <c r="D61" s="343" t="str">
        <f t="shared" si="0"/>
        <v>Mieszanki zbożowe na ziarnoC</v>
      </c>
      <c r="E61" s="344">
        <f t="shared" si="1"/>
        <v>423.88</v>
      </c>
      <c r="G61" s="344"/>
    </row>
    <row r="62" spans="1:7" x14ac:dyDescent="0.3">
      <c r="A62" s="341" t="s">
        <v>177</v>
      </c>
      <c r="B62" s="342" t="s">
        <v>128</v>
      </c>
      <c r="C62" s="402">
        <v>428.22</v>
      </c>
      <c r="D62" s="343" t="str">
        <f t="shared" si="0"/>
        <v>Mieszanki zbożowe na ziarnoD</v>
      </c>
      <c r="E62" s="344">
        <f t="shared" si="1"/>
        <v>428.22</v>
      </c>
      <c r="G62" s="344"/>
    </row>
    <row r="63" spans="1:7" x14ac:dyDescent="0.3">
      <c r="A63" s="341" t="s">
        <v>179</v>
      </c>
      <c r="B63" s="342" t="s">
        <v>126</v>
      </c>
      <c r="C63" s="402">
        <v>423.88</v>
      </c>
      <c r="D63" s="343" t="str">
        <f t="shared" si="0"/>
        <v>Mieszanki zbożowe jare na ziarnoA</v>
      </c>
      <c r="E63" s="344">
        <f t="shared" si="1"/>
        <v>423.88</v>
      </c>
      <c r="G63" s="344"/>
    </row>
    <row r="64" spans="1:7" x14ac:dyDescent="0.3">
      <c r="A64" s="341" t="s">
        <v>179</v>
      </c>
      <c r="B64" s="342" t="s">
        <v>127</v>
      </c>
      <c r="C64" s="402">
        <v>425.05</v>
      </c>
      <c r="D64" s="343" t="str">
        <f t="shared" si="0"/>
        <v>Mieszanki zbożowe jare na ziarnoB</v>
      </c>
      <c r="E64" s="344">
        <f t="shared" si="1"/>
        <v>425.05</v>
      </c>
      <c r="G64" s="344"/>
    </row>
    <row r="65" spans="1:7" x14ac:dyDescent="0.3">
      <c r="A65" s="341" t="s">
        <v>179</v>
      </c>
      <c r="B65" s="342" t="s">
        <v>149</v>
      </c>
      <c r="C65" s="402">
        <v>423.88</v>
      </c>
      <c r="D65" s="343" t="str">
        <f t="shared" si="0"/>
        <v>Mieszanki zbożowe jare na ziarnoC</v>
      </c>
      <c r="E65" s="344">
        <f t="shared" si="1"/>
        <v>423.88</v>
      </c>
      <c r="G65" s="344"/>
    </row>
    <row r="66" spans="1:7" x14ac:dyDescent="0.3">
      <c r="A66" s="341" t="s">
        <v>179</v>
      </c>
      <c r="B66" s="342" t="s">
        <v>128</v>
      </c>
      <c r="C66" s="402">
        <v>428.22</v>
      </c>
      <c r="D66" s="343" t="str">
        <f t="shared" si="0"/>
        <v>Mieszanki zbożowe jare na ziarnoD</v>
      </c>
      <c r="E66" s="344">
        <f t="shared" si="1"/>
        <v>428.22</v>
      </c>
      <c r="G66" s="344"/>
    </row>
    <row r="67" spans="1:7" x14ac:dyDescent="0.3">
      <c r="A67" s="341" t="s">
        <v>181</v>
      </c>
      <c r="B67" s="342" t="s">
        <v>126</v>
      </c>
      <c r="C67" s="402">
        <v>428.22</v>
      </c>
      <c r="D67" s="343" t="str">
        <f t="shared" si="0"/>
        <v>Mieszanki zbożowe ozime na ziarnoA</v>
      </c>
      <c r="E67" s="344">
        <f t="shared" si="1"/>
        <v>428.22</v>
      </c>
      <c r="G67" s="344"/>
    </row>
    <row r="68" spans="1:7" x14ac:dyDescent="0.3">
      <c r="A68" s="341" t="s">
        <v>181</v>
      </c>
      <c r="B68" s="342" t="s">
        <v>127</v>
      </c>
      <c r="C68" s="402">
        <v>431.39</v>
      </c>
      <c r="D68" s="343" t="str">
        <f t="shared" ref="D68:D131" si="2">A68&amp;B68</f>
        <v>Mieszanki zbożowe ozime na ziarnoB</v>
      </c>
      <c r="E68" s="344">
        <f t="shared" ref="E68:E131" si="3">C68</f>
        <v>431.39</v>
      </c>
      <c r="G68" s="344"/>
    </row>
    <row r="69" spans="1:7" x14ac:dyDescent="0.3">
      <c r="A69" s="341" t="s">
        <v>181</v>
      </c>
      <c r="B69" s="342" t="s">
        <v>149</v>
      </c>
      <c r="C69" s="402">
        <v>428.22</v>
      </c>
      <c r="D69" s="343" t="str">
        <f t="shared" si="2"/>
        <v>Mieszanki zbożowe ozime na ziarnoC</v>
      </c>
      <c r="E69" s="344">
        <f t="shared" si="3"/>
        <v>428.22</v>
      </c>
      <c r="G69" s="344"/>
    </row>
    <row r="70" spans="1:7" x14ac:dyDescent="0.3">
      <c r="A70" s="341" t="s">
        <v>181</v>
      </c>
      <c r="B70" s="342" t="s">
        <v>128</v>
      </c>
      <c r="C70" s="402">
        <v>426.05</v>
      </c>
      <c r="D70" s="343" t="str">
        <f t="shared" si="2"/>
        <v>Mieszanki zbożowe ozime na ziarnoD</v>
      </c>
      <c r="E70" s="344">
        <f t="shared" si="3"/>
        <v>426.05</v>
      </c>
      <c r="G70" s="344"/>
    </row>
    <row r="71" spans="1:7" x14ac:dyDescent="0.3">
      <c r="A71" s="341" t="s">
        <v>183</v>
      </c>
      <c r="B71" s="342" t="s">
        <v>126</v>
      </c>
      <c r="C71" s="402">
        <v>494.71</v>
      </c>
      <c r="D71" s="343" t="str">
        <f t="shared" si="2"/>
        <v>Kukurydza (sucha i wilgotna) na ziarnoA</v>
      </c>
      <c r="E71" s="344">
        <f t="shared" si="3"/>
        <v>494.71</v>
      </c>
      <c r="G71" s="344"/>
    </row>
    <row r="72" spans="1:7" x14ac:dyDescent="0.3">
      <c r="A72" s="341" t="s">
        <v>183</v>
      </c>
      <c r="B72" s="342" t="s">
        <v>127</v>
      </c>
      <c r="C72" s="402">
        <v>518.55999999999995</v>
      </c>
      <c r="D72" s="343" t="str">
        <f t="shared" si="2"/>
        <v>Kukurydza (sucha i wilgotna) na ziarnoB</v>
      </c>
      <c r="E72" s="344">
        <f t="shared" si="3"/>
        <v>518.55999999999995</v>
      </c>
      <c r="G72" s="344"/>
    </row>
    <row r="73" spans="1:7" x14ac:dyDescent="0.3">
      <c r="A73" s="341" t="s">
        <v>183</v>
      </c>
      <c r="B73" s="342" t="s">
        <v>149</v>
      </c>
      <c r="C73" s="402">
        <v>526.73</v>
      </c>
      <c r="D73" s="343" t="str">
        <f t="shared" si="2"/>
        <v>Kukurydza (sucha i wilgotna) na ziarnoC</v>
      </c>
      <c r="E73" s="344">
        <f t="shared" si="3"/>
        <v>526.73</v>
      </c>
      <c r="G73" s="344"/>
    </row>
    <row r="74" spans="1:7" x14ac:dyDescent="0.3">
      <c r="A74" s="341" t="s">
        <v>183</v>
      </c>
      <c r="B74" s="342" t="s">
        <v>128</v>
      </c>
      <c r="C74" s="402">
        <v>528.73</v>
      </c>
      <c r="D74" s="343" t="str">
        <f t="shared" si="2"/>
        <v>Kukurydza (sucha i wilgotna) na ziarnoD</v>
      </c>
      <c r="E74" s="344">
        <f t="shared" si="3"/>
        <v>528.73</v>
      </c>
      <c r="G74" s="344"/>
    </row>
    <row r="75" spans="1:7" x14ac:dyDescent="0.3">
      <c r="A75" s="341" t="s">
        <v>185</v>
      </c>
      <c r="B75" s="342" t="s">
        <v>126</v>
      </c>
      <c r="C75" s="402">
        <v>298.89</v>
      </c>
      <c r="D75" s="343" t="str">
        <f t="shared" si="2"/>
        <v>Pozostałe zboża na ziarnoA</v>
      </c>
      <c r="E75" s="344">
        <f t="shared" si="3"/>
        <v>298.89</v>
      </c>
      <c r="G75" s="344"/>
    </row>
    <row r="76" spans="1:7" x14ac:dyDescent="0.3">
      <c r="A76" s="341" t="s">
        <v>185</v>
      </c>
      <c r="B76" s="342" t="s">
        <v>127</v>
      </c>
      <c r="C76" s="402">
        <v>299.89</v>
      </c>
      <c r="D76" s="343" t="str">
        <f t="shared" si="2"/>
        <v>Pozostałe zboża na ziarnoB</v>
      </c>
      <c r="E76" s="344">
        <f t="shared" si="3"/>
        <v>299.89</v>
      </c>
      <c r="G76" s="344"/>
    </row>
    <row r="77" spans="1:7" x14ac:dyDescent="0.3">
      <c r="A77" s="341" t="s">
        <v>185</v>
      </c>
      <c r="B77" s="342" t="s">
        <v>149</v>
      </c>
      <c r="C77" s="402">
        <v>309.57</v>
      </c>
      <c r="D77" s="343" t="str">
        <f t="shared" si="2"/>
        <v>Pozostałe zboża na ziarnoC</v>
      </c>
      <c r="E77" s="344">
        <f t="shared" si="3"/>
        <v>309.57</v>
      </c>
      <c r="G77" s="344"/>
    </row>
    <row r="78" spans="1:7" x14ac:dyDescent="0.3">
      <c r="A78" s="341" t="s">
        <v>185</v>
      </c>
      <c r="B78" s="342" t="s">
        <v>128</v>
      </c>
      <c r="C78" s="402">
        <v>353.29</v>
      </c>
      <c r="D78" s="343" t="str">
        <f t="shared" si="2"/>
        <v>Pozostałe zboża na ziarnoD</v>
      </c>
      <c r="E78" s="344">
        <f t="shared" si="3"/>
        <v>353.29</v>
      </c>
      <c r="G78" s="344"/>
    </row>
    <row r="79" spans="1:7" x14ac:dyDescent="0.3">
      <c r="A79" s="341" t="s">
        <v>187</v>
      </c>
      <c r="B79" s="342" t="s">
        <v>126</v>
      </c>
      <c r="C79" s="402">
        <v>300.89</v>
      </c>
      <c r="D79" s="343" t="str">
        <f t="shared" si="2"/>
        <v>Gryka na ziarnoA</v>
      </c>
      <c r="E79" s="344">
        <f t="shared" si="3"/>
        <v>300.89</v>
      </c>
      <c r="G79" s="344"/>
    </row>
    <row r="80" spans="1:7" x14ac:dyDescent="0.3">
      <c r="A80" s="341" t="s">
        <v>187</v>
      </c>
      <c r="B80" s="342" t="s">
        <v>127</v>
      </c>
      <c r="C80" s="402">
        <v>303.06</v>
      </c>
      <c r="D80" s="343" t="str">
        <f t="shared" si="2"/>
        <v>Gryka na ziarnoB</v>
      </c>
      <c r="E80" s="344">
        <f t="shared" si="3"/>
        <v>303.06</v>
      </c>
      <c r="G80" s="344"/>
    </row>
    <row r="81" spans="1:7" x14ac:dyDescent="0.3">
      <c r="A81" s="341" t="s">
        <v>187</v>
      </c>
      <c r="B81" s="342" t="s">
        <v>149</v>
      </c>
      <c r="C81" s="402">
        <v>306.23</v>
      </c>
      <c r="D81" s="343" t="str">
        <f t="shared" si="2"/>
        <v>Gryka na ziarnoC</v>
      </c>
      <c r="E81" s="344">
        <f t="shared" si="3"/>
        <v>306.23</v>
      </c>
      <c r="G81" s="344"/>
    </row>
    <row r="82" spans="1:7" x14ac:dyDescent="0.3">
      <c r="A82" s="341" t="s">
        <v>187</v>
      </c>
      <c r="B82" s="342" t="s">
        <v>128</v>
      </c>
      <c r="C82" s="402">
        <v>311.74</v>
      </c>
      <c r="D82" s="343" t="str">
        <f t="shared" si="2"/>
        <v>Gryka na ziarnoD</v>
      </c>
      <c r="E82" s="344">
        <f t="shared" si="3"/>
        <v>311.74</v>
      </c>
      <c r="G82" s="344"/>
    </row>
    <row r="83" spans="1:7" x14ac:dyDescent="0.3">
      <c r="A83" s="341" t="s">
        <v>189</v>
      </c>
      <c r="B83" s="342" t="s">
        <v>126</v>
      </c>
      <c r="C83" s="402">
        <v>303.06</v>
      </c>
      <c r="D83" s="343" t="str">
        <f t="shared" si="2"/>
        <v>Proso na ziarnoA</v>
      </c>
      <c r="E83" s="344">
        <f t="shared" si="3"/>
        <v>303.06</v>
      </c>
      <c r="G83" s="344"/>
    </row>
    <row r="84" spans="1:7" x14ac:dyDescent="0.3">
      <c r="A84" s="341" t="s">
        <v>189</v>
      </c>
      <c r="B84" s="342" t="s">
        <v>127</v>
      </c>
      <c r="C84" s="402">
        <v>336.27</v>
      </c>
      <c r="D84" s="343" t="str">
        <f t="shared" si="2"/>
        <v>Proso na ziarnoB</v>
      </c>
      <c r="E84" s="344">
        <f t="shared" si="3"/>
        <v>336.27</v>
      </c>
      <c r="G84" s="344"/>
    </row>
    <row r="85" spans="1:7" x14ac:dyDescent="0.3">
      <c r="A85" s="341" t="s">
        <v>189</v>
      </c>
      <c r="B85" s="342" t="s">
        <v>149</v>
      </c>
      <c r="C85" s="402">
        <v>341.61</v>
      </c>
      <c r="D85" s="343" t="str">
        <f t="shared" si="2"/>
        <v>Proso na ziarnoC</v>
      </c>
      <c r="E85" s="344">
        <f t="shared" si="3"/>
        <v>341.61</v>
      </c>
      <c r="G85" s="344"/>
    </row>
    <row r="86" spans="1:7" x14ac:dyDescent="0.3">
      <c r="A86" s="341" t="s">
        <v>189</v>
      </c>
      <c r="B86" s="342" t="s">
        <v>128</v>
      </c>
      <c r="C86" s="402">
        <v>360.8</v>
      </c>
      <c r="D86" s="343" t="str">
        <f t="shared" si="2"/>
        <v>Proso na ziarnoD</v>
      </c>
      <c r="E86" s="344">
        <f t="shared" si="3"/>
        <v>360.8</v>
      </c>
      <c r="G86" s="344"/>
    </row>
    <row r="87" spans="1:7" x14ac:dyDescent="0.3">
      <c r="A87" s="341" t="s">
        <v>185</v>
      </c>
      <c r="B87" s="342" t="s">
        <v>126</v>
      </c>
      <c r="C87" s="402">
        <v>359.63</v>
      </c>
      <c r="D87" s="343" t="str">
        <f t="shared" si="2"/>
        <v>Pozostałe zboża na ziarnoA</v>
      </c>
      <c r="E87" s="344">
        <f t="shared" si="3"/>
        <v>359.63</v>
      </c>
      <c r="G87" s="344"/>
    </row>
    <row r="88" spans="1:7" x14ac:dyDescent="0.3">
      <c r="A88" s="341" t="s">
        <v>185</v>
      </c>
      <c r="B88" s="342" t="s">
        <v>127</v>
      </c>
      <c r="C88" s="402">
        <v>359.63</v>
      </c>
      <c r="D88" s="343" t="str">
        <f t="shared" si="2"/>
        <v>Pozostałe zboża na ziarnoB</v>
      </c>
      <c r="E88" s="344">
        <f t="shared" si="3"/>
        <v>359.63</v>
      </c>
      <c r="G88" s="344"/>
    </row>
    <row r="89" spans="1:7" x14ac:dyDescent="0.3">
      <c r="A89" s="341" t="s">
        <v>185</v>
      </c>
      <c r="B89" s="342" t="s">
        <v>149</v>
      </c>
      <c r="C89" s="402">
        <v>359.63</v>
      </c>
      <c r="D89" s="343" t="str">
        <f t="shared" si="2"/>
        <v>Pozostałe zboża na ziarnoC</v>
      </c>
      <c r="E89" s="344">
        <f t="shared" si="3"/>
        <v>359.63</v>
      </c>
      <c r="G89" s="344"/>
    </row>
    <row r="90" spans="1:7" x14ac:dyDescent="0.3">
      <c r="A90" s="341" t="s">
        <v>185</v>
      </c>
      <c r="B90" s="342" t="s">
        <v>128</v>
      </c>
      <c r="C90" s="402">
        <v>359.63</v>
      </c>
      <c r="D90" s="343" t="str">
        <f t="shared" si="2"/>
        <v>Pozostałe zboża na ziarnoD</v>
      </c>
      <c r="E90" s="344">
        <f t="shared" si="3"/>
        <v>359.63</v>
      </c>
      <c r="G90" s="344"/>
    </row>
    <row r="91" spans="1:7" x14ac:dyDescent="0.3">
      <c r="A91" s="341" t="s">
        <v>191</v>
      </c>
      <c r="B91" s="342" t="s">
        <v>126</v>
      </c>
      <c r="C91" s="402">
        <v>699.49</v>
      </c>
      <c r="D91" s="343" t="str">
        <f t="shared" si="2"/>
        <v>Strączkowe na nasiona sucheA</v>
      </c>
      <c r="E91" s="344">
        <f t="shared" si="3"/>
        <v>699.49</v>
      </c>
      <c r="G91" s="344"/>
    </row>
    <row r="92" spans="1:7" x14ac:dyDescent="0.3">
      <c r="A92" s="341" t="s">
        <v>191</v>
      </c>
      <c r="B92" s="342" t="s">
        <v>127</v>
      </c>
      <c r="C92" s="402">
        <v>717.85</v>
      </c>
      <c r="D92" s="343" t="str">
        <f t="shared" si="2"/>
        <v>Strączkowe na nasiona sucheB</v>
      </c>
      <c r="E92" s="344">
        <f t="shared" si="3"/>
        <v>717.85</v>
      </c>
      <c r="G92" s="344"/>
    </row>
    <row r="93" spans="1:7" x14ac:dyDescent="0.3">
      <c r="A93" s="341" t="s">
        <v>191</v>
      </c>
      <c r="B93" s="342" t="s">
        <v>149</v>
      </c>
      <c r="C93" s="402">
        <v>695.32</v>
      </c>
      <c r="D93" s="343" t="str">
        <f t="shared" si="2"/>
        <v>Strączkowe na nasiona sucheC</v>
      </c>
      <c r="E93" s="344">
        <f t="shared" si="3"/>
        <v>695.32</v>
      </c>
      <c r="G93" s="344"/>
    </row>
    <row r="94" spans="1:7" x14ac:dyDescent="0.3">
      <c r="A94" s="341" t="s">
        <v>191</v>
      </c>
      <c r="B94" s="342" t="s">
        <v>128</v>
      </c>
      <c r="C94" s="402">
        <v>721.02</v>
      </c>
      <c r="D94" s="343" t="str">
        <f t="shared" si="2"/>
        <v>Strączkowe na nasiona sucheD</v>
      </c>
      <c r="E94" s="344">
        <f t="shared" si="3"/>
        <v>721.02</v>
      </c>
      <c r="G94" s="344"/>
    </row>
    <row r="95" spans="1:7" x14ac:dyDescent="0.3">
      <c r="A95" s="341" t="s">
        <v>193</v>
      </c>
      <c r="B95" s="342" t="s">
        <v>126</v>
      </c>
      <c r="C95" s="402">
        <v>714.68</v>
      </c>
      <c r="D95" s="343" t="str">
        <f t="shared" si="2"/>
        <v>Strączkowe jadalne na nasiona sucheA</v>
      </c>
      <c r="E95" s="344">
        <f t="shared" si="3"/>
        <v>714.68</v>
      </c>
      <c r="G95" s="344"/>
    </row>
    <row r="96" spans="1:7" x14ac:dyDescent="0.3">
      <c r="A96" s="341" t="s">
        <v>193</v>
      </c>
      <c r="B96" s="342" t="s">
        <v>127</v>
      </c>
      <c r="C96" s="402">
        <v>722.19</v>
      </c>
      <c r="D96" s="343" t="str">
        <f t="shared" si="2"/>
        <v>Strączkowe jadalne na nasiona sucheB</v>
      </c>
      <c r="E96" s="344">
        <f t="shared" si="3"/>
        <v>722.19</v>
      </c>
      <c r="G96" s="344"/>
    </row>
    <row r="97" spans="1:7" x14ac:dyDescent="0.3">
      <c r="A97" s="341" t="s">
        <v>193</v>
      </c>
      <c r="B97" s="342" t="s">
        <v>149</v>
      </c>
      <c r="C97" s="402">
        <v>716.85</v>
      </c>
      <c r="D97" s="343" t="str">
        <f t="shared" si="2"/>
        <v>Strączkowe jadalne na nasiona sucheC</v>
      </c>
      <c r="E97" s="344">
        <f t="shared" si="3"/>
        <v>716.85</v>
      </c>
      <c r="G97" s="344"/>
    </row>
    <row r="98" spans="1:7" x14ac:dyDescent="0.3">
      <c r="A98" s="341" t="s">
        <v>193</v>
      </c>
      <c r="B98" s="342" t="s">
        <v>128</v>
      </c>
      <c r="C98" s="402">
        <v>735.04</v>
      </c>
      <c r="D98" s="343" t="str">
        <f t="shared" si="2"/>
        <v>Strączkowe jadalne na nasiona sucheD</v>
      </c>
      <c r="E98" s="344">
        <f t="shared" si="3"/>
        <v>735.04</v>
      </c>
      <c r="G98" s="344"/>
    </row>
    <row r="99" spans="1:7" x14ac:dyDescent="0.3">
      <c r="A99" s="341" t="s">
        <v>195</v>
      </c>
      <c r="B99" s="342" t="s">
        <v>126</v>
      </c>
      <c r="C99" s="402">
        <v>748.06</v>
      </c>
      <c r="D99" s="343" t="str">
        <f t="shared" si="2"/>
        <v>Groch konsumpcyjny na nasiona sucheA</v>
      </c>
      <c r="E99" s="344">
        <f t="shared" si="3"/>
        <v>748.06</v>
      </c>
      <c r="G99" s="344"/>
    </row>
    <row r="100" spans="1:7" x14ac:dyDescent="0.3">
      <c r="A100" s="341" t="s">
        <v>195</v>
      </c>
      <c r="B100" s="342" t="s">
        <v>127</v>
      </c>
      <c r="C100" s="402">
        <v>739.38</v>
      </c>
      <c r="D100" s="343" t="str">
        <f t="shared" si="2"/>
        <v>Groch konsumpcyjny na nasiona sucheB</v>
      </c>
      <c r="E100" s="344">
        <f t="shared" si="3"/>
        <v>739.38</v>
      </c>
      <c r="G100" s="344"/>
    </row>
    <row r="101" spans="1:7" x14ac:dyDescent="0.3">
      <c r="A101" s="341" t="s">
        <v>195</v>
      </c>
      <c r="B101" s="342" t="s">
        <v>149</v>
      </c>
      <c r="C101" s="402">
        <v>736.21</v>
      </c>
      <c r="D101" s="343" t="str">
        <f t="shared" si="2"/>
        <v>Groch konsumpcyjny na nasiona sucheC</v>
      </c>
      <c r="E101" s="344">
        <f t="shared" si="3"/>
        <v>736.21</v>
      </c>
      <c r="G101" s="344"/>
    </row>
    <row r="102" spans="1:7" x14ac:dyDescent="0.3">
      <c r="A102" s="341" t="s">
        <v>195</v>
      </c>
      <c r="B102" s="342" t="s">
        <v>128</v>
      </c>
      <c r="C102" s="402">
        <v>749.06</v>
      </c>
      <c r="D102" s="343" t="str">
        <f t="shared" si="2"/>
        <v>Groch konsumpcyjny na nasiona sucheD</v>
      </c>
      <c r="E102" s="344">
        <f t="shared" si="3"/>
        <v>749.06</v>
      </c>
      <c r="G102" s="344"/>
    </row>
    <row r="103" spans="1:7" x14ac:dyDescent="0.3">
      <c r="A103" s="341" t="s">
        <v>197</v>
      </c>
      <c r="B103" s="342" t="s">
        <v>126</v>
      </c>
      <c r="C103" s="402">
        <v>713.51</v>
      </c>
      <c r="D103" s="343" t="str">
        <f t="shared" si="2"/>
        <v>Fasola na nasiona sucheA</v>
      </c>
      <c r="E103" s="344">
        <f t="shared" si="3"/>
        <v>713.51</v>
      </c>
      <c r="G103" s="344"/>
    </row>
    <row r="104" spans="1:7" x14ac:dyDescent="0.3">
      <c r="A104" s="341" t="s">
        <v>197</v>
      </c>
      <c r="B104" s="342" t="s">
        <v>127</v>
      </c>
      <c r="C104" s="402">
        <v>713.51</v>
      </c>
      <c r="D104" s="343" t="str">
        <f t="shared" si="2"/>
        <v>Fasola na nasiona sucheB</v>
      </c>
      <c r="E104" s="344">
        <f t="shared" si="3"/>
        <v>713.51</v>
      </c>
      <c r="G104" s="344"/>
    </row>
    <row r="105" spans="1:7" x14ac:dyDescent="0.3">
      <c r="A105" s="341" t="s">
        <v>197</v>
      </c>
      <c r="B105" s="342" t="s">
        <v>149</v>
      </c>
      <c r="C105" s="402">
        <v>712.51</v>
      </c>
      <c r="D105" s="343" t="str">
        <f t="shared" si="2"/>
        <v>Fasola na nasiona sucheC</v>
      </c>
      <c r="E105" s="344">
        <f t="shared" si="3"/>
        <v>712.51</v>
      </c>
      <c r="G105" s="344"/>
    </row>
    <row r="106" spans="1:7" x14ac:dyDescent="0.3">
      <c r="A106" s="341" t="s">
        <v>197</v>
      </c>
      <c r="B106" s="342" t="s">
        <v>128</v>
      </c>
      <c r="C106" s="402">
        <v>716.85</v>
      </c>
      <c r="D106" s="343" t="str">
        <f t="shared" si="2"/>
        <v>Fasola na nasiona sucheD</v>
      </c>
      <c r="E106" s="344">
        <f t="shared" si="3"/>
        <v>716.85</v>
      </c>
      <c r="G106" s="344"/>
    </row>
    <row r="107" spans="1:7" x14ac:dyDescent="0.3">
      <c r="A107" s="341" t="s">
        <v>199</v>
      </c>
      <c r="B107" s="342" t="s">
        <v>126</v>
      </c>
      <c r="C107" s="402">
        <v>761.91</v>
      </c>
      <c r="D107" s="343" t="str">
        <f t="shared" si="2"/>
        <v>Bób na nasiona sucheA</v>
      </c>
      <c r="E107" s="344">
        <f t="shared" si="3"/>
        <v>761.91</v>
      </c>
      <c r="G107" s="344"/>
    </row>
    <row r="108" spans="1:7" x14ac:dyDescent="0.3">
      <c r="A108" s="341" t="s">
        <v>199</v>
      </c>
      <c r="B108" s="342" t="s">
        <v>127</v>
      </c>
      <c r="C108" s="402">
        <v>707.17</v>
      </c>
      <c r="D108" s="343" t="str">
        <f t="shared" si="2"/>
        <v>Bób na nasiona sucheB</v>
      </c>
      <c r="E108" s="344">
        <f t="shared" si="3"/>
        <v>707.17</v>
      </c>
      <c r="G108" s="344"/>
    </row>
    <row r="109" spans="1:7" x14ac:dyDescent="0.3">
      <c r="A109" s="341" t="s">
        <v>199</v>
      </c>
      <c r="B109" s="342" t="s">
        <v>149</v>
      </c>
      <c r="C109" s="402">
        <v>777.1</v>
      </c>
      <c r="D109" s="343" t="str">
        <f t="shared" si="2"/>
        <v>Bób na nasiona sucheC</v>
      </c>
      <c r="E109" s="344">
        <f t="shared" si="3"/>
        <v>777.1</v>
      </c>
      <c r="G109" s="344"/>
    </row>
    <row r="110" spans="1:7" x14ac:dyDescent="0.3">
      <c r="A110" s="341" t="s">
        <v>199</v>
      </c>
      <c r="B110" s="342" t="s">
        <v>128</v>
      </c>
      <c r="C110" s="402">
        <v>776.93</v>
      </c>
      <c r="D110" s="343" t="str">
        <f t="shared" si="2"/>
        <v>Bób na nasiona sucheD</v>
      </c>
      <c r="E110" s="344">
        <f t="shared" si="3"/>
        <v>776.93</v>
      </c>
      <c r="G110" s="344"/>
    </row>
    <row r="111" spans="1:7" x14ac:dyDescent="0.3">
      <c r="A111" s="341" t="s">
        <v>201</v>
      </c>
      <c r="B111" s="342" t="s">
        <v>126</v>
      </c>
      <c r="C111" s="402">
        <v>500.72</v>
      </c>
      <c r="D111" s="343" t="str">
        <f t="shared" si="2"/>
        <v>Soczewica na nasiona sucheA</v>
      </c>
      <c r="E111" s="344">
        <f t="shared" si="3"/>
        <v>500.72</v>
      </c>
      <c r="G111" s="344"/>
    </row>
    <row r="112" spans="1:7" x14ac:dyDescent="0.3">
      <c r="A112" s="341" t="s">
        <v>201</v>
      </c>
      <c r="B112" s="342" t="s">
        <v>127</v>
      </c>
      <c r="C112" s="402">
        <v>495.21</v>
      </c>
      <c r="D112" s="343" t="str">
        <f t="shared" si="2"/>
        <v>Soczewica na nasiona sucheB</v>
      </c>
      <c r="E112" s="344">
        <f t="shared" si="3"/>
        <v>495.21</v>
      </c>
      <c r="G112" s="344"/>
    </row>
    <row r="113" spans="1:7" x14ac:dyDescent="0.3">
      <c r="A113" s="341" t="s">
        <v>201</v>
      </c>
      <c r="B113" s="342" t="s">
        <v>149</v>
      </c>
      <c r="C113" s="402">
        <v>474.17</v>
      </c>
      <c r="D113" s="343" t="str">
        <f t="shared" si="2"/>
        <v>Soczewica na nasiona sucheC</v>
      </c>
      <c r="E113" s="344">
        <f t="shared" si="3"/>
        <v>474.17</v>
      </c>
      <c r="G113" s="344"/>
    </row>
    <row r="114" spans="1:7" x14ac:dyDescent="0.3">
      <c r="A114" s="341" t="s">
        <v>201</v>
      </c>
      <c r="B114" s="342" t="s">
        <v>128</v>
      </c>
      <c r="C114" s="402">
        <v>495.21</v>
      </c>
      <c r="D114" s="343" t="str">
        <f t="shared" si="2"/>
        <v>Soczewica na nasiona sucheD</v>
      </c>
      <c r="E114" s="344">
        <f t="shared" si="3"/>
        <v>495.21</v>
      </c>
      <c r="G114" s="344"/>
    </row>
    <row r="115" spans="1:7" x14ac:dyDescent="0.3">
      <c r="A115" s="341" t="s">
        <v>203</v>
      </c>
      <c r="B115" s="342" t="s">
        <v>126</v>
      </c>
      <c r="C115" s="402">
        <v>624.62</v>
      </c>
      <c r="D115" s="343" t="str">
        <f t="shared" si="2"/>
        <v>Soja na nasiona sucheA</v>
      </c>
      <c r="E115" s="344">
        <f t="shared" si="3"/>
        <v>624.62</v>
      </c>
      <c r="G115" s="344"/>
    </row>
    <row r="116" spans="1:7" x14ac:dyDescent="0.3">
      <c r="A116" s="341" t="s">
        <v>203</v>
      </c>
      <c r="B116" s="342" t="s">
        <v>127</v>
      </c>
      <c r="C116" s="402">
        <v>633.47</v>
      </c>
      <c r="D116" s="343" t="str">
        <f t="shared" si="2"/>
        <v>Soja na nasiona sucheB</v>
      </c>
      <c r="E116" s="344">
        <f t="shared" si="3"/>
        <v>633.47</v>
      </c>
      <c r="G116" s="344"/>
    </row>
    <row r="117" spans="1:7" x14ac:dyDescent="0.3">
      <c r="A117" s="341" t="s">
        <v>203</v>
      </c>
      <c r="B117" s="342" t="s">
        <v>149</v>
      </c>
      <c r="C117" s="402">
        <v>633.47</v>
      </c>
      <c r="D117" s="343" t="str">
        <f t="shared" si="2"/>
        <v>Soja na nasiona sucheC</v>
      </c>
      <c r="E117" s="344">
        <f t="shared" si="3"/>
        <v>633.47</v>
      </c>
      <c r="G117" s="344"/>
    </row>
    <row r="118" spans="1:7" x14ac:dyDescent="0.3">
      <c r="A118" s="341" t="s">
        <v>203</v>
      </c>
      <c r="B118" s="342" t="s">
        <v>128</v>
      </c>
      <c r="C118" s="402">
        <v>622.28</v>
      </c>
      <c r="D118" s="343" t="str">
        <f t="shared" si="2"/>
        <v>Soja na nasiona sucheD</v>
      </c>
      <c r="E118" s="344">
        <f t="shared" si="3"/>
        <v>622.28</v>
      </c>
      <c r="G118" s="344"/>
    </row>
    <row r="119" spans="1:7" x14ac:dyDescent="0.3">
      <c r="A119" s="341" t="s">
        <v>205</v>
      </c>
      <c r="B119" s="342" t="s">
        <v>126</v>
      </c>
      <c r="C119" s="402">
        <v>680.13</v>
      </c>
      <c r="D119" s="343" t="str">
        <f t="shared" si="2"/>
        <v>Strączkowe pastewne na nasiona sucheA</v>
      </c>
      <c r="E119" s="344">
        <f t="shared" si="3"/>
        <v>680.13</v>
      </c>
      <c r="G119" s="344"/>
    </row>
    <row r="120" spans="1:7" x14ac:dyDescent="0.3">
      <c r="A120" s="341" t="s">
        <v>205</v>
      </c>
      <c r="B120" s="342" t="s">
        <v>127</v>
      </c>
      <c r="C120" s="402">
        <v>671.62</v>
      </c>
      <c r="D120" s="343" t="str">
        <f t="shared" si="2"/>
        <v>Strączkowe pastewne na nasiona sucheB</v>
      </c>
      <c r="E120" s="344">
        <f t="shared" si="3"/>
        <v>671.62</v>
      </c>
      <c r="G120" s="344"/>
    </row>
    <row r="121" spans="1:7" x14ac:dyDescent="0.3">
      <c r="A121" s="341" t="s">
        <v>205</v>
      </c>
      <c r="B121" s="342" t="s">
        <v>149</v>
      </c>
      <c r="C121" s="402">
        <v>660.77</v>
      </c>
      <c r="D121" s="343" t="str">
        <f t="shared" si="2"/>
        <v>Strączkowe pastewne na nasiona sucheC</v>
      </c>
      <c r="E121" s="344">
        <f t="shared" si="3"/>
        <v>660.77</v>
      </c>
      <c r="G121" s="344"/>
    </row>
    <row r="122" spans="1:7" x14ac:dyDescent="0.3">
      <c r="A122" s="341" t="s">
        <v>205</v>
      </c>
      <c r="B122" s="342" t="s">
        <v>128</v>
      </c>
      <c r="C122" s="402">
        <v>696.32</v>
      </c>
      <c r="D122" s="343" t="str">
        <f t="shared" si="2"/>
        <v>Strączkowe pastewne na nasiona sucheD</v>
      </c>
      <c r="E122" s="344">
        <f t="shared" si="3"/>
        <v>696.32</v>
      </c>
      <c r="G122" s="344"/>
    </row>
    <row r="123" spans="1:7" x14ac:dyDescent="0.3">
      <c r="A123" s="341" t="s">
        <v>207</v>
      </c>
      <c r="B123" s="342" t="s">
        <v>126</v>
      </c>
      <c r="C123" s="402">
        <v>713.51</v>
      </c>
      <c r="D123" s="343" t="str">
        <f t="shared" si="2"/>
        <v>Groch pastewny (peluszka) na nasiona sucheA</v>
      </c>
      <c r="E123" s="344">
        <f t="shared" si="3"/>
        <v>713.51</v>
      </c>
      <c r="G123" s="344"/>
    </row>
    <row r="124" spans="1:7" x14ac:dyDescent="0.3">
      <c r="A124" s="341" t="s">
        <v>207</v>
      </c>
      <c r="B124" s="342" t="s">
        <v>127</v>
      </c>
      <c r="C124" s="402">
        <v>740.55</v>
      </c>
      <c r="D124" s="343" t="str">
        <f t="shared" si="2"/>
        <v>Groch pastewny (peluszka) na nasiona sucheB</v>
      </c>
      <c r="E124" s="344">
        <f t="shared" si="3"/>
        <v>740.55</v>
      </c>
      <c r="G124" s="344"/>
    </row>
    <row r="125" spans="1:7" x14ac:dyDescent="0.3">
      <c r="A125" s="341" t="s">
        <v>207</v>
      </c>
      <c r="B125" s="342" t="s">
        <v>149</v>
      </c>
      <c r="C125" s="402">
        <v>718.85</v>
      </c>
      <c r="D125" s="343" t="str">
        <f t="shared" si="2"/>
        <v>Groch pastewny (peluszka) na nasiona sucheC</v>
      </c>
      <c r="E125" s="344">
        <f t="shared" si="3"/>
        <v>718.85</v>
      </c>
      <c r="G125" s="344"/>
    </row>
    <row r="126" spans="1:7" x14ac:dyDescent="0.3">
      <c r="A126" s="341" t="s">
        <v>207</v>
      </c>
      <c r="B126" s="342" t="s">
        <v>128</v>
      </c>
      <c r="C126" s="402">
        <v>755.57</v>
      </c>
      <c r="D126" s="343" t="str">
        <f t="shared" si="2"/>
        <v>Groch pastewny (peluszka) na nasiona sucheD</v>
      </c>
      <c r="E126" s="344">
        <f t="shared" si="3"/>
        <v>755.57</v>
      </c>
      <c r="G126" s="344"/>
    </row>
    <row r="127" spans="1:7" x14ac:dyDescent="0.3">
      <c r="A127" s="341" t="s">
        <v>209</v>
      </c>
      <c r="B127" s="342" t="s">
        <v>126</v>
      </c>
      <c r="C127" s="402">
        <v>773.76</v>
      </c>
      <c r="D127" s="343" t="str">
        <f t="shared" si="2"/>
        <v>Bobik na nasiona sucheA</v>
      </c>
      <c r="E127" s="344">
        <f t="shared" si="3"/>
        <v>773.76</v>
      </c>
      <c r="G127" s="344"/>
    </row>
    <row r="128" spans="1:7" x14ac:dyDescent="0.3">
      <c r="A128" s="341" t="s">
        <v>209</v>
      </c>
      <c r="B128" s="342" t="s">
        <v>127</v>
      </c>
      <c r="C128" s="402">
        <v>730.7</v>
      </c>
      <c r="D128" s="343" t="str">
        <f t="shared" si="2"/>
        <v>Bobik na nasiona sucheB</v>
      </c>
      <c r="E128" s="344">
        <f t="shared" si="3"/>
        <v>730.7</v>
      </c>
      <c r="G128" s="344"/>
    </row>
    <row r="129" spans="1:7" x14ac:dyDescent="0.3">
      <c r="A129" s="341" t="s">
        <v>209</v>
      </c>
      <c r="B129" s="342" t="s">
        <v>149</v>
      </c>
      <c r="C129" s="402">
        <v>750.06</v>
      </c>
      <c r="D129" s="343" t="str">
        <f t="shared" si="2"/>
        <v>Bobik na nasiona sucheC</v>
      </c>
      <c r="E129" s="344">
        <f t="shared" si="3"/>
        <v>750.06</v>
      </c>
      <c r="G129" s="344"/>
    </row>
    <row r="130" spans="1:7" x14ac:dyDescent="0.3">
      <c r="A130" s="341" t="s">
        <v>209</v>
      </c>
      <c r="B130" s="342" t="s">
        <v>128</v>
      </c>
      <c r="C130" s="402">
        <v>732.87</v>
      </c>
      <c r="D130" s="343" t="str">
        <f t="shared" si="2"/>
        <v>Bobik na nasiona sucheD</v>
      </c>
      <c r="E130" s="344">
        <f t="shared" si="3"/>
        <v>732.87</v>
      </c>
      <c r="G130" s="344"/>
    </row>
    <row r="131" spans="1:7" x14ac:dyDescent="0.3">
      <c r="A131" s="341" t="s">
        <v>211</v>
      </c>
      <c r="B131" s="342" t="s">
        <v>126</v>
      </c>
      <c r="C131" s="402">
        <v>645.94000000000005</v>
      </c>
      <c r="D131" s="343" t="str">
        <f t="shared" si="2"/>
        <v>Łubin słodki na nasiona sucheA</v>
      </c>
      <c r="E131" s="344">
        <f t="shared" si="3"/>
        <v>645.94000000000005</v>
      </c>
      <c r="G131" s="344"/>
    </row>
    <row r="132" spans="1:7" x14ac:dyDescent="0.3">
      <c r="A132" s="341" t="s">
        <v>211</v>
      </c>
      <c r="B132" s="342" t="s">
        <v>127</v>
      </c>
      <c r="C132" s="402">
        <v>628.75</v>
      </c>
      <c r="D132" s="343" t="str">
        <f t="shared" ref="D132:D199" si="4">A132&amp;B132</f>
        <v>Łubin słodki na nasiona sucheB</v>
      </c>
      <c r="E132" s="344">
        <f t="shared" ref="E132:E157" si="5">C132</f>
        <v>628.75</v>
      </c>
      <c r="G132" s="344"/>
    </row>
    <row r="133" spans="1:7" x14ac:dyDescent="0.3">
      <c r="A133" s="341" t="s">
        <v>211</v>
      </c>
      <c r="B133" s="342" t="s">
        <v>149</v>
      </c>
      <c r="C133" s="402">
        <v>626.58000000000004</v>
      </c>
      <c r="D133" s="343" t="str">
        <f t="shared" si="4"/>
        <v>Łubin słodki na nasiona sucheC</v>
      </c>
      <c r="E133" s="344">
        <f t="shared" si="5"/>
        <v>626.58000000000004</v>
      </c>
      <c r="G133" s="344"/>
    </row>
    <row r="134" spans="1:7" x14ac:dyDescent="0.3">
      <c r="A134" s="341" t="s">
        <v>211</v>
      </c>
      <c r="B134" s="342" t="s">
        <v>128</v>
      </c>
      <c r="C134" s="402">
        <v>636.26</v>
      </c>
      <c r="D134" s="343" t="str">
        <f t="shared" si="4"/>
        <v>Łubin słodki na nasiona sucheD</v>
      </c>
      <c r="E134" s="344">
        <f t="shared" si="5"/>
        <v>636.26</v>
      </c>
      <c r="G134" s="344"/>
    </row>
    <row r="135" spans="1:7" x14ac:dyDescent="0.3">
      <c r="A135" s="341" t="s">
        <v>213</v>
      </c>
      <c r="B135" s="342" t="s">
        <v>126</v>
      </c>
      <c r="C135" s="402">
        <v>665.47</v>
      </c>
      <c r="D135" s="343" t="str">
        <f t="shared" si="4"/>
        <v>Wyka ogółem na nasiona sucheA</v>
      </c>
      <c r="E135" s="344">
        <f t="shared" si="5"/>
        <v>665.47</v>
      </c>
      <c r="G135" s="344"/>
    </row>
    <row r="136" spans="1:7" x14ac:dyDescent="0.3">
      <c r="A136" s="341" t="s">
        <v>213</v>
      </c>
      <c r="B136" s="342" t="s">
        <v>127</v>
      </c>
      <c r="C136" s="402">
        <v>671.98</v>
      </c>
      <c r="D136" s="343" t="str">
        <f t="shared" si="4"/>
        <v>Wyka ogółem na nasiona sucheB</v>
      </c>
      <c r="E136" s="344">
        <f t="shared" si="5"/>
        <v>671.98</v>
      </c>
      <c r="G136" s="344"/>
    </row>
    <row r="137" spans="1:7" x14ac:dyDescent="0.3">
      <c r="A137" s="341" t="s">
        <v>213</v>
      </c>
      <c r="B137" s="342" t="s">
        <v>149</v>
      </c>
      <c r="C137" s="402">
        <v>605.04999999999995</v>
      </c>
      <c r="D137" s="343" t="str">
        <f t="shared" si="4"/>
        <v>Wyka ogółem na nasiona sucheC</v>
      </c>
      <c r="E137" s="344">
        <f t="shared" si="5"/>
        <v>605.04999999999995</v>
      </c>
      <c r="G137" s="344"/>
    </row>
    <row r="138" spans="1:7" x14ac:dyDescent="0.3">
      <c r="A138" s="341" t="s">
        <v>213</v>
      </c>
      <c r="B138" s="342" t="s">
        <v>128</v>
      </c>
      <c r="C138" s="402">
        <v>644.94000000000005</v>
      </c>
      <c r="D138" s="343" t="str">
        <f t="shared" si="4"/>
        <v>Wyka ogółem na nasiona sucheD</v>
      </c>
      <c r="E138" s="344">
        <f t="shared" si="5"/>
        <v>644.94000000000005</v>
      </c>
      <c r="G138" s="344"/>
    </row>
    <row r="139" spans="1:7" x14ac:dyDescent="0.3">
      <c r="A139" s="341" t="s">
        <v>215</v>
      </c>
      <c r="B139" s="342" t="s">
        <v>126</v>
      </c>
      <c r="C139" s="402">
        <v>666.64</v>
      </c>
      <c r="D139" s="343" t="str">
        <f t="shared" si="4"/>
        <v>Wyka jara na nasiona sucheA</v>
      </c>
      <c r="E139" s="344">
        <f t="shared" si="5"/>
        <v>666.64</v>
      </c>
      <c r="G139" s="344"/>
    </row>
    <row r="140" spans="1:7" x14ac:dyDescent="0.3">
      <c r="A140" s="341" t="s">
        <v>215</v>
      </c>
      <c r="B140" s="342" t="s">
        <v>127</v>
      </c>
      <c r="C140" s="402">
        <v>678.32</v>
      </c>
      <c r="D140" s="343" t="str">
        <f t="shared" si="4"/>
        <v>Wyka jara na nasiona sucheB</v>
      </c>
      <c r="E140" s="344">
        <f t="shared" si="5"/>
        <v>678.32</v>
      </c>
      <c r="G140" s="344"/>
    </row>
    <row r="141" spans="1:7" x14ac:dyDescent="0.3">
      <c r="A141" s="341" t="s">
        <v>215</v>
      </c>
      <c r="B141" s="342" t="s">
        <v>149</v>
      </c>
      <c r="C141" s="402">
        <v>605.04999999999995</v>
      </c>
      <c r="D141" s="343" t="str">
        <f t="shared" si="4"/>
        <v>Wyka jara na nasiona sucheC</v>
      </c>
      <c r="E141" s="344">
        <f t="shared" si="5"/>
        <v>605.04999999999995</v>
      </c>
      <c r="G141" s="344"/>
    </row>
    <row r="142" spans="1:7" x14ac:dyDescent="0.3">
      <c r="A142" s="341" t="s">
        <v>215</v>
      </c>
      <c r="B142" s="342" t="s">
        <v>128</v>
      </c>
      <c r="C142" s="402">
        <v>641.6</v>
      </c>
      <c r="D142" s="343" t="str">
        <f t="shared" si="4"/>
        <v>Wyka jara na nasiona sucheD</v>
      </c>
      <c r="E142" s="344">
        <f t="shared" si="5"/>
        <v>641.6</v>
      </c>
      <c r="G142" s="344"/>
    </row>
    <row r="143" spans="1:7" x14ac:dyDescent="0.3">
      <c r="A143" s="341" t="s">
        <v>702</v>
      </c>
      <c r="B143" s="342" t="s">
        <v>126</v>
      </c>
      <c r="C143" s="402">
        <v>621.24</v>
      </c>
      <c r="D143" s="343" t="str">
        <f t="shared" si="4"/>
        <v>Seradela na nasiona suche#A</v>
      </c>
      <c r="E143" s="344">
        <f t="shared" si="5"/>
        <v>621.24</v>
      </c>
      <c r="G143" s="344"/>
    </row>
    <row r="144" spans="1:7" x14ac:dyDescent="0.3">
      <c r="A144" s="341" t="s">
        <v>217</v>
      </c>
      <c r="B144" s="342" t="s">
        <v>127</v>
      </c>
      <c r="C144" s="402">
        <v>548.97</v>
      </c>
      <c r="D144" s="343" t="str">
        <f t="shared" si="4"/>
        <v>Seradela na nasiona sucheB</v>
      </c>
      <c r="E144" s="344">
        <f t="shared" si="5"/>
        <v>548.97</v>
      </c>
      <c r="G144" s="344"/>
    </row>
    <row r="145" spans="1:7" x14ac:dyDescent="0.3">
      <c r="A145" s="341" t="s">
        <v>217</v>
      </c>
      <c r="B145" s="342" t="s">
        <v>149</v>
      </c>
      <c r="C145" s="402">
        <v>535.95000000000005</v>
      </c>
      <c r="D145" s="343" t="str">
        <f t="shared" si="4"/>
        <v>Seradela na nasiona sucheC</v>
      </c>
      <c r="E145" s="344">
        <f t="shared" si="5"/>
        <v>535.95000000000005</v>
      </c>
      <c r="G145" s="344"/>
    </row>
    <row r="146" spans="1:7" x14ac:dyDescent="0.3">
      <c r="A146" s="341" t="s">
        <v>217</v>
      </c>
      <c r="B146" s="342" t="s">
        <v>128</v>
      </c>
      <c r="C146" s="402">
        <v>533.78</v>
      </c>
      <c r="D146" s="343" t="str">
        <f t="shared" si="4"/>
        <v>Seradela na nasiona sucheD</v>
      </c>
      <c r="E146" s="344">
        <f t="shared" si="5"/>
        <v>533.78</v>
      </c>
      <c r="G146" s="344"/>
    </row>
    <row r="147" spans="1:7" x14ac:dyDescent="0.3">
      <c r="A147" s="341" t="s">
        <v>219</v>
      </c>
      <c r="B147" s="342" t="s">
        <v>126</v>
      </c>
      <c r="C147" s="402">
        <v>680.49</v>
      </c>
      <c r="D147" s="343" t="str">
        <f t="shared" si="4"/>
        <v>Pozostałe strączkowe pastewne na nasiona sucheA</v>
      </c>
      <c r="E147" s="344">
        <f t="shared" si="5"/>
        <v>680.49</v>
      </c>
      <c r="G147" s="344"/>
    </row>
    <row r="148" spans="1:7" x14ac:dyDescent="0.3">
      <c r="A148" s="341" t="s">
        <v>219</v>
      </c>
      <c r="B148" s="342" t="s">
        <v>127</v>
      </c>
      <c r="C148" s="402">
        <v>664.47</v>
      </c>
      <c r="D148" s="343" t="str">
        <f t="shared" si="4"/>
        <v>Pozostałe strączkowe pastewne na nasiona sucheB</v>
      </c>
      <c r="E148" s="344">
        <f t="shared" si="5"/>
        <v>664.47</v>
      </c>
      <c r="G148" s="344"/>
    </row>
    <row r="149" spans="1:7" x14ac:dyDescent="0.3">
      <c r="A149" s="341" t="s">
        <v>219</v>
      </c>
      <c r="B149" s="342" t="s">
        <v>149</v>
      </c>
      <c r="C149" s="402">
        <v>627.75</v>
      </c>
      <c r="D149" s="343" t="str">
        <f t="shared" si="4"/>
        <v>Pozostałe strączkowe pastewne na nasiona sucheC</v>
      </c>
      <c r="E149" s="344">
        <f t="shared" si="5"/>
        <v>627.75</v>
      </c>
      <c r="G149" s="344"/>
    </row>
    <row r="150" spans="1:7" x14ac:dyDescent="0.3">
      <c r="A150" s="341" t="s">
        <v>219</v>
      </c>
      <c r="B150" s="342" t="s">
        <v>128</v>
      </c>
      <c r="C150" s="402">
        <v>656.79</v>
      </c>
      <c r="D150" s="343" t="str">
        <f t="shared" si="4"/>
        <v>Pozostałe strączkowe pastewne na nasiona sucheD</v>
      </c>
      <c r="E150" s="344">
        <f t="shared" si="5"/>
        <v>656.79</v>
      </c>
      <c r="G150" s="344"/>
    </row>
    <row r="151" spans="1:7" x14ac:dyDescent="0.3">
      <c r="A151" s="341" t="s">
        <v>221</v>
      </c>
      <c r="B151" s="342" t="s">
        <v>126</v>
      </c>
      <c r="C151" s="402">
        <v>636.54</v>
      </c>
      <c r="D151" s="343" t="str">
        <f t="shared" si="4"/>
        <v>Mieszanki strączkowych z innymi roślinami ogółem na nasiona sucheA</v>
      </c>
      <c r="E151" s="344">
        <f t="shared" si="5"/>
        <v>636.54</v>
      </c>
      <c r="G151" s="344"/>
    </row>
    <row r="152" spans="1:7" x14ac:dyDescent="0.3">
      <c r="A152" s="341" t="s">
        <v>221</v>
      </c>
      <c r="B152" s="342" t="s">
        <v>127</v>
      </c>
      <c r="C152" s="402">
        <v>646.04999999999995</v>
      </c>
      <c r="D152" s="343" t="str">
        <f t="shared" si="4"/>
        <v>Mieszanki strączkowych z innymi roślinami ogółem na nasiona sucheB</v>
      </c>
      <c r="E152" s="344">
        <f t="shared" si="5"/>
        <v>646.04999999999995</v>
      </c>
      <c r="G152" s="344"/>
    </row>
    <row r="153" spans="1:7" x14ac:dyDescent="0.3">
      <c r="A153" s="341" t="s">
        <v>221</v>
      </c>
      <c r="B153" s="342" t="s">
        <v>149</v>
      </c>
      <c r="C153" s="402">
        <v>632.20000000000005</v>
      </c>
      <c r="D153" s="343" t="str">
        <f t="shared" si="4"/>
        <v>Mieszanki strączkowych z innymi roślinami ogółem na nasiona sucheC</v>
      </c>
      <c r="E153" s="344">
        <f t="shared" si="5"/>
        <v>632.20000000000005</v>
      </c>
      <c r="G153" s="344"/>
    </row>
    <row r="154" spans="1:7" x14ac:dyDescent="0.3">
      <c r="A154" s="341" t="s">
        <v>221</v>
      </c>
      <c r="B154" s="342" t="s">
        <v>128</v>
      </c>
      <c r="C154" s="402">
        <v>642.88</v>
      </c>
      <c r="D154" s="343" t="str">
        <f t="shared" si="4"/>
        <v>Mieszanki strączkowych z innymi roślinami ogółem na nasiona sucheD</v>
      </c>
      <c r="E154" s="344">
        <f t="shared" si="5"/>
        <v>642.88</v>
      </c>
      <c r="G154" s="344"/>
    </row>
    <row r="155" spans="1:7" x14ac:dyDescent="0.3">
      <c r="A155" s="341" t="s">
        <v>223</v>
      </c>
      <c r="B155" s="342" t="s">
        <v>126</v>
      </c>
      <c r="C155" s="402">
        <v>636.54</v>
      </c>
      <c r="D155" s="343" t="str">
        <f t="shared" si="4"/>
        <v>Mieszanki strączkowych z innymi roślinami jare na nasiona sucheA</v>
      </c>
      <c r="E155" s="344">
        <f t="shared" si="5"/>
        <v>636.54</v>
      </c>
      <c r="G155" s="344"/>
    </row>
    <row r="156" spans="1:7" x14ac:dyDescent="0.3">
      <c r="A156" s="341" t="s">
        <v>223</v>
      </c>
      <c r="B156" s="342" t="s">
        <v>127</v>
      </c>
      <c r="C156" s="402">
        <v>646.04999999999995</v>
      </c>
      <c r="D156" s="343" t="str">
        <f t="shared" si="4"/>
        <v>Mieszanki strączkowych z innymi roślinami jare na nasiona sucheB</v>
      </c>
      <c r="E156" s="344">
        <f t="shared" si="5"/>
        <v>646.04999999999995</v>
      </c>
      <c r="G156" s="344"/>
    </row>
    <row r="157" spans="1:7" x14ac:dyDescent="0.3">
      <c r="A157" s="341" t="s">
        <v>223</v>
      </c>
      <c r="B157" s="342" t="s">
        <v>149</v>
      </c>
      <c r="C157" s="402">
        <v>632.20000000000005</v>
      </c>
      <c r="D157" s="343" t="str">
        <f t="shared" si="4"/>
        <v>Mieszanki strączkowych z innymi roślinami jare na nasiona sucheC</v>
      </c>
      <c r="E157" s="344">
        <f t="shared" si="5"/>
        <v>632.20000000000005</v>
      </c>
      <c r="G157" s="344"/>
    </row>
    <row r="158" spans="1:7" x14ac:dyDescent="0.3">
      <c r="A158" s="341" t="s">
        <v>223</v>
      </c>
      <c r="B158" s="342" t="s">
        <v>128</v>
      </c>
      <c r="C158" s="402">
        <v>645.04999999999995</v>
      </c>
      <c r="D158" s="343" t="str">
        <f>A158&amp;B158</f>
        <v>Mieszanki strączkowych z innymi roślinami jare na nasiona sucheD</v>
      </c>
      <c r="E158" s="344">
        <f>C158</f>
        <v>645.04999999999995</v>
      </c>
      <c r="G158" s="344"/>
    </row>
    <row r="159" spans="1:7" x14ac:dyDescent="0.3">
      <c r="A159" s="341" t="s">
        <v>644</v>
      </c>
      <c r="B159" s="342" t="s">
        <v>126</v>
      </c>
      <c r="C159" s="402">
        <v>667.58</v>
      </c>
      <c r="D159" s="343" t="str">
        <f t="shared" ref="D159:D162" si="6">A159&amp;B159</f>
        <v>Mieszanki strączkowych z innymi roślinami ozime na nasiona sucheA</v>
      </c>
      <c r="E159" s="344">
        <f t="shared" ref="E159:E222" si="7">C159</f>
        <v>667.58</v>
      </c>
      <c r="G159" s="344"/>
    </row>
    <row r="160" spans="1:7" x14ac:dyDescent="0.3">
      <c r="A160" s="341" t="s">
        <v>644</v>
      </c>
      <c r="B160" s="342" t="s">
        <v>127</v>
      </c>
      <c r="C160" s="402">
        <v>671.92</v>
      </c>
      <c r="D160" s="343" t="str">
        <f t="shared" si="6"/>
        <v>Mieszanki strączkowych z innymi roślinami ozime na nasiona sucheB</v>
      </c>
      <c r="E160" s="344">
        <f t="shared" si="7"/>
        <v>671.92</v>
      </c>
      <c r="G160" s="344"/>
    </row>
    <row r="161" spans="1:7" x14ac:dyDescent="0.3">
      <c r="A161" s="341" t="s">
        <v>644</v>
      </c>
      <c r="B161" s="342" t="s">
        <v>149</v>
      </c>
      <c r="C161" s="402">
        <v>667.58</v>
      </c>
      <c r="D161" s="343" t="str">
        <f t="shared" si="6"/>
        <v>Mieszanki strączkowych z innymi roślinami ozime na nasiona sucheC</v>
      </c>
      <c r="E161" s="344">
        <f t="shared" si="7"/>
        <v>667.58</v>
      </c>
      <c r="G161" s="344"/>
    </row>
    <row r="162" spans="1:7" x14ac:dyDescent="0.3">
      <c r="A162" s="341" t="s">
        <v>644</v>
      </c>
      <c r="B162" s="342" t="s">
        <v>128</v>
      </c>
      <c r="C162" s="402">
        <v>667.58</v>
      </c>
      <c r="D162" s="343" t="str">
        <f t="shared" si="6"/>
        <v>Mieszanki strączkowych z innymi roślinami ozime na nasiona sucheD</v>
      </c>
      <c r="E162" s="344">
        <f t="shared" si="7"/>
        <v>667.58</v>
      </c>
      <c r="G162" s="344"/>
    </row>
    <row r="163" spans="1:7" x14ac:dyDescent="0.3">
      <c r="A163" s="341" t="s">
        <v>225</v>
      </c>
      <c r="B163" s="342" t="s">
        <v>126</v>
      </c>
      <c r="C163" s="402">
        <v>767.46738200714913</v>
      </c>
      <c r="D163" s="343" t="str">
        <f t="shared" si="4"/>
        <v>Rośliny przemysłoweA</v>
      </c>
      <c r="E163" s="344">
        <f t="shared" si="7"/>
        <v>767.46738200714913</v>
      </c>
      <c r="G163" s="344"/>
    </row>
    <row r="164" spans="1:7" x14ac:dyDescent="0.3">
      <c r="A164" s="341" t="s">
        <v>225</v>
      </c>
      <c r="B164" s="342" t="s">
        <v>127</v>
      </c>
      <c r="C164" s="402">
        <v>797.52812733137046</v>
      </c>
      <c r="D164" s="343" t="str">
        <f t="shared" si="4"/>
        <v>Rośliny przemysłoweB</v>
      </c>
      <c r="E164" s="344">
        <f t="shared" si="7"/>
        <v>797.52812733137046</v>
      </c>
      <c r="G164" s="344"/>
    </row>
    <row r="165" spans="1:7" x14ac:dyDescent="0.3">
      <c r="A165" s="341" t="s">
        <v>225</v>
      </c>
      <c r="B165" s="342" t="s">
        <v>149</v>
      </c>
      <c r="C165" s="402">
        <v>851.61400892395352</v>
      </c>
      <c r="D165" s="343" t="str">
        <f t="shared" si="4"/>
        <v>Rośliny przemysłoweC</v>
      </c>
      <c r="E165" s="344">
        <f t="shared" si="7"/>
        <v>851.61400892395352</v>
      </c>
      <c r="G165" s="344"/>
    </row>
    <row r="166" spans="1:7" x14ac:dyDescent="0.3">
      <c r="A166" s="341" t="s">
        <v>225</v>
      </c>
      <c r="B166" s="342" t="s">
        <v>128</v>
      </c>
      <c r="C166" s="402">
        <v>853.79162789255076</v>
      </c>
      <c r="D166" s="343" t="str">
        <f t="shared" si="4"/>
        <v>Rośliny przemysłoweD</v>
      </c>
      <c r="E166" s="344">
        <f t="shared" si="7"/>
        <v>853.79162789255076</v>
      </c>
      <c r="G166" s="344"/>
    </row>
    <row r="167" spans="1:7" x14ac:dyDescent="0.3">
      <c r="A167" s="341" t="s">
        <v>227</v>
      </c>
      <c r="B167" s="342" t="s">
        <v>126</v>
      </c>
      <c r="C167" s="402">
        <v>989.68</v>
      </c>
      <c r="D167" s="343" t="str">
        <f t="shared" si="4"/>
        <v>Buraki cukrowe na korzeńA</v>
      </c>
      <c r="E167" s="344">
        <f t="shared" si="7"/>
        <v>989.68</v>
      </c>
      <c r="G167" s="344"/>
    </row>
    <row r="168" spans="1:7" x14ac:dyDescent="0.3">
      <c r="A168" s="341" t="s">
        <v>227</v>
      </c>
      <c r="B168" s="342" t="s">
        <v>127</v>
      </c>
      <c r="C168" s="402">
        <v>932.49</v>
      </c>
      <c r="D168" s="343" t="str">
        <f t="shared" si="4"/>
        <v>Buraki cukrowe na korzeńB</v>
      </c>
      <c r="E168" s="344">
        <f t="shared" si="7"/>
        <v>932.49</v>
      </c>
      <c r="G168" s="344"/>
    </row>
    <row r="169" spans="1:7" x14ac:dyDescent="0.3">
      <c r="A169" s="341" t="s">
        <v>227</v>
      </c>
      <c r="B169" s="342" t="s">
        <v>149</v>
      </c>
      <c r="C169" s="402">
        <v>936.49</v>
      </c>
      <c r="D169" s="343" t="str">
        <f t="shared" si="4"/>
        <v>Buraki cukrowe na korzeńC</v>
      </c>
      <c r="E169" s="344">
        <f t="shared" si="7"/>
        <v>936.49</v>
      </c>
      <c r="G169" s="344"/>
    </row>
    <row r="170" spans="1:7" x14ac:dyDescent="0.3">
      <c r="A170" s="341" t="s">
        <v>227</v>
      </c>
      <c r="B170" s="342" t="s">
        <v>128</v>
      </c>
      <c r="C170" s="402">
        <v>1059.3800000000001</v>
      </c>
      <c r="D170" s="343" t="str">
        <f t="shared" si="4"/>
        <v>Buraki cukrowe na korzeńD</v>
      </c>
      <c r="E170" s="344">
        <f t="shared" si="7"/>
        <v>1059.3800000000001</v>
      </c>
      <c r="G170" s="344"/>
    </row>
    <row r="171" spans="1:7" x14ac:dyDescent="0.3">
      <c r="A171" s="341" t="s">
        <v>229</v>
      </c>
      <c r="B171" s="342" t="s">
        <v>126</v>
      </c>
      <c r="C171" s="402">
        <v>717.97</v>
      </c>
      <c r="D171" s="343" t="str">
        <f t="shared" si="4"/>
        <v>Cykoria przemysłowa na korzeńA</v>
      </c>
      <c r="E171" s="344">
        <f t="shared" si="7"/>
        <v>717.97</v>
      </c>
      <c r="G171" s="344"/>
    </row>
    <row r="172" spans="1:7" x14ac:dyDescent="0.3">
      <c r="A172" s="341" t="s">
        <v>229</v>
      </c>
      <c r="B172" s="342" t="s">
        <v>127</v>
      </c>
      <c r="C172" s="402">
        <v>717.97</v>
      </c>
      <c r="D172" s="343" t="str">
        <f t="shared" si="4"/>
        <v>Cykoria przemysłowa na korzeńB</v>
      </c>
      <c r="E172" s="344">
        <f t="shared" si="7"/>
        <v>717.97</v>
      </c>
      <c r="G172" s="344"/>
    </row>
    <row r="173" spans="1:7" x14ac:dyDescent="0.3">
      <c r="A173" s="341" t="s">
        <v>229</v>
      </c>
      <c r="B173" s="342" t="s">
        <v>149</v>
      </c>
      <c r="C173" s="402">
        <v>717.97</v>
      </c>
      <c r="D173" s="343" t="str">
        <f t="shared" si="4"/>
        <v>Cykoria przemysłowa na korzeńC</v>
      </c>
      <c r="E173" s="344">
        <f t="shared" si="7"/>
        <v>717.97</v>
      </c>
      <c r="G173" s="344"/>
    </row>
    <row r="174" spans="1:7" x14ac:dyDescent="0.3">
      <c r="A174" s="341" t="s">
        <v>229</v>
      </c>
      <c r="B174" s="342" t="s">
        <v>128</v>
      </c>
      <c r="C174" s="402">
        <v>717.97</v>
      </c>
      <c r="D174" s="343" t="str">
        <f t="shared" si="4"/>
        <v>Cykoria przemysłowa na korzeńD</v>
      </c>
      <c r="E174" s="344">
        <f t="shared" si="7"/>
        <v>717.97</v>
      </c>
      <c r="G174" s="344"/>
    </row>
    <row r="175" spans="1:7" x14ac:dyDescent="0.3">
      <c r="A175" s="341" t="s">
        <v>231</v>
      </c>
      <c r="B175" s="342" t="s">
        <v>126</v>
      </c>
      <c r="C175" s="402">
        <v>589.79999999999995</v>
      </c>
      <c r="D175" s="343" t="str">
        <f t="shared" si="4"/>
        <v>Rośliny oleisteA</v>
      </c>
      <c r="E175" s="344">
        <f t="shared" si="7"/>
        <v>589.79999999999995</v>
      </c>
      <c r="G175" s="344"/>
    </row>
    <row r="176" spans="1:7" x14ac:dyDescent="0.3">
      <c r="A176" s="341" t="s">
        <v>231</v>
      </c>
      <c r="B176" s="342" t="s">
        <v>127</v>
      </c>
      <c r="C176" s="402">
        <v>590.79999999999995</v>
      </c>
      <c r="D176" s="343" t="str">
        <f t="shared" si="4"/>
        <v>Rośliny oleisteB</v>
      </c>
      <c r="E176" s="344">
        <f t="shared" si="7"/>
        <v>590.79999999999995</v>
      </c>
      <c r="G176" s="344"/>
    </row>
    <row r="177" spans="1:7" x14ac:dyDescent="0.3">
      <c r="A177" s="341" t="s">
        <v>231</v>
      </c>
      <c r="B177" s="342" t="s">
        <v>149</v>
      </c>
      <c r="C177" s="402">
        <v>595.14</v>
      </c>
      <c r="D177" s="343" t="str">
        <f t="shared" si="4"/>
        <v>Rośliny oleisteC</v>
      </c>
      <c r="E177" s="344">
        <f t="shared" si="7"/>
        <v>595.14</v>
      </c>
      <c r="G177" s="344"/>
    </row>
    <row r="178" spans="1:7" x14ac:dyDescent="0.3">
      <c r="A178" s="341" t="s">
        <v>231</v>
      </c>
      <c r="B178" s="342" t="s">
        <v>128</v>
      </c>
      <c r="C178" s="402">
        <v>601.65</v>
      </c>
      <c r="D178" s="343" t="str">
        <f t="shared" si="4"/>
        <v>Rośliny oleisteD</v>
      </c>
      <c r="E178" s="344">
        <f t="shared" si="7"/>
        <v>601.65</v>
      </c>
      <c r="G178" s="344"/>
    </row>
    <row r="179" spans="1:7" x14ac:dyDescent="0.3">
      <c r="A179" s="341" t="s">
        <v>233</v>
      </c>
      <c r="B179" s="342" t="s">
        <v>126</v>
      </c>
      <c r="C179" s="402">
        <v>591.97</v>
      </c>
      <c r="D179" s="343" t="str">
        <f t="shared" si="4"/>
        <v>Rzepak i rzepik ogółem oleistyA</v>
      </c>
      <c r="E179" s="344">
        <f t="shared" si="7"/>
        <v>591.97</v>
      </c>
      <c r="G179" s="344"/>
    </row>
    <row r="180" spans="1:7" x14ac:dyDescent="0.3">
      <c r="A180" s="341" t="s">
        <v>233</v>
      </c>
      <c r="B180" s="342" t="s">
        <v>127</v>
      </c>
      <c r="C180" s="402">
        <v>592.97</v>
      </c>
      <c r="D180" s="343" t="str">
        <f t="shared" si="4"/>
        <v>Rzepak i rzepik ogółem oleistyB</v>
      </c>
      <c r="E180" s="344">
        <f t="shared" si="7"/>
        <v>592.97</v>
      </c>
      <c r="G180" s="344"/>
    </row>
    <row r="181" spans="1:7" x14ac:dyDescent="0.3">
      <c r="A181" s="341" t="s">
        <v>233</v>
      </c>
      <c r="B181" s="342" t="s">
        <v>149</v>
      </c>
      <c r="C181" s="402">
        <v>599.48</v>
      </c>
      <c r="D181" s="343" t="str">
        <f t="shared" si="4"/>
        <v>Rzepak i rzepik ogółem oleistyC</v>
      </c>
      <c r="E181" s="344">
        <f t="shared" si="7"/>
        <v>599.48</v>
      </c>
      <c r="G181" s="344"/>
    </row>
    <row r="182" spans="1:7" x14ac:dyDescent="0.3">
      <c r="A182" s="341" t="s">
        <v>233</v>
      </c>
      <c r="B182" s="342" t="s">
        <v>128</v>
      </c>
      <c r="C182" s="402">
        <v>602.65</v>
      </c>
      <c r="D182" s="343" t="str">
        <f t="shared" si="4"/>
        <v>Rzepak i rzepik ogółem oleistyD</v>
      </c>
      <c r="E182" s="344">
        <f t="shared" si="7"/>
        <v>602.65</v>
      </c>
      <c r="G182" s="344"/>
    </row>
    <row r="183" spans="1:7" x14ac:dyDescent="0.3">
      <c r="A183" s="341" t="s">
        <v>235</v>
      </c>
      <c r="B183" s="342" t="s">
        <v>126</v>
      </c>
      <c r="C183" s="402">
        <v>576.95000000000005</v>
      </c>
      <c r="D183" s="343" t="str">
        <f t="shared" si="4"/>
        <v>Rzepak i rzepik jary oleistyA</v>
      </c>
      <c r="E183" s="344">
        <f t="shared" si="7"/>
        <v>576.95000000000005</v>
      </c>
      <c r="G183" s="344"/>
    </row>
    <row r="184" spans="1:7" x14ac:dyDescent="0.3">
      <c r="A184" s="341" t="s">
        <v>235</v>
      </c>
      <c r="B184" s="342" t="s">
        <v>127</v>
      </c>
      <c r="C184" s="402">
        <v>577.95000000000005</v>
      </c>
      <c r="D184" s="343" t="str">
        <f t="shared" si="4"/>
        <v>Rzepak i rzepik jary oleistyB</v>
      </c>
      <c r="E184" s="344">
        <f t="shared" si="7"/>
        <v>577.95000000000005</v>
      </c>
      <c r="G184" s="344"/>
    </row>
    <row r="185" spans="1:7" x14ac:dyDescent="0.3">
      <c r="A185" s="341" t="s">
        <v>235</v>
      </c>
      <c r="B185" s="342" t="s">
        <v>149</v>
      </c>
      <c r="C185" s="402">
        <v>585.46</v>
      </c>
      <c r="D185" s="343" t="str">
        <f t="shared" si="4"/>
        <v>Rzepak i rzepik jary oleistyC</v>
      </c>
      <c r="E185" s="344">
        <f t="shared" si="7"/>
        <v>585.46</v>
      </c>
      <c r="G185" s="344"/>
    </row>
    <row r="186" spans="1:7" x14ac:dyDescent="0.3">
      <c r="A186" s="341" t="s">
        <v>235</v>
      </c>
      <c r="B186" s="342" t="s">
        <v>128</v>
      </c>
      <c r="C186" s="402">
        <v>586.63</v>
      </c>
      <c r="D186" s="343" t="str">
        <f t="shared" si="4"/>
        <v>Rzepak i rzepik jary oleistyD</v>
      </c>
      <c r="E186" s="344">
        <f t="shared" si="7"/>
        <v>586.63</v>
      </c>
      <c r="G186" s="344"/>
    </row>
    <row r="187" spans="1:7" x14ac:dyDescent="0.3">
      <c r="A187" s="341" t="s">
        <v>237</v>
      </c>
      <c r="B187" s="342" t="s">
        <v>126</v>
      </c>
      <c r="C187" s="402">
        <v>591.97</v>
      </c>
      <c r="D187" s="343" t="str">
        <f t="shared" si="4"/>
        <v>Rzepak i rzepik ozimy oleistyA</v>
      </c>
      <c r="E187" s="344">
        <f t="shared" si="7"/>
        <v>591.97</v>
      </c>
      <c r="G187" s="344"/>
    </row>
    <row r="188" spans="1:7" x14ac:dyDescent="0.3">
      <c r="A188" s="341" t="s">
        <v>237</v>
      </c>
      <c r="B188" s="342" t="s">
        <v>127</v>
      </c>
      <c r="C188" s="402">
        <v>594.14</v>
      </c>
      <c r="D188" s="343" t="str">
        <f t="shared" si="4"/>
        <v>Rzepak i rzepik ozimy oleistyB</v>
      </c>
      <c r="E188" s="344">
        <f t="shared" si="7"/>
        <v>594.14</v>
      </c>
      <c r="G188" s="344"/>
    </row>
    <row r="189" spans="1:7" x14ac:dyDescent="0.3">
      <c r="A189" s="341" t="s">
        <v>237</v>
      </c>
      <c r="B189" s="342" t="s">
        <v>149</v>
      </c>
      <c r="C189" s="402">
        <v>600.48</v>
      </c>
      <c r="D189" s="343" t="str">
        <f t="shared" si="4"/>
        <v>Rzepak i rzepik ozimy oleistyC</v>
      </c>
      <c r="E189" s="344">
        <f t="shared" si="7"/>
        <v>600.48</v>
      </c>
      <c r="G189" s="344"/>
    </row>
    <row r="190" spans="1:7" x14ac:dyDescent="0.3">
      <c r="A190" s="341" t="s">
        <v>237</v>
      </c>
      <c r="B190" s="342" t="s">
        <v>128</v>
      </c>
      <c r="C190" s="402">
        <v>603.82000000000005</v>
      </c>
      <c r="D190" s="343" t="str">
        <f t="shared" si="4"/>
        <v>Rzepak i rzepik ozimy oleistyD</v>
      </c>
      <c r="E190" s="344">
        <f t="shared" si="7"/>
        <v>603.82000000000005</v>
      </c>
      <c r="G190" s="344"/>
    </row>
    <row r="191" spans="1:7" x14ac:dyDescent="0.3">
      <c r="A191" s="341" t="s">
        <v>462</v>
      </c>
      <c r="B191" s="342" t="s">
        <v>126</v>
      </c>
      <c r="C191" s="402">
        <v>633.47</v>
      </c>
      <c r="D191" s="343" t="str">
        <f t="shared" si="4"/>
        <v>Słonecznik oleistyA</v>
      </c>
      <c r="E191" s="344">
        <f t="shared" si="7"/>
        <v>633.47</v>
      </c>
      <c r="G191" s="344"/>
    </row>
    <row r="192" spans="1:7" x14ac:dyDescent="0.3">
      <c r="A192" s="341" t="s">
        <v>462</v>
      </c>
      <c r="B192" s="342" t="s">
        <v>127</v>
      </c>
      <c r="C192" s="402">
        <v>633.47</v>
      </c>
      <c r="D192" s="343" t="str">
        <f t="shared" si="4"/>
        <v>Słonecznik oleistyB</v>
      </c>
      <c r="E192" s="344">
        <f t="shared" si="7"/>
        <v>633.47</v>
      </c>
      <c r="G192" s="344"/>
    </row>
    <row r="193" spans="1:7" x14ac:dyDescent="0.3">
      <c r="A193" s="341" t="s">
        <v>462</v>
      </c>
      <c r="B193" s="342" t="s">
        <v>149</v>
      </c>
      <c r="C193" s="402">
        <v>622.28</v>
      </c>
      <c r="D193" s="343" t="str">
        <f t="shared" si="4"/>
        <v>Słonecznik oleistyC</v>
      </c>
      <c r="E193" s="344">
        <f t="shared" si="7"/>
        <v>622.28</v>
      </c>
      <c r="G193" s="344"/>
    </row>
    <row r="194" spans="1:7" x14ac:dyDescent="0.3">
      <c r="A194" s="341" t="s">
        <v>462</v>
      </c>
      <c r="B194" s="342" t="s">
        <v>128</v>
      </c>
      <c r="C194" s="402">
        <v>633.47</v>
      </c>
      <c r="D194" s="343" t="str">
        <f t="shared" si="4"/>
        <v>Słonecznik oleistyD</v>
      </c>
      <c r="E194" s="344">
        <f t="shared" si="7"/>
        <v>633.47</v>
      </c>
      <c r="G194" s="344"/>
    </row>
    <row r="195" spans="1:7" x14ac:dyDescent="0.3">
      <c r="A195" s="341" t="s">
        <v>240</v>
      </c>
      <c r="B195" s="342" t="s">
        <v>126</v>
      </c>
      <c r="C195" s="402">
        <v>610.26</v>
      </c>
      <c r="D195" s="343" t="str">
        <f t="shared" si="4"/>
        <v>Len i lnianka oleisteA</v>
      </c>
      <c r="E195" s="344">
        <f t="shared" si="7"/>
        <v>610.26</v>
      </c>
      <c r="G195" s="344"/>
    </row>
    <row r="196" spans="1:7" x14ac:dyDescent="0.3">
      <c r="A196" s="341" t="s">
        <v>240</v>
      </c>
      <c r="B196" s="342" t="s">
        <v>127</v>
      </c>
      <c r="C196" s="402">
        <v>608.09</v>
      </c>
      <c r="D196" s="343" t="str">
        <f t="shared" si="4"/>
        <v>Len i lnianka oleisteB</v>
      </c>
      <c r="E196" s="344">
        <f t="shared" si="7"/>
        <v>608.09</v>
      </c>
      <c r="G196" s="344"/>
    </row>
    <row r="197" spans="1:7" x14ac:dyDescent="0.3">
      <c r="A197" s="341" t="s">
        <v>240</v>
      </c>
      <c r="B197" s="342" t="s">
        <v>149</v>
      </c>
      <c r="C197" s="402">
        <v>606.91999999999996</v>
      </c>
      <c r="D197" s="343" t="str">
        <f t="shared" si="4"/>
        <v>Len i lnianka oleisteC</v>
      </c>
      <c r="E197" s="344">
        <f t="shared" si="7"/>
        <v>606.91999999999996</v>
      </c>
      <c r="G197" s="344"/>
    </row>
    <row r="198" spans="1:7" x14ac:dyDescent="0.3">
      <c r="A198" s="341" t="s">
        <v>240</v>
      </c>
      <c r="B198" s="342" t="s">
        <v>128</v>
      </c>
      <c r="C198" s="402">
        <v>608.09</v>
      </c>
      <c r="D198" s="343" t="str">
        <f t="shared" si="4"/>
        <v>Len i lnianka oleisteD</v>
      </c>
      <c r="E198" s="344">
        <f t="shared" si="7"/>
        <v>608.09</v>
      </c>
      <c r="G198" s="344"/>
    </row>
    <row r="199" spans="1:7" x14ac:dyDescent="0.3">
      <c r="A199" s="341" t="s">
        <v>242</v>
      </c>
      <c r="B199" s="342" t="s">
        <v>126</v>
      </c>
      <c r="C199" s="402">
        <v>606.75</v>
      </c>
      <c r="D199" s="343" t="str">
        <f t="shared" si="4"/>
        <v>Soja oleistaA</v>
      </c>
      <c r="E199" s="344">
        <f t="shared" si="7"/>
        <v>606.75</v>
      </c>
      <c r="G199" s="344"/>
    </row>
    <row r="200" spans="1:7" x14ac:dyDescent="0.3">
      <c r="A200" s="341" t="s">
        <v>242</v>
      </c>
      <c r="B200" s="342" t="s">
        <v>127</v>
      </c>
      <c r="C200" s="402">
        <v>606.75</v>
      </c>
      <c r="D200" s="343" t="str">
        <f t="shared" ref="D200:D263" si="8">A200&amp;B200</f>
        <v>Soja oleistaB</v>
      </c>
      <c r="E200" s="344">
        <f t="shared" si="7"/>
        <v>606.75</v>
      </c>
      <c r="G200" s="344"/>
    </row>
    <row r="201" spans="1:7" x14ac:dyDescent="0.3">
      <c r="A201" s="341" t="s">
        <v>242</v>
      </c>
      <c r="B201" s="342" t="s">
        <v>149</v>
      </c>
      <c r="C201" s="402">
        <v>600.07000000000005</v>
      </c>
      <c r="D201" s="343" t="str">
        <f t="shared" si="8"/>
        <v>Soja oleistaC</v>
      </c>
      <c r="E201" s="344">
        <f t="shared" si="7"/>
        <v>600.07000000000005</v>
      </c>
      <c r="G201" s="344"/>
    </row>
    <row r="202" spans="1:7" x14ac:dyDescent="0.3">
      <c r="A202" s="341" t="s">
        <v>242</v>
      </c>
      <c r="B202" s="342" t="s">
        <v>128</v>
      </c>
      <c r="C202" s="402">
        <v>606.75</v>
      </c>
      <c r="D202" s="343" t="str">
        <f t="shared" si="8"/>
        <v>Soja oleistaD</v>
      </c>
      <c r="E202" s="344">
        <f t="shared" si="7"/>
        <v>606.75</v>
      </c>
      <c r="G202" s="344"/>
    </row>
    <row r="203" spans="1:7" x14ac:dyDescent="0.3">
      <c r="A203" s="341" t="s">
        <v>244</v>
      </c>
      <c r="B203" s="342" t="s">
        <v>126</v>
      </c>
      <c r="C203" s="402">
        <v>523.92999999999995</v>
      </c>
      <c r="D203" s="343" t="str">
        <f t="shared" si="8"/>
        <v>Pozostałe rośliny oleisteA</v>
      </c>
      <c r="E203" s="344">
        <f t="shared" si="7"/>
        <v>523.92999999999995</v>
      </c>
      <c r="G203" s="344"/>
    </row>
    <row r="204" spans="1:7" x14ac:dyDescent="0.3">
      <c r="A204" s="341" t="s">
        <v>244</v>
      </c>
      <c r="B204" s="342" t="s">
        <v>127</v>
      </c>
      <c r="C204" s="402">
        <v>509.57</v>
      </c>
      <c r="D204" s="343" t="str">
        <f t="shared" si="8"/>
        <v>Pozostałe rośliny oleisteB</v>
      </c>
      <c r="E204" s="344">
        <f t="shared" si="7"/>
        <v>509.57</v>
      </c>
      <c r="G204" s="344"/>
    </row>
    <row r="205" spans="1:7" x14ac:dyDescent="0.3">
      <c r="A205" s="341" t="s">
        <v>244</v>
      </c>
      <c r="B205" s="342" t="s">
        <v>149</v>
      </c>
      <c r="C205" s="402">
        <v>518.41999999999996</v>
      </c>
      <c r="D205" s="343" t="str">
        <f t="shared" si="8"/>
        <v>Pozostałe rośliny oleisteC</v>
      </c>
      <c r="E205" s="344">
        <f t="shared" si="7"/>
        <v>518.41999999999996</v>
      </c>
      <c r="G205" s="344"/>
    </row>
    <row r="206" spans="1:7" x14ac:dyDescent="0.3">
      <c r="A206" s="341" t="s">
        <v>244</v>
      </c>
      <c r="B206" s="342" t="s">
        <v>128</v>
      </c>
      <c r="C206" s="402">
        <v>514.08000000000004</v>
      </c>
      <c r="D206" s="343" t="str">
        <f t="shared" si="8"/>
        <v>Pozostałe rośliny oleisteD</v>
      </c>
      <c r="E206" s="344">
        <f t="shared" si="7"/>
        <v>514.08000000000004</v>
      </c>
      <c r="G206" s="344"/>
    </row>
    <row r="207" spans="1:7" x14ac:dyDescent="0.3">
      <c r="A207" s="341" t="s">
        <v>463</v>
      </c>
      <c r="B207" s="342" t="s">
        <v>126</v>
      </c>
      <c r="C207" s="402">
        <v>644.90814064133349</v>
      </c>
      <c r="D207" s="343" t="str">
        <f t="shared" si="8"/>
        <v>Rośliny włókniste (uprawa lub słoma)A</v>
      </c>
      <c r="E207" s="344">
        <f t="shared" si="7"/>
        <v>644.90814064133349</v>
      </c>
      <c r="G207" s="344"/>
    </row>
    <row r="208" spans="1:7" x14ac:dyDescent="0.3">
      <c r="A208" s="341" t="s">
        <v>463</v>
      </c>
      <c r="B208" s="342" t="s">
        <v>127</v>
      </c>
      <c r="C208" s="402">
        <v>644.90814064133349</v>
      </c>
      <c r="D208" s="343" t="str">
        <f t="shared" si="8"/>
        <v>Rośliny włókniste (uprawa lub słoma)B</v>
      </c>
      <c r="E208" s="344">
        <f t="shared" si="7"/>
        <v>644.90814064133349</v>
      </c>
      <c r="G208" s="344"/>
    </row>
    <row r="209" spans="1:7" x14ac:dyDescent="0.3">
      <c r="A209" s="341" t="s">
        <v>463</v>
      </c>
      <c r="B209" s="342" t="s">
        <v>149</v>
      </c>
      <c r="C209" s="402">
        <v>385.31165240197913</v>
      </c>
      <c r="D209" s="343" t="str">
        <f t="shared" si="8"/>
        <v>Rośliny włókniste (uprawa lub słoma)C</v>
      </c>
      <c r="E209" s="344">
        <f t="shared" si="7"/>
        <v>385.31165240197913</v>
      </c>
      <c r="G209" s="344"/>
    </row>
    <row r="210" spans="1:7" x14ac:dyDescent="0.3">
      <c r="A210" s="341" t="s">
        <v>463</v>
      </c>
      <c r="B210" s="342" t="s">
        <v>128</v>
      </c>
      <c r="C210" s="402">
        <v>644.90814064133349</v>
      </c>
      <c r="D210" s="343" t="str">
        <f t="shared" si="8"/>
        <v>Rośliny włókniste (uprawa lub słoma)D</v>
      </c>
      <c r="E210" s="344">
        <f t="shared" si="7"/>
        <v>644.90814064133349</v>
      </c>
      <c r="G210" s="344"/>
    </row>
    <row r="211" spans="1:7" x14ac:dyDescent="0.3">
      <c r="A211" s="341" t="s">
        <v>247</v>
      </c>
      <c r="B211" s="342" t="s">
        <v>126</v>
      </c>
      <c r="C211" s="402">
        <v>785.72123236708649</v>
      </c>
      <c r="D211" s="343" t="str">
        <f t="shared" si="8"/>
        <v>Rośliny przemysłowe specjalneA</v>
      </c>
      <c r="E211" s="344">
        <f t="shared" si="7"/>
        <v>785.72123236708649</v>
      </c>
      <c r="G211" s="344"/>
    </row>
    <row r="212" spans="1:7" x14ac:dyDescent="0.3">
      <c r="A212" s="341" t="s">
        <v>247</v>
      </c>
      <c r="B212" s="342" t="s">
        <v>127</v>
      </c>
      <c r="C212" s="402">
        <v>2004.3084007385899</v>
      </c>
      <c r="D212" s="343" t="str">
        <f t="shared" si="8"/>
        <v>Rośliny przemysłowe specjalneB</v>
      </c>
      <c r="E212" s="344">
        <f t="shared" si="7"/>
        <v>2004.3084007385899</v>
      </c>
      <c r="G212" s="344"/>
    </row>
    <row r="213" spans="1:7" x14ac:dyDescent="0.3">
      <c r="A213" s="341" t="s">
        <v>247</v>
      </c>
      <c r="B213" s="342" t="s">
        <v>149</v>
      </c>
      <c r="C213" s="402">
        <v>4054.9958780895245</v>
      </c>
      <c r="D213" s="343" t="str">
        <f t="shared" si="8"/>
        <v>Rośliny przemysłowe specjalneC</v>
      </c>
      <c r="E213" s="344">
        <f t="shared" si="7"/>
        <v>4054.9958780895245</v>
      </c>
      <c r="G213" s="344"/>
    </row>
    <row r="214" spans="1:7" x14ac:dyDescent="0.3">
      <c r="A214" s="341" t="s">
        <v>247</v>
      </c>
      <c r="B214" s="342" t="s">
        <v>128</v>
      </c>
      <c r="C214" s="402">
        <v>3401.3512520497525</v>
      </c>
      <c r="D214" s="343" t="str">
        <f t="shared" si="8"/>
        <v>Rośliny przemysłowe specjalneD</v>
      </c>
      <c r="E214" s="344">
        <f t="shared" si="7"/>
        <v>3401.3512520497525</v>
      </c>
      <c r="G214" s="344"/>
    </row>
    <row r="215" spans="1:7" x14ac:dyDescent="0.3">
      <c r="A215" s="341" t="s">
        <v>249</v>
      </c>
      <c r="B215" s="342" t="s">
        <v>126</v>
      </c>
      <c r="C215" s="402">
        <v>5033.8975256879667</v>
      </c>
      <c r="D215" s="343" t="str">
        <f t="shared" si="8"/>
        <v>Tytoń na liścieA</v>
      </c>
      <c r="E215" s="344">
        <f t="shared" si="7"/>
        <v>5033.8975256879667</v>
      </c>
      <c r="G215" s="344"/>
    </row>
    <row r="216" spans="1:7" x14ac:dyDescent="0.3">
      <c r="A216" s="341" t="s">
        <v>249</v>
      </c>
      <c r="B216" s="342" t="s">
        <v>127</v>
      </c>
      <c r="C216" s="402">
        <v>3811.069973220337</v>
      </c>
      <c r="D216" s="343" t="str">
        <f t="shared" si="8"/>
        <v>Tytoń na liścieB</v>
      </c>
      <c r="E216" s="344">
        <f t="shared" si="7"/>
        <v>3811.069973220337</v>
      </c>
      <c r="G216" s="344"/>
    </row>
    <row r="217" spans="1:7" x14ac:dyDescent="0.3">
      <c r="A217" s="341" t="s">
        <v>249</v>
      </c>
      <c r="B217" s="342" t="s">
        <v>149</v>
      </c>
      <c r="C217" s="402">
        <v>5174.2571158546698</v>
      </c>
      <c r="D217" s="343" t="str">
        <f t="shared" si="8"/>
        <v>Tytoń na liścieC</v>
      </c>
      <c r="E217" s="344">
        <f t="shared" si="7"/>
        <v>5174.2571158546698</v>
      </c>
      <c r="G217" s="344"/>
    </row>
    <row r="218" spans="1:7" x14ac:dyDescent="0.3">
      <c r="A218" s="341" t="s">
        <v>249</v>
      </c>
      <c r="B218" s="342" t="s">
        <v>128</v>
      </c>
      <c r="C218" s="402">
        <v>4019.9365257530294</v>
      </c>
      <c r="D218" s="343" t="str">
        <f t="shared" si="8"/>
        <v>Tytoń na liścieD</v>
      </c>
      <c r="E218" s="344">
        <f t="shared" si="7"/>
        <v>4019.9365257530294</v>
      </c>
      <c r="G218" s="344"/>
    </row>
    <row r="219" spans="1:7" x14ac:dyDescent="0.3">
      <c r="A219" s="341" t="s">
        <v>251</v>
      </c>
      <c r="B219" s="342" t="s">
        <v>126</v>
      </c>
      <c r="C219" s="402">
        <v>8023.2287570084691</v>
      </c>
      <c r="D219" s="343" t="str">
        <f t="shared" si="8"/>
        <v>Chmiel na szyszkiA</v>
      </c>
      <c r="E219" s="344">
        <f t="shared" si="7"/>
        <v>8023.2287570084691</v>
      </c>
      <c r="G219" s="344"/>
    </row>
    <row r="220" spans="1:7" x14ac:dyDescent="0.3">
      <c r="A220" s="341" t="s">
        <v>251</v>
      </c>
      <c r="B220" s="342" t="s">
        <v>127</v>
      </c>
      <c r="C220" s="402">
        <v>8023.2287570084691</v>
      </c>
      <c r="D220" s="343" t="str">
        <f t="shared" si="8"/>
        <v>Chmiel na szyszkiB</v>
      </c>
      <c r="E220" s="344">
        <f t="shared" si="7"/>
        <v>8023.2287570084691</v>
      </c>
      <c r="G220" s="344"/>
    </row>
    <row r="221" spans="1:7" x14ac:dyDescent="0.3">
      <c r="A221" s="341" t="s">
        <v>251</v>
      </c>
      <c r="B221" s="342" t="s">
        <v>149</v>
      </c>
      <c r="C221" s="402">
        <v>8454.091301201126</v>
      </c>
      <c r="D221" s="343" t="str">
        <f t="shared" si="8"/>
        <v>Chmiel na szyszkiC</v>
      </c>
      <c r="E221" s="344">
        <f t="shared" si="7"/>
        <v>8454.091301201126</v>
      </c>
      <c r="G221" s="344"/>
    </row>
    <row r="222" spans="1:7" x14ac:dyDescent="0.3">
      <c r="A222" s="341" t="s">
        <v>251</v>
      </c>
      <c r="B222" s="342" t="s">
        <v>128</v>
      </c>
      <c r="C222" s="402">
        <v>8023.2287570084691</v>
      </c>
      <c r="D222" s="343" t="str">
        <f t="shared" si="8"/>
        <v>Chmiel na szyszkiD</v>
      </c>
      <c r="E222" s="344">
        <f t="shared" si="7"/>
        <v>8023.2287570084691</v>
      </c>
      <c r="G222" s="344"/>
    </row>
    <row r="223" spans="1:7" x14ac:dyDescent="0.3">
      <c r="A223" s="341" t="s">
        <v>253</v>
      </c>
      <c r="B223" s="342" t="s">
        <v>126</v>
      </c>
      <c r="C223" s="402">
        <v>660.49596272686642</v>
      </c>
      <c r="D223" s="343" t="str">
        <f t="shared" si="8"/>
        <v>Rośliny zielarskie (lecznicze, przyprawowe, aromatyczne)A</v>
      </c>
      <c r="E223" s="344">
        <f t="shared" ref="E223:E282" si="9">C223</f>
        <v>660.49596272686642</v>
      </c>
      <c r="G223" s="344"/>
    </row>
    <row r="224" spans="1:7" x14ac:dyDescent="0.3">
      <c r="A224" s="341" t="s">
        <v>253</v>
      </c>
      <c r="B224" s="342" t="s">
        <v>127</v>
      </c>
      <c r="C224" s="402">
        <v>1856.7400979617855</v>
      </c>
      <c r="D224" s="343" t="str">
        <f t="shared" si="8"/>
        <v>Rośliny zielarskie (lecznicze, przyprawowe, aromatyczne)B</v>
      </c>
      <c r="E224" s="344">
        <f t="shared" si="9"/>
        <v>1856.7400979617855</v>
      </c>
      <c r="G224" s="344"/>
    </row>
    <row r="225" spans="1:7" x14ac:dyDescent="0.3">
      <c r="A225" s="341" t="s">
        <v>253</v>
      </c>
      <c r="B225" s="342" t="s">
        <v>149</v>
      </c>
      <c r="C225" s="402">
        <v>2400.5160447243607</v>
      </c>
      <c r="D225" s="343" t="str">
        <f t="shared" si="8"/>
        <v>Rośliny zielarskie (lecznicze, przyprawowe, aromatyczne)C</v>
      </c>
      <c r="E225" s="344">
        <f t="shared" si="9"/>
        <v>2400.5160447243607</v>
      </c>
      <c r="G225" s="344"/>
    </row>
    <row r="226" spans="1:7" x14ac:dyDescent="0.3">
      <c r="A226" s="341" t="s">
        <v>253</v>
      </c>
      <c r="B226" s="342" t="s">
        <v>128</v>
      </c>
      <c r="C226" s="402">
        <v>2032.1874932782564</v>
      </c>
      <c r="D226" s="343" t="str">
        <f t="shared" si="8"/>
        <v>Rośliny zielarskie (lecznicze, przyprawowe, aromatyczne)D</v>
      </c>
      <c r="E226" s="344">
        <f t="shared" si="9"/>
        <v>2032.1874932782564</v>
      </c>
      <c r="G226" s="344"/>
    </row>
    <row r="227" spans="1:7" x14ac:dyDescent="0.3">
      <c r="A227" s="341" t="s">
        <v>464</v>
      </c>
      <c r="B227" s="342" t="s">
        <v>126</v>
      </c>
      <c r="C227" s="402">
        <v>1936.9377138246768</v>
      </c>
      <c r="D227" s="343" t="str">
        <f t="shared" si="8"/>
        <v>WiklinaA</v>
      </c>
      <c r="E227" s="344">
        <f t="shared" si="9"/>
        <v>1936.9377138246768</v>
      </c>
      <c r="G227" s="344"/>
    </row>
    <row r="228" spans="1:7" x14ac:dyDescent="0.3">
      <c r="A228" s="341" t="s">
        <v>464</v>
      </c>
      <c r="B228" s="342" t="s">
        <v>127</v>
      </c>
      <c r="C228" s="402">
        <v>1936.9377138246768</v>
      </c>
      <c r="D228" s="343" t="str">
        <f t="shared" si="8"/>
        <v>WiklinaB</v>
      </c>
      <c r="E228" s="344">
        <f t="shared" si="9"/>
        <v>1936.9377138246768</v>
      </c>
      <c r="G228" s="344"/>
    </row>
    <row r="229" spans="1:7" x14ac:dyDescent="0.3">
      <c r="A229" s="341" t="s">
        <v>464</v>
      </c>
      <c r="B229" s="342" t="s">
        <v>149</v>
      </c>
      <c r="C229" s="402">
        <v>1936.9377138246768</v>
      </c>
      <c r="D229" s="343" t="str">
        <f t="shared" si="8"/>
        <v>WiklinaC</v>
      </c>
      <c r="E229" s="344">
        <f t="shared" si="9"/>
        <v>1936.9377138246768</v>
      </c>
      <c r="G229" s="344"/>
    </row>
    <row r="230" spans="1:7" x14ac:dyDescent="0.3">
      <c r="A230" s="341" t="s">
        <v>464</v>
      </c>
      <c r="B230" s="342" t="s">
        <v>128</v>
      </c>
      <c r="C230" s="402">
        <v>1936.9377138246768</v>
      </c>
      <c r="D230" s="343" t="str">
        <f t="shared" si="8"/>
        <v>WiklinaD</v>
      </c>
      <c r="E230" s="344">
        <f t="shared" si="9"/>
        <v>1936.9377138246768</v>
      </c>
      <c r="G230" s="344"/>
    </row>
    <row r="231" spans="1:7" x14ac:dyDescent="0.3">
      <c r="A231" s="341" t="s">
        <v>256</v>
      </c>
      <c r="B231" s="342" t="s">
        <v>126</v>
      </c>
      <c r="C231" s="402">
        <v>1948.4</v>
      </c>
      <c r="D231" s="343" t="str">
        <f t="shared" si="8"/>
        <v>ZiemniakiA</v>
      </c>
      <c r="E231" s="344">
        <f t="shared" si="9"/>
        <v>1948.4</v>
      </c>
      <c r="G231" s="344"/>
    </row>
    <row r="232" spans="1:7" x14ac:dyDescent="0.3">
      <c r="A232" s="341" t="s">
        <v>256</v>
      </c>
      <c r="B232" s="342" t="s">
        <v>127</v>
      </c>
      <c r="C232" s="402">
        <v>1969.5</v>
      </c>
      <c r="D232" s="343" t="str">
        <f t="shared" si="8"/>
        <v>ZiemniakiB</v>
      </c>
      <c r="E232" s="344">
        <f t="shared" si="9"/>
        <v>1969.5</v>
      </c>
      <c r="G232" s="344"/>
    </row>
    <row r="233" spans="1:7" x14ac:dyDescent="0.3">
      <c r="A233" s="341" t="s">
        <v>256</v>
      </c>
      <c r="B233" s="342" t="s">
        <v>149</v>
      </c>
      <c r="C233" s="402">
        <v>1880.1</v>
      </c>
      <c r="D233" s="343" t="str">
        <f t="shared" si="8"/>
        <v>ZiemniakiC</v>
      </c>
      <c r="E233" s="344">
        <f t="shared" si="9"/>
        <v>1880.1</v>
      </c>
      <c r="G233" s="344"/>
    </row>
    <row r="234" spans="1:7" x14ac:dyDescent="0.3">
      <c r="A234" s="341" t="s">
        <v>256</v>
      </c>
      <c r="B234" s="342" t="s">
        <v>128</v>
      </c>
      <c r="C234" s="402">
        <v>1933</v>
      </c>
      <c r="D234" s="343" t="str">
        <f t="shared" si="8"/>
        <v>ZiemniakiD</v>
      </c>
      <c r="E234" s="344">
        <f t="shared" si="9"/>
        <v>1933</v>
      </c>
      <c r="G234" s="344"/>
    </row>
    <row r="235" spans="1:7" x14ac:dyDescent="0.3">
      <c r="A235" s="341" t="s">
        <v>258</v>
      </c>
      <c r="B235" s="342" t="s">
        <v>126</v>
      </c>
      <c r="C235" s="402">
        <v>1853.3</v>
      </c>
      <c r="D235" s="343" t="str">
        <f t="shared" si="8"/>
        <v>Ziemniaki sadzeniaki (kwalifikowane)A</v>
      </c>
      <c r="E235" s="344">
        <f t="shared" si="9"/>
        <v>1853.3</v>
      </c>
      <c r="G235" s="344"/>
    </row>
    <row r="236" spans="1:7" x14ac:dyDescent="0.3">
      <c r="A236" s="341" t="s">
        <v>258</v>
      </c>
      <c r="B236" s="342" t="s">
        <v>127</v>
      </c>
      <c r="C236" s="402">
        <v>1806.1</v>
      </c>
      <c r="D236" s="343" t="str">
        <f t="shared" si="8"/>
        <v>Ziemniaki sadzeniaki (kwalifikowane)B</v>
      </c>
      <c r="E236" s="344">
        <f t="shared" si="9"/>
        <v>1806.1</v>
      </c>
      <c r="G236" s="344"/>
    </row>
    <row r="237" spans="1:7" x14ac:dyDescent="0.3">
      <c r="A237" s="341" t="s">
        <v>258</v>
      </c>
      <c r="B237" s="342" t="s">
        <v>149</v>
      </c>
      <c r="C237" s="402">
        <v>1853.3</v>
      </c>
      <c r="D237" s="343" t="str">
        <f t="shared" si="8"/>
        <v>Ziemniaki sadzeniaki (kwalifikowane)C</v>
      </c>
      <c r="E237" s="344">
        <f t="shared" si="9"/>
        <v>1853.3</v>
      </c>
      <c r="G237" s="344"/>
    </row>
    <row r="238" spans="1:7" x14ac:dyDescent="0.3">
      <c r="A238" s="341" t="s">
        <v>258</v>
      </c>
      <c r="B238" s="342" t="s">
        <v>128</v>
      </c>
      <c r="C238" s="402">
        <v>1853.3</v>
      </c>
      <c r="D238" s="343" t="str">
        <f t="shared" si="8"/>
        <v>Ziemniaki sadzeniaki (kwalifikowane)D</v>
      </c>
      <c r="E238" s="344">
        <f t="shared" si="9"/>
        <v>1853.3</v>
      </c>
      <c r="G238" s="344"/>
    </row>
    <row r="239" spans="1:7" x14ac:dyDescent="0.3">
      <c r="A239" s="341" t="s">
        <v>260</v>
      </c>
      <c r="B239" s="342" t="s">
        <v>126</v>
      </c>
      <c r="C239" s="402">
        <v>1902.2</v>
      </c>
      <c r="D239" s="343" t="str">
        <f t="shared" si="8"/>
        <v>Ziemniaki jadalneA</v>
      </c>
      <c r="E239" s="344">
        <f t="shared" si="9"/>
        <v>1902.2</v>
      </c>
      <c r="G239" s="344"/>
    </row>
    <row r="240" spans="1:7" x14ac:dyDescent="0.3">
      <c r="A240" s="341" t="s">
        <v>260</v>
      </c>
      <c r="B240" s="342" t="s">
        <v>127</v>
      </c>
      <c r="C240" s="402">
        <v>1932</v>
      </c>
      <c r="D240" s="343" t="str">
        <f t="shared" si="8"/>
        <v>Ziemniaki jadalneB</v>
      </c>
      <c r="E240" s="344">
        <f t="shared" si="9"/>
        <v>1932</v>
      </c>
      <c r="G240" s="344"/>
    </row>
    <row r="241" spans="1:7" x14ac:dyDescent="0.3">
      <c r="A241" s="341" t="s">
        <v>260</v>
      </c>
      <c r="B241" s="342" t="s">
        <v>149</v>
      </c>
      <c r="C241" s="402">
        <v>1868.7</v>
      </c>
      <c r="D241" s="343" t="str">
        <f t="shared" si="8"/>
        <v>Ziemniaki jadalneC</v>
      </c>
      <c r="E241" s="344">
        <f t="shared" si="9"/>
        <v>1868.7</v>
      </c>
      <c r="G241" s="344"/>
    </row>
    <row r="242" spans="1:7" x14ac:dyDescent="0.3">
      <c r="A242" s="341" t="s">
        <v>260</v>
      </c>
      <c r="B242" s="342" t="s">
        <v>128</v>
      </c>
      <c r="C242" s="402">
        <v>1953.1</v>
      </c>
      <c r="D242" s="343" t="str">
        <f t="shared" si="8"/>
        <v>Ziemniaki jadalneD</v>
      </c>
      <c r="E242" s="344">
        <f t="shared" si="9"/>
        <v>1953.1</v>
      </c>
      <c r="G242" s="344"/>
    </row>
    <row r="243" spans="1:7" x14ac:dyDescent="0.3">
      <c r="A243" s="341" t="s">
        <v>262</v>
      </c>
      <c r="B243" s="342" t="s">
        <v>126</v>
      </c>
      <c r="C243" s="402">
        <v>2062.6</v>
      </c>
      <c r="D243" s="343" t="str">
        <f t="shared" si="8"/>
        <v>Ziemniaki skrobioweA</v>
      </c>
      <c r="E243" s="344">
        <f t="shared" si="9"/>
        <v>2062.6</v>
      </c>
      <c r="G243" s="344"/>
    </row>
    <row r="244" spans="1:7" x14ac:dyDescent="0.3">
      <c r="A244" s="341" t="s">
        <v>262</v>
      </c>
      <c r="B244" s="342" t="s">
        <v>127</v>
      </c>
      <c r="C244" s="402">
        <v>2053.9</v>
      </c>
      <c r="D244" s="343" t="str">
        <f t="shared" si="8"/>
        <v>Ziemniaki skrobioweB</v>
      </c>
      <c r="E244" s="344">
        <f t="shared" si="9"/>
        <v>2053.9</v>
      </c>
      <c r="G244" s="344"/>
    </row>
    <row r="245" spans="1:7" x14ac:dyDescent="0.3">
      <c r="A245" s="341" t="s">
        <v>262</v>
      </c>
      <c r="B245" s="342" t="s">
        <v>149</v>
      </c>
      <c r="C245" s="402">
        <v>1990.6</v>
      </c>
      <c r="D245" s="343" t="str">
        <f t="shared" si="8"/>
        <v>Ziemniaki skrobioweC</v>
      </c>
      <c r="E245" s="344">
        <f t="shared" si="9"/>
        <v>1990.6</v>
      </c>
      <c r="G245" s="344"/>
    </row>
    <row r="246" spans="1:7" x14ac:dyDescent="0.3">
      <c r="A246" s="341" t="s">
        <v>262</v>
      </c>
      <c r="B246" s="342" t="s">
        <v>128</v>
      </c>
      <c r="C246" s="402">
        <v>2041.5</v>
      </c>
      <c r="D246" s="343" t="str">
        <f t="shared" si="8"/>
        <v>Ziemniaki skrobioweD</v>
      </c>
      <c r="E246" s="344">
        <f t="shared" si="9"/>
        <v>2041.5</v>
      </c>
      <c r="G246" s="344"/>
    </row>
    <row r="247" spans="1:7" x14ac:dyDescent="0.3">
      <c r="A247" s="341" t="s">
        <v>465</v>
      </c>
      <c r="B247" s="342" t="s">
        <v>126</v>
      </c>
      <c r="C247" s="402">
        <v>2122.1999999999998</v>
      </c>
      <c r="D247" s="343" t="str">
        <f t="shared" si="8"/>
        <v>Ziemniaki pastewneA</v>
      </c>
      <c r="E247" s="344">
        <f t="shared" si="9"/>
        <v>2122.1999999999998</v>
      </c>
      <c r="G247" s="344"/>
    </row>
    <row r="248" spans="1:7" x14ac:dyDescent="0.3">
      <c r="A248" s="341" t="s">
        <v>465</v>
      </c>
      <c r="B248" s="342" t="s">
        <v>127</v>
      </c>
      <c r="C248" s="402">
        <v>2013.7</v>
      </c>
      <c r="D248" s="343" t="str">
        <f t="shared" si="8"/>
        <v>Ziemniaki pastewneB</v>
      </c>
      <c r="E248" s="344">
        <f t="shared" si="9"/>
        <v>2013.7</v>
      </c>
      <c r="G248" s="344"/>
    </row>
    <row r="249" spans="1:7" x14ac:dyDescent="0.3">
      <c r="A249" s="341" t="s">
        <v>465</v>
      </c>
      <c r="B249" s="342" t="s">
        <v>149</v>
      </c>
      <c r="C249" s="402">
        <v>2049.1999999999998</v>
      </c>
      <c r="D249" s="343" t="str">
        <f t="shared" si="8"/>
        <v>Ziemniaki pastewneC</v>
      </c>
      <c r="E249" s="344">
        <f t="shared" si="9"/>
        <v>2049.1999999999998</v>
      </c>
      <c r="G249" s="344"/>
    </row>
    <row r="250" spans="1:7" x14ac:dyDescent="0.3">
      <c r="A250" s="341" t="s">
        <v>465</v>
      </c>
      <c r="B250" s="342" t="s">
        <v>128</v>
      </c>
      <c r="C250" s="402">
        <v>2049.1999999999998</v>
      </c>
      <c r="D250" s="343" t="str">
        <f t="shared" si="8"/>
        <v>Ziemniaki pastewneD</v>
      </c>
      <c r="E250" s="344">
        <f t="shared" si="9"/>
        <v>2049.1999999999998</v>
      </c>
      <c r="G250" s="344"/>
    </row>
    <row r="251" spans="1:7" x14ac:dyDescent="0.3">
      <c r="A251" s="341" t="s">
        <v>265</v>
      </c>
      <c r="B251" s="342" t="s">
        <v>126</v>
      </c>
      <c r="C251" s="402">
        <v>1998.3</v>
      </c>
      <c r="D251" s="343" t="str">
        <f t="shared" si="8"/>
        <v>Ziemniaki ogólnoużytkoweA</v>
      </c>
      <c r="E251" s="344">
        <f t="shared" si="9"/>
        <v>1998.3</v>
      </c>
      <c r="G251" s="344"/>
    </row>
    <row r="252" spans="1:7" x14ac:dyDescent="0.3">
      <c r="A252" s="341" t="s">
        <v>265</v>
      </c>
      <c r="B252" s="342" t="s">
        <v>127</v>
      </c>
      <c r="C252" s="402">
        <v>1968.5</v>
      </c>
      <c r="D252" s="343" t="str">
        <f t="shared" si="8"/>
        <v>Ziemniaki ogólnoużytkoweB</v>
      </c>
      <c r="E252" s="344">
        <f t="shared" si="9"/>
        <v>1968.5</v>
      </c>
      <c r="G252" s="344"/>
    </row>
    <row r="253" spans="1:7" x14ac:dyDescent="0.3">
      <c r="A253" s="341" t="s">
        <v>265</v>
      </c>
      <c r="B253" s="342" t="s">
        <v>149</v>
      </c>
      <c r="C253" s="402">
        <v>1834.9</v>
      </c>
      <c r="D253" s="343" t="str">
        <f t="shared" si="8"/>
        <v>Ziemniaki ogólnoużytkoweC</v>
      </c>
      <c r="E253" s="344">
        <f t="shared" si="9"/>
        <v>1834.9</v>
      </c>
      <c r="G253" s="344"/>
    </row>
    <row r="254" spans="1:7" x14ac:dyDescent="0.3">
      <c r="A254" s="341" t="s">
        <v>265</v>
      </c>
      <c r="B254" s="342" t="s">
        <v>128</v>
      </c>
      <c r="C254" s="402">
        <v>1894.5</v>
      </c>
      <c r="D254" s="343" t="str">
        <f t="shared" si="8"/>
        <v>Ziemniaki ogólnoużytkoweD</v>
      </c>
      <c r="E254" s="344">
        <f t="shared" si="9"/>
        <v>1894.5</v>
      </c>
      <c r="G254" s="344"/>
    </row>
    <row r="255" spans="1:7" x14ac:dyDescent="0.3">
      <c r="A255" s="341" t="s">
        <v>267</v>
      </c>
      <c r="B255" s="342" t="s">
        <v>126</v>
      </c>
      <c r="C255" s="402">
        <v>622.78</v>
      </c>
      <c r="D255" s="343" t="str">
        <f t="shared" si="8"/>
        <v>Rośliny pastewne objętościowe na gruntach ornychA</v>
      </c>
      <c r="E255" s="344">
        <f t="shared" si="9"/>
        <v>622.78</v>
      </c>
      <c r="G255" s="344"/>
    </row>
    <row r="256" spans="1:7" x14ac:dyDescent="0.3">
      <c r="A256" s="341" t="s">
        <v>267</v>
      </c>
      <c r="B256" s="342" t="s">
        <v>127</v>
      </c>
      <c r="C256" s="402">
        <v>701.67</v>
      </c>
      <c r="D256" s="343" t="str">
        <f t="shared" si="8"/>
        <v>Rośliny pastewne objętościowe na gruntach ornychB</v>
      </c>
      <c r="E256" s="344">
        <f t="shared" si="9"/>
        <v>701.67</v>
      </c>
      <c r="G256" s="344"/>
    </row>
    <row r="257" spans="1:7" x14ac:dyDescent="0.3">
      <c r="A257" s="341" t="s">
        <v>267</v>
      </c>
      <c r="B257" s="342" t="s">
        <v>149</v>
      </c>
      <c r="C257" s="402">
        <v>718.18</v>
      </c>
      <c r="D257" s="343" t="str">
        <f t="shared" si="8"/>
        <v>Rośliny pastewne objętościowe na gruntach ornychC</v>
      </c>
      <c r="E257" s="344">
        <f t="shared" si="9"/>
        <v>718.18</v>
      </c>
      <c r="G257" s="344"/>
    </row>
    <row r="258" spans="1:7" x14ac:dyDescent="0.3">
      <c r="A258" s="341" t="s">
        <v>267</v>
      </c>
      <c r="B258" s="342" t="s">
        <v>128</v>
      </c>
      <c r="C258" s="402">
        <v>696.5</v>
      </c>
      <c r="D258" s="343" t="str">
        <f t="shared" si="8"/>
        <v>Rośliny pastewne objętościowe na gruntach ornychD</v>
      </c>
      <c r="E258" s="344">
        <f t="shared" si="9"/>
        <v>696.5</v>
      </c>
      <c r="G258" s="344"/>
    </row>
    <row r="259" spans="1:7" x14ac:dyDescent="0.3">
      <c r="A259" s="341" t="s">
        <v>269</v>
      </c>
      <c r="B259" s="342" t="s">
        <v>126</v>
      </c>
      <c r="C259" s="402">
        <v>680.07</v>
      </c>
      <c r="D259" s="343" t="str">
        <f t="shared" si="8"/>
        <v>Okopowe pastewne na paszeA</v>
      </c>
      <c r="E259" s="344">
        <f t="shared" si="9"/>
        <v>680.07</v>
      </c>
      <c r="G259" s="344"/>
    </row>
    <row r="260" spans="1:7" x14ac:dyDescent="0.3">
      <c r="A260" s="341" t="s">
        <v>269</v>
      </c>
      <c r="B260" s="342" t="s">
        <v>127</v>
      </c>
      <c r="C260" s="402">
        <v>810.45</v>
      </c>
      <c r="D260" s="343" t="str">
        <f t="shared" si="8"/>
        <v>Okopowe pastewne na paszeB</v>
      </c>
      <c r="E260" s="344">
        <f t="shared" si="9"/>
        <v>810.45</v>
      </c>
      <c r="G260" s="344"/>
    </row>
    <row r="261" spans="1:7" x14ac:dyDescent="0.3">
      <c r="A261" s="341" t="s">
        <v>269</v>
      </c>
      <c r="B261" s="342" t="s">
        <v>149</v>
      </c>
      <c r="C261" s="402">
        <v>583.54</v>
      </c>
      <c r="D261" s="343" t="str">
        <f t="shared" si="8"/>
        <v>Okopowe pastewne na paszeC</v>
      </c>
      <c r="E261" s="344">
        <f t="shared" si="9"/>
        <v>583.54</v>
      </c>
      <c r="G261" s="344"/>
    </row>
    <row r="262" spans="1:7" x14ac:dyDescent="0.3">
      <c r="A262" s="341" t="s">
        <v>269</v>
      </c>
      <c r="B262" s="342" t="s">
        <v>128</v>
      </c>
      <c r="C262" s="402">
        <v>714.58</v>
      </c>
      <c r="D262" s="343" t="str">
        <f t="shared" si="8"/>
        <v>Okopowe pastewne na paszeD</v>
      </c>
      <c r="E262" s="344">
        <f t="shared" si="9"/>
        <v>714.58</v>
      </c>
      <c r="G262" s="344"/>
    </row>
    <row r="263" spans="1:7" x14ac:dyDescent="0.3">
      <c r="A263" s="341" t="s">
        <v>271</v>
      </c>
      <c r="B263" s="342" t="s">
        <v>126</v>
      </c>
      <c r="C263" s="402">
        <v>744.09</v>
      </c>
      <c r="D263" s="343" t="str">
        <f t="shared" si="8"/>
        <v>Buraki pastewne na paszeA</v>
      </c>
      <c r="E263" s="344">
        <f t="shared" si="9"/>
        <v>744.09</v>
      </c>
      <c r="G263" s="344"/>
    </row>
    <row r="264" spans="1:7" x14ac:dyDescent="0.3">
      <c r="A264" s="341" t="s">
        <v>271</v>
      </c>
      <c r="B264" s="342" t="s">
        <v>127</v>
      </c>
      <c r="C264" s="402">
        <v>840.96</v>
      </c>
      <c r="D264" s="343" t="str">
        <f t="shared" ref="D264:D327" si="10">A264&amp;B264</f>
        <v>Buraki pastewne na paszeB</v>
      </c>
      <c r="E264" s="344">
        <f t="shared" si="9"/>
        <v>840.96</v>
      </c>
      <c r="G264" s="344"/>
    </row>
    <row r="265" spans="1:7" x14ac:dyDescent="0.3">
      <c r="A265" s="341" t="s">
        <v>271</v>
      </c>
      <c r="B265" s="342" t="s">
        <v>149</v>
      </c>
      <c r="C265" s="402">
        <v>828.79</v>
      </c>
      <c r="D265" s="343" t="str">
        <f t="shared" si="10"/>
        <v>Buraki pastewne na paszeC</v>
      </c>
      <c r="E265" s="344">
        <f t="shared" si="9"/>
        <v>828.79</v>
      </c>
      <c r="G265" s="344"/>
    </row>
    <row r="266" spans="1:7" x14ac:dyDescent="0.3">
      <c r="A266" s="341" t="s">
        <v>271</v>
      </c>
      <c r="B266" s="342" t="s">
        <v>128</v>
      </c>
      <c r="C266" s="402">
        <v>841.96</v>
      </c>
      <c r="D266" s="343" t="str">
        <f t="shared" si="10"/>
        <v>Buraki pastewne na paszeD</v>
      </c>
      <c r="E266" s="344">
        <f t="shared" si="9"/>
        <v>841.96</v>
      </c>
      <c r="G266" s="344"/>
    </row>
    <row r="267" spans="1:7" x14ac:dyDescent="0.3">
      <c r="A267" s="341" t="s">
        <v>273</v>
      </c>
      <c r="B267" s="342" t="s">
        <v>126</v>
      </c>
      <c r="C267" s="402">
        <v>415.16</v>
      </c>
      <c r="D267" s="343" t="str">
        <f t="shared" si="10"/>
        <v>Brukiew pastewna na paszeA</v>
      </c>
      <c r="E267" s="344">
        <f t="shared" si="9"/>
        <v>415.16</v>
      </c>
      <c r="G267" s="344"/>
    </row>
    <row r="268" spans="1:7" x14ac:dyDescent="0.3">
      <c r="A268" s="341" t="s">
        <v>273</v>
      </c>
      <c r="B268" s="342" t="s">
        <v>127</v>
      </c>
      <c r="C268" s="402">
        <v>415.16</v>
      </c>
      <c r="D268" s="343" t="str">
        <f t="shared" si="10"/>
        <v>Brukiew pastewna na paszeB</v>
      </c>
      <c r="E268" s="344">
        <f t="shared" si="9"/>
        <v>415.16</v>
      </c>
      <c r="G268" s="344"/>
    </row>
    <row r="269" spans="1:7" x14ac:dyDescent="0.3">
      <c r="A269" s="341" t="s">
        <v>273</v>
      </c>
      <c r="B269" s="342" t="s">
        <v>149</v>
      </c>
      <c r="C269" s="402">
        <v>415.16</v>
      </c>
      <c r="D269" s="343" t="str">
        <f t="shared" si="10"/>
        <v>Brukiew pastewna na paszeC</v>
      </c>
      <c r="E269" s="344">
        <f t="shared" si="9"/>
        <v>415.16</v>
      </c>
      <c r="G269" s="344"/>
    </row>
    <row r="270" spans="1:7" x14ac:dyDescent="0.3">
      <c r="A270" s="341" t="s">
        <v>273</v>
      </c>
      <c r="B270" s="342" t="s">
        <v>128</v>
      </c>
      <c r="C270" s="402">
        <v>415.16</v>
      </c>
      <c r="D270" s="343" t="str">
        <f t="shared" si="10"/>
        <v>Brukiew pastewna na paszeD</v>
      </c>
      <c r="E270" s="344">
        <f t="shared" si="9"/>
        <v>415.16</v>
      </c>
      <c r="G270" s="344"/>
    </row>
    <row r="271" spans="1:7" x14ac:dyDescent="0.3">
      <c r="A271" s="341" t="s">
        <v>275</v>
      </c>
      <c r="B271" s="342" t="s">
        <v>126</v>
      </c>
      <c r="C271" s="402">
        <v>2580.4</v>
      </c>
      <c r="D271" s="343" t="str">
        <f t="shared" si="10"/>
        <v>Marchew pastewna na paszeA</v>
      </c>
      <c r="E271" s="344">
        <f t="shared" si="9"/>
        <v>2580.4</v>
      </c>
      <c r="G271" s="344"/>
    </row>
    <row r="272" spans="1:7" x14ac:dyDescent="0.3">
      <c r="A272" s="341" t="s">
        <v>275</v>
      </c>
      <c r="B272" s="342" t="s">
        <v>127</v>
      </c>
      <c r="C272" s="402">
        <v>2580.4</v>
      </c>
      <c r="D272" s="343" t="str">
        <f t="shared" si="10"/>
        <v>Marchew pastewna na paszeB</v>
      </c>
      <c r="E272" s="344">
        <f t="shared" si="9"/>
        <v>2580.4</v>
      </c>
      <c r="G272" s="344"/>
    </row>
    <row r="273" spans="1:7" x14ac:dyDescent="0.3">
      <c r="A273" s="341" t="s">
        <v>275</v>
      </c>
      <c r="B273" s="342" t="s">
        <v>149</v>
      </c>
      <c r="C273" s="402">
        <v>2439.4</v>
      </c>
      <c r="D273" s="343" t="str">
        <f t="shared" si="10"/>
        <v>Marchew pastewna na paszeC</v>
      </c>
      <c r="E273" s="344">
        <f t="shared" si="9"/>
        <v>2439.4</v>
      </c>
      <c r="G273" s="344"/>
    </row>
    <row r="274" spans="1:7" x14ac:dyDescent="0.3">
      <c r="A274" s="341" t="s">
        <v>275</v>
      </c>
      <c r="B274" s="342" t="s">
        <v>128</v>
      </c>
      <c r="C274" s="402">
        <v>2580.4</v>
      </c>
      <c r="D274" s="343" t="str">
        <f t="shared" si="10"/>
        <v>Marchew pastewna na paszeD</v>
      </c>
      <c r="E274" s="344">
        <f t="shared" si="9"/>
        <v>2580.4</v>
      </c>
      <c r="G274" s="344"/>
    </row>
    <row r="275" spans="1:7" x14ac:dyDescent="0.3">
      <c r="A275" s="341" t="s">
        <v>277</v>
      </c>
      <c r="B275" s="342" t="s">
        <v>126</v>
      </c>
      <c r="C275" s="402">
        <v>569.1863251500007</v>
      </c>
      <c r="D275" s="343" t="str">
        <f t="shared" si="10"/>
        <v>Dynia pastewna na paszeA</v>
      </c>
      <c r="E275" s="344">
        <f t="shared" si="9"/>
        <v>569.1863251500007</v>
      </c>
      <c r="G275" s="344"/>
    </row>
    <row r="276" spans="1:7" x14ac:dyDescent="0.3">
      <c r="A276" s="341" t="s">
        <v>277</v>
      </c>
      <c r="B276" s="342" t="s">
        <v>127</v>
      </c>
      <c r="C276" s="402">
        <v>502.03454849801852</v>
      </c>
      <c r="D276" s="343" t="str">
        <f t="shared" si="10"/>
        <v>Dynia pastewna na paszeB</v>
      </c>
      <c r="E276" s="344">
        <f t="shared" si="9"/>
        <v>502.03454849801852</v>
      </c>
      <c r="G276" s="344"/>
    </row>
    <row r="277" spans="1:7" x14ac:dyDescent="0.3">
      <c r="A277" s="341" t="s">
        <v>277</v>
      </c>
      <c r="B277" s="342" t="s">
        <v>149</v>
      </c>
      <c r="C277" s="402">
        <v>619.06156020238348</v>
      </c>
      <c r="D277" s="343" t="str">
        <f t="shared" si="10"/>
        <v>Dynia pastewna na paszeC</v>
      </c>
      <c r="E277" s="344">
        <f t="shared" si="9"/>
        <v>619.06156020238348</v>
      </c>
      <c r="G277" s="344"/>
    </row>
    <row r="278" spans="1:7" x14ac:dyDescent="0.3">
      <c r="A278" s="341" t="s">
        <v>277</v>
      </c>
      <c r="B278" s="342" t="s">
        <v>128</v>
      </c>
      <c r="C278" s="402">
        <v>643.10725068732631</v>
      </c>
      <c r="D278" s="343" t="str">
        <f t="shared" si="10"/>
        <v>Dynia pastewna na paszeD</v>
      </c>
      <c r="E278" s="344">
        <f t="shared" si="9"/>
        <v>643.10725068732631</v>
      </c>
      <c r="G278" s="344"/>
    </row>
    <row r="279" spans="1:7" x14ac:dyDescent="0.3">
      <c r="A279" s="341" t="s">
        <v>706</v>
      </c>
      <c r="B279" s="342" t="s">
        <v>126</v>
      </c>
      <c r="C279" s="402">
        <v>674.9457011409097</v>
      </c>
      <c r="D279" s="343" t="str">
        <f t="shared" si="10"/>
        <v>Pozostałe okopowe pastewne na paszeA</v>
      </c>
      <c r="E279" s="344">
        <f t="shared" si="9"/>
        <v>674.9457011409097</v>
      </c>
      <c r="G279" s="344"/>
    </row>
    <row r="280" spans="1:7" x14ac:dyDescent="0.3">
      <c r="A280" s="341" t="s">
        <v>706</v>
      </c>
      <c r="B280" s="342" t="s">
        <v>127</v>
      </c>
      <c r="C280" s="402">
        <v>674.9457011409097</v>
      </c>
      <c r="D280" s="343" t="str">
        <f t="shared" si="10"/>
        <v>Pozostałe okopowe pastewne na paszeB</v>
      </c>
      <c r="E280" s="344">
        <f t="shared" si="9"/>
        <v>674.9457011409097</v>
      </c>
      <c r="G280" s="344"/>
    </row>
    <row r="281" spans="1:7" x14ac:dyDescent="0.3">
      <c r="A281" s="341" t="s">
        <v>706</v>
      </c>
      <c r="B281" s="342" t="s">
        <v>149</v>
      </c>
      <c r="C281" s="402">
        <v>674.9457011409097</v>
      </c>
      <c r="D281" s="343" t="str">
        <f t="shared" si="10"/>
        <v>Pozostałe okopowe pastewne na paszeC</v>
      </c>
      <c r="E281" s="344">
        <f t="shared" si="9"/>
        <v>674.9457011409097</v>
      </c>
      <c r="G281" s="344"/>
    </row>
    <row r="282" spans="1:7" x14ac:dyDescent="0.3">
      <c r="A282" s="341" t="s">
        <v>706</v>
      </c>
      <c r="B282" s="342" t="s">
        <v>128</v>
      </c>
      <c r="C282" s="402">
        <v>674.9457011409097</v>
      </c>
      <c r="D282" s="343" t="str">
        <f t="shared" si="10"/>
        <v>Pozostałe okopowe pastewne na paszeD</v>
      </c>
      <c r="E282" s="344">
        <f t="shared" si="9"/>
        <v>674.9457011409097</v>
      </c>
      <c r="G282" s="344"/>
    </row>
    <row r="283" spans="1:7" x14ac:dyDescent="0.3">
      <c r="A283" s="341" t="s">
        <v>279</v>
      </c>
      <c r="B283" s="342" t="s">
        <v>126</v>
      </c>
      <c r="C283" s="402">
        <v>773.22</v>
      </c>
      <c r="D283" s="343" t="str">
        <f t="shared" si="10"/>
        <v>Kukurydza pastewna na zielonkęA</v>
      </c>
      <c r="E283" s="344">
        <f t="shared" ref="E283:E342" si="11">C283</f>
        <v>773.22</v>
      </c>
      <c r="G283" s="344"/>
    </row>
    <row r="284" spans="1:7" x14ac:dyDescent="0.3">
      <c r="A284" s="341" t="s">
        <v>279</v>
      </c>
      <c r="B284" s="342" t="s">
        <v>127</v>
      </c>
      <c r="C284" s="402">
        <v>778.39</v>
      </c>
      <c r="D284" s="343" t="str">
        <f t="shared" si="10"/>
        <v>Kukurydza pastewna na zielonkęB</v>
      </c>
      <c r="E284" s="344">
        <f t="shared" si="11"/>
        <v>778.39</v>
      </c>
      <c r="G284" s="344"/>
    </row>
    <row r="285" spans="1:7" x14ac:dyDescent="0.3">
      <c r="A285" s="341" t="s">
        <v>279</v>
      </c>
      <c r="B285" s="342" t="s">
        <v>149</v>
      </c>
      <c r="C285" s="402">
        <v>841.77</v>
      </c>
      <c r="D285" s="343" t="str">
        <f t="shared" si="10"/>
        <v>Kukurydza pastewna na zielonkęC</v>
      </c>
      <c r="E285" s="344">
        <f t="shared" si="11"/>
        <v>841.77</v>
      </c>
      <c r="G285" s="344"/>
    </row>
    <row r="286" spans="1:7" x14ac:dyDescent="0.3">
      <c r="A286" s="341" t="s">
        <v>279</v>
      </c>
      <c r="B286" s="342" t="s">
        <v>128</v>
      </c>
      <c r="C286" s="402">
        <v>887.47</v>
      </c>
      <c r="D286" s="343" t="str">
        <f t="shared" si="10"/>
        <v>Kukurydza pastewna na zielonkęD</v>
      </c>
      <c r="E286" s="344">
        <f t="shared" si="11"/>
        <v>887.47</v>
      </c>
      <c r="G286" s="344"/>
    </row>
    <row r="287" spans="1:7" x14ac:dyDescent="0.3">
      <c r="A287" s="341" t="s">
        <v>281</v>
      </c>
      <c r="B287" s="342" t="s">
        <v>126</v>
      </c>
      <c r="C287" s="402">
        <v>580.63</v>
      </c>
      <c r="D287" s="343" t="str">
        <f t="shared" si="10"/>
        <v>Zboża i mieszanki zbóż z innymi roślinami na zielonkęA</v>
      </c>
      <c r="E287" s="344">
        <f t="shared" si="11"/>
        <v>580.63</v>
      </c>
      <c r="G287" s="344"/>
    </row>
    <row r="288" spans="1:7" x14ac:dyDescent="0.3">
      <c r="A288" s="341" t="s">
        <v>281</v>
      </c>
      <c r="B288" s="342" t="s">
        <v>127</v>
      </c>
      <c r="C288" s="402">
        <v>605.82000000000005</v>
      </c>
      <c r="D288" s="343" t="str">
        <f t="shared" si="10"/>
        <v>Zboża i mieszanki zbóż z innymi roślinami na zielonkęB</v>
      </c>
      <c r="E288" s="344">
        <f t="shared" si="11"/>
        <v>605.82000000000005</v>
      </c>
      <c r="G288" s="344"/>
    </row>
    <row r="289" spans="1:7" x14ac:dyDescent="0.3">
      <c r="A289" s="341" t="s">
        <v>281</v>
      </c>
      <c r="B289" s="342" t="s">
        <v>149</v>
      </c>
      <c r="C289" s="402">
        <v>564.95000000000005</v>
      </c>
      <c r="D289" s="343" t="str">
        <f t="shared" si="10"/>
        <v>Zboża i mieszanki zbóż z innymi roślinami na zielonkęC</v>
      </c>
      <c r="E289" s="344">
        <f t="shared" si="11"/>
        <v>564.95000000000005</v>
      </c>
      <c r="G289" s="344"/>
    </row>
    <row r="290" spans="1:7" x14ac:dyDescent="0.3">
      <c r="A290" s="341" t="s">
        <v>281</v>
      </c>
      <c r="B290" s="342" t="s">
        <v>128</v>
      </c>
      <c r="C290" s="402">
        <v>545.92999999999995</v>
      </c>
      <c r="D290" s="343" t="str">
        <f t="shared" si="10"/>
        <v>Zboża i mieszanki zbóż z innymi roślinami na zielonkęD</v>
      </c>
      <c r="E290" s="344">
        <f t="shared" si="11"/>
        <v>545.92999999999995</v>
      </c>
      <c r="G290" s="344"/>
    </row>
    <row r="291" spans="1:7" x14ac:dyDescent="0.3">
      <c r="A291" s="341" t="s">
        <v>662</v>
      </c>
      <c r="B291" s="342" t="s">
        <v>126</v>
      </c>
      <c r="C291" s="402">
        <v>973</v>
      </c>
      <c r="D291" s="343" t="str">
        <f t="shared" si="10"/>
        <v>Trawy w uprawie polowej na zielonkę (UZ)A</v>
      </c>
      <c r="E291" s="344">
        <f t="shared" si="11"/>
        <v>973</v>
      </c>
      <c r="G291" s="344"/>
    </row>
    <row r="292" spans="1:7" x14ac:dyDescent="0.3">
      <c r="A292" s="341" t="s">
        <v>662</v>
      </c>
      <c r="B292" s="342" t="s">
        <v>127</v>
      </c>
      <c r="C292" s="402">
        <v>1083</v>
      </c>
      <c r="D292" s="343" t="str">
        <f t="shared" si="10"/>
        <v>Trawy w uprawie polowej na zielonkę (UZ)B</v>
      </c>
      <c r="E292" s="344">
        <f t="shared" si="11"/>
        <v>1083</v>
      </c>
      <c r="G292" s="344"/>
    </row>
    <row r="293" spans="1:7" x14ac:dyDescent="0.3">
      <c r="A293" s="341" t="s">
        <v>662</v>
      </c>
      <c r="B293" s="342" t="s">
        <v>149</v>
      </c>
      <c r="C293" s="402">
        <v>1235</v>
      </c>
      <c r="D293" s="343" t="str">
        <f t="shared" si="10"/>
        <v>Trawy w uprawie polowej na zielonkę (UZ)C</v>
      </c>
      <c r="E293" s="344">
        <f t="shared" si="11"/>
        <v>1235</v>
      </c>
      <c r="G293" s="344"/>
    </row>
    <row r="294" spans="1:7" x14ac:dyDescent="0.3">
      <c r="A294" s="341" t="s">
        <v>662</v>
      </c>
      <c r="B294" s="342" t="s">
        <v>128</v>
      </c>
      <c r="C294" s="402">
        <v>1193</v>
      </c>
      <c r="D294" s="343" t="str">
        <f t="shared" si="10"/>
        <v>Trawy w uprawie polowej na zielonkę (UZ)D</v>
      </c>
      <c r="E294" s="344">
        <f t="shared" si="11"/>
        <v>1193</v>
      </c>
      <c r="G294" s="344"/>
    </row>
    <row r="295" spans="1:7" x14ac:dyDescent="0.3">
      <c r="A295" s="341" t="s">
        <v>284</v>
      </c>
      <c r="B295" s="342" t="s">
        <v>126</v>
      </c>
      <c r="C295" s="402">
        <v>407.86</v>
      </c>
      <c r="D295" s="343" t="str">
        <f t="shared" si="10"/>
        <v>Strączkowe na zielonkęA</v>
      </c>
      <c r="E295" s="344">
        <f t="shared" si="11"/>
        <v>407.86</v>
      </c>
      <c r="G295" s="344"/>
    </row>
    <row r="296" spans="1:7" x14ac:dyDescent="0.3">
      <c r="A296" s="341" t="s">
        <v>284</v>
      </c>
      <c r="B296" s="342" t="s">
        <v>127</v>
      </c>
      <c r="C296" s="402">
        <v>442.13</v>
      </c>
      <c r="D296" s="343" t="str">
        <f t="shared" si="10"/>
        <v>Strączkowe na zielonkęB</v>
      </c>
      <c r="E296" s="344">
        <f t="shared" si="11"/>
        <v>442.13</v>
      </c>
      <c r="G296" s="344"/>
    </row>
    <row r="297" spans="1:7" x14ac:dyDescent="0.3">
      <c r="A297" s="341" t="s">
        <v>284</v>
      </c>
      <c r="B297" s="342" t="s">
        <v>149</v>
      </c>
      <c r="C297" s="402">
        <v>419.56</v>
      </c>
      <c r="D297" s="343" t="str">
        <f t="shared" si="10"/>
        <v>Strączkowe na zielonkęC</v>
      </c>
      <c r="E297" s="344">
        <f t="shared" si="11"/>
        <v>419.56</v>
      </c>
      <c r="G297" s="344"/>
    </row>
    <row r="298" spans="1:7" x14ac:dyDescent="0.3">
      <c r="A298" s="341" t="s">
        <v>284</v>
      </c>
      <c r="B298" s="342" t="s">
        <v>128</v>
      </c>
      <c r="C298" s="402">
        <v>519.69000000000005</v>
      </c>
      <c r="D298" s="343" t="str">
        <f t="shared" si="10"/>
        <v>Strączkowe na zielonkęD</v>
      </c>
      <c r="E298" s="344">
        <f t="shared" si="11"/>
        <v>519.69000000000005</v>
      </c>
      <c r="G298" s="344"/>
    </row>
    <row r="299" spans="1:7" x14ac:dyDescent="0.3">
      <c r="A299" s="165" t="s">
        <v>663</v>
      </c>
      <c r="B299" s="342" t="s">
        <v>126</v>
      </c>
      <c r="C299" s="402">
        <v>1020</v>
      </c>
      <c r="D299" s="343" t="str">
        <f t="shared" si="10"/>
        <v>Motylkowe drobnonasienne na zielonkę (UZ)A</v>
      </c>
      <c r="E299" s="344">
        <f t="shared" si="11"/>
        <v>1020</v>
      </c>
      <c r="G299" s="344"/>
    </row>
    <row r="300" spans="1:7" x14ac:dyDescent="0.3">
      <c r="A300" s="165" t="s">
        <v>663</v>
      </c>
      <c r="B300" s="342" t="s">
        <v>127</v>
      </c>
      <c r="C300" s="402">
        <v>1174</v>
      </c>
      <c r="D300" s="343" t="str">
        <f t="shared" si="10"/>
        <v>Motylkowe drobnonasienne na zielonkę (UZ)B</v>
      </c>
      <c r="E300" s="344">
        <f t="shared" si="11"/>
        <v>1174</v>
      </c>
      <c r="G300" s="344"/>
    </row>
    <row r="301" spans="1:7" x14ac:dyDescent="0.3">
      <c r="A301" s="165" t="s">
        <v>663</v>
      </c>
      <c r="B301" s="342" t="s">
        <v>149</v>
      </c>
      <c r="C301" s="402">
        <v>1292</v>
      </c>
      <c r="D301" s="343" t="str">
        <f t="shared" si="10"/>
        <v>Motylkowe drobnonasienne na zielonkę (UZ)C</v>
      </c>
      <c r="E301" s="344">
        <f t="shared" si="11"/>
        <v>1292</v>
      </c>
      <c r="G301" s="344"/>
    </row>
    <row r="302" spans="1:7" x14ac:dyDescent="0.3">
      <c r="A302" s="165" t="s">
        <v>663</v>
      </c>
      <c r="B302" s="342" t="s">
        <v>128</v>
      </c>
      <c r="C302" s="402">
        <v>1475</v>
      </c>
      <c r="D302" s="343" t="str">
        <f t="shared" si="10"/>
        <v>Motylkowe drobnonasienne na zielonkę (UZ)D</v>
      </c>
      <c r="E302" s="344">
        <f t="shared" si="11"/>
        <v>1475</v>
      </c>
      <c r="G302" s="344"/>
    </row>
    <row r="303" spans="1:7" x14ac:dyDescent="0.3">
      <c r="A303" s="165" t="s">
        <v>664</v>
      </c>
      <c r="B303" s="342" t="s">
        <v>126</v>
      </c>
      <c r="C303" s="402">
        <v>1015</v>
      </c>
      <c r="D303" s="343" t="str">
        <f t="shared" si="10"/>
        <v>Mieszanki motylkowych z trawami (UZ)A</v>
      </c>
      <c r="E303" s="344">
        <f t="shared" si="11"/>
        <v>1015</v>
      </c>
      <c r="G303" s="344"/>
    </row>
    <row r="304" spans="1:7" x14ac:dyDescent="0.3">
      <c r="A304" s="165" t="s">
        <v>664</v>
      </c>
      <c r="B304" s="342" t="s">
        <v>127</v>
      </c>
      <c r="C304" s="402">
        <v>1093</v>
      </c>
      <c r="D304" s="343" t="str">
        <f t="shared" si="10"/>
        <v>Mieszanki motylkowych z trawami (UZ)B</v>
      </c>
      <c r="E304" s="344">
        <f t="shared" si="11"/>
        <v>1093</v>
      </c>
      <c r="G304" s="344"/>
    </row>
    <row r="305" spans="1:7" x14ac:dyDescent="0.3">
      <c r="A305" s="165" t="s">
        <v>664</v>
      </c>
      <c r="B305" s="342" t="s">
        <v>149</v>
      </c>
      <c r="C305" s="402">
        <v>1406</v>
      </c>
      <c r="D305" s="343" t="str">
        <f t="shared" si="10"/>
        <v>Mieszanki motylkowych z trawami (UZ)C</v>
      </c>
      <c r="E305" s="344">
        <f t="shared" si="11"/>
        <v>1406</v>
      </c>
      <c r="G305" s="344"/>
    </row>
    <row r="306" spans="1:7" x14ac:dyDescent="0.3">
      <c r="A306" s="165" t="s">
        <v>664</v>
      </c>
      <c r="B306" s="342" t="s">
        <v>128</v>
      </c>
      <c r="C306" s="402">
        <v>1184</v>
      </c>
      <c r="D306" s="343" t="str">
        <f t="shared" si="10"/>
        <v>Mieszanki motylkowych z trawami (UZ)D</v>
      </c>
      <c r="E306" s="344">
        <f t="shared" si="11"/>
        <v>1184</v>
      </c>
      <c r="G306" s="344"/>
    </row>
    <row r="307" spans="1:7" x14ac:dyDescent="0.3">
      <c r="A307" s="341" t="s">
        <v>288</v>
      </c>
      <c r="B307" s="342" t="s">
        <v>126</v>
      </c>
      <c r="C307" s="402">
        <v>793</v>
      </c>
      <c r="D307" s="343" t="str">
        <f t="shared" si="10"/>
        <v>Pozostałe polowe uprawy pastewne na zielonkęA</v>
      </c>
      <c r="E307" s="344">
        <f t="shared" si="11"/>
        <v>793</v>
      </c>
      <c r="G307" s="344"/>
    </row>
    <row r="308" spans="1:7" x14ac:dyDescent="0.3">
      <c r="A308" s="341" t="s">
        <v>288</v>
      </c>
      <c r="B308" s="342" t="s">
        <v>127</v>
      </c>
      <c r="C308" s="402">
        <v>768</v>
      </c>
      <c r="D308" s="343" t="str">
        <f t="shared" si="10"/>
        <v>Pozostałe polowe uprawy pastewne na zielonkęB</v>
      </c>
      <c r="E308" s="344">
        <f t="shared" si="11"/>
        <v>768</v>
      </c>
      <c r="G308" s="344"/>
    </row>
    <row r="309" spans="1:7" x14ac:dyDescent="0.3">
      <c r="A309" s="341" t="s">
        <v>288</v>
      </c>
      <c r="B309" s="342" t="s">
        <v>149</v>
      </c>
      <c r="C309" s="402">
        <v>822</v>
      </c>
      <c r="D309" s="343" t="str">
        <f t="shared" si="10"/>
        <v>Pozostałe polowe uprawy pastewne na zielonkęC</v>
      </c>
      <c r="E309" s="344">
        <f t="shared" si="11"/>
        <v>822</v>
      </c>
      <c r="G309" s="344"/>
    </row>
    <row r="310" spans="1:7" x14ac:dyDescent="0.3">
      <c r="A310" s="341" t="s">
        <v>288</v>
      </c>
      <c r="B310" s="342" t="s">
        <v>128</v>
      </c>
      <c r="C310" s="402">
        <v>799</v>
      </c>
      <c r="D310" s="343" t="str">
        <f t="shared" si="10"/>
        <v>Pozostałe polowe uprawy pastewne na zielonkęD</v>
      </c>
      <c r="E310" s="344">
        <f t="shared" si="11"/>
        <v>799</v>
      </c>
      <c r="G310" s="344"/>
    </row>
    <row r="311" spans="1:7" x14ac:dyDescent="0.3">
      <c r="A311" s="165" t="s">
        <v>660</v>
      </c>
      <c r="B311" s="342" t="s">
        <v>126</v>
      </c>
      <c r="C311" s="402">
        <v>980</v>
      </c>
      <c r="D311" s="343" t="str">
        <f t="shared" si="10"/>
        <v>Rośliny pastewne objętościowe z użytków zielonych (uprawa lub zielonka) (UZ)A</v>
      </c>
      <c r="E311" s="344">
        <f t="shared" si="11"/>
        <v>980</v>
      </c>
      <c r="G311" s="344"/>
    </row>
    <row r="312" spans="1:7" x14ac:dyDescent="0.3">
      <c r="A312" s="165" t="s">
        <v>660</v>
      </c>
      <c r="B312" s="342" t="s">
        <v>127</v>
      </c>
      <c r="C312" s="402">
        <v>1051</v>
      </c>
      <c r="D312" s="343" t="str">
        <f t="shared" si="10"/>
        <v>Rośliny pastewne objętościowe z użytków zielonych (uprawa lub zielonka) (UZ)B</v>
      </c>
      <c r="E312" s="344">
        <f t="shared" si="11"/>
        <v>1051</v>
      </c>
      <c r="G312" s="344"/>
    </row>
    <row r="313" spans="1:7" x14ac:dyDescent="0.3">
      <c r="A313" s="165" t="s">
        <v>660</v>
      </c>
      <c r="B313" s="342" t="s">
        <v>149</v>
      </c>
      <c r="C313" s="402">
        <v>1180</v>
      </c>
      <c r="D313" s="343" t="str">
        <f t="shared" si="10"/>
        <v>Rośliny pastewne objętościowe z użytków zielonych (uprawa lub zielonka) (UZ)C</v>
      </c>
      <c r="E313" s="344">
        <f t="shared" si="11"/>
        <v>1180</v>
      </c>
      <c r="G313" s="344"/>
    </row>
    <row r="314" spans="1:7" x14ac:dyDescent="0.3">
      <c r="A314" s="165" t="s">
        <v>660</v>
      </c>
      <c r="B314" s="342" t="s">
        <v>128</v>
      </c>
      <c r="C314" s="402">
        <v>1175</v>
      </c>
      <c r="D314" s="343" t="str">
        <f t="shared" si="10"/>
        <v>Rośliny pastewne objętościowe z użytków zielonych (uprawa lub zielonka) (UZ)D</v>
      </c>
      <c r="E314" s="344">
        <f t="shared" si="11"/>
        <v>1175</v>
      </c>
      <c r="G314" s="344"/>
    </row>
    <row r="315" spans="1:7" x14ac:dyDescent="0.3">
      <c r="A315" s="165" t="s">
        <v>661</v>
      </c>
      <c r="B315" s="342" t="s">
        <v>126</v>
      </c>
      <c r="C315" s="402">
        <v>974</v>
      </c>
      <c r="D315" s="343" t="str">
        <f t="shared" si="10"/>
        <v>Rośliny pastewne objętościowe z łąk - zielonka (UZ)A</v>
      </c>
      <c r="E315" s="344">
        <f t="shared" si="11"/>
        <v>974</v>
      </c>
      <c r="G315" s="344"/>
    </row>
    <row r="316" spans="1:7" x14ac:dyDescent="0.3">
      <c r="A316" s="165" t="s">
        <v>661</v>
      </c>
      <c r="B316" s="342" t="s">
        <v>127</v>
      </c>
      <c r="C316" s="402">
        <v>1059</v>
      </c>
      <c r="D316" s="343" t="str">
        <f t="shared" si="10"/>
        <v>Rośliny pastewne objętościowe z łąk - zielonka (UZ)B</v>
      </c>
      <c r="E316" s="344">
        <f t="shared" si="11"/>
        <v>1059</v>
      </c>
      <c r="G316" s="344"/>
    </row>
    <row r="317" spans="1:7" x14ac:dyDescent="0.3">
      <c r="A317" s="165" t="s">
        <v>661</v>
      </c>
      <c r="B317" s="342" t="s">
        <v>149</v>
      </c>
      <c r="C317" s="402">
        <v>1178</v>
      </c>
      <c r="D317" s="343" t="str">
        <f t="shared" si="10"/>
        <v>Rośliny pastewne objętościowe z łąk - zielonka (UZ)C</v>
      </c>
      <c r="E317" s="344">
        <f t="shared" si="11"/>
        <v>1178</v>
      </c>
      <c r="G317" s="344"/>
    </row>
    <row r="318" spans="1:7" x14ac:dyDescent="0.3">
      <c r="A318" s="165" t="s">
        <v>661</v>
      </c>
      <c r="B318" s="342" t="s">
        <v>128</v>
      </c>
      <c r="C318" s="402">
        <v>1212</v>
      </c>
      <c r="D318" s="343" t="str">
        <f t="shared" si="10"/>
        <v>Rośliny pastewne objętościowe z łąk - zielonka (UZ)D</v>
      </c>
      <c r="E318" s="344">
        <f t="shared" si="11"/>
        <v>1212</v>
      </c>
      <c r="G318" s="344"/>
    </row>
    <row r="319" spans="1:7" x14ac:dyDescent="0.3">
      <c r="A319" s="165" t="s">
        <v>665</v>
      </c>
      <c r="B319" s="342" t="s">
        <v>126</v>
      </c>
      <c r="C319" s="402">
        <v>0</v>
      </c>
      <c r="D319" s="343" t="str">
        <f t="shared" si="10"/>
        <v>Rośliny pastewne objętościowe z pastwisk (UZ)A</v>
      </c>
      <c r="E319" s="344">
        <f t="shared" si="11"/>
        <v>0</v>
      </c>
      <c r="G319" s="344"/>
    </row>
    <row r="320" spans="1:7" x14ac:dyDescent="0.3">
      <c r="A320" s="165" t="s">
        <v>665</v>
      </c>
      <c r="B320" s="342" t="s">
        <v>127</v>
      </c>
      <c r="C320" s="402">
        <v>0</v>
      </c>
      <c r="D320" s="343" t="str">
        <f t="shared" si="10"/>
        <v>Rośliny pastewne objętościowe z pastwisk (UZ)B</v>
      </c>
      <c r="E320" s="344">
        <f t="shared" si="11"/>
        <v>0</v>
      </c>
      <c r="G320" s="344"/>
    </row>
    <row r="321" spans="1:7" x14ac:dyDescent="0.3">
      <c r="A321" s="165" t="s">
        <v>665</v>
      </c>
      <c r="B321" s="342" t="s">
        <v>149</v>
      </c>
      <c r="C321" s="402">
        <v>0</v>
      </c>
      <c r="D321" s="343" t="str">
        <f t="shared" si="10"/>
        <v>Rośliny pastewne objętościowe z pastwisk (UZ)C</v>
      </c>
      <c r="E321" s="344">
        <f t="shared" si="11"/>
        <v>0</v>
      </c>
      <c r="G321" s="344"/>
    </row>
    <row r="322" spans="1:7" x14ac:dyDescent="0.3">
      <c r="A322" s="165" t="s">
        <v>665</v>
      </c>
      <c r="B322" s="342" t="s">
        <v>128</v>
      </c>
      <c r="C322" s="402">
        <v>0</v>
      </c>
      <c r="D322" s="343" t="str">
        <f t="shared" si="10"/>
        <v>Rośliny pastewne objętościowe z pastwisk (UZ)D</v>
      </c>
      <c r="E322" s="344">
        <f t="shared" si="11"/>
        <v>0</v>
      </c>
      <c r="G322" s="344"/>
    </row>
    <row r="323" spans="1:7" x14ac:dyDescent="0.3">
      <c r="A323" s="165" t="s">
        <v>666</v>
      </c>
      <c r="B323" s="342" t="s">
        <v>126</v>
      </c>
      <c r="C323" s="402">
        <v>0</v>
      </c>
      <c r="D323" s="343" t="str">
        <f t="shared" si="10"/>
        <v>Rośliny pastewne objętościowe z pastwisk pielęgnowanych (UZ)A</v>
      </c>
      <c r="E323" s="344">
        <f t="shared" si="11"/>
        <v>0</v>
      </c>
      <c r="G323" s="344"/>
    </row>
    <row r="324" spans="1:7" x14ac:dyDescent="0.3">
      <c r="A324" s="165" t="s">
        <v>666</v>
      </c>
      <c r="B324" s="342" t="s">
        <v>127</v>
      </c>
      <c r="C324" s="402">
        <v>0</v>
      </c>
      <c r="D324" s="343" t="str">
        <f t="shared" si="10"/>
        <v>Rośliny pastewne objętościowe z pastwisk pielęgnowanych (UZ)B</v>
      </c>
      <c r="E324" s="344">
        <f t="shared" si="11"/>
        <v>0</v>
      </c>
      <c r="G324" s="344"/>
    </row>
    <row r="325" spans="1:7" x14ac:dyDescent="0.3">
      <c r="A325" s="165" t="s">
        <v>666</v>
      </c>
      <c r="B325" s="342" t="s">
        <v>149</v>
      </c>
      <c r="C325" s="402">
        <v>0</v>
      </c>
      <c r="D325" s="343" t="str">
        <f t="shared" si="10"/>
        <v>Rośliny pastewne objętościowe z pastwisk pielęgnowanych (UZ)C</v>
      </c>
      <c r="E325" s="344">
        <f t="shared" si="11"/>
        <v>0</v>
      </c>
      <c r="G325" s="344"/>
    </row>
    <row r="326" spans="1:7" x14ac:dyDescent="0.3">
      <c r="A326" s="165" t="s">
        <v>666</v>
      </c>
      <c r="B326" s="342" t="s">
        <v>128</v>
      </c>
      <c r="C326" s="402">
        <v>0</v>
      </c>
      <c r="D326" s="343" t="str">
        <f t="shared" si="10"/>
        <v>Rośliny pastewne objętościowe z pastwisk pielęgnowanych (UZ)D</v>
      </c>
      <c r="E326" s="344">
        <f t="shared" si="11"/>
        <v>0</v>
      </c>
      <c r="G326" s="344"/>
    </row>
    <row r="327" spans="1:7" x14ac:dyDescent="0.3">
      <c r="A327" s="165" t="s">
        <v>667</v>
      </c>
      <c r="B327" s="342" t="s">
        <v>126</v>
      </c>
      <c r="C327" s="402">
        <v>0</v>
      </c>
      <c r="D327" s="343" t="str">
        <f t="shared" si="10"/>
        <v>Rośliny pastewne objętościowe z pastwisk niepielęgnowanych (UZ)A</v>
      </c>
      <c r="E327" s="344">
        <f t="shared" si="11"/>
        <v>0</v>
      </c>
      <c r="G327" s="344"/>
    </row>
    <row r="328" spans="1:7" x14ac:dyDescent="0.3">
      <c r="A328" s="165" t="s">
        <v>667</v>
      </c>
      <c r="B328" s="342" t="s">
        <v>127</v>
      </c>
      <c r="C328" s="402">
        <v>0</v>
      </c>
      <c r="D328" s="343" t="str">
        <f t="shared" ref="D328:D391" si="12">A328&amp;B328</f>
        <v>Rośliny pastewne objętościowe z pastwisk niepielęgnowanych (UZ)B</v>
      </c>
      <c r="E328" s="344">
        <f t="shared" si="11"/>
        <v>0</v>
      </c>
      <c r="G328" s="344"/>
    </row>
    <row r="329" spans="1:7" x14ac:dyDescent="0.3">
      <c r="A329" s="165" t="s">
        <v>667</v>
      </c>
      <c r="B329" s="342" t="s">
        <v>149</v>
      </c>
      <c r="C329" s="402">
        <v>0</v>
      </c>
      <c r="D329" s="343" t="str">
        <f t="shared" si="12"/>
        <v>Rośliny pastewne objętościowe z pastwisk niepielęgnowanych (UZ)C</v>
      </c>
      <c r="E329" s="344">
        <f t="shared" si="11"/>
        <v>0</v>
      </c>
      <c r="G329" s="344"/>
    </row>
    <row r="330" spans="1:7" x14ac:dyDescent="0.3">
      <c r="A330" s="165" t="s">
        <v>667</v>
      </c>
      <c r="B330" s="342" t="s">
        <v>128</v>
      </c>
      <c r="C330" s="402">
        <v>0</v>
      </c>
      <c r="D330" s="343" t="str">
        <f t="shared" si="12"/>
        <v>Rośliny pastewne objętościowe z pastwisk niepielęgnowanych (UZ)D</v>
      </c>
      <c r="E330" s="344">
        <f t="shared" si="11"/>
        <v>0</v>
      </c>
      <c r="G330" s="344"/>
    </row>
    <row r="331" spans="1:7" x14ac:dyDescent="0.3">
      <c r="A331" s="341" t="s">
        <v>678</v>
      </c>
      <c r="B331" s="342" t="s">
        <v>126</v>
      </c>
      <c r="C331" s="402">
        <v>4369.6740076213837</v>
      </c>
      <c r="D331" s="343" t="str">
        <f t="shared" si="12"/>
        <v>WarzywaA</v>
      </c>
      <c r="E331" s="344">
        <f t="shared" si="11"/>
        <v>4369.6740076213837</v>
      </c>
      <c r="G331" s="344"/>
    </row>
    <row r="332" spans="1:7" x14ac:dyDescent="0.3">
      <c r="A332" s="341" t="s">
        <v>678</v>
      </c>
      <c r="B332" s="342" t="s">
        <v>127</v>
      </c>
      <c r="C332" s="402">
        <v>9469.226076689014</v>
      </c>
      <c r="D332" s="343" t="str">
        <f t="shared" si="12"/>
        <v>WarzywaB</v>
      </c>
      <c r="E332" s="344">
        <f t="shared" si="11"/>
        <v>9469.226076689014</v>
      </c>
      <c r="G332" s="344"/>
    </row>
    <row r="333" spans="1:7" x14ac:dyDescent="0.3">
      <c r="A333" s="341" t="s">
        <v>678</v>
      </c>
      <c r="B333" s="342" t="s">
        <v>149</v>
      </c>
      <c r="C333" s="402">
        <v>7012.6450302245057</v>
      </c>
      <c r="D333" s="343" t="str">
        <f t="shared" si="12"/>
        <v>WarzywaC</v>
      </c>
      <c r="E333" s="344">
        <f t="shared" si="11"/>
        <v>7012.6450302245057</v>
      </c>
      <c r="G333" s="344"/>
    </row>
    <row r="334" spans="1:7" x14ac:dyDescent="0.3">
      <c r="A334" s="341" t="s">
        <v>678</v>
      </c>
      <c r="B334" s="342" t="s">
        <v>128</v>
      </c>
      <c r="C334" s="402">
        <v>8242.2513680120319</v>
      </c>
      <c r="D334" s="343" t="str">
        <f t="shared" si="12"/>
        <v>WarzywaD</v>
      </c>
      <c r="E334" s="344">
        <f t="shared" si="11"/>
        <v>8242.2513680120319</v>
      </c>
      <c r="G334" s="344"/>
    </row>
    <row r="335" spans="1:7" x14ac:dyDescent="0.3">
      <c r="A335" s="341" t="s">
        <v>680</v>
      </c>
      <c r="B335" s="342" t="s">
        <v>126</v>
      </c>
      <c r="C335" s="402">
        <v>3995.5489539056371</v>
      </c>
      <c r="D335" s="343" t="str">
        <f t="shared" si="12"/>
        <v>Warzywa w uprawie polowejA</v>
      </c>
      <c r="E335" s="344">
        <f t="shared" si="11"/>
        <v>3995.5489539056371</v>
      </c>
      <c r="G335" s="344"/>
    </row>
    <row r="336" spans="1:7" x14ac:dyDescent="0.3">
      <c r="A336" s="341" t="s">
        <v>680</v>
      </c>
      <c r="B336" s="342" t="s">
        <v>127</v>
      </c>
      <c r="C336" s="402">
        <v>4546.9752936048044</v>
      </c>
      <c r="D336" s="343" t="str">
        <f t="shared" si="12"/>
        <v>Warzywa w uprawie polowejB</v>
      </c>
      <c r="E336" s="344">
        <f t="shared" si="11"/>
        <v>4546.9752936048044</v>
      </c>
      <c r="G336" s="344"/>
    </row>
    <row r="337" spans="1:7" x14ac:dyDescent="0.3">
      <c r="A337" s="341" t="s">
        <v>680</v>
      </c>
      <c r="B337" s="342" t="s">
        <v>149</v>
      </c>
      <c r="C337" s="402">
        <v>5111.2150110080538</v>
      </c>
      <c r="D337" s="343" t="str">
        <f t="shared" si="12"/>
        <v>Warzywa w uprawie polowejC</v>
      </c>
      <c r="E337" s="344">
        <f t="shared" si="11"/>
        <v>5111.2150110080538</v>
      </c>
      <c r="G337" s="344"/>
    </row>
    <row r="338" spans="1:7" x14ac:dyDescent="0.3">
      <c r="A338" s="341" t="s">
        <v>680</v>
      </c>
      <c r="B338" s="342" t="s">
        <v>128</v>
      </c>
      <c r="C338" s="402">
        <v>5056.5072530907173</v>
      </c>
      <c r="D338" s="343" t="str">
        <f t="shared" si="12"/>
        <v>Warzywa w uprawie polowejD</v>
      </c>
      <c r="E338" s="344">
        <f t="shared" si="11"/>
        <v>5056.5072530907173</v>
      </c>
      <c r="G338" s="344"/>
    </row>
    <row r="339" spans="1:7" x14ac:dyDescent="0.3">
      <c r="A339" s="341" t="s">
        <v>682</v>
      </c>
      <c r="B339" s="342" t="s">
        <v>126</v>
      </c>
      <c r="C339" s="402">
        <v>3605.4970473923827</v>
      </c>
      <c r="D339" s="343" t="str">
        <f t="shared" si="12"/>
        <v>Warzywa uprawiane dla owoców i kwiatów w uprawie polowejA</v>
      </c>
      <c r="E339" s="344">
        <f t="shared" si="11"/>
        <v>3605.4970473923827</v>
      </c>
      <c r="G339" s="344"/>
    </row>
    <row r="340" spans="1:7" x14ac:dyDescent="0.3">
      <c r="A340" s="341" t="s">
        <v>682</v>
      </c>
      <c r="B340" s="342" t="s">
        <v>127</v>
      </c>
      <c r="C340" s="402">
        <v>5138.2366798486464</v>
      </c>
      <c r="D340" s="343" t="str">
        <f t="shared" si="12"/>
        <v>Warzywa uprawiane dla owoców i kwiatów w uprawie polowejB</v>
      </c>
      <c r="E340" s="344">
        <f t="shared" si="11"/>
        <v>5138.2366798486464</v>
      </c>
      <c r="G340" s="344"/>
    </row>
    <row r="341" spans="1:7" x14ac:dyDescent="0.3">
      <c r="A341" s="341" t="s">
        <v>682</v>
      </c>
      <c r="B341" s="342" t="s">
        <v>149</v>
      </c>
      <c r="C341" s="402">
        <v>6135.2144267758813</v>
      </c>
      <c r="D341" s="343" t="str">
        <f t="shared" si="12"/>
        <v>Warzywa uprawiane dla owoców i kwiatów w uprawie polowejC</v>
      </c>
      <c r="E341" s="344">
        <f t="shared" si="11"/>
        <v>6135.2144267758813</v>
      </c>
      <c r="G341" s="344"/>
    </row>
    <row r="342" spans="1:7" x14ac:dyDescent="0.3">
      <c r="A342" s="341" t="s">
        <v>682</v>
      </c>
      <c r="B342" s="342" t="s">
        <v>128</v>
      </c>
      <c r="C342" s="402">
        <v>6473.7236905528371</v>
      </c>
      <c r="D342" s="343" t="str">
        <f t="shared" si="12"/>
        <v>Warzywa uprawiane dla owoców i kwiatów w uprawie polowejD</v>
      </c>
      <c r="E342" s="344">
        <f t="shared" si="11"/>
        <v>6473.7236905528371</v>
      </c>
      <c r="G342" s="344"/>
    </row>
    <row r="343" spans="1:7" x14ac:dyDescent="0.3">
      <c r="A343" s="341" t="s">
        <v>295</v>
      </c>
      <c r="B343" s="342" t="s">
        <v>126</v>
      </c>
      <c r="C343" s="402">
        <v>5970</v>
      </c>
      <c r="D343" s="343" t="str">
        <f t="shared" si="12"/>
        <v>Pomidory w uprawie polowejA</v>
      </c>
      <c r="E343" s="344">
        <f t="shared" ref="E343:E406" si="13">C343</f>
        <v>5970</v>
      </c>
      <c r="G343" s="344"/>
    </row>
    <row r="344" spans="1:7" x14ac:dyDescent="0.3">
      <c r="A344" s="341" t="s">
        <v>295</v>
      </c>
      <c r="B344" s="342" t="s">
        <v>127</v>
      </c>
      <c r="C344" s="402">
        <v>5970</v>
      </c>
      <c r="D344" s="343" t="str">
        <f t="shared" si="12"/>
        <v>Pomidory w uprawie polowejB</v>
      </c>
      <c r="E344" s="344">
        <f t="shared" si="13"/>
        <v>5970</v>
      </c>
      <c r="G344" s="344"/>
    </row>
    <row r="345" spans="1:7" x14ac:dyDescent="0.3">
      <c r="A345" s="341" t="s">
        <v>295</v>
      </c>
      <c r="B345" s="342" t="s">
        <v>149</v>
      </c>
      <c r="C345" s="402">
        <v>5970</v>
      </c>
      <c r="D345" s="343" t="str">
        <f t="shared" si="12"/>
        <v>Pomidory w uprawie polowejC</v>
      </c>
      <c r="E345" s="344">
        <f t="shared" si="13"/>
        <v>5970</v>
      </c>
      <c r="G345" s="344"/>
    </row>
    <row r="346" spans="1:7" x14ac:dyDescent="0.3">
      <c r="A346" s="341" t="s">
        <v>295</v>
      </c>
      <c r="B346" s="342" t="s">
        <v>128</v>
      </c>
      <c r="C346" s="402">
        <v>5970</v>
      </c>
      <c r="D346" s="343" t="str">
        <f t="shared" si="12"/>
        <v>Pomidory w uprawie polowejD</v>
      </c>
      <c r="E346" s="344">
        <f t="shared" si="13"/>
        <v>5970</v>
      </c>
      <c r="G346" s="344"/>
    </row>
    <row r="347" spans="1:7" x14ac:dyDescent="0.3">
      <c r="A347" s="341" t="s">
        <v>684</v>
      </c>
      <c r="B347" s="342" t="s">
        <v>126</v>
      </c>
      <c r="C347" s="402">
        <v>6117.7841358406986</v>
      </c>
      <c r="D347" s="343" t="str">
        <f t="shared" si="12"/>
        <v>Warzywa liściaste i łodygowe w uprawie polowejA</v>
      </c>
      <c r="E347" s="344">
        <f t="shared" si="13"/>
        <v>6117.7841358406986</v>
      </c>
      <c r="G347" s="344"/>
    </row>
    <row r="348" spans="1:7" x14ac:dyDescent="0.3">
      <c r="A348" s="341" t="s">
        <v>684</v>
      </c>
      <c r="B348" s="342" t="s">
        <v>127</v>
      </c>
      <c r="C348" s="402">
        <v>3522.7888002591067</v>
      </c>
      <c r="D348" s="343" t="str">
        <f t="shared" si="12"/>
        <v>Warzywa liściaste i łodygowe w uprawie polowejB</v>
      </c>
      <c r="E348" s="344">
        <f t="shared" si="13"/>
        <v>3522.7888002591067</v>
      </c>
      <c r="G348" s="344"/>
    </row>
    <row r="349" spans="1:7" x14ac:dyDescent="0.3">
      <c r="A349" s="341" t="s">
        <v>684</v>
      </c>
      <c r="B349" s="342" t="s">
        <v>149</v>
      </c>
      <c r="C349" s="402">
        <v>5151.6531672346473</v>
      </c>
      <c r="D349" s="343" t="str">
        <f t="shared" si="12"/>
        <v>Warzywa liściaste i łodygowe w uprawie polowejC</v>
      </c>
      <c r="E349" s="344">
        <f t="shared" si="13"/>
        <v>5151.6531672346473</v>
      </c>
      <c r="G349" s="344"/>
    </row>
    <row r="350" spans="1:7" x14ac:dyDescent="0.3">
      <c r="A350" s="341" t="s">
        <v>684</v>
      </c>
      <c r="B350" s="342" t="s">
        <v>128</v>
      </c>
      <c r="C350" s="402">
        <v>3833.069980961548</v>
      </c>
      <c r="D350" s="343" t="str">
        <f t="shared" si="12"/>
        <v>Warzywa liściaste i łodygowe w uprawie polowejD</v>
      </c>
      <c r="E350" s="344">
        <f t="shared" si="13"/>
        <v>3833.069980961548</v>
      </c>
      <c r="G350" s="344"/>
    </row>
    <row r="351" spans="1:7" x14ac:dyDescent="0.3">
      <c r="A351" s="341" t="s">
        <v>297</v>
      </c>
      <c r="B351" s="342" t="s">
        <v>126</v>
      </c>
      <c r="C351" s="402">
        <v>6735</v>
      </c>
      <c r="D351" s="343" t="str">
        <f t="shared" si="12"/>
        <v>Ogórki w uprawie polowejA</v>
      </c>
      <c r="E351" s="344">
        <f t="shared" si="13"/>
        <v>6735</v>
      </c>
      <c r="G351" s="344"/>
    </row>
    <row r="352" spans="1:7" x14ac:dyDescent="0.3">
      <c r="A352" s="341" t="s">
        <v>297</v>
      </c>
      <c r="B352" s="342" t="s">
        <v>127</v>
      </c>
      <c r="C352" s="402">
        <v>6735</v>
      </c>
      <c r="D352" s="343" t="str">
        <f t="shared" si="12"/>
        <v>Ogórki w uprawie polowejB</v>
      </c>
      <c r="E352" s="344">
        <f t="shared" si="13"/>
        <v>6735</v>
      </c>
      <c r="G352" s="344"/>
    </row>
    <row r="353" spans="1:7" x14ac:dyDescent="0.3">
      <c r="A353" s="341" t="s">
        <v>297</v>
      </c>
      <c r="B353" s="342" t="s">
        <v>149</v>
      </c>
      <c r="C353" s="402">
        <v>6735</v>
      </c>
      <c r="D353" s="343" t="str">
        <f t="shared" si="12"/>
        <v>Ogórki w uprawie polowejC</v>
      </c>
      <c r="E353" s="344">
        <f t="shared" si="13"/>
        <v>6735</v>
      </c>
      <c r="G353" s="344"/>
    </row>
    <row r="354" spans="1:7" x14ac:dyDescent="0.3">
      <c r="A354" s="341" t="s">
        <v>297</v>
      </c>
      <c r="B354" s="342" t="s">
        <v>128</v>
      </c>
      <c r="C354" s="402">
        <v>6735</v>
      </c>
      <c r="D354" s="343" t="str">
        <f t="shared" si="12"/>
        <v>Ogórki w uprawie polowejD</v>
      </c>
      <c r="E354" s="344">
        <f t="shared" si="13"/>
        <v>6735</v>
      </c>
      <c r="G354" s="344"/>
    </row>
    <row r="355" spans="1:7" x14ac:dyDescent="0.3">
      <c r="A355" s="341" t="s">
        <v>686</v>
      </c>
      <c r="B355" s="342" t="s">
        <v>126</v>
      </c>
      <c r="C355" s="402">
        <v>6263.7866534166369</v>
      </c>
      <c r="D355" s="343" t="str">
        <f t="shared" si="12"/>
        <v>Warzywa korzeniowe i bulwiaste w uprawie polowejA</v>
      </c>
      <c r="E355" s="344">
        <f t="shared" si="13"/>
        <v>6263.7866534166369</v>
      </c>
      <c r="G355" s="344"/>
    </row>
    <row r="356" spans="1:7" x14ac:dyDescent="0.3">
      <c r="A356" s="341" t="s">
        <v>686</v>
      </c>
      <c r="B356" s="342" t="s">
        <v>127</v>
      </c>
      <c r="C356" s="402">
        <v>4547.7156341523723</v>
      </c>
      <c r="D356" s="343" t="str">
        <f t="shared" si="12"/>
        <v>Warzywa korzeniowe i bulwiaste w uprawie polowejB</v>
      </c>
      <c r="E356" s="344">
        <f t="shared" si="13"/>
        <v>4547.7156341523723</v>
      </c>
      <c r="G356" s="344"/>
    </row>
    <row r="357" spans="1:7" x14ac:dyDescent="0.3">
      <c r="A357" s="341" t="s">
        <v>686</v>
      </c>
      <c r="B357" s="342" t="s">
        <v>149</v>
      </c>
      <c r="C357" s="402">
        <v>4605.3712345135818</v>
      </c>
      <c r="D357" s="343" t="str">
        <f t="shared" si="12"/>
        <v>Warzywa korzeniowe i bulwiaste w uprawie polowejC</v>
      </c>
      <c r="E357" s="344">
        <f t="shared" si="13"/>
        <v>4605.3712345135818</v>
      </c>
      <c r="G357" s="344"/>
    </row>
    <row r="358" spans="1:7" x14ac:dyDescent="0.3">
      <c r="A358" s="341" t="s">
        <v>686</v>
      </c>
      <c r="B358" s="342" t="s">
        <v>128</v>
      </c>
      <c r="C358" s="402">
        <v>5859.5253495069483</v>
      </c>
      <c r="D358" s="343" t="str">
        <f t="shared" si="12"/>
        <v>Warzywa korzeniowe i bulwiaste w uprawie polowejD</v>
      </c>
      <c r="E358" s="344">
        <f t="shared" si="13"/>
        <v>5859.5253495069483</v>
      </c>
      <c r="G358" s="344"/>
    </row>
    <row r="359" spans="1:7" x14ac:dyDescent="0.3">
      <c r="A359" s="341" t="s">
        <v>299</v>
      </c>
      <c r="B359" s="342" t="s">
        <v>126</v>
      </c>
      <c r="C359" s="402">
        <v>4980</v>
      </c>
      <c r="D359" s="343" t="str">
        <f t="shared" si="12"/>
        <v>Kalafiory i brokuły w uprawie polowejA</v>
      </c>
      <c r="E359" s="344">
        <f t="shared" si="13"/>
        <v>4980</v>
      </c>
      <c r="G359" s="344"/>
    </row>
    <row r="360" spans="1:7" x14ac:dyDescent="0.3">
      <c r="A360" s="341" t="s">
        <v>299</v>
      </c>
      <c r="B360" s="342" t="s">
        <v>127</v>
      </c>
      <c r="C360" s="402">
        <v>4980</v>
      </c>
      <c r="D360" s="343" t="str">
        <f t="shared" si="12"/>
        <v>Kalafiory i brokuły w uprawie polowejB</v>
      </c>
      <c r="E360" s="344">
        <f t="shared" si="13"/>
        <v>4980</v>
      </c>
      <c r="G360" s="344"/>
    </row>
    <row r="361" spans="1:7" x14ac:dyDescent="0.3">
      <c r="A361" s="341" t="s">
        <v>299</v>
      </c>
      <c r="B361" s="342" t="s">
        <v>149</v>
      </c>
      <c r="C361" s="402">
        <v>4980</v>
      </c>
      <c r="D361" s="343" t="str">
        <f t="shared" si="12"/>
        <v>Kalafiory i brokuły w uprawie polowejC</v>
      </c>
      <c r="E361" s="344">
        <f t="shared" si="13"/>
        <v>4980</v>
      </c>
      <c r="G361" s="344"/>
    </row>
    <row r="362" spans="1:7" x14ac:dyDescent="0.3">
      <c r="A362" s="341" t="s">
        <v>299</v>
      </c>
      <c r="B362" s="342" t="s">
        <v>128</v>
      </c>
      <c r="C362" s="402">
        <v>4980</v>
      </c>
      <c r="D362" s="343" t="str">
        <f t="shared" si="12"/>
        <v>Kalafiory i brokuły w uprawie polowejD</v>
      </c>
      <c r="E362" s="344">
        <f t="shared" si="13"/>
        <v>4980</v>
      </c>
      <c r="G362" s="344"/>
    </row>
    <row r="363" spans="1:7" x14ac:dyDescent="0.3">
      <c r="A363" s="341" t="s">
        <v>311</v>
      </c>
      <c r="B363" s="342" t="s">
        <v>126</v>
      </c>
      <c r="C363" s="402">
        <v>4167.8946029098424</v>
      </c>
      <c r="D363" s="343" t="str">
        <f t="shared" si="12"/>
        <v>Warzywa strączkowe do zbioru na zielono w uprawie polowejA</v>
      </c>
      <c r="E363" s="344">
        <f t="shared" si="13"/>
        <v>4167.8946029098424</v>
      </c>
      <c r="G363" s="344"/>
    </row>
    <row r="364" spans="1:7" x14ac:dyDescent="0.3">
      <c r="A364" s="341" t="s">
        <v>311</v>
      </c>
      <c r="B364" s="342" t="s">
        <v>127</v>
      </c>
      <c r="C364" s="402">
        <v>4474.2821050855646</v>
      </c>
      <c r="D364" s="343" t="str">
        <f t="shared" si="12"/>
        <v>Warzywa strączkowe do zbioru na zielono w uprawie polowejB</v>
      </c>
      <c r="E364" s="344">
        <f t="shared" si="13"/>
        <v>4474.2821050855646</v>
      </c>
      <c r="G364" s="344"/>
    </row>
    <row r="365" spans="1:7" x14ac:dyDescent="0.3">
      <c r="A365" s="341" t="s">
        <v>311</v>
      </c>
      <c r="B365" s="342" t="s">
        <v>149</v>
      </c>
      <c r="C365" s="402">
        <v>5349.178724127074</v>
      </c>
      <c r="D365" s="343" t="str">
        <f t="shared" si="12"/>
        <v>Warzywa strączkowe do zbioru na zielono w uprawie polowejC</v>
      </c>
      <c r="E365" s="344">
        <f t="shared" si="13"/>
        <v>5349.178724127074</v>
      </c>
      <c r="G365" s="344"/>
    </row>
    <row r="366" spans="1:7" x14ac:dyDescent="0.3">
      <c r="A366" s="341" t="s">
        <v>311</v>
      </c>
      <c r="B366" s="342" t="s">
        <v>128</v>
      </c>
      <c r="C366" s="402">
        <v>4568.2672847542835</v>
      </c>
      <c r="D366" s="343" t="str">
        <f t="shared" si="12"/>
        <v>Warzywa strączkowe do zbioru na zielono w uprawie polowejD</v>
      </c>
      <c r="E366" s="344">
        <f t="shared" si="13"/>
        <v>4568.2672847542835</v>
      </c>
      <c r="G366" s="344"/>
    </row>
    <row r="367" spans="1:7" x14ac:dyDescent="0.3">
      <c r="A367" s="341" t="s">
        <v>301</v>
      </c>
      <c r="B367" s="342" t="s">
        <v>126</v>
      </c>
      <c r="C367" s="402">
        <v>6170</v>
      </c>
      <c r="D367" s="343" t="str">
        <f t="shared" si="12"/>
        <v>Inne warzywa uprawiane dla owoców i kwiatów w uprawie polowejA</v>
      </c>
      <c r="E367" s="344">
        <f t="shared" si="13"/>
        <v>6170</v>
      </c>
      <c r="G367" s="344"/>
    </row>
    <row r="368" spans="1:7" x14ac:dyDescent="0.3">
      <c r="A368" s="341" t="s">
        <v>301</v>
      </c>
      <c r="B368" s="342" t="s">
        <v>127</v>
      </c>
      <c r="C368" s="402">
        <v>6170</v>
      </c>
      <c r="D368" s="343" t="str">
        <f t="shared" si="12"/>
        <v>Inne warzywa uprawiane dla owoców i kwiatów w uprawie polowejB</v>
      </c>
      <c r="E368" s="344">
        <f t="shared" si="13"/>
        <v>6170</v>
      </c>
      <c r="G368" s="344"/>
    </row>
    <row r="369" spans="1:7" x14ac:dyDescent="0.3">
      <c r="A369" s="341" t="s">
        <v>301</v>
      </c>
      <c r="B369" s="342" t="s">
        <v>149</v>
      </c>
      <c r="C369" s="402">
        <v>6170</v>
      </c>
      <c r="D369" s="343" t="str">
        <f t="shared" si="12"/>
        <v>Inne warzywa uprawiane dla owoców i kwiatów w uprawie polowejC</v>
      </c>
      <c r="E369" s="344">
        <f t="shared" si="13"/>
        <v>6170</v>
      </c>
      <c r="G369" s="344"/>
    </row>
    <row r="370" spans="1:7" x14ac:dyDescent="0.3">
      <c r="A370" s="341" t="s">
        <v>301</v>
      </c>
      <c r="B370" s="342" t="s">
        <v>128</v>
      </c>
      <c r="C370" s="402">
        <v>6170</v>
      </c>
      <c r="D370" s="343" t="str">
        <f t="shared" si="12"/>
        <v>Inne warzywa uprawiane dla owoców i kwiatów w uprawie polowejD</v>
      </c>
      <c r="E370" s="344">
        <f t="shared" si="13"/>
        <v>6170</v>
      </c>
      <c r="G370" s="344"/>
    </row>
    <row r="371" spans="1:7" x14ac:dyDescent="0.3">
      <c r="A371" s="341" t="s">
        <v>303</v>
      </c>
      <c r="B371" s="342" t="s">
        <v>126</v>
      </c>
      <c r="C371" s="402">
        <v>8833.0590378393445</v>
      </c>
      <c r="D371" s="343" t="str">
        <f t="shared" si="12"/>
        <v>Kapusta w uprawie polowejA</v>
      </c>
      <c r="E371" s="344">
        <f t="shared" si="13"/>
        <v>8833.0590378393445</v>
      </c>
      <c r="G371" s="344"/>
    </row>
    <row r="372" spans="1:7" x14ac:dyDescent="0.3">
      <c r="A372" s="341" t="s">
        <v>303</v>
      </c>
      <c r="B372" s="342" t="s">
        <v>127</v>
      </c>
      <c r="C372" s="402">
        <v>7195.3275227166278</v>
      </c>
      <c r="D372" s="343" t="str">
        <f t="shared" si="12"/>
        <v>Kapusta w uprawie polowejB</v>
      </c>
      <c r="E372" s="344">
        <f t="shared" si="13"/>
        <v>7195.3275227166278</v>
      </c>
      <c r="G372" s="344"/>
    </row>
    <row r="373" spans="1:7" x14ac:dyDescent="0.3">
      <c r="A373" s="341" t="s">
        <v>303</v>
      </c>
      <c r="B373" s="342" t="s">
        <v>149</v>
      </c>
      <c r="C373" s="402">
        <v>8474.2939896074167</v>
      </c>
      <c r="D373" s="343" t="str">
        <f t="shared" si="12"/>
        <v>Kapusta w uprawie polowejC</v>
      </c>
      <c r="E373" s="344">
        <f t="shared" si="13"/>
        <v>8474.2939896074167</v>
      </c>
      <c r="G373" s="344"/>
    </row>
    <row r="374" spans="1:7" x14ac:dyDescent="0.3">
      <c r="A374" s="341" t="s">
        <v>303</v>
      </c>
      <c r="B374" s="342" t="s">
        <v>128</v>
      </c>
      <c r="C374" s="402">
        <v>6872.9614700589982</v>
      </c>
      <c r="D374" s="343" t="str">
        <f t="shared" si="12"/>
        <v>Kapusta w uprawie polowejD</v>
      </c>
      <c r="E374" s="344">
        <f t="shared" si="13"/>
        <v>6872.9614700589982</v>
      </c>
      <c r="G374" s="344"/>
    </row>
    <row r="375" spans="1:7" x14ac:dyDescent="0.3">
      <c r="A375" s="341" t="s">
        <v>305</v>
      </c>
      <c r="B375" s="342" t="s">
        <v>126</v>
      </c>
      <c r="C375" s="402">
        <v>3400</v>
      </c>
      <c r="D375" s="343" t="str">
        <f t="shared" si="12"/>
        <v>Inne warzywa liściaste i łodygowe (bez kapusty) w uprawie polowejA</v>
      </c>
      <c r="E375" s="344">
        <f t="shared" si="13"/>
        <v>3400</v>
      </c>
      <c r="G375" s="344"/>
    </row>
    <row r="376" spans="1:7" x14ac:dyDescent="0.3">
      <c r="A376" s="341" t="s">
        <v>305</v>
      </c>
      <c r="B376" s="342" t="s">
        <v>127</v>
      </c>
      <c r="C376" s="402">
        <v>3400</v>
      </c>
      <c r="D376" s="343" t="str">
        <f t="shared" si="12"/>
        <v>Inne warzywa liściaste i łodygowe (bez kapusty) w uprawie polowejB</v>
      </c>
      <c r="E376" s="344">
        <f t="shared" si="13"/>
        <v>3400</v>
      </c>
      <c r="G376" s="344"/>
    </row>
    <row r="377" spans="1:7" x14ac:dyDescent="0.3">
      <c r="A377" s="341" t="s">
        <v>305</v>
      </c>
      <c r="B377" s="342" t="s">
        <v>149</v>
      </c>
      <c r="C377" s="402">
        <v>3400</v>
      </c>
      <c r="D377" s="343" t="str">
        <f t="shared" si="12"/>
        <v>Inne warzywa liściaste i łodygowe (bez kapusty) w uprawie polowejC</v>
      </c>
      <c r="E377" s="344">
        <f t="shared" si="13"/>
        <v>3400</v>
      </c>
      <c r="G377" s="344"/>
    </row>
    <row r="378" spans="1:7" x14ac:dyDescent="0.3">
      <c r="A378" s="341" t="s">
        <v>305</v>
      </c>
      <c r="B378" s="342" t="s">
        <v>128</v>
      </c>
      <c r="C378" s="402">
        <v>3400</v>
      </c>
      <c r="D378" s="343" t="str">
        <f t="shared" si="12"/>
        <v>Inne warzywa liściaste i łodygowe (bez kapusty) w uprawie polowejD</v>
      </c>
      <c r="E378" s="344">
        <f t="shared" si="13"/>
        <v>3400</v>
      </c>
      <c r="G378" s="344"/>
    </row>
    <row r="379" spans="1:7" x14ac:dyDescent="0.3">
      <c r="A379" s="341" t="s">
        <v>307</v>
      </c>
      <c r="B379" s="342" t="s">
        <v>126</v>
      </c>
      <c r="C379" s="402">
        <v>4980</v>
      </c>
      <c r="D379" s="343" t="str">
        <f t="shared" si="12"/>
        <v>Cebula w uprawie polowejA</v>
      </c>
      <c r="E379" s="344">
        <f t="shared" si="13"/>
        <v>4980</v>
      </c>
      <c r="G379" s="344"/>
    </row>
    <row r="380" spans="1:7" x14ac:dyDescent="0.3">
      <c r="A380" s="341" t="s">
        <v>307</v>
      </c>
      <c r="B380" s="342" t="s">
        <v>127</v>
      </c>
      <c r="C380" s="402">
        <v>4980</v>
      </c>
      <c r="D380" s="343" t="str">
        <f t="shared" si="12"/>
        <v>Cebula w uprawie polowejB</v>
      </c>
      <c r="E380" s="344">
        <f t="shared" si="13"/>
        <v>4980</v>
      </c>
      <c r="G380" s="344"/>
    </row>
    <row r="381" spans="1:7" x14ac:dyDescent="0.3">
      <c r="A381" s="341" t="s">
        <v>307</v>
      </c>
      <c r="B381" s="342" t="s">
        <v>149</v>
      </c>
      <c r="C381" s="402">
        <v>4980</v>
      </c>
      <c r="D381" s="343" t="str">
        <f t="shared" si="12"/>
        <v>Cebula w uprawie polowejC</v>
      </c>
      <c r="E381" s="344">
        <f t="shared" si="13"/>
        <v>4980</v>
      </c>
      <c r="G381" s="344"/>
    </row>
    <row r="382" spans="1:7" x14ac:dyDescent="0.3">
      <c r="A382" s="341" t="s">
        <v>307</v>
      </c>
      <c r="B382" s="342" t="s">
        <v>128</v>
      </c>
      <c r="C382" s="402">
        <v>4980</v>
      </c>
      <c r="D382" s="343" t="str">
        <f t="shared" si="12"/>
        <v>Cebula w uprawie polowejD</v>
      </c>
      <c r="E382" s="344">
        <f t="shared" si="13"/>
        <v>4980</v>
      </c>
      <c r="G382" s="344"/>
    </row>
    <row r="383" spans="1:7" x14ac:dyDescent="0.3">
      <c r="A383" s="341" t="s">
        <v>309</v>
      </c>
      <c r="B383" s="342" t="s">
        <v>126</v>
      </c>
      <c r="C383" s="402">
        <v>2660</v>
      </c>
      <c r="D383" s="343" t="str">
        <f t="shared" si="12"/>
        <v>Inne warzywa korzeniowe i bulwiaste (bez cebuli) w uprawie polowejA</v>
      </c>
      <c r="E383" s="344">
        <f t="shared" si="13"/>
        <v>2660</v>
      </c>
      <c r="G383" s="344"/>
    </row>
    <row r="384" spans="1:7" x14ac:dyDescent="0.3">
      <c r="A384" s="341" t="s">
        <v>309</v>
      </c>
      <c r="B384" s="342" t="s">
        <v>127</v>
      </c>
      <c r="C384" s="402">
        <v>2660</v>
      </c>
      <c r="D384" s="343" t="str">
        <f t="shared" si="12"/>
        <v>Inne warzywa korzeniowe i bulwiaste (bez cebuli) w uprawie polowejB</v>
      </c>
      <c r="E384" s="344">
        <f t="shared" si="13"/>
        <v>2660</v>
      </c>
      <c r="G384" s="344"/>
    </row>
    <row r="385" spans="1:7" x14ac:dyDescent="0.3">
      <c r="A385" s="341" t="s">
        <v>309</v>
      </c>
      <c r="B385" s="342" t="s">
        <v>149</v>
      </c>
      <c r="C385" s="402">
        <v>2660</v>
      </c>
      <c r="D385" s="343" t="str">
        <f t="shared" si="12"/>
        <v>Inne warzywa korzeniowe i bulwiaste (bez cebuli) w uprawie polowejC</v>
      </c>
      <c r="E385" s="344">
        <f t="shared" si="13"/>
        <v>2660</v>
      </c>
      <c r="G385" s="344"/>
    </row>
    <row r="386" spans="1:7" x14ac:dyDescent="0.3">
      <c r="A386" s="341" t="s">
        <v>309</v>
      </c>
      <c r="B386" s="342" t="s">
        <v>128</v>
      </c>
      <c r="C386" s="402">
        <v>2660</v>
      </c>
      <c r="D386" s="343" t="str">
        <f t="shared" si="12"/>
        <v>Inne warzywa korzeniowe i bulwiaste (bez cebuli) w uprawie polowejD</v>
      </c>
      <c r="E386" s="344">
        <f t="shared" si="13"/>
        <v>2660</v>
      </c>
      <c r="G386" s="344"/>
    </row>
    <row r="387" spans="1:7" x14ac:dyDescent="0.3">
      <c r="A387" s="341" t="s">
        <v>311</v>
      </c>
      <c r="B387" s="342" t="s">
        <v>126</v>
      </c>
      <c r="C387" s="402">
        <v>2250</v>
      </c>
      <c r="D387" s="343" t="str">
        <f t="shared" si="12"/>
        <v>Warzywa strączkowe do zbioru na zielono w uprawie polowejA</v>
      </c>
      <c r="E387" s="344">
        <f t="shared" si="13"/>
        <v>2250</v>
      </c>
      <c r="G387" s="344"/>
    </row>
    <row r="388" spans="1:7" x14ac:dyDescent="0.3">
      <c r="A388" s="341" t="s">
        <v>311</v>
      </c>
      <c r="B388" s="342" t="s">
        <v>127</v>
      </c>
      <c r="C388" s="402">
        <v>2250</v>
      </c>
      <c r="D388" s="343" t="str">
        <f t="shared" si="12"/>
        <v>Warzywa strączkowe do zbioru na zielono w uprawie polowejB</v>
      </c>
      <c r="E388" s="344">
        <f t="shared" si="13"/>
        <v>2250</v>
      </c>
      <c r="G388" s="344"/>
    </row>
    <row r="389" spans="1:7" x14ac:dyDescent="0.3">
      <c r="A389" s="341" t="s">
        <v>311</v>
      </c>
      <c r="B389" s="342" t="s">
        <v>149</v>
      </c>
      <c r="C389" s="402">
        <v>2250</v>
      </c>
      <c r="D389" s="343" t="str">
        <f t="shared" si="12"/>
        <v>Warzywa strączkowe do zbioru na zielono w uprawie polowejC</v>
      </c>
      <c r="E389" s="344">
        <f t="shared" si="13"/>
        <v>2250</v>
      </c>
      <c r="G389" s="344"/>
    </row>
    <row r="390" spans="1:7" x14ac:dyDescent="0.3">
      <c r="A390" s="341" t="s">
        <v>311</v>
      </c>
      <c r="B390" s="342" t="s">
        <v>128</v>
      </c>
      <c r="C390" s="402">
        <v>2250</v>
      </c>
      <c r="D390" s="343" t="str">
        <f t="shared" si="12"/>
        <v>Warzywa strączkowe do zbioru na zielono w uprawie polowejD</v>
      </c>
      <c r="E390" s="344">
        <f t="shared" si="13"/>
        <v>2250</v>
      </c>
      <c r="G390" s="344"/>
    </row>
    <row r="391" spans="1:7" x14ac:dyDescent="0.3">
      <c r="A391" s="341" t="s">
        <v>689</v>
      </c>
      <c r="B391" s="342" t="s">
        <v>126</v>
      </c>
      <c r="C391" s="402">
        <v>71877.509520629595</v>
      </c>
      <c r="D391" s="343" t="str">
        <f t="shared" si="12"/>
        <v>Warzywa pod osłonami wysokimiA</v>
      </c>
      <c r="E391" s="344">
        <f t="shared" si="13"/>
        <v>71877.509520629595</v>
      </c>
      <c r="G391" s="344"/>
    </row>
    <row r="392" spans="1:7" x14ac:dyDescent="0.3">
      <c r="A392" s="341" t="s">
        <v>689</v>
      </c>
      <c r="B392" s="342" t="s">
        <v>127</v>
      </c>
      <c r="C392" s="402">
        <v>147074.42253066882</v>
      </c>
      <c r="D392" s="343" t="str">
        <f t="shared" ref="D392:D455" si="14">A392&amp;B392</f>
        <v>Warzywa pod osłonami wysokimiB</v>
      </c>
      <c r="E392" s="344">
        <f t="shared" si="13"/>
        <v>147074.42253066882</v>
      </c>
      <c r="G392" s="344"/>
    </row>
    <row r="393" spans="1:7" x14ac:dyDescent="0.3">
      <c r="A393" s="341" t="s">
        <v>689</v>
      </c>
      <c r="B393" s="342" t="s">
        <v>149</v>
      </c>
      <c r="C393" s="402">
        <v>23394.412807259905</v>
      </c>
      <c r="D393" s="343" t="str">
        <f t="shared" si="14"/>
        <v>Warzywa pod osłonami wysokimiC</v>
      </c>
      <c r="E393" s="344">
        <f t="shared" si="13"/>
        <v>23394.412807259905</v>
      </c>
      <c r="G393" s="344"/>
    </row>
    <row r="394" spans="1:7" x14ac:dyDescent="0.3">
      <c r="A394" s="341" t="s">
        <v>689</v>
      </c>
      <c r="B394" s="342" t="s">
        <v>128</v>
      </c>
      <c r="C394" s="402">
        <v>85566.141391301207</v>
      </c>
      <c r="D394" s="343" t="str">
        <f t="shared" si="14"/>
        <v>Warzywa pod osłonami wysokimiD</v>
      </c>
      <c r="E394" s="344">
        <f t="shared" si="13"/>
        <v>85566.141391301207</v>
      </c>
      <c r="G394" s="344"/>
    </row>
    <row r="395" spans="1:7" x14ac:dyDescent="0.3">
      <c r="A395" s="341" t="s">
        <v>691</v>
      </c>
      <c r="B395" s="342" t="s">
        <v>126</v>
      </c>
      <c r="C395" s="402">
        <v>54237.061171878799</v>
      </c>
      <c r="D395" s="343" t="str">
        <f t="shared" si="14"/>
        <v>Warzywa uprawiane dla owoców i kwiatów w uprawie pod osłonami wysokimiA</v>
      </c>
      <c r="E395" s="344">
        <f t="shared" si="13"/>
        <v>54237.061171878799</v>
      </c>
      <c r="G395" s="344"/>
    </row>
    <row r="396" spans="1:7" x14ac:dyDescent="0.3">
      <c r="A396" s="341" t="s">
        <v>691</v>
      </c>
      <c r="B396" s="342" t="s">
        <v>127</v>
      </c>
      <c r="C396" s="402">
        <v>133324.4502432583</v>
      </c>
      <c r="D396" s="343" t="str">
        <f t="shared" si="14"/>
        <v>Warzywa uprawiane dla owoców i kwiatów w uprawie pod osłonami wysokimiB</v>
      </c>
      <c r="E396" s="344">
        <f t="shared" si="13"/>
        <v>133324.4502432583</v>
      </c>
      <c r="G396" s="344"/>
    </row>
    <row r="397" spans="1:7" x14ac:dyDescent="0.3">
      <c r="A397" s="341" t="s">
        <v>691</v>
      </c>
      <c r="B397" s="342" t="s">
        <v>149</v>
      </c>
      <c r="C397" s="402">
        <v>22539.177659028628</v>
      </c>
      <c r="D397" s="343" t="str">
        <f t="shared" si="14"/>
        <v>Warzywa uprawiane dla owoców i kwiatów w uprawie pod osłonami wysokimiC</v>
      </c>
      <c r="E397" s="344">
        <f t="shared" si="13"/>
        <v>22539.177659028628</v>
      </c>
      <c r="G397" s="344"/>
    </row>
    <row r="398" spans="1:7" x14ac:dyDescent="0.3">
      <c r="A398" s="341" t="s">
        <v>691</v>
      </c>
      <c r="B398" s="342" t="s">
        <v>128</v>
      </c>
      <c r="C398" s="402">
        <v>81481.43965397212</v>
      </c>
      <c r="D398" s="343" t="str">
        <f t="shared" si="14"/>
        <v>Warzywa uprawiane dla owoców i kwiatów w uprawie pod osłonami wysokimiD</v>
      </c>
      <c r="E398" s="344">
        <f t="shared" si="13"/>
        <v>81481.43965397212</v>
      </c>
      <c r="G398" s="344"/>
    </row>
    <row r="399" spans="1:7" x14ac:dyDescent="0.3">
      <c r="A399" s="341" t="s">
        <v>313</v>
      </c>
      <c r="B399" s="342" t="s">
        <v>126</v>
      </c>
      <c r="C399" s="402">
        <v>71400</v>
      </c>
      <c r="D399" s="343" t="str">
        <f t="shared" si="14"/>
        <v>Pomidory w uprawie pod osłonami wysokimiA</v>
      </c>
      <c r="E399" s="344">
        <f t="shared" si="13"/>
        <v>71400</v>
      </c>
      <c r="G399" s="344"/>
    </row>
    <row r="400" spans="1:7" x14ac:dyDescent="0.3">
      <c r="A400" s="341" t="s">
        <v>313</v>
      </c>
      <c r="B400" s="342" t="s">
        <v>127</v>
      </c>
      <c r="C400" s="402">
        <v>71400</v>
      </c>
      <c r="D400" s="343" t="str">
        <f t="shared" si="14"/>
        <v>Pomidory w uprawie pod osłonami wysokimiB</v>
      </c>
      <c r="E400" s="344">
        <f t="shared" si="13"/>
        <v>71400</v>
      </c>
      <c r="G400" s="344"/>
    </row>
    <row r="401" spans="1:7" x14ac:dyDescent="0.3">
      <c r="A401" s="341" t="s">
        <v>313</v>
      </c>
      <c r="B401" s="342" t="s">
        <v>149</v>
      </c>
      <c r="C401" s="402">
        <v>71400</v>
      </c>
      <c r="D401" s="343" t="str">
        <f t="shared" si="14"/>
        <v>Pomidory w uprawie pod osłonami wysokimiC</v>
      </c>
      <c r="E401" s="344">
        <f t="shared" si="13"/>
        <v>71400</v>
      </c>
      <c r="G401" s="344"/>
    </row>
    <row r="402" spans="1:7" x14ac:dyDescent="0.3">
      <c r="A402" s="341" t="s">
        <v>313</v>
      </c>
      <c r="B402" s="342" t="s">
        <v>128</v>
      </c>
      <c r="C402" s="402">
        <v>71400</v>
      </c>
      <c r="D402" s="343" t="str">
        <f t="shared" si="14"/>
        <v>Pomidory w uprawie pod osłonami wysokimiD</v>
      </c>
      <c r="E402" s="344">
        <f t="shared" si="13"/>
        <v>71400</v>
      </c>
      <c r="G402" s="344"/>
    </row>
    <row r="403" spans="1:7" x14ac:dyDescent="0.3">
      <c r="A403" s="341" t="s">
        <v>693</v>
      </c>
      <c r="B403" s="342" t="s">
        <v>126</v>
      </c>
      <c r="C403" s="402">
        <v>20891.119510078363</v>
      </c>
      <c r="D403" s="343" t="str">
        <f t="shared" si="14"/>
        <v>Warzywa liściaste i łodygowe w uprawie pod osłonami wysokimiA</v>
      </c>
      <c r="E403" s="344">
        <f t="shared" si="13"/>
        <v>20891.119510078363</v>
      </c>
      <c r="G403" s="344"/>
    </row>
    <row r="404" spans="1:7" x14ac:dyDescent="0.3">
      <c r="A404" s="341" t="s">
        <v>693</v>
      </c>
      <c r="B404" s="342" t="s">
        <v>127</v>
      </c>
      <c r="C404" s="402">
        <v>20891.119510078363</v>
      </c>
      <c r="D404" s="343" t="str">
        <f t="shared" si="14"/>
        <v>Warzywa liściaste i łodygowe w uprawie pod osłonami wysokimiB</v>
      </c>
      <c r="E404" s="344">
        <f t="shared" si="13"/>
        <v>20891.119510078363</v>
      </c>
      <c r="G404" s="344"/>
    </row>
    <row r="405" spans="1:7" x14ac:dyDescent="0.3">
      <c r="A405" s="341" t="s">
        <v>693</v>
      </c>
      <c r="B405" s="342" t="s">
        <v>149</v>
      </c>
      <c r="C405" s="402">
        <v>22171.576151553898</v>
      </c>
      <c r="D405" s="343" t="str">
        <f t="shared" si="14"/>
        <v>Warzywa liściaste i łodygowe w uprawie pod osłonami wysokimiC</v>
      </c>
      <c r="E405" s="344">
        <f t="shared" si="13"/>
        <v>22171.576151553898</v>
      </c>
      <c r="G405" s="344"/>
    </row>
    <row r="406" spans="1:7" x14ac:dyDescent="0.3">
      <c r="A406" s="341" t="s">
        <v>693</v>
      </c>
      <c r="B406" s="342" t="s">
        <v>128</v>
      </c>
      <c r="C406" s="402">
        <v>13644.350583739519</v>
      </c>
      <c r="D406" s="343" t="str">
        <f t="shared" si="14"/>
        <v>Warzywa liściaste i łodygowe w uprawie pod osłonami wysokimiD</v>
      </c>
      <c r="E406" s="344">
        <f t="shared" si="13"/>
        <v>13644.350583739519</v>
      </c>
      <c r="G406" s="344"/>
    </row>
    <row r="407" spans="1:7" x14ac:dyDescent="0.3">
      <c r="A407" s="341" t="s">
        <v>315</v>
      </c>
      <c r="B407" s="342" t="s">
        <v>126</v>
      </c>
      <c r="C407" s="402">
        <v>70635</v>
      </c>
      <c r="D407" s="343" t="str">
        <f t="shared" si="14"/>
        <v>Ogórki w uprawie pod osłonami wysokimiA</v>
      </c>
      <c r="E407" s="344">
        <f t="shared" ref="E407:E470" si="15">C407</f>
        <v>70635</v>
      </c>
      <c r="G407" s="344"/>
    </row>
    <row r="408" spans="1:7" x14ac:dyDescent="0.3">
      <c r="A408" s="341" t="s">
        <v>315</v>
      </c>
      <c r="B408" s="342" t="s">
        <v>127</v>
      </c>
      <c r="C408" s="402">
        <v>70635</v>
      </c>
      <c r="D408" s="343" t="str">
        <f t="shared" si="14"/>
        <v>Ogórki w uprawie pod osłonami wysokimiB</v>
      </c>
      <c r="E408" s="344">
        <f t="shared" si="15"/>
        <v>70635</v>
      </c>
      <c r="G408" s="344"/>
    </row>
    <row r="409" spans="1:7" x14ac:dyDescent="0.3">
      <c r="A409" s="341" t="s">
        <v>315</v>
      </c>
      <c r="B409" s="342" t="s">
        <v>149</v>
      </c>
      <c r="C409" s="402">
        <v>70635</v>
      </c>
      <c r="D409" s="343" t="str">
        <f t="shared" si="14"/>
        <v>Ogórki w uprawie pod osłonami wysokimiC</v>
      </c>
      <c r="E409" s="344">
        <f t="shared" si="15"/>
        <v>70635</v>
      </c>
      <c r="G409" s="344"/>
    </row>
    <row r="410" spans="1:7" x14ac:dyDescent="0.3">
      <c r="A410" s="341" t="s">
        <v>315</v>
      </c>
      <c r="B410" s="342" t="s">
        <v>128</v>
      </c>
      <c r="C410" s="402">
        <v>70635</v>
      </c>
      <c r="D410" s="343" t="str">
        <f t="shared" si="14"/>
        <v>Ogórki w uprawie pod osłonami wysokimiD</v>
      </c>
      <c r="E410" s="344">
        <f t="shared" si="15"/>
        <v>70635</v>
      </c>
      <c r="G410" s="344"/>
    </row>
    <row r="411" spans="1:7" x14ac:dyDescent="0.3">
      <c r="A411" s="341" t="s">
        <v>695</v>
      </c>
      <c r="B411" s="342" t="s">
        <v>126</v>
      </c>
      <c r="C411" s="402">
        <v>20346.060669932649</v>
      </c>
      <c r="D411" s="343" t="str">
        <f t="shared" si="14"/>
        <v>Warzywa korzeniowe i bulwiaste w uprawie pod osłonami wysokimiA</v>
      </c>
      <c r="E411" s="344">
        <f t="shared" si="15"/>
        <v>20346.060669932649</v>
      </c>
      <c r="G411" s="344"/>
    </row>
    <row r="412" spans="1:7" x14ac:dyDescent="0.3">
      <c r="A412" s="341" t="s">
        <v>695</v>
      </c>
      <c r="B412" s="342" t="s">
        <v>127</v>
      </c>
      <c r="C412" s="402">
        <v>20346.060669932649</v>
      </c>
      <c r="D412" s="343" t="str">
        <f t="shared" si="14"/>
        <v>Warzywa korzeniowe i bulwiaste w uprawie pod osłonami wysokimiB</v>
      </c>
      <c r="E412" s="344">
        <f t="shared" si="15"/>
        <v>20346.060669932649</v>
      </c>
      <c r="G412" s="344"/>
    </row>
    <row r="413" spans="1:7" x14ac:dyDescent="0.3">
      <c r="A413" s="341" t="s">
        <v>695</v>
      </c>
      <c r="B413" s="342" t="s">
        <v>149</v>
      </c>
      <c r="C413" s="402">
        <v>20414.822775661127</v>
      </c>
      <c r="D413" s="343" t="str">
        <f t="shared" si="14"/>
        <v>Warzywa korzeniowe i bulwiaste w uprawie pod osłonami wysokimiC</v>
      </c>
      <c r="E413" s="344">
        <f t="shared" si="15"/>
        <v>20414.822775661127</v>
      </c>
      <c r="G413" s="344"/>
    </row>
    <row r="414" spans="1:7" x14ac:dyDescent="0.3">
      <c r="A414" s="341" t="s">
        <v>695</v>
      </c>
      <c r="B414" s="342" t="s">
        <v>128</v>
      </c>
      <c r="C414" s="402">
        <v>20346.060669932649</v>
      </c>
      <c r="D414" s="343" t="str">
        <f t="shared" si="14"/>
        <v>Warzywa korzeniowe i bulwiaste w uprawie pod osłonami wysokimiD</v>
      </c>
      <c r="E414" s="344">
        <f t="shared" si="15"/>
        <v>20346.060669932649</v>
      </c>
      <c r="G414" s="344"/>
    </row>
    <row r="415" spans="1:7" x14ac:dyDescent="0.3">
      <c r="A415" s="341" t="s">
        <v>325</v>
      </c>
      <c r="B415" s="342" t="s">
        <v>126</v>
      </c>
      <c r="C415" s="402">
        <v>20109.022271275251</v>
      </c>
      <c r="D415" s="343" t="str">
        <f t="shared" si="14"/>
        <v>Warzywa strączkowe do zbioru na zielono w uprawie pod osłonami wysokimiA</v>
      </c>
      <c r="E415" s="344">
        <f t="shared" si="15"/>
        <v>20109.022271275251</v>
      </c>
      <c r="G415" s="344"/>
    </row>
    <row r="416" spans="1:7" x14ac:dyDescent="0.3">
      <c r="A416" s="341" t="s">
        <v>325</v>
      </c>
      <c r="B416" s="342" t="s">
        <v>127</v>
      </c>
      <c r="C416" s="402">
        <v>20109.022271275251</v>
      </c>
      <c r="D416" s="343" t="str">
        <f t="shared" si="14"/>
        <v>Warzywa strączkowe do zbioru na zielono w uprawie pod osłonami wysokimiB</v>
      </c>
      <c r="E416" s="344">
        <f t="shared" si="15"/>
        <v>20109.022271275251</v>
      </c>
      <c r="G416" s="344"/>
    </row>
    <row r="417" spans="1:7" x14ac:dyDescent="0.3">
      <c r="A417" s="341" t="s">
        <v>325</v>
      </c>
      <c r="B417" s="342" t="s">
        <v>149</v>
      </c>
      <c r="C417" s="402">
        <v>19564.87990463457</v>
      </c>
      <c r="D417" s="343" t="str">
        <f t="shared" si="14"/>
        <v>Warzywa strączkowe do zbioru na zielono w uprawie pod osłonami wysokimiC</v>
      </c>
      <c r="E417" s="344">
        <f t="shared" si="15"/>
        <v>19564.87990463457</v>
      </c>
      <c r="G417" s="344"/>
    </row>
    <row r="418" spans="1:7" x14ac:dyDescent="0.3">
      <c r="A418" s="341" t="s">
        <v>325</v>
      </c>
      <c r="B418" s="342" t="s">
        <v>128</v>
      </c>
      <c r="C418" s="402">
        <v>20109.022271275251</v>
      </c>
      <c r="D418" s="343" t="str">
        <f t="shared" si="14"/>
        <v>Warzywa strączkowe do zbioru na zielono w uprawie pod osłonami wysokimiD</v>
      </c>
      <c r="E418" s="344">
        <f t="shared" si="15"/>
        <v>20109.022271275251</v>
      </c>
      <c r="G418" s="344"/>
    </row>
    <row r="419" spans="1:7" x14ac:dyDescent="0.3">
      <c r="A419" s="341" t="s">
        <v>317</v>
      </c>
      <c r="B419" s="342" t="s">
        <v>126</v>
      </c>
      <c r="C419" s="402">
        <v>21590</v>
      </c>
      <c r="D419" s="343" t="str">
        <f t="shared" si="14"/>
        <v>Inne warzywa uprawiane dla owoców i kwiatów w uprawie pod osłonami wysokimiA</v>
      </c>
      <c r="E419" s="344">
        <f t="shared" si="15"/>
        <v>21590</v>
      </c>
      <c r="G419" s="344"/>
    </row>
    <row r="420" spans="1:7" x14ac:dyDescent="0.3">
      <c r="A420" s="341" t="s">
        <v>317</v>
      </c>
      <c r="B420" s="342" t="s">
        <v>127</v>
      </c>
      <c r="C420" s="402">
        <v>21590</v>
      </c>
      <c r="D420" s="343" t="str">
        <f t="shared" si="14"/>
        <v>Inne warzywa uprawiane dla owoców i kwiatów w uprawie pod osłonami wysokimiB</v>
      </c>
      <c r="E420" s="344">
        <f t="shared" si="15"/>
        <v>21590</v>
      </c>
      <c r="G420" s="344"/>
    </row>
    <row r="421" spans="1:7" x14ac:dyDescent="0.3">
      <c r="A421" s="341" t="s">
        <v>317</v>
      </c>
      <c r="B421" s="342" t="s">
        <v>149</v>
      </c>
      <c r="C421" s="402">
        <v>21590</v>
      </c>
      <c r="D421" s="343" t="str">
        <f t="shared" si="14"/>
        <v>Inne warzywa uprawiane dla owoców i kwiatów w uprawie pod osłonami wysokimiC</v>
      </c>
      <c r="E421" s="344">
        <f t="shared" si="15"/>
        <v>21590</v>
      </c>
      <c r="G421" s="344"/>
    </row>
    <row r="422" spans="1:7" x14ac:dyDescent="0.3">
      <c r="A422" s="341" t="s">
        <v>317</v>
      </c>
      <c r="B422" s="342" t="s">
        <v>128</v>
      </c>
      <c r="C422" s="402">
        <v>21590</v>
      </c>
      <c r="D422" s="343" t="str">
        <f t="shared" si="14"/>
        <v>Inne warzywa uprawiane dla owoców i kwiatów w uprawie pod osłonami wysokimiD</v>
      </c>
      <c r="E422" s="344">
        <f t="shared" si="15"/>
        <v>21590</v>
      </c>
      <c r="G422" s="344"/>
    </row>
    <row r="423" spans="1:7" x14ac:dyDescent="0.3">
      <c r="A423" s="341" t="s">
        <v>319</v>
      </c>
      <c r="B423" s="342" t="s">
        <v>126</v>
      </c>
      <c r="C423" s="402">
        <v>11700</v>
      </c>
      <c r="D423" s="343" t="str">
        <f t="shared" si="14"/>
        <v>Kapusta w uprawie pod osłonami wysokimiA</v>
      </c>
      <c r="E423" s="344">
        <f t="shared" si="15"/>
        <v>11700</v>
      </c>
      <c r="G423" s="344"/>
    </row>
    <row r="424" spans="1:7" x14ac:dyDescent="0.3">
      <c r="A424" s="341" t="s">
        <v>319</v>
      </c>
      <c r="B424" s="342" t="s">
        <v>127</v>
      </c>
      <c r="C424" s="402">
        <v>11700</v>
      </c>
      <c r="D424" s="343" t="str">
        <f t="shared" si="14"/>
        <v>Kapusta w uprawie pod osłonami wysokimiB</v>
      </c>
      <c r="E424" s="344">
        <f t="shared" si="15"/>
        <v>11700</v>
      </c>
      <c r="G424" s="344"/>
    </row>
    <row r="425" spans="1:7" x14ac:dyDescent="0.3">
      <c r="A425" s="341" t="s">
        <v>319</v>
      </c>
      <c r="B425" s="342" t="s">
        <v>149</v>
      </c>
      <c r="C425" s="402">
        <v>11700</v>
      </c>
      <c r="D425" s="343" t="str">
        <f t="shared" si="14"/>
        <v>Kapusta w uprawie pod osłonami wysokimiC</v>
      </c>
      <c r="E425" s="344">
        <f t="shared" si="15"/>
        <v>11700</v>
      </c>
      <c r="G425" s="344"/>
    </row>
    <row r="426" spans="1:7" x14ac:dyDescent="0.3">
      <c r="A426" s="341" t="s">
        <v>319</v>
      </c>
      <c r="B426" s="342" t="s">
        <v>128</v>
      </c>
      <c r="C426" s="402">
        <v>11700</v>
      </c>
      <c r="D426" s="343" t="str">
        <f t="shared" si="14"/>
        <v>Kapusta w uprawie pod osłonami wysokimiD</v>
      </c>
      <c r="E426" s="344">
        <f t="shared" si="15"/>
        <v>11700</v>
      </c>
      <c r="G426" s="344"/>
    </row>
    <row r="427" spans="1:7" x14ac:dyDescent="0.3">
      <c r="A427" s="341" t="s">
        <v>321</v>
      </c>
      <c r="B427" s="342" t="s">
        <v>126</v>
      </c>
      <c r="C427" s="402">
        <v>31300</v>
      </c>
      <c r="D427" s="343" t="str">
        <f t="shared" si="14"/>
        <v>Inne warzywa liściaste i łodygowe (bez kapusty) w uprawie pod osłonami wysokimiA</v>
      </c>
      <c r="E427" s="344">
        <f t="shared" si="15"/>
        <v>31300</v>
      </c>
      <c r="G427" s="344"/>
    </row>
    <row r="428" spans="1:7" x14ac:dyDescent="0.3">
      <c r="A428" s="341" t="s">
        <v>321</v>
      </c>
      <c r="B428" s="342" t="s">
        <v>127</v>
      </c>
      <c r="C428" s="402">
        <v>31300</v>
      </c>
      <c r="D428" s="343" t="str">
        <f t="shared" si="14"/>
        <v>Inne warzywa liściaste i łodygowe (bez kapusty) w uprawie pod osłonami wysokimiB</v>
      </c>
      <c r="E428" s="344">
        <f t="shared" si="15"/>
        <v>31300</v>
      </c>
      <c r="G428" s="344"/>
    </row>
    <row r="429" spans="1:7" x14ac:dyDescent="0.3">
      <c r="A429" s="341" t="s">
        <v>321</v>
      </c>
      <c r="B429" s="342" t="s">
        <v>149</v>
      </c>
      <c r="C429" s="402">
        <v>31300</v>
      </c>
      <c r="D429" s="343" t="str">
        <f t="shared" si="14"/>
        <v>Inne warzywa liściaste i łodygowe (bez kapusty) w uprawie pod osłonami wysokimiC</v>
      </c>
      <c r="E429" s="344">
        <f t="shared" si="15"/>
        <v>31300</v>
      </c>
      <c r="G429" s="344"/>
    </row>
    <row r="430" spans="1:7" x14ac:dyDescent="0.3">
      <c r="A430" s="341" t="s">
        <v>321</v>
      </c>
      <c r="B430" s="342" t="s">
        <v>128</v>
      </c>
      <c r="C430" s="402">
        <v>31300</v>
      </c>
      <c r="D430" s="343" t="str">
        <f t="shared" si="14"/>
        <v>Inne warzywa liściaste i łodygowe (bez kapusty) w uprawie pod osłonami wysokimiD</v>
      </c>
      <c r="E430" s="344">
        <f t="shared" si="15"/>
        <v>31300</v>
      </c>
      <c r="G430" s="344"/>
    </row>
    <row r="431" spans="1:7" x14ac:dyDescent="0.3">
      <c r="A431" s="341" t="s">
        <v>323</v>
      </c>
      <c r="B431" s="342" t="s">
        <v>126</v>
      </c>
      <c r="C431" s="402">
        <v>28000</v>
      </c>
      <c r="D431" s="343" t="str">
        <f t="shared" si="14"/>
        <v>Inne warzywa korzeniowe i bulwiaste (bez cebuli) w uprawie pod osłonami wysokimiA</v>
      </c>
      <c r="E431" s="344">
        <f t="shared" si="15"/>
        <v>28000</v>
      </c>
      <c r="G431" s="344"/>
    </row>
    <row r="432" spans="1:7" x14ac:dyDescent="0.3">
      <c r="A432" s="341" t="s">
        <v>323</v>
      </c>
      <c r="B432" s="342" t="s">
        <v>127</v>
      </c>
      <c r="C432" s="402">
        <v>28000</v>
      </c>
      <c r="D432" s="343" t="str">
        <f t="shared" si="14"/>
        <v>Inne warzywa korzeniowe i bulwiaste (bez cebuli) w uprawie pod osłonami wysokimiB</v>
      </c>
      <c r="E432" s="344">
        <f t="shared" si="15"/>
        <v>28000</v>
      </c>
      <c r="G432" s="344"/>
    </row>
    <row r="433" spans="1:7" x14ac:dyDescent="0.3">
      <c r="A433" s="341" t="s">
        <v>323</v>
      </c>
      <c r="B433" s="342" t="s">
        <v>149</v>
      </c>
      <c r="C433" s="402">
        <v>28000</v>
      </c>
      <c r="D433" s="343" t="str">
        <f t="shared" si="14"/>
        <v>Inne warzywa korzeniowe i bulwiaste (bez cebuli) w uprawie pod osłonami wysokimiC</v>
      </c>
      <c r="E433" s="344">
        <f t="shared" si="15"/>
        <v>28000</v>
      </c>
      <c r="G433" s="344"/>
    </row>
    <row r="434" spans="1:7" x14ac:dyDescent="0.3">
      <c r="A434" s="341" t="s">
        <v>323</v>
      </c>
      <c r="B434" s="342" t="s">
        <v>128</v>
      </c>
      <c r="C434" s="402">
        <v>28000</v>
      </c>
      <c r="D434" s="343" t="str">
        <f t="shared" si="14"/>
        <v>Inne warzywa korzeniowe i bulwiaste (bez cebuli) w uprawie pod osłonami wysokimiD</v>
      </c>
      <c r="E434" s="344">
        <f t="shared" si="15"/>
        <v>28000</v>
      </c>
      <c r="G434" s="344"/>
    </row>
    <row r="435" spans="1:7" x14ac:dyDescent="0.3">
      <c r="A435" s="341" t="s">
        <v>325</v>
      </c>
      <c r="B435" s="342" t="s">
        <v>126</v>
      </c>
      <c r="C435" s="402">
        <v>12900</v>
      </c>
      <c r="D435" s="343" t="str">
        <f t="shared" si="14"/>
        <v>Warzywa strączkowe do zbioru na zielono w uprawie pod osłonami wysokimiA</v>
      </c>
      <c r="E435" s="344">
        <f t="shared" si="15"/>
        <v>12900</v>
      </c>
      <c r="G435" s="344"/>
    </row>
    <row r="436" spans="1:7" x14ac:dyDescent="0.3">
      <c r="A436" s="341" t="s">
        <v>325</v>
      </c>
      <c r="B436" s="342" t="s">
        <v>127</v>
      </c>
      <c r="C436" s="402">
        <v>12900</v>
      </c>
      <c r="D436" s="343" t="str">
        <f t="shared" si="14"/>
        <v>Warzywa strączkowe do zbioru na zielono w uprawie pod osłonami wysokimiB</v>
      </c>
      <c r="E436" s="344">
        <f t="shared" si="15"/>
        <v>12900</v>
      </c>
      <c r="G436" s="344"/>
    </row>
    <row r="437" spans="1:7" x14ac:dyDescent="0.3">
      <c r="A437" s="341" t="s">
        <v>325</v>
      </c>
      <c r="B437" s="342" t="s">
        <v>149</v>
      </c>
      <c r="C437" s="402">
        <v>12900</v>
      </c>
      <c r="D437" s="343" t="str">
        <f t="shared" si="14"/>
        <v>Warzywa strączkowe do zbioru na zielono w uprawie pod osłonami wysokimiC</v>
      </c>
      <c r="E437" s="344">
        <f t="shared" si="15"/>
        <v>12900</v>
      </c>
      <c r="G437" s="344"/>
    </row>
    <row r="438" spans="1:7" x14ac:dyDescent="0.3">
      <c r="A438" s="341" t="s">
        <v>325</v>
      </c>
      <c r="B438" s="342" t="s">
        <v>128</v>
      </c>
      <c r="C438" s="402">
        <v>12900</v>
      </c>
      <c r="D438" s="343" t="str">
        <f t="shared" si="14"/>
        <v>Warzywa strączkowe do zbioru na zielono w uprawie pod osłonami wysokimiD</v>
      </c>
      <c r="E438" s="344">
        <f t="shared" si="15"/>
        <v>12900</v>
      </c>
      <c r="G438" s="344"/>
    </row>
    <row r="439" spans="1:7" x14ac:dyDescent="0.3">
      <c r="A439" s="34" t="s">
        <v>327</v>
      </c>
      <c r="B439" s="342" t="s">
        <v>126</v>
      </c>
      <c r="C439" s="402">
        <v>26943.333710098617</v>
      </c>
      <c r="D439" s="343" t="str">
        <f t="shared" si="14"/>
        <v>Kwiaty i inne rośliny ozdobneA</v>
      </c>
      <c r="E439" s="344">
        <f t="shared" si="15"/>
        <v>26943.333710098617</v>
      </c>
      <c r="G439" s="344"/>
    </row>
    <row r="440" spans="1:7" x14ac:dyDescent="0.3">
      <c r="A440" s="34" t="s">
        <v>327</v>
      </c>
      <c r="B440" s="342" t="s">
        <v>127</v>
      </c>
      <c r="C440" s="402">
        <v>41616.811937477178</v>
      </c>
      <c r="D440" s="343" t="str">
        <f t="shared" si="14"/>
        <v>Kwiaty i inne rośliny ozdobneB</v>
      </c>
      <c r="E440" s="344">
        <f t="shared" si="15"/>
        <v>41616.811937477178</v>
      </c>
      <c r="G440" s="344"/>
    </row>
    <row r="441" spans="1:7" x14ac:dyDescent="0.3">
      <c r="A441" s="34" t="s">
        <v>327</v>
      </c>
      <c r="B441" s="342" t="s">
        <v>149</v>
      </c>
      <c r="C441" s="402">
        <v>19490.895538527315</v>
      </c>
      <c r="D441" s="343" t="str">
        <f t="shared" si="14"/>
        <v>Kwiaty i inne rośliny ozdobneC</v>
      </c>
      <c r="E441" s="344">
        <f t="shared" si="15"/>
        <v>19490.895538527315</v>
      </c>
      <c r="G441" s="344"/>
    </row>
    <row r="442" spans="1:7" x14ac:dyDescent="0.3">
      <c r="A442" s="34" t="s">
        <v>327</v>
      </c>
      <c r="B442" s="342" t="s">
        <v>128</v>
      </c>
      <c r="C442" s="402">
        <v>68889.006395414544</v>
      </c>
      <c r="D442" s="343" t="str">
        <f t="shared" si="14"/>
        <v>Kwiaty i inne rośliny ozdobneD</v>
      </c>
      <c r="E442" s="344">
        <f t="shared" si="15"/>
        <v>68889.006395414544</v>
      </c>
      <c r="G442" s="344"/>
    </row>
    <row r="443" spans="1:7" x14ac:dyDescent="0.3">
      <c r="A443" s="341" t="s">
        <v>330</v>
      </c>
      <c r="B443" s="342" t="s">
        <v>126</v>
      </c>
      <c r="C443" s="402">
        <v>8385</v>
      </c>
      <c r="D443" s="343" t="str">
        <f t="shared" ref="D443:D446" si="16">A443&amp;B443</f>
        <v>Kwiaty i inne rośliny ozdobne w uprawie polowejA</v>
      </c>
      <c r="E443" s="344">
        <f t="shared" ref="E443:E446" si="17">C443</f>
        <v>8385</v>
      </c>
      <c r="G443" s="344"/>
    </row>
    <row r="444" spans="1:7" x14ac:dyDescent="0.3">
      <c r="A444" s="341" t="s">
        <v>330</v>
      </c>
      <c r="B444" s="342" t="s">
        <v>127</v>
      </c>
      <c r="C444" s="402">
        <v>8385</v>
      </c>
      <c r="D444" s="343" t="str">
        <f t="shared" si="16"/>
        <v>Kwiaty i inne rośliny ozdobne w uprawie polowejB</v>
      </c>
      <c r="E444" s="344">
        <f t="shared" si="17"/>
        <v>8385</v>
      </c>
      <c r="G444" s="344"/>
    </row>
    <row r="445" spans="1:7" x14ac:dyDescent="0.3">
      <c r="A445" s="341" t="s">
        <v>330</v>
      </c>
      <c r="B445" s="342" t="s">
        <v>149</v>
      </c>
      <c r="C445" s="402">
        <v>8385</v>
      </c>
      <c r="D445" s="343" t="str">
        <f t="shared" si="16"/>
        <v>Kwiaty i inne rośliny ozdobne w uprawie polowejC</v>
      </c>
      <c r="E445" s="344">
        <f t="shared" si="17"/>
        <v>8385</v>
      </c>
      <c r="G445" s="344"/>
    </row>
    <row r="446" spans="1:7" x14ac:dyDescent="0.3">
      <c r="A446" s="341" t="s">
        <v>330</v>
      </c>
      <c r="B446" s="342" t="s">
        <v>128</v>
      </c>
      <c r="C446" s="402">
        <v>8385</v>
      </c>
      <c r="D446" s="343" t="str">
        <f t="shared" si="16"/>
        <v>Kwiaty i inne rośliny ozdobne w uprawie polowejD</v>
      </c>
      <c r="E446" s="344">
        <f t="shared" si="17"/>
        <v>8385</v>
      </c>
      <c r="G446" s="344"/>
    </row>
    <row r="447" spans="1:7" x14ac:dyDescent="0.3">
      <c r="A447" s="341" t="s">
        <v>332</v>
      </c>
      <c r="B447" s="342" t="s">
        <v>126</v>
      </c>
      <c r="C447" s="402">
        <v>8385</v>
      </c>
      <c r="D447" s="343" t="str">
        <f t="shared" si="14"/>
        <v>Kwiaty cięte w uprawie polowejA</v>
      </c>
      <c r="E447" s="344">
        <f t="shared" si="15"/>
        <v>8385</v>
      </c>
      <c r="G447" s="344"/>
    </row>
    <row r="448" spans="1:7" x14ac:dyDescent="0.3">
      <c r="A448" s="341" t="s">
        <v>332</v>
      </c>
      <c r="B448" s="342" t="s">
        <v>127</v>
      </c>
      <c r="C448" s="402">
        <v>8385</v>
      </c>
      <c r="D448" s="343" t="str">
        <f t="shared" si="14"/>
        <v>Kwiaty cięte w uprawie polowejB</v>
      </c>
      <c r="E448" s="344">
        <f t="shared" si="15"/>
        <v>8385</v>
      </c>
      <c r="G448" s="344"/>
    </row>
    <row r="449" spans="1:7" x14ac:dyDescent="0.3">
      <c r="A449" s="341" t="s">
        <v>332</v>
      </c>
      <c r="B449" s="342" t="s">
        <v>149</v>
      </c>
      <c r="C449" s="402">
        <v>8385</v>
      </c>
      <c r="D449" s="343" t="str">
        <f t="shared" si="14"/>
        <v>Kwiaty cięte w uprawie polowejC</v>
      </c>
      <c r="E449" s="344">
        <f t="shared" si="15"/>
        <v>8385</v>
      </c>
      <c r="G449" s="344"/>
    </row>
    <row r="450" spans="1:7" x14ac:dyDescent="0.3">
      <c r="A450" s="341" t="s">
        <v>332</v>
      </c>
      <c r="B450" s="342" t="s">
        <v>128</v>
      </c>
      <c r="C450" s="402">
        <v>8385</v>
      </c>
      <c r="D450" s="343" t="str">
        <f t="shared" si="14"/>
        <v>Kwiaty cięte w uprawie polowejD</v>
      </c>
      <c r="E450" s="344">
        <f t="shared" si="15"/>
        <v>8385</v>
      </c>
      <c r="G450" s="344"/>
    </row>
    <row r="451" spans="1:7" x14ac:dyDescent="0.3">
      <c r="A451" s="341" t="s">
        <v>334</v>
      </c>
      <c r="B451" s="342" t="s">
        <v>126</v>
      </c>
      <c r="C451" s="402">
        <v>8385</v>
      </c>
      <c r="D451" s="343" t="str">
        <f t="shared" si="14"/>
        <v>Kwiaty i inne rośliny ozdobne - całe rośliny w uprawie polowejA</v>
      </c>
      <c r="E451" s="344">
        <f t="shared" si="15"/>
        <v>8385</v>
      </c>
      <c r="G451" s="344"/>
    </row>
    <row r="452" spans="1:7" x14ac:dyDescent="0.3">
      <c r="A452" s="341" t="s">
        <v>334</v>
      </c>
      <c r="B452" s="342" t="s">
        <v>127</v>
      </c>
      <c r="C452" s="402">
        <v>8385</v>
      </c>
      <c r="D452" s="343" t="str">
        <f t="shared" si="14"/>
        <v>Kwiaty i inne rośliny ozdobne - całe rośliny w uprawie polowejB</v>
      </c>
      <c r="E452" s="344">
        <f t="shared" si="15"/>
        <v>8385</v>
      </c>
      <c r="G452" s="344"/>
    </row>
    <row r="453" spans="1:7" x14ac:dyDescent="0.3">
      <c r="A453" s="341" t="s">
        <v>334</v>
      </c>
      <c r="B453" s="342" t="s">
        <v>149</v>
      </c>
      <c r="C453" s="402">
        <v>8385</v>
      </c>
      <c r="D453" s="343" t="str">
        <f t="shared" si="14"/>
        <v>Kwiaty i inne rośliny ozdobne - całe rośliny w uprawie polowejC</v>
      </c>
      <c r="E453" s="344">
        <f t="shared" si="15"/>
        <v>8385</v>
      </c>
      <c r="G453" s="344"/>
    </row>
    <row r="454" spans="1:7" x14ac:dyDescent="0.3">
      <c r="A454" s="341" t="s">
        <v>334</v>
      </c>
      <c r="B454" s="342" t="s">
        <v>128</v>
      </c>
      <c r="C454" s="402">
        <v>8385</v>
      </c>
      <c r="D454" s="343" t="str">
        <f t="shared" si="14"/>
        <v>Kwiaty i inne rośliny ozdobne - całe rośliny w uprawie polowejD</v>
      </c>
      <c r="E454" s="344">
        <f t="shared" si="15"/>
        <v>8385</v>
      </c>
      <c r="G454" s="344"/>
    </row>
    <row r="455" spans="1:7" x14ac:dyDescent="0.3">
      <c r="A455" s="341" t="s">
        <v>336</v>
      </c>
      <c r="B455" s="342" t="s">
        <v>126</v>
      </c>
      <c r="C455" s="402">
        <v>23980.745504967606</v>
      </c>
      <c r="D455" s="343" t="str">
        <f t="shared" si="14"/>
        <v>Kwiaty i inne rośliny ozdobne pod osłonami wysokimiA</v>
      </c>
      <c r="E455" s="344">
        <f t="shared" si="15"/>
        <v>23980.745504967606</v>
      </c>
      <c r="G455" s="344"/>
    </row>
    <row r="456" spans="1:7" x14ac:dyDescent="0.3">
      <c r="A456" s="341" t="s">
        <v>336</v>
      </c>
      <c r="B456" s="342" t="s">
        <v>127</v>
      </c>
      <c r="C456" s="402">
        <v>59838.505012681344</v>
      </c>
      <c r="D456" s="343" t="str">
        <f t="shared" ref="D456:D519" si="18">A456&amp;B456</f>
        <v>Kwiaty i inne rośliny ozdobne pod osłonami wysokimiB</v>
      </c>
      <c r="E456" s="344">
        <f t="shared" si="15"/>
        <v>59838.505012681344</v>
      </c>
      <c r="G456" s="344"/>
    </row>
    <row r="457" spans="1:7" x14ac:dyDescent="0.3">
      <c r="A457" s="341" t="s">
        <v>336</v>
      </c>
      <c r="B457" s="342" t="s">
        <v>149</v>
      </c>
      <c r="C457" s="402">
        <v>69345.67366414587</v>
      </c>
      <c r="D457" s="343" t="str">
        <f t="shared" si="18"/>
        <v>Kwiaty i inne rośliny ozdobne pod osłonami wysokimiC</v>
      </c>
      <c r="E457" s="344">
        <f t="shared" si="15"/>
        <v>69345.67366414587</v>
      </c>
      <c r="G457" s="344"/>
    </row>
    <row r="458" spans="1:7" x14ac:dyDescent="0.3">
      <c r="A458" s="341" t="s">
        <v>336</v>
      </c>
      <c r="B458" s="342" t="s">
        <v>128</v>
      </c>
      <c r="C458" s="402">
        <v>82860.566447277903</v>
      </c>
      <c r="D458" s="343" t="str">
        <f t="shared" si="18"/>
        <v>Kwiaty i inne rośliny ozdobne pod osłonami wysokimiD</v>
      </c>
      <c r="E458" s="344">
        <f t="shared" si="15"/>
        <v>82860.566447277903</v>
      </c>
      <c r="G458" s="344"/>
    </row>
    <row r="459" spans="1:7" x14ac:dyDescent="0.3">
      <c r="A459" s="341" t="s">
        <v>703</v>
      </c>
      <c r="B459" s="342" t="s">
        <v>126</v>
      </c>
      <c r="C459" s="402">
        <v>64430</v>
      </c>
      <c r="D459" s="343" t="str">
        <f t="shared" si="18"/>
        <v>Kwiaty cięte w uprawie pod osłonami wysokimi*#A</v>
      </c>
      <c r="E459" s="344">
        <f t="shared" si="15"/>
        <v>64430</v>
      </c>
      <c r="G459" s="344"/>
    </row>
    <row r="460" spans="1:7" x14ac:dyDescent="0.3">
      <c r="A460" s="341" t="s">
        <v>338</v>
      </c>
      <c r="B460" s="342" t="s">
        <v>127</v>
      </c>
      <c r="C460" s="402">
        <v>64430</v>
      </c>
      <c r="D460" s="343" t="str">
        <f t="shared" si="18"/>
        <v>Kwiaty cięte w uprawie pod osłonami wysokimiB</v>
      </c>
      <c r="E460" s="344">
        <f t="shared" si="15"/>
        <v>64430</v>
      </c>
      <c r="G460" s="344"/>
    </row>
    <row r="461" spans="1:7" x14ac:dyDescent="0.3">
      <c r="A461" s="341" t="s">
        <v>338</v>
      </c>
      <c r="B461" s="342" t="s">
        <v>149</v>
      </c>
      <c r="C461" s="402">
        <v>64430</v>
      </c>
      <c r="D461" s="343" t="str">
        <f t="shared" si="18"/>
        <v>Kwiaty cięte w uprawie pod osłonami wysokimiC</v>
      </c>
      <c r="E461" s="344">
        <f t="shared" si="15"/>
        <v>64430</v>
      </c>
      <c r="G461" s="344"/>
    </row>
    <row r="462" spans="1:7" x14ac:dyDescent="0.3">
      <c r="A462" s="341" t="s">
        <v>338</v>
      </c>
      <c r="B462" s="342" t="s">
        <v>128</v>
      </c>
      <c r="C462" s="402">
        <v>64430</v>
      </c>
      <c r="D462" s="343" t="str">
        <f t="shared" si="18"/>
        <v>Kwiaty cięte w uprawie pod osłonami wysokimiD</v>
      </c>
      <c r="E462" s="344">
        <f t="shared" si="15"/>
        <v>64430</v>
      </c>
      <c r="G462" s="344"/>
    </row>
    <row r="463" spans="1:7" x14ac:dyDescent="0.3">
      <c r="A463" s="341" t="s">
        <v>340</v>
      </c>
      <c r="B463" s="342" t="s">
        <v>126</v>
      </c>
      <c r="C463" s="402">
        <v>36295</v>
      </c>
      <c r="D463" s="343" t="str">
        <f t="shared" si="18"/>
        <v>Kwiaty i inne rośliny ozdobne - całe rośliny w uprawie pod osłonami wysokimiA</v>
      </c>
      <c r="E463" s="344">
        <f t="shared" si="15"/>
        <v>36295</v>
      </c>
      <c r="G463" s="344"/>
    </row>
    <row r="464" spans="1:7" x14ac:dyDescent="0.3">
      <c r="A464" s="341" t="s">
        <v>340</v>
      </c>
      <c r="B464" s="342" t="s">
        <v>127</v>
      </c>
      <c r="C464" s="402">
        <v>36295</v>
      </c>
      <c r="D464" s="343" t="str">
        <f t="shared" si="18"/>
        <v>Kwiaty i inne rośliny ozdobne - całe rośliny w uprawie pod osłonami wysokimiB</v>
      </c>
      <c r="E464" s="344">
        <f t="shared" si="15"/>
        <v>36295</v>
      </c>
      <c r="G464" s="344"/>
    </row>
    <row r="465" spans="1:7" x14ac:dyDescent="0.3">
      <c r="A465" s="341" t="s">
        <v>340</v>
      </c>
      <c r="B465" s="342" t="s">
        <v>149</v>
      </c>
      <c r="C465" s="402">
        <v>36295</v>
      </c>
      <c r="D465" s="343" t="str">
        <f t="shared" si="18"/>
        <v>Kwiaty i inne rośliny ozdobne - całe rośliny w uprawie pod osłonami wysokimiC</v>
      </c>
      <c r="E465" s="344">
        <f t="shared" si="15"/>
        <v>36295</v>
      </c>
      <c r="G465" s="344"/>
    </row>
    <row r="466" spans="1:7" x14ac:dyDescent="0.3">
      <c r="A466" s="341" t="s">
        <v>340</v>
      </c>
      <c r="B466" s="342" t="s">
        <v>128</v>
      </c>
      <c r="C466" s="402">
        <v>36295</v>
      </c>
      <c r="D466" s="343" t="str">
        <f t="shared" si="18"/>
        <v>Kwiaty i inne rośliny ozdobne - całe rośliny w uprawie pod osłonami wysokimiD</v>
      </c>
      <c r="E466" s="344">
        <f t="shared" si="15"/>
        <v>36295</v>
      </c>
      <c r="G466" s="344"/>
    </row>
    <row r="467" spans="1:7" x14ac:dyDescent="0.3">
      <c r="A467" s="341" t="s">
        <v>698</v>
      </c>
      <c r="B467" s="342" t="s">
        <v>126</v>
      </c>
      <c r="C467" s="402">
        <v>3080.313139771099</v>
      </c>
      <c r="D467" s="343" t="str">
        <f t="shared" si="18"/>
        <v>OwoceA</v>
      </c>
      <c r="E467" s="344">
        <f t="shared" si="15"/>
        <v>3080.313139771099</v>
      </c>
      <c r="G467" s="344"/>
    </row>
    <row r="468" spans="1:7" x14ac:dyDescent="0.3">
      <c r="A468" s="341" t="s">
        <v>698</v>
      </c>
      <c r="B468" s="342" t="s">
        <v>127</v>
      </c>
      <c r="C468" s="402">
        <v>3637.0040660492091</v>
      </c>
      <c r="D468" s="343" t="str">
        <f t="shared" si="18"/>
        <v>OwoceB</v>
      </c>
      <c r="E468" s="344">
        <f t="shared" si="15"/>
        <v>3637.0040660492091</v>
      </c>
      <c r="G468" s="344"/>
    </row>
    <row r="469" spans="1:7" x14ac:dyDescent="0.3">
      <c r="A469" s="341" t="s">
        <v>698</v>
      </c>
      <c r="B469" s="342" t="s">
        <v>149</v>
      </c>
      <c r="C469" s="402">
        <v>2663.9150151397207</v>
      </c>
      <c r="D469" s="343" t="str">
        <f t="shared" si="18"/>
        <v>OwoceC</v>
      </c>
      <c r="E469" s="344">
        <f t="shared" si="15"/>
        <v>2663.9150151397207</v>
      </c>
      <c r="G469" s="344"/>
    </row>
    <row r="470" spans="1:7" x14ac:dyDescent="0.3">
      <c r="A470" s="341" t="s">
        <v>698</v>
      </c>
      <c r="B470" s="342" t="s">
        <v>128</v>
      </c>
      <c r="C470" s="402">
        <v>2871.930705170088</v>
      </c>
      <c r="D470" s="343" t="str">
        <f t="shared" si="18"/>
        <v>OwoceD</v>
      </c>
      <c r="E470" s="344">
        <f t="shared" si="15"/>
        <v>2871.930705170088</v>
      </c>
      <c r="G470" s="344"/>
    </row>
    <row r="471" spans="1:7" x14ac:dyDescent="0.3">
      <c r="A471" s="341" t="s">
        <v>342</v>
      </c>
      <c r="B471" s="342" t="s">
        <v>126</v>
      </c>
      <c r="C471" s="402">
        <v>8301.8918006903295</v>
      </c>
      <c r="D471" s="343" t="str">
        <f t="shared" si="18"/>
        <v>Owoce w uprawie polowejA</v>
      </c>
      <c r="E471" s="344">
        <f t="shared" ref="E471:E534" si="19">C471</f>
        <v>8301.8918006903295</v>
      </c>
      <c r="G471" s="344"/>
    </row>
    <row r="472" spans="1:7" x14ac:dyDescent="0.3">
      <c r="A472" s="341" t="s">
        <v>342</v>
      </c>
      <c r="B472" s="342" t="s">
        <v>127</v>
      </c>
      <c r="C472" s="402">
        <v>9083.8753110020061</v>
      </c>
      <c r="D472" s="343" t="str">
        <f t="shared" si="18"/>
        <v>Owoce w uprawie polowejB</v>
      </c>
      <c r="E472" s="344">
        <f t="shared" si="19"/>
        <v>9083.8753110020061</v>
      </c>
      <c r="G472" s="344"/>
    </row>
    <row r="473" spans="1:7" x14ac:dyDescent="0.3">
      <c r="A473" s="341" t="s">
        <v>342</v>
      </c>
      <c r="B473" s="342" t="s">
        <v>149</v>
      </c>
      <c r="C473" s="402">
        <v>8052.319633405381</v>
      </c>
      <c r="D473" s="343" t="str">
        <f t="shared" si="18"/>
        <v>Owoce w uprawie polowejC</v>
      </c>
      <c r="E473" s="344">
        <f t="shared" si="19"/>
        <v>8052.319633405381</v>
      </c>
      <c r="G473" s="344"/>
    </row>
    <row r="474" spans="1:7" x14ac:dyDescent="0.3">
      <c r="A474" s="341" t="s">
        <v>342</v>
      </c>
      <c r="B474" s="342" t="s">
        <v>128</v>
      </c>
      <c r="C474" s="402">
        <v>9365.6473862255662</v>
      </c>
      <c r="D474" s="343" t="str">
        <f t="shared" si="18"/>
        <v>Owoce w uprawie polowejD</v>
      </c>
      <c r="E474" s="344">
        <f t="shared" si="19"/>
        <v>9365.6473862255662</v>
      </c>
      <c r="G474" s="344"/>
    </row>
    <row r="475" spans="1:7" x14ac:dyDescent="0.3">
      <c r="A475" s="341" t="s">
        <v>344</v>
      </c>
      <c r="B475" s="342" t="s">
        <v>126</v>
      </c>
      <c r="C475" s="402">
        <v>8665</v>
      </c>
      <c r="D475" s="343" t="str">
        <f t="shared" si="18"/>
        <v>Truskawki w uprawie polowejA</v>
      </c>
      <c r="E475" s="344">
        <f t="shared" si="19"/>
        <v>8665</v>
      </c>
      <c r="G475" s="344"/>
    </row>
    <row r="476" spans="1:7" x14ac:dyDescent="0.3">
      <c r="A476" s="341" t="s">
        <v>344</v>
      </c>
      <c r="B476" s="342" t="s">
        <v>127</v>
      </c>
      <c r="C476" s="402">
        <v>8665</v>
      </c>
      <c r="D476" s="343" t="str">
        <f t="shared" si="18"/>
        <v>Truskawki w uprawie polowejB</v>
      </c>
      <c r="E476" s="344">
        <f t="shared" si="19"/>
        <v>8665</v>
      </c>
      <c r="G476" s="344"/>
    </row>
    <row r="477" spans="1:7" x14ac:dyDescent="0.3">
      <c r="A477" s="341" t="s">
        <v>344</v>
      </c>
      <c r="B477" s="342" t="s">
        <v>149</v>
      </c>
      <c r="C477" s="402">
        <v>8665</v>
      </c>
      <c r="D477" s="343" t="str">
        <f t="shared" si="18"/>
        <v>Truskawki w uprawie polowejC</v>
      </c>
      <c r="E477" s="344">
        <f t="shared" si="19"/>
        <v>8665</v>
      </c>
      <c r="G477" s="344"/>
    </row>
    <row r="478" spans="1:7" x14ac:dyDescent="0.3">
      <c r="A478" s="341" t="s">
        <v>344</v>
      </c>
      <c r="B478" s="342" t="s">
        <v>128</v>
      </c>
      <c r="C478" s="402">
        <v>8665</v>
      </c>
      <c r="D478" s="343" t="str">
        <f t="shared" si="18"/>
        <v>Truskawki w uprawie polowejD</v>
      </c>
      <c r="E478" s="344">
        <f t="shared" si="19"/>
        <v>8665</v>
      </c>
      <c r="G478" s="344"/>
    </row>
    <row r="479" spans="1:7" x14ac:dyDescent="0.3">
      <c r="A479" s="341" t="s">
        <v>346</v>
      </c>
      <c r="B479" s="342" t="s">
        <v>126</v>
      </c>
      <c r="C479" s="402">
        <v>37740</v>
      </c>
      <c r="D479" s="343" t="str">
        <f t="shared" si="18"/>
        <v>Owoce w uprawie pod osłonami wysokimiA</v>
      </c>
      <c r="E479" s="344">
        <f t="shared" si="19"/>
        <v>37740</v>
      </c>
      <c r="G479" s="344"/>
    </row>
    <row r="480" spans="1:7" x14ac:dyDescent="0.3">
      <c r="A480" s="341" t="s">
        <v>346</v>
      </c>
      <c r="B480" s="342" t="s">
        <v>127</v>
      </c>
      <c r="C480" s="402">
        <v>37740</v>
      </c>
      <c r="D480" s="343" t="str">
        <f t="shared" si="18"/>
        <v>Owoce w uprawie pod osłonami wysokimiB</v>
      </c>
      <c r="E480" s="344">
        <f t="shared" si="19"/>
        <v>37740</v>
      </c>
      <c r="G480" s="344"/>
    </row>
    <row r="481" spans="1:7" x14ac:dyDescent="0.3">
      <c r="A481" s="341" t="s">
        <v>346</v>
      </c>
      <c r="B481" s="342" t="s">
        <v>149</v>
      </c>
      <c r="C481" s="402">
        <v>37740</v>
      </c>
      <c r="D481" s="343" t="str">
        <f t="shared" si="18"/>
        <v>Owoce w uprawie pod osłonami wysokimiC</v>
      </c>
      <c r="E481" s="344">
        <f t="shared" si="19"/>
        <v>37740</v>
      </c>
      <c r="G481" s="344"/>
    </row>
    <row r="482" spans="1:7" x14ac:dyDescent="0.3">
      <c r="A482" s="341" t="s">
        <v>346</v>
      </c>
      <c r="B482" s="342" t="s">
        <v>128</v>
      </c>
      <c r="C482" s="402">
        <v>37740</v>
      </c>
      <c r="D482" s="343" t="str">
        <f t="shared" si="18"/>
        <v>Owoce w uprawie pod osłonami wysokimiD</v>
      </c>
      <c r="E482" s="344">
        <f t="shared" si="19"/>
        <v>37740</v>
      </c>
      <c r="G482" s="344"/>
    </row>
    <row r="483" spans="1:7" x14ac:dyDescent="0.3">
      <c r="A483" s="341" t="s">
        <v>348</v>
      </c>
      <c r="B483" s="342" t="s">
        <v>126</v>
      </c>
      <c r="C483" s="402">
        <v>37740</v>
      </c>
      <c r="D483" s="343" t="str">
        <f t="shared" si="18"/>
        <v>Truskawki w uprawie pod osłonami wysokimiA</v>
      </c>
      <c r="E483" s="344">
        <f t="shared" si="19"/>
        <v>37740</v>
      </c>
      <c r="G483" s="344"/>
    </row>
    <row r="484" spans="1:7" x14ac:dyDescent="0.3">
      <c r="A484" s="341" t="s">
        <v>348</v>
      </c>
      <c r="B484" s="342" t="s">
        <v>127</v>
      </c>
      <c r="C484" s="402">
        <v>37740</v>
      </c>
      <c r="D484" s="343" t="str">
        <f t="shared" si="18"/>
        <v>Truskawki w uprawie pod osłonami wysokimiB</v>
      </c>
      <c r="E484" s="344">
        <f t="shared" si="19"/>
        <v>37740</v>
      </c>
      <c r="G484" s="344"/>
    </row>
    <row r="485" spans="1:7" x14ac:dyDescent="0.3">
      <c r="A485" s="341" t="s">
        <v>348</v>
      </c>
      <c r="B485" s="342" t="s">
        <v>149</v>
      </c>
      <c r="C485" s="402">
        <v>37740</v>
      </c>
      <c r="D485" s="343" t="str">
        <f t="shared" si="18"/>
        <v>Truskawki w uprawie pod osłonami wysokimiC</v>
      </c>
      <c r="E485" s="344">
        <f t="shared" si="19"/>
        <v>37740</v>
      </c>
      <c r="G485" s="344"/>
    </row>
    <row r="486" spans="1:7" x14ac:dyDescent="0.3">
      <c r="A486" s="341" t="s">
        <v>348</v>
      </c>
      <c r="B486" s="342" t="s">
        <v>128</v>
      </c>
      <c r="C486" s="402">
        <v>37740</v>
      </c>
      <c r="D486" s="343" t="str">
        <f t="shared" si="18"/>
        <v>Truskawki w uprawie pod osłonami wysokimiD</v>
      </c>
      <c r="E486" s="344">
        <f t="shared" si="19"/>
        <v>37740</v>
      </c>
      <c r="G486" s="344"/>
    </row>
    <row r="487" spans="1:7" x14ac:dyDescent="0.3">
      <c r="A487" s="341" t="s">
        <v>350</v>
      </c>
      <c r="B487" s="342" t="s">
        <v>126</v>
      </c>
      <c r="C487" s="402">
        <v>4258.1359723731775</v>
      </c>
      <c r="D487" s="343" t="str">
        <f t="shared" si="18"/>
        <v>Owoce z sadówA</v>
      </c>
      <c r="E487" s="344">
        <f t="shared" si="19"/>
        <v>4258.1359723731775</v>
      </c>
      <c r="G487" s="344"/>
    </row>
    <row r="488" spans="1:7" x14ac:dyDescent="0.3">
      <c r="A488" s="341" t="s">
        <v>350</v>
      </c>
      <c r="B488" s="342" t="s">
        <v>127</v>
      </c>
      <c r="C488" s="402">
        <v>5318.971798112676</v>
      </c>
      <c r="D488" s="343" t="str">
        <f t="shared" si="18"/>
        <v>Owoce z sadówB</v>
      </c>
      <c r="E488" s="344">
        <f t="shared" si="19"/>
        <v>5318.971798112676</v>
      </c>
      <c r="G488" s="344"/>
    </row>
    <row r="489" spans="1:7" x14ac:dyDescent="0.3">
      <c r="A489" s="341" t="s">
        <v>350</v>
      </c>
      <c r="B489" s="342" t="s">
        <v>149</v>
      </c>
      <c r="C489" s="402">
        <v>3814.2696796981418</v>
      </c>
      <c r="D489" s="343" t="str">
        <f t="shared" si="18"/>
        <v>Owoce z sadówC</v>
      </c>
      <c r="E489" s="344">
        <f t="shared" si="19"/>
        <v>3814.2696796981418</v>
      </c>
      <c r="G489" s="344"/>
    </row>
    <row r="490" spans="1:7" x14ac:dyDescent="0.3">
      <c r="A490" s="341" t="s">
        <v>350</v>
      </c>
      <c r="B490" s="342" t="s">
        <v>128</v>
      </c>
      <c r="C490" s="402">
        <v>4403.9553913506552</v>
      </c>
      <c r="D490" s="343" t="str">
        <f t="shared" si="18"/>
        <v>Owoce z sadówD</v>
      </c>
      <c r="E490" s="344">
        <f t="shared" si="19"/>
        <v>4403.9553913506552</v>
      </c>
      <c r="G490" s="344"/>
    </row>
    <row r="491" spans="1:7" x14ac:dyDescent="0.3">
      <c r="A491" s="341" t="s">
        <v>352</v>
      </c>
      <c r="B491" s="342" t="s">
        <v>126</v>
      </c>
      <c r="C491" s="402">
        <v>1443.7772835704905</v>
      </c>
      <c r="D491" s="343" t="str">
        <f t="shared" si="18"/>
        <v>Owoce miękiszowe - ziarnkoweA</v>
      </c>
      <c r="E491" s="344">
        <f t="shared" si="19"/>
        <v>1443.7772835704905</v>
      </c>
      <c r="G491" s="344"/>
    </row>
    <row r="492" spans="1:7" x14ac:dyDescent="0.3">
      <c r="A492" s="341" t="s">
        <v>352</v>
      </c>
      <c r="B492" s="342" t="s">
        <v>127</v>
      </c>
      <c r="C492" s="402">
        <v>4363.319782661214</v>
      </c>
      <c r="D492" s="343" t="str">
        <f t="shared" si="18"/>
        <v>Owoce miękiszowe - ziarnkoweB</v>
      </c>
      <c r="E492" s="344">
        <f t="shared" si="19"/>
        <v>4363.319782661214</v>
      </c>
      <c r="G492" s="344"/>
    </row>
    <row r="493" spans="1:7" x14ac:dyDescent="0.3">
      <c r="A493" s="341" t="s">
        <v>352</v>
      </c>
      <c r="B493" s="342" t="s">
        <v>149</v>
      </c>
      <c r="C493" s="402">
        <v>3706.0840021838708</v>
      </c>
      <c r="D493" s="343" t="str">
        <f t="shared" si="18"/>
        <v>Owoce miękiszowe - ziarnkoweC</v>
      </c>
      <c r="E493" s="344">
        <f t="shared" si="19"/>
        <v>3706.0840021838708</v>
      </c>
      <c r="G493" s="344"/>
    </row>
    <row r="494" spans="1:7" x14ac:dyDescent="0.3">
      <c r="A494" s="341" t="s">
        <v>352</v>
      </c>
      <c r="B494" s="342" t="s">
        <v>128</v>
      </c>
      <c r="C494" s="402">
        <v>3864.3054962169485</v>
      </c>
      <c r="D494" s="343" t="str">
        <f t="shared" si="18"/>
        <v>Owoce miękiszowe - ziarnkoweD</v>
      </c>
      <c r="E494" s="344">
        <f t="shared" si="19"/>
        <v>3864.3054962169485</v>
      </c>
      <c r="G494" s="344"/>
    </row>
    <row r="495" spans="1:7" x14ac:dyDescent="0.3">
      <c r="A495" s="341" t="s">
        <v>354</v>
      </c>
      <c r="B495" s="342" t="s">
        <v>126</v>
      </c>
      <c r="C495" s="402">
        <v>3640</v>
      </c>
      <c r="D495" s="343" t="str">
        <f t="shared" si="18"/>
        <v>JabłkaA</v>
      </c>
      <c r="E495" s="344">
        <f t="shared" si="19"/>
        <v>3640</v>
      </c>
      <c r="G495" s="344"/>
    </row>
    <row r="496" spans="1:7" x14ac:dyDescent="0.3">
      <c r="A496" s="341" t="s">
        <v>354</v>
      </c>
      <c r="B496" s="342" t="s">
        <v>127</v>
      </c>
      <c r="C496" s="402">
        <v>3640</v>
      </c>
      <c r="D496" s="343" t="str">
        <f t="shared" si="18"/>
        <v>JabłkaB</v>
      </c>
      <c r="E496" s="344">
        <f t="shared" si="19"/>
        <v>3640</v>
      </c>
      <c r="G496" s="344"/>
    </row>
    <row r="497" spans="1:7" x14ac:dyDescent="0.3">
      <c r="A497" s="341" t="s">
        <v>354</v>
      </c>
      <c r="B497" s="342" t="s">
        <v>149</v>
      </c>
      <c r="C497" s="402">
        <v>3640</v>
      </c>
      <c r="D497" s="343" t="str">
        <f t="shared" si="18"/>
        <v>JabłkaC</v>
      </c>
      <c r="E497" s="344">
        <f t="shared" si="19"/>
        <v>3640</v>
      </c>
      <c r="G497" s="344"/>
    </row>
    <row r="498" spans="1:7" x14ac:dyDescent="0.3">
      <c r="A498" s="341" t="s">
        <v>354</v>
      </c>
      <c r="B498" s="342" t="s">
        <v>128</v>
      </c>
      <c r="C498" s="402">
        <v>3640</v>
      </c>
      <c r="D498" s="343" t="str">
        <f t="shared" si="18"/>
        <v>JabłkaD</v>
      </c>
      <c r="E498" s="344">
        <f t="shared" si="19"/>
        <v>3640</v>
      </c>
      <c r="G498" s="344"/>
    </row>
    <row r="499" spans="1:7" x14ac:dyDescent="0.3">
      <c r="A499" s="341" t="s">
        <v>356</v>
      </c>
      <c r="B499" s="342" t="s">
        <v>126</v>
      </c>
      <c r="C499" s="402">
        <v>2640</v>
      </c>
      <c r="D499" s="343" t="str">
        <f t="shared" si="18"/>
        <v>GruszkiA</v>
      </c>
      <c r="E499" s="344">
        <f t="shared" si="19"/>
        <v>2640</v>
      </c>
      <c r="G499" s="344"/>
    </row>
    <row r="500" spans="1:7" x14ac:dyDescent="0.3">
      <c r="A500" s="341" t="s">
        <v>356</v>
      </c>
      <c r="B500" s="342" t="s">
        <v>127</v>
      </c>
      <c r="C500" s="402">
        <v>2640</v>
      </c>
      <c r="D500" s="343" t="str">
        <f t="shared" si="18"/>
        <v>GruszkiB</v>
      </c>
      <c r="E500" s="344">
        <f t="shared" si="19"/>
        <v>2640</v>
      </c>
      <c r="G500" s="344"/>
    </row>
    <row r="501" spans="1:7" x14ac:dyDescent="0.3">
      <c r="A501" s="341" t="s">
        <v>356</v>
      </c>
      <c r="B501" s="342" t="s">
        <v>149</v>
      </c>
      <c r="C501" s="402">
        <v>2640</v>
      </c>
      <c r="D501" s="343" t="str">
        <f t="shared" si="18"/>
        <v>GruszkiC</v>
      </c>
      <c r="E501" s="344">
        <f t="shared" si="19"/>
        <v>2640</v>
      </c>
      <c r="G501" s="344"/>
    </row>
    <row r="502" spans="1:7" x14ac:dyDescent="0.3">
      <c r="A502" s="341" t="s">
        <v>356</v>
      </c>
      <c r="B502" s="342" t="s">
        <v>128</v>
      </c>
      <c r="C502" s="402">
        <v>2640</v>
      </c>
      <c r="D502" s="343" t="str">
        <f t="shared" si="18"/>
        <v>GruszkiD</v>
      </c>
      <c r="E502" s="344">
        <f t="shared" si="19"/>
        <v>2640</v>
      </c>
      <c r="G502" s="344"/>
    </row>
    <row r="503" spans="1:7" x14ac:dyDescent="0.3">
      <c r="A503" s="341" t="s">
        <v>358</v>
      </c>
      <c r="B503" s="342" t="s">
        <v>126</v>
      </c>
      <c r="C503" s="402">
        <v>4348.8360749315998</v>
      </c>
      <c r="D503" s="343" t="str">
        <f t="shared" si="18"/>
        <v>Owoce pestkoweA</v>
      </c>
      <c r="E503" s="344">
        <f t="shared" si="19"/>
        <v>4348.8360749315998</v>
      </c>
      <c r="G503" s="344"/>
    </row>
    <row r="504" spans="1:7" x14ac:dyDescent="0.3">
      <c r="A504" s="341" t="s">
        <v>358</v>
      </c>
      <c r="B504" s="342" t="s">
        <v>127</v>
      </c>
      <c r="C504" s="402">
        <v>3558.9918194091633</v>
      </c>
      <c r="D504" s="343" t="str">
        <f t="shared" si="18"/>
        <v>Owoce pestkoweB</v>
      </c>
      <c r="E504" s="344">
        <f t="shared" si="19"/>
        <v>3558.9918194091633</v>
      </c>
      <c r="G504" s="344"/>
    </row>
    <row r="505" spans="1:7" x14ac:dyDescent="0.3">
      <c r="A505" s="341" t="s">
        <v>358</v>
      </c>
      <c r="B505" s="342" t="s">
        <v>149</v>
      </c>
      <c r="C505" s="402">
        <v>2941.2175312954705</v>
      </c>
      <c r="D505" s="343" t="str">
        <f t="shared" si="18"/>
        <v>Owoce pestkoweC</v>
      </c>
      <c r="E505" s="344">
        <f t="shared" si="19"/>
        <v>2941.2175312954705</v>
      </c>
      <c r="G505" s="344"/>
    </row>
    <row r="506" spans="1:7" x14ac:dyDescent="0.3">
      <c r="A506" s="341" t="s">
        <v>358</v>
      </c>
      <c r="B506" s="342" t="s">
        <v>128</v>
      </c>
      <c r="C506" s="402">
        <v>3332.5613535354619</v>
      </c>
      <c r="D506" s="343" t="str">
        <f t="shared" si="18"/>
        <v>Owoce pestkoweD</v>
      </c>
      <c r="E506" s="344">
        <f t="shared" si="19"/>
        <v>3332.5613535354619</v>
      </c>
      <c r="G506" s="344"/>
    </row>
    <row r="507" spans="1:7" x14ac:dyDescent="0.3">
      <c r="A507" s="341" t="s">
        <v>360</v>
      </c>
      <c r="B507" s="342" t="s">
        <v>126</v>
      </c>
      <c r="C507" s="402">
        <v>3150</v>
      </c>
      <c r="D507" s="343" t="str">
        <f t="shared" si="18"/>
        <v>ŚliwkiA</v>
      </c>
      <c r="E507" s="344">
        <f t="shared" si="19"/>
        <v>3150</v>
      </c>
      <c r="G507" s="344"/>
    </row>
    <row r="508" spans="1:7" x14ac:dyDescent="0.3">
      <c r="A508" s="341" t="s">
        <v>360</v>
      </c>
      <c r="B508" s="342" t="s">
        <v>127</v>
      </c>
      <c r="C508" s="402">
        <v>3150</v>
      </c>
      <c r="D508" s="343" t="str">
        <f t="shared" si="18"/>
        <v>ŚliwkiB</v>
      </c>
      <c r="E508" s="344">
        <f t="shared" si="19"/>
        <v>3150</v>
      </c>
      <c r="G508" s="344"/>
    </row>
    <row r="509" spans="1:7" x14ac:dyDescent="0.3">
      <c r="A509" s="341" t="s">
        <v>360</v>
      </c>
      <c r="B509" s="342" t="s">
        <v>149</v>
      </c>
      <c r="C509" s="402">
        <v>3150</v>
      </c>
      <c r="D509" s="343" t="str">
        <f t="shared" si="18"/>
        <v>ŚliwkiC</v>
      </c>
      <c r="E509" s="344">
        <f t="shared" si="19"/>
        <v>3150</v>
      </c>
      <c r="G509" s="344"/>
    </row>
    <row r="510" spans="1:7" x14ac:dyDescent="0.3">
      <c r="A510" s="341" t="s">
        <v>360</v>
      </c>
      <c r="B510" s="342" t="s">
        <v>128</v>
      </c>
      <c r="C510" s="402">
        <v>3150</v>
      </c>
      <c r="D510" s="343" t="str">
        <f t="shared" si="18"/>
        <v>ŚliwkiD</v>
      </c>
      <c r="E510" s="344">
        <f t="shared" si="19"/>
        <v>3150</v>
      </c>
      <c r="G510" s="344"/>
    </row>
    <row r="511" spans="1:7" x14ac:dyDescent="0.3">
      <c r="A511" s="341" t="s">
        <v>362</v>
      </c>
      <c r="B511" s="342" t="s">
        <v>126</v>
      </c>
      <c r="C511" s="402">
        <v>6225</v>
      </c>
      <c r="D511" s="343" t="str">
        <f t="shared" si="18"/>
        <v>WiśnieA</v>
      </c>
      <c r="E511" s="344">
        <f t="shared" si="19"/>
        <v>6225</v>
      </c>
      <c r="G511" s="344"/>
    </row>
    <row r="512" spans="1:7" x14ac:dyDescent="0.3">
      <c r="A512" s="341" t="s">
        <v>362</v>
      </c>
      <c r="B512" s="342" t="s">
        <v>127</v>
      </c>
      <c r="C512" s="402">
        <v>6225</v>
      </c>
      <c r="D512" s="343" t="str">
        <f t="shared" si="18"/>
        <v>WiśnieB</v>
      </c>
      <c r="E512" s="344">
        <f t="shared" si="19"/>
        <v>6225</v>
      </c>
      <c r="G512" s="344"/>
    </row>
    <row r="513" spans="1:7" x14ac:dyDescent="0.3">
      <c r="A513" s="341" t="s">
        <v>362</v>
      </c>
      <c r="B513" s="342" t="s">
        <v>149</v>
      </c>
      <c r="C513" s="402">
        <v>6225</v>
      </c>
      <c r="D513" s="343" t="str">
        <f t="shared" si="18"/>
        <v>WiśnieC</v>
      </c>
      <c r="E513" s="344">
        <f t="shared" si="19"/>
        <v>6225</v>
      </c>
      <c r="G513" s="344"/>
    </row>
    <row r="514" spans="1:7" x14ac:dyDescent="0.3">
      <c r="A514" s="341" t="s">
        <v>362</v>
      </c>
      <c r="B514" s="342" t="s">
        <v>128</v>
      </c>
      <c r="C514" s="402">
        <v>6225</v>
      </c>
      <c r="D514" s="343" t="str">
        <f t="shared" si="18"/>
        <v>WiśnieD</v>
      </c>
      <c r="E514" s="344">
        <f t="shared" si="19"/>
        <v>6225</v>
      </c>
      <c r="G514" s="344"/>
    </row>
    <row r="515" spans="1:7" x14ac:dyDescent="0.3">
      <c r="A515" s="341" t="s">
        <v>364</v>
      </c>
      <c r="B515" s="342" t="s">
        <v>126</v>
      </c>
      <c r="C515" s="402">
        <v>3875</v>
      </c>
      <c r="D515" s="343" t="str">
        <f t="shared" si="18"/>
        <v>CzereśnieA</v>
      </c>
      <c r="E515" s="344">
        <f t="shared" si="19"/>
        <v>3875</v>
      </c>
      <c r="G515" s="344"/>
    </row>
    <row r="516" spans="1:7" x14ac:dyDescent="0.3">
      <c r="A516" s="341" t="s">
        <v>364</v>
      </c>
      <c r="B516" s="342" t="s">
        <v>127</v>
      </c>
      <c r="C516" s="402">
        <v>3875</v>
      </c>
      <c r="D516" s="343" t="str">
        <f t="shared" si="18"/>
        <v>CzereśnieB</v>
      </c>
      <c r="E516" s="344">
        <f t="shared" si="19"/>
        <v>3875</v>
      </c>
      <c r="G516" s="344"/>
    </row>
    <row r="517" spans="1:7" x14ac:dyDescent="0.3">
      <c r="A517" s="341" t="s">
        <v>364</v>
      </c>
      <c r="B517" s="342" t="s">
        <v>149</v>
      </c>
      <c r="C517" s="402">
        <v>3875</v>
      </c>
      <c r="D517" s="343" t="str">
        <f t="shared" si="18"/>
        <v>CzereśnieC</v>
      </c>
      <c r="E517" s="344">
        <f t="shared" si="19"/>
        <v>3875</v>
      </c>
      <c r="G517" s="344"/>
    </row>
    <row r="518" spans="1:7" x14ac:dyDescent="0.3">
      <c r="A518" s="341" t="s">
        <v>364</v>
      </c>
      <c r="B518" s="342" t="s">
        <v>128</v>
      </c>
      <c r="C518" s="402">
        <v>3875</v>
      </c>
      <c r="D518" s="343" t="str">
        <f t="shared" si="18"/>
        <v>CzereśnieD</v>
      </c>
      <c r="E518" s="344">
        <f t="shared" si="19"/>
        <v>3875</v>
      </c>
      <c r="G518" s="344"/>
    </row>
    <row r="519" spans="1:7" x14ac:dyDescent="0.3">
      <c r="A519" s="341" t="s">
        <v>366</v>
      </c>
      <c r="B519" s="342" t="s">
        <v>126</v>
      </c>
      <c r="C519" s="402">
        <v>2500</v>
      </c>
      <c r="D519" s="343" t="str">
        <f t="shared" si="18"/>
        <v>BrzoskwinieA</v>
      </c>
      <c r="E519" s="344">
        <f t="shared" si="19"/>
        <v>2500</v>
      </c>
      <c r="G519" s="344"/>
    </row>
    <row r="520" spans="1:7" x14ac:dyDescent="0.3">
      <c r="A520" s="341" t="s">
        <v>366</v>
      </c>
      <c r="B520" s="342" t="s">
        <v>127</v>
      </c>
      <c r="C520" s="402">
        <v>2500</v>
      </c>
      <c r="D520" s="343" t="str">
        <f t="shared" ref="D520:D581" si="20">A520&amp;B520</f>
        <v>BrzoskwinieB</v>
      </c>
      <c r="E520" s="344">
        <f t="shared" si="19"/>
        <v>2500</v>
      </c>
      <c r="G520" s="344"/>
    </row>
    <row r="521" spans="1:7" x14ac:dyDescent="0.3">
      <c r="A521" s="341" t="s">
        <v>366</v>
      </c>
      <c r="B521" s="342" t="s">
        <v>149</v>
      </c>
      <c r="C521" s="402">
        <v>2500</v>
      </c>
      <c r="D521" s="343" t="str">
        <f t="shared" si="20"/>
        <v>BrzoskwinieC</v>
      </c>
      <c r="E521" s="344">
        <f t="shared" si="19"/>
        <v>2500</v>
      </c>
      <c r="G521" s="344"/>
    </row>
    <row r="522" spans="1:7" x14ac:dyDescent="0.3">
      <c r="A522" s="341" t="s">
        <v>366</v>
      </c>
      <c r="B522" s="342" t="s">
        <v>128</v>
      </c>
      <c r="C522" s="402">
        <v>2500</v>
      </c>
      <c r="D522" s="343" t="str">
        <f t="shared" si="20"/>
        <v>BrzoskwinieD</v>
      </c>
      <c r="E522" s="344">
        <f t="shared" si="19"/>
        <v>2500</v>
      </c>
      <c r="G522" s="344"/>
    </row>
    <row r="523" spans="1:7" x14ac:dyDescent="0.3">
      <c r="A523" s="341" t="s">
        <v>368</v>
      </c>
      <c r="B523" s="342" t="s">
        <v>126</v>
      </c>
      <c r="C523" s="402">
        <v>1820</v>
      </c>
      <c r="D523" s="343" t="str">
        <f t="shared" si="20"/>
        <v>MoreleA</v>
      </c>
      <c r="E523" s="344">
        <f t="shared" si="19"/>
        <v>1820</v>
      </c>
      <c r="G523" s="344"/>
    </row>
    <row r="524" spans="1:7" x14ac:dyDescent="0.3">
      <c r="A524" s="341" t="s">
        <v>368</v>
      </c>
      <c r="B524" s="342" t="s">
        <v>127</v>
      </c>
      <c r="C524" s="402">
        <v>1820</v>
      </c>
      <c r="D524" s="343" t="str">
        <f t="shared" si="20"/>
        <v>MoreleB</v>
      </c>
      <c r="E524" s="344">
        <f t="shared" si="19"/>
        <v>1820</v>
      </c>
      <c r="G524" s="344"/>
    </row>
    <row r="525" spans="1:7" x14ac:dyDescent="0.3">
      <c r="A525" s="341" t="s">
        <v>368</v>
      </c>
      <c r="B525" s="342" t="s">
        <v>149</v>
      </c>
      <c r="C525" s="402">
        <v>1820</v>
      </c>
      <c r="D525" s="343" t="str">
        <f t="shared" si="20"/>
        <v>MoreleC</v>
      </c>
      <c r="E525" s="344">
        <f t="shared" si="19"/>
        <v>1820</v>
      </c>
      <c r="G525" s="344"/>
    </row>
    <row r="526" spans="1:7" x14ac:dyDescent="0.3">
      <c r="A526" s="341" t="s">
        <v>368</v>
      </c>
      <c r="B526" s="342" t="s">
        <v>128</v>
      </c>
      <c r="C526" s="402">
        <v>1820</v>
      </c>
      <c r="D526" s="343" t="str">
        <f t="shared" si="20"/>
        <v>MoreleD</v>
      </c>
      <c r="E526" s="344">
        <f t="shared" si="19"/>
        <v>1820</v>
      </c>
      <c r="G526" s="344"/>
    </row>
    <row r="527" spans="1:7" x14ac:dyDescent="0.3">
      <c r="A527" s="341" t="s">
        <v>370</v>
      </c>
      <c r="B527" s="342" t="s">
        <v>126</v>
      </c>
      <c r="C527" s="402">
        <v>2571.3909870518301</v>
      </c>
      <c r="D527" s="343" t="str">
        <f t="shared" si="20"/>
        <v>OrzechyA</v>
      </c>
      <c r="E527" s="344">
        <f t="shared" si="19"/>
        <v>2571.3909870518301</v>
      </c>
      <c r="G527" s="344"/>
    </row>
    <row r="528" spans="1:7" x14ac:dyDescent="0.3">
      <c r="A528" s="341" t="s">
        <v>370</v>
      </c>
      <c r="B528" s="342" t="s">
        <v>127</v>
      </c>
      <c r="C528" s="402">
        <v>1664.3095761016243</v>
      </c>
      <c r="D528" s="343" t="str">
        <f t="shared" si="20"/>
        <v>OrzechyB</v>
      </c>
      <c r="E528" s="344">
        <f t="shared" si="19"/>
        <v>1664.3095761016243</v>
      </c>
      <c r="G528" s="344"/>
    </row>
    <row r="529" spans="1:7" x14ac:dyDescent="0.3">
      <c r="A529" s="341" t="s">
        <v>370</v>
      </c>
      <c r="B529" s="342" t="s">
        <v>149</v>
      </c>
      <c r="C529" s="402">
        <v>2372.4142813645071</v>
      </c>
      <c r="D529" s="343" t="str">
        <f t="shared" si="20"/>
        <v>OrzechyC</v>
      </c>
      <c r="E529" s="344">
        <f t="shared" si="19"/>
        <v>2372.4142813645071</v>
      </c>
      <c r="G529" s="344"/>
    </row>
    <row r="530" spans="1:7" x14ac:dyDescent="0.3">
      <c r="A530" s="341" t="s">
        <v>370</v>
      </c>
      <c r="B530" s="342" t="s">
        <v>128</v>
      </c>
      <c r="C530" s="402">
        <v>2899.5217347902612</v>
      </c>
      <c r="D530" s="343" t="str">
        <f t="shared" si="20"/>
        <v>OrzechyD</v>
      </c>
      <c r="E530" s="344">
        <f t="shared" si="19"/>
        <v>2899.5217347902612</v>
      </c>
      <c r="G530" s="344"/>
    </row>
    <row r="531" spans="1:7" x14ac:dyDescent="0.3">
      <c r="A531" s="341" t="s">
        <v>372</v>
      </c>
      <c r="B531" s="342" t="s">
        <v>126</v>
      </c>
      <c r="C531" s="402">
        <v>1105</v>
      </c>
      <c r="D531" s="343" t="str">
        <f t="shared" si="20"/>
        <v>Orzechy włoskieA</v>
      </c>
      <c r="E531" s="344">
        <f t="shared" si="19"/>
        <v>1105</v>
      </c>
      <c r="G531" s="344"/>
    </row>
    <row r="532" spans="1:7" x14ac:dyDescent="0.3">
      <c r="A532" s="341" t="s">
        <v>372</v>
      </c>
      <c r="B532" s="342" t="s">
        <v>127</v>
      </c>
      <c r="C532" s="402">
        <v>1105</v>
      </c>
      <c r="D532" s="343" t="str">
        <f t="shared" si="20"/>
        <v>Orzechy włoskieB</v>
      </c>
      <c r="E532" s="344">
        <f t="shared" si="19"/>
        <v>1105</v>
      </c>
      <c r="G532" s="344"/>
    </row>
    <row r="533" spans="1:7" x14ac:dyDescent="0.3">
      <c r="A533" s="341" t="s">
        <v>372</v>
      </c>
      <c r="B533" s="342" t="s">
        <v>149</v>
      </c>
      <c r="C533" s="402">
        <v>1105</v>
      </c>
      <c r="D533" s="343" t="str">
        <f t="shared" si="20"/>
        <v>Orzechy włoskieC</v>
      </c>
      <c r="E533" s="344">
        <f t="shared" si="19"/>
        <v>1105</v>
      </c>
      <c r="G533" s="344"/>
    </row>
    <row r="534" spans="1:7" x14ac:dyDescent="0.3">
      <c r="A534" s="341" t="s">
        <v>372</v>
      </c>
      <c r="B534" s="342" t="s">
        <v>128</v>
      </c>
      <c r="C534" s="402">
        <v>1105</v>
      </c>
      <c r="D534" s="343" t="str">
        <f t="shared" si="20"/>
        <v>Orzechy włoskieD</v>
      </c>
      <c r="E534" s="344">
        <f t="shared" si="19"/>
        <v>1105</v>
      </c>
      <c r="G534" s="344"/>
    </row>
    <row r="535" spans="1:7" x14ac:dyDescent="0.3">
      <c r="A535" s="341" t="s">
        <v>374</v>
      </c>
      <c r="B535" s="342" t="s">
        <v>126</v>
      </c>
      <c r="C535" s="402">
        <v>3570</v>
      </c>
      <c r="D535" s="343" t="str">
        <f t="shared" si="20"/>
        <v>Orzechy laskoweA</v>
      </c>
      <c r="E535" s="344">
        <f t="shared" ref="E535:E590" si="21">C535</f>
        <v>3570</v>
      </c>
      <c r="G535" s="344"/>
    </row>
    <row r="536" spans="1:7" x14ac:dyDescent="0.3">
      <c r="A536" s="341" t="s">
        <v>374</v>
      </c>
      <c r="B536" s="342" t="s">
        <v>127</v>
      </c>
      <c r="C536" s="402">
        <v>3570</v>
      </c>
      <c r="D536" s="343" t="str">
        <f t="shared" si="20"/>
        <v>Orzechy laskoweB</v>
      </c>
      <c r="E536" s="344">
        <f t="shared" si="21"/>
        <v>3570</v>
      </c>
      <c r="G536" s="344"/>
    </row>
    <row r="537" spans="1:7" x14ac:dyDescent="0.3">
      <c r="A537" s="341" t="s">
        <v>374</v>
      </c>
      <c r="B537" s="342" t="s">
        <v>149</v>
      </c>
      <c r="C537" s="402">
        <v>3570</v>
      </c>
      <c r="D537" s="343" t="str">
        <f t="shared" si="20"/>
        <v>Orzechy laskoweC</v>
      </c>
      <c r="E537" s="344">
        <f t="shared" si="21"/>
        <v>3570</v>
      </c>
      <c r="G537" s="344"/>
    </row>
    <row r="538" spans="1:7" x14ac:dyDescent="0.3">
      <c r="A538" s="341" t="s">
        <v>374</v>
      </c>
      <c r="B538" s="342" t="s">
        <v>128</v>
      </c>
      <c r="C538" s="402">
        <v>3570</v>
      </c>
      <c r="D538" s="343" t="str">
        <f t="shared" si="20"/>
        <v>Orzechy laskoweD</v>
      </c>
      <c r="E538" s="344">
        <f t="shared" si="21"/>
        <v>3570</v>
      </c>
      <c r="G538" s="344"/>
    </row>
    <row r="539" spans="1:7" x14ac:dyDescent="0.3">
      <c r="A539" s="341" t="s">
        <v>376</v>
      </c>
      <c r="B539" s="342" t="s">
        <v>126</v>
      </c>
      <c r="C539" s="402">
        <v>6389.4365649024403</v>
      </c>
      <c r="D539" s="343" t="str">
        <f t="shared" si="20"/>
        <v>Owoce jagodoweA</v>
      </c>
      <c r="E539" s="344">
        <f t="shared" si="21"/>
        <v>6389.4365649024403</v>
      </c>
      <c r="G539" s="344"/>
    </row>
    <row r="540" spans="1:7" x14ac:dyDescent="0.3">
      <c r="A540" s="341" t="s">
        <v>376</v>
      </c>
      <c r="B540" s="342" t="s">
        <v>127</v>
      </c>
      <c r="C540" s="402">
        <v>7303.4014157499496</v>
      </c>
      <c r="D540" s="343" t="str">
        <f t="shared" si="20"/>
        <v>Owoce jagodoweB</v>
      </c>
      <c r="E540" s="344">
        <f t="shared" si="21"/>
        <v>7303.4014157499496</v>
      </c>
      <c r="G540" s="344"/>
    </row>
    <row r="541" spans="1:7" x14ac:dyDescent="0.3">
      <c r="A541" s="341" t="s">
        <v>376</v>
      </c>
      <c r="B541" s="342" t="s">
        <v>149</v>
      </c>
      <c r="C541" s="402">
        <v>3730.6867884677081</v>
      </c>
      <c r="D541" s="343" t="str">
        <f t="shared" si="20"/>
        <v>Owoce jagodoweC</v>
      </c>
      <c r="E541" s="344">
        <f t="shared" si="21"/>
        <v>3730.6867884677081</v>
      </c>
      <c r="G541" s="344"/>
    </row>
    <row r="542" spans="1:7" x14ac:dyDescent="0.3">
      <c r="A542" s="341" t="s">
        <v>376</v>
      </c>
      <c r="B542" s="342" t="s">
        <v>128</v>
      </c>
      <c r="C542" s="402">
        <v>3854.3082458640029</v>
      </c>
      <c r="D542" s="343" t="str">
        <f t="shared" si="20"/>
        <v>Owoce jagodoweD</v>
      </c>
      <c r="E542" s="344">
        <f t="shared" si="21"/>
        <v>3854.3082458640029</v>
      </c>
      <c r="G542" s="344"/>
    </row>
    <row r="543" spans="1:7" x14ac:dyDescent="0.3">
      <c r="A543" s="341" t="s">
        <v>378</v>
      </c>
      <c r="B543" s="342" t="s">
        <v>126</v>
      </c>
      <c r="C543" s="402">
        <v>2295</v>
      </c>
      <c r="D543" s="343" t="str">
        <f t="shared" si="20"/>
        <v>AgrestA</v>
      </c>
      <c r="E543" s="344">
        <f t="shared" si="21"/>
        <v>2295</v>
      </c>
      <c r="G543" s="344"/>
    </row>
    <row r="544" spans="1:7" x14ac:dyDescent="0.3">
      <c r="A544" s="341" t="s">
        <v>378</v>
      </c>
      <c r="B544" s="342" t="s">
        <v>127</v>
      </c>
      <c r="C544" s="402">
        <v>2295</v>
      </c>
      <c r="D544" s="343" t="str">
        <f t="shared" si="20"/>
        <v>AgrestB</v>
      </c>
      <c r="E544" s="344">
        <f t="shared" si="21"/>
        <v>2295</v>
      </c>
      <c r="G544" s="344"/>
    </row>
    <row r="545" spans="1:7" x14ac:dyDescent="0.3">
      <c r="A545" s="341" t="s">
        <v>378</v>
      </c>
      <c r="B545" s="342" t="s">
        <v>149</v>
      </c>
      <c r="C545" s="402">
        <v>2295</v>
      </c>
      <c r="D545" s="343" t="str">
        <f t="shared" si="20"/>
        <v>AgrestC</v>
      </c>
      <c r="E545" s="344">
        <f t="shared" si="21"/>
        <v>2295</v>
      </c>
      <c r="G545" s="344"/>
    </row>
    <row r="546" spans="1:7" x14ac:dyDescent="0.3">
      <c r="A546" s="341" t="s">
        <v>378</v>
      </c>
      <c r="B546" s="342" t="s">
        <v>128</v>
      </c>
      <c r="C546" s="402">
        <v>2295</v>
      </c>
      <c r="D546" s="343" t="str">
        <f t="shared" si="20"/>
        <v>AgrestD</v>
      </c>
      <c r="E546" s="344">
        <f t="shared" si="21"/>
        <v>2295</v>
      </c>
      <c r="G546" s="344"/>
    </row>
    <row r="547" spans="1:7" x14ac:dyDescent="0.3">
      <c r="A547" s="341" t="s">
        <v>380</v>
      </c>
      <c r="B547" s="342" t="s">
        <v>126</v>
      </c>
      <c r="C547" s="402">
        <v>2754</v>
      </c>
      <c r="D547" s="343" t="str">
        <f t="shared" si="20"/>
        <v>AroniaA</v>
      </c>
      <c r="E547" s="344">
        <f t="shared" si="21"/>
        <v>2754</v>
      </c>
      <c r="G547" s="344"/>
    </row>
    <row r="548" spans="1:7" x14ac:dyDescent="0.3">
      <c r="A548" s="341" t="s">
        <v>380</v>
      </c>
      <c r="B548" s="342" t="s">
        <v>127</v>
      </c>
      <c r="C548" s="402">
        <v>2754</v>
      </c>
      <c r="D548" s="343" t="str">
        <f t="shared" si="20"/>
        <v>AroniaB</v>
      </c>
      <c r="E548" s="344">
        <f t="shared" si="21"/>
        <v>2754</v>
      </c>
      <c r="G548" s="344"/>
    </row>
    <row r="549" spans="1:7" x14ac:dyDescent="0.3">
      <c r="A549" s="341" t="s">
        <v>380</v>
      </c>
      <c r="B549" s="342" t="s">
        <v>149</v>
      </c>
      <c r="C549" s="402">
        <v>2754</v>
      </c>
      <c r="D549" s="343" t="str">
        <f t="shared" si="20"/>
        <v>AroniaC</v>
      </c>
      <c r="E549" s="344">
        <f t="shared" si="21"/>
        <v>2754</v>
      </c>
      <c r="G549" s="344"/>
    </row>
    <row r="550" spans="1:7" x14ac:dyDescent="0.3">
      <c r="A550" s="341" t="s">
        <v>380</v>
      </c>
      <c r="B550" s="342" t="s">
        <v>128</v>
      </c>
      <c r="C550" s="402">
        <v>2754</v>
      </c>
      <c r="D550" s="343" t="str">
        <f t="shared" si="20"/>
        <v>AroniaD</v>
      </c>
      <c r="E550" s="344">
        <f t="shared" si="21"/>
        <v>2754</v>
      </c>
      <c r="G550" s="344"/>
    </row>
    <row r="551" spans="1:7" x14ac:dyDescent="0.3">
      <c r="A551" s="341" t="s">
        <v>382</v>
      </c>
      <c r="B551" s="342" t="s">
        <v>126</v>
      </c>
      <c r="C551" s="402">
        <v>2295</v>
      </c>
      <c r="D551" s="343" t="str">
        <f t="shared" si="20"/>
        <v>Porzeczki czarneA</v>
      </c>
      <c r="E551" s="344">
        <f t="shared" si="21"/>
        <v>2295</v>
      </c>
      <c r="G551" s="344"/>
    </row>
    <row r="552" spans="1:7" x14ac:dyDescent="0.3">
      <c r="A552" s="341" t="s">
        <v>382</v>
      </c>
      <c r="B552" s="342" t="s">
        <v>127</v>
      </c>
      <c r="C552" s="402">
        <v>2295</v>
      </c>
      <c r="D552" s="343" t="str">
        <f t="shared" si="20"/>
        <v>Porzeczki czarneB</v>
      </c>
      <c r="E552" s="344">
        <f t="shared" si="21"/>
        <v>2295</v>
      </c>
      <c r="G552" s="344"/>
    </row>
    <row r="553" spans="1:7" x14ac:dyDescent="0.3">
      <c r="A553" s="341" t="s">
        <v>382</v>
      </c>
      <c r="B553" s="342" t="s">
        <v>149</v>
      </c>
      <c r="C553" s="402">
        <v>2295</v>
      </c>
      <c r="D553" s="343" t="str">
        <f t="shared" si="20"/>
        <v>Porzeczki czarneC</v>
      </c>
      <c r="E553" s="344">
        <f t="shared" si="21"/>
        <v>2295</v>
      </c>
      <c r="G553" s="344"/>
    </row>
    <row r="554" spans="1:7" x14ac:dyDescent="0.3">
      <c r="A554" s="341" t="s">
        <v>382</v>
      </c>
      <c r="B554" s="342" t="s">
        <v>128</v>
      </c>
      <c r="C554" s="402">
        <v>2295</v>
      </c>
      <c r="D554" s="343" t="str">
        <f t="shared" si="20"/>
        <v>Porzeczki czarneD</v>
      </c>
      <c r="E554" s="344">
        <f t="shared" si="21"/>
        <v>2295</v>
      </c>
      <c r="G554" s="344"/>
    </row>
    <row r="555" spans="1:7" x14ac:dyDescent="0.3">
      <c r="A555" s="341" t="s">
        <v>384</v>
      </c>
      <c r="B555" s="342" t="s">
        <v>126</v>
      </c>
      <c r="C555" s="402">
        <v>3213</v>
      </c>
      <c r="D555" s="343" t="str">
        <f t="shared" si="20"/>
        <v>Porzeczki czerwoneA</v>
      </c>
      <c r="E555" s="344">
        <f t="shared" si="21"/>
        <v>3213</v>
      </c>
      <c r="G555" s="344"/>
    </row>
    <row r="556" spans="1:7" x14ac:dyDescent="0.3">
      <c r="A556" s="341" t="s">
        <v>384</v>
      </c>
      <c r="B556" s="342" t="s">
        <v>127</v>
      </c>
      <c r="C556" s="402">
        <v>3213</v>
      </c>
      <c r="D556" s="343" t="str">
        <f t="shared" si="20"/>
        <v>Porzeczki czerwoneB</v>
      </c>
      <c r="E556" s="344">
        <f t="shared" si="21"/>
        <v>3213</v>
      </c>
      <c r="G556" s="344"/>
    </row>
    <row r="557" spans="1:7" x14ac:dyDescent="0.3">
      <c r="A557" s="341" t="s">
        <v>384</v>
      </c>
      <c r="B557" s="342" t="s">
        <v>149</v>
      </c>
      <c r="C557" s="402">
        <v>3213</v>
      </c>
      <c r="D557" s="343" t="str">
        <f t="shared" si="20"/>
        <v>Porzeczki czerwoneC</v>
      </c>
      <c r="E557" s="344">
        <f t="shared" si="21"/>
        <v>3213</v>
      </c>
      <c r="G557" s="344"/>
    </row>
    <row r="558" spans="1:7" x14ac:dyDescent="0.3">
      <c r="A558" s="341" t="s">
        <v>384</v>
      </c>
      <c r="B558" s="342" t="s">
        <v>128</v>
      </c>
      <c r="C558" s="402">
        <v>3213</v>
      </c>
      <c r="D558" s="343" t="str">
        <f t="shared" si="20"/>
        <v>Porzeczki czerwoneD</v>
      </c>
      <c r="E558" s="344">
        <f t="shared" si="21"/>
        <v>3213</v>
      </c>
      <c r="G558" s="344"/>
    </row>
    <row r="559" spans="1:7" x14ac:dyDescent="0.3">
      <c r="A559" s="341" t="s">
        <v>386</v>
      </c>
      <c r="B559" s="342" t="s">
        <v>126</v>
      </c>
      <c r="C559" s="402">
        <v>3714.88</v>
      </c>
      <c r="D559" s="343" t="str">
        <f t="shared" si="20"/>
        <v>Maliny ogrodoweA</v>
      </c>
      <c r="E559" s="344">
        <f t="shared" si="21"/>
        <v>3714.88</v>
      </c>
      <c r="G559" s="344"/>
    </row>
    <row r="560" spans="1:7" x14ac:dyDescent="0.3">
      <c r="A560" s="341" t="s">
        <v>386</v>
      </c>
      <c r="B560" s="342" t="s">
        <v>127</v>
      </c>
      <c r="C560" s="402">
        <v>6276</v>
      </c>
      <c r="D560" s="343" t="str">
        <f t="shared" si="20"/>
        <v>Maliny ogrodoweB</v>
      </c>
      <c r="E560" s="344">
        <f t="shared" si="21"/>
        <v>6276</v>
      </c>
      <c r="G560" s="344"/>
    </row>
    <row r="561" spans="1:7" x14ac:dyDescent="0.3">
      <c r="A561" s="341" t="s">
        <v>386</v>
      </c>
      <c r="B561" s="342" t="s">
        <v>149</v>
      </c>
      <c r="C561" s="402">
        <v>6276</v>
      </c>
      <c r="D561" s="343" t="str">
        <f t="shared" si="20"/>
        <v>Maliny ogrodoweC</v>
      </c>
      <c r="E561" s="344">
        <f t="shared" si="21"/>
        <v>6276</v>
      </c>
      <c r="G561" s="344"/>
    </row>
    <row r="562" spans="1:7" x14ac:dyDescent="0.3">
      <c r="A562" s="341" t="s">
        <v>386</v>
      </c>
      <c r="B562" s="342" t="s">
        <v>128</v>
      </c>
      <c r="C562" s="402">
        <v>6276</v>
      </c>
      <c r="D562" s="343" t="str">
        <f t="shared" si="20"/>
        <v>Maliny ogrodoweD</v>
      </c>
      <c r="E562" s="344">
        <f t="shared" si="21"/>
        <v>6276</v>
      </c>
      <c r="G562" s="344"/>
    </row>
    <row r="563" spans="1:7" x14ac:dyDescent="0.3">
      <c r="A563" s="341" t="s">
        <v>700</v>
      </c>
      <c r="B563" s="342" t="s">
        <v>126</v>
      </c>
      <c r="C563" s="402">
        <v>1890</v>
      </c>
      <c r="D563" s="343" t="str">
        <f t="shared" si="20"/>
        <v>JeżynyA</v>
      </c>
      <c r="E563" s="344">
        <f t="shared" si="21"/>
        <v>1890</v>
      </c>
      <c r="G563" s="344"/>
    </row>
    <row r="564" spans="1:7" x14ac:dyDescent="0.3">
      <c r="A564" s="341" t="s">
        <v>700</v>
      </c>
      <c r="B564" s="342" t="s">
        <v>127</v>
      </c>
      <c r="C564" s="402">
        <v>1890</v>
      </c>
      <c r="D564" s="343" t="str">
        <f t="shared" si="20"/>
        <v>JeżynyB</v>
      </c>
      <c r="E564" s="344">
        <f t="shared" si="21"/>
        <v>1890</v>
      </c>
      <c r="G564" s="344"/>
    </row>
    <row r="565" spans="1:7" x14ac:dyDescent="0.3">
      <c r="A565" s="341" t="s">
        <v>700</v>
      </c>
      <c r="B565" s="342" t="s">
        <v>149</v>
      </c>
      <c r="C565" s="402">
        <v>1890</v>
      </c>
      <c r="D565" s="343" t="str">
        <f t="shared" si="20"/>
        <v>JeżynyC</v>
      </c>
      <c r="E565" s="344">
        <f t="shared" si="21"/>
        <v>1890</v>
      </c>
      <c r="G565" s="344"/>
    </row>
    <row r="566" spans="1:7" x14ac:dyDescent="0.3">
      <c r="A566" s="341" t="s">
        <v>700</v>
      </c>
      <c r="B566" s="342" t="s">
        <v>128</v>
      </c>
      <c r="C566" s="402">
        <v>1890</v>
      </c>
      <c r="D566" s="343" t="str">
        <f t="shared" si="20"/>
        <v>JeżynyD</v>
      </c>
      <c r="E566" s="344">
        <f t="shared" si="21"/>
        <v>1890</v>
      </c>
      <c r="G566" s="344"/>
    </row>
    <row r="567" spans="1:7" x14ac:dyDescent="0.3">
      <c r="A567" s="341" t="s">
        <v>388</v>
      </c>
      <c r="B567" s="342" t="s">
        <v>126</v>
      </c>
      <c r="C567" s="402">
        <v>10800</v>
      </c>
      <c r="D567" s="343" t="str">
        <f t="shared" si="20"/>
        <v>BorówkiA</v>
      </c>
      <c r="E567" s="344">
        <f t="shared" si="21"/>
        <v>10800</v>
      </c>
      <c r="G567" s="344"/>
    </row>
    <row r="568" spans="1:7" x14ac:dyDescent="0.3">
      <c r="A568" s="341" t="s">
        <v>388</v>
      </c>
      <c r="B568" s="342" t="s">
        <v>127</v>
      </c>
      <c r="C568" s="402">
        <v>10800</v>
      </c>
      <c r="D568" s="343" t="str">
        <f t="shared" si="20"/>
        <v>BorówkiB</v>
      </c>
      <c r="E568" s="344">
        <f t="shared" si="21"/>
        <v>10800</v>
      </c>
      <c r="G568" s="344"/>
    </row>
    <row r="569" spans="1:7" x14ac:dyDescent="0.3">
      <c r="A569" s="341" t="s">
        <v>388</v>
      </c>
      <c r="B569" s="342" t="s">
        <v>149</v>
      </c>
      <c r="C569" s="402">
        <v>10800</v>
      </c>
      <c r="D569" s="343" t="str">
        <f t="shared" si="20"/>
        <v>BorówkiC</v>
      </c>
      <c r="E569" s="344">
        <f t="shared" si="21"/>
        <v>10800</v>
      </c>
      <c r="G569" s="344"/>
    </row>
    <row r="570" spans="1:7" x14ac:dyDescent="0.3">
      <c r="A570" s="341" t="s">
        <v>388</v>
      </c>
      <c r="B570" s="342" t="s">
        <v>128</v>
      </c>
      <c r="C570" s="402">
        <v>10800</v>
      </c>
      <c r="D570" s="343" t="str">
        <f t="shared" si="20"/>
        <v>BorówkiD</v>
      </c>
      <c r="E570" s="344">
        <f t="shared" si="21"/>
        <v>10800</v>
      </c>
      <c r="G570" s="344"/>
    </row>
    <row r="571" spans="1:7" x14ac:dyDescent="0.3">
      <c r="A571" s="341" t="s">
        <v>390</v>
      </c>
      <c r="B571" s="342" t="s">
        <v>126</v>
      </c>
      <c r="C571" s="402">
        <v>4380</v>
      </c>
      <c r="D571" s="343" t="str">
        <f t="shared" si="20"/>
        <v>Pozostałe owoce jagodoweA</v>
      </c>
      <c r="E571" s="344">
        <f t="shared" si="21"/>
        <v>4380</v>
      </c>
      <c r="G571" s="344"/>
    </row>
    <row r="572" spans="1:7" x14ac:dyDescent="0.3">
      <c r="A572" s="341" t="s">
        <v>390</v>
      </c>
      <c r="B572" s="342" t="s">
        <v>127</v>
      </c>
      <c r="C572" s="402">
        <v>4380</v>
      </c>
      <c r="D572" s="343" t="str">
        <f t="shared" si="20"/>
        <v>Pozostałe owoce jagodoweB</v>
      </c>
      <c r="E572" s="344">
        <f t="shared" si="21"/>
        <v>4380</v>
      </c>
      <c r="G572" s="344"/>
    </row>
    <row r="573" spans="1:7" x14ac:dyDescent="0.3">
      <c r="A573" s="341" t="s">
        <v>390</v>
      </c>
      <c r="B573" s="342" t="s">
        <v>149</v>
      </c>
      <c r="C573" s="402">
        <v>4380</v>
      </c>
      <c r="D573" s="343" t="str">
        <f t="shared" si="20"/>
        <v>Pozostałe owoce jagodoweC</v>
      </c>
      <c r="E573" s="344">
        <f t="shared" si="21"/>
        <v>4380</v>
      </c>
      <c r="G573" s="344"/>
    </row>
    <row r="574" spans="1:7" x14ac:dyDescent="0.3">
      <c r="A574" s="341" t="s">
        <v>390</v>
      </c>
      <c r="B574" s="342" t="s">
        <v>128</v>
      </c>
      <c r="C574" s="402">
        <v>4380</v>
      </c>
      <c r="D574" s="343" t="str">
        <f t="shared" si="20"/>
        <v>Pozostałe owoce jagodoweD</v>
      </c>
      <c r="E574" s="344">
        <f t="shared" si="21"/>
        <v>4380</v>
      </c>
      <c r="G574" s="344"/>
    </row>
    <row r="575" spans="1:7" x14ac:dyDescent="0.3">
      <c r="A575" s="341" t="s">
        <v>707</v>
      </c>
      <c r="B575" s="342" t="s">
        <v>126</v>
      </c>
      <c r="C575" s="402">
        <v>3988.4872930161027</v>
      </c>
      <c r="D575" s="343" t="str">
        <f t="shared" si="20"/>
        <v>Pozostałe owoce z sadówA</v>
      </c>
      <c r="E575" s="344">
        <f t="shared" si="21"/>
        <v>3988.4872930161027</v>
      </c>
      <c r="G575" s="344"/>
    </row>
    <row r="576" spans="1:7" x14ac:dyDescent="0.3">
      <c r="A576" s="341" t="s">
        <v>707</v>
      </c>
      <c r="B576" s="342" t="s">
        <v>127</v>
      </c>
      <c r="C576" s="402">
        <v>3988.4872930161027</v>
      </c>
      <c r="D576" s="343" t="str">
        <f t="shared" si="20"/>
        <v>Pozostałe owoce z sadówB</v>
      </c>
      <c r="E576" s="344">
        <f t="shared" si="21"/>
        <v>3988.4872930161027</v>
      </c>
      <c r="G576" s="344"/>
    </row>
    <row r="577" spans="1:7" x14ac:dyDescent="0.3">
      <c r="A577" s="341" t="s">
        <v>707</v>
      </c>
      <c r="B577" s="342" t="s">
        <v>149</v>
      </c>
      <c r="C577" s="402">
        <v>3681.8249282264969</v>
      </c>
      <c r="D577" s="343" t="str">
        <f t="shared" si="20"/>
        <v>Pozostałe owoce z sadówC</v>
      </c>
      <c r="E577" s="344">
        <f t="shared" si="21"/>
        <v>3681.8249282264969</v>
      </c>
      <c r="G577" s="344"/>
    </row>
    <row r="578" spans="1:7" x14ac:dyDescent="0.3">
      <c r="A578" s="341" t="s">
        <v>707</v>
      </c>
      <c r="B578" s="342" t="s">
        <v>128</v>
      </c>
      <c r="C578" s="402">
        <v>3988.4872930161027</v>
      </c>
      <c r="D578" s="343" t="str">
        <f t="shared" si="20"/>
        <v>Pozostałe owoce z sadówD</v>
      </c>
      <c r="E578" s="344">
        <f t="shared" si="21"/>
        <v>3988.4872930161027</v>
      </c>
      <c r="G578" s="344"/>
    </row>
    <row r="579" spans="1:7" x14ac:dyDescent="0.3">
      <c r="A579" s="34" t="s">
        <v>392</v>
      </c>
      <c r="B579" s="342" t="s">
        <v>126</v>
      </c>
      <c r="C579" s="402">
        <v>381.2</v>
      </c>
      <c r="D579" s="343" t="str">
        <f t="shared" si="20"/>
        <v>Plantacje nasienne trawA</v>
      </c>
      <c r="E579" s="344">
        <f t="shared" si="21"/>
        <v>381.2</v>
      </c>
      <c r="G579" s="344"/>
    </row>
    <row r="580" spans="1:7" x14ac:dyDescent="0.3">
      <c r="A580" s="34" t="s">
        <v>392</v>
      </c>
      <c r="B580" s="342" t="s">
        <v>127</v>
      </c>
      <c r="C580" s="402">
        <v>381.2</v>
      </c>
      <c r="D580" s="343" t="str">
        <f t="shared" si="20"/>
        <v>Plantacje nasienne trawB</v>
      </c>
      <c r="E580" s="344">
        <f t="shared" si="21"/>
        <v>381.2</v>
      </c>
      <c r="G580" s="344"/>
    </row>
    <row r="581" spans="1:7" x14ac:dyDescent="0.3">
      <c r="A581" s="34" t="s">
        <v>392</v>
      </c>
      <c r="B581" s="342" t="s">
        <v>149</v>
      </c>
      <c r="C581" s="402">
        <v>381.2</v>
      </c>
      <c r="D581" s="343" t="str">
        <f t="shared" si="20"/>
        <v>Plantacje nasienne trawC</v>
      </c>
      <c r="E581" s="344">
        <f t="shared" si="21"/>
        <v>381.2</v>
      </c>
      <c r="G581" s="344"/>
    </row>
    <row r="582" spans="1:7" x14ac:dyDescent="0.3">
      <c r="A582" s="34" t="s">
        <v>392</v>
      </c>
      <c r="B582" s="342" t="s">
        <v>128</v>
      </c>
      <c r="C582" s="402">
        <v>381.2</v>
      </c>
      <c r="D582" s="343" t="str">
        <f>A582&amp;B582</f>
        <v>Plantacje nasienne trawD</v>
      </c>
      <c r="E582" s="344">
        <f t="shared" si="21"/>
        <v>381.2</v>
      </c>
      <c r="G582" s="344"/>
    </row>
    <row r="583" spans="1:7" x14ac:dyDescent="0.3">
      <c r="A583" s="34" t="s">
        <v>394</v>
      </c>
      <c r="B583" s="345" t="s">
        <v>126</v>
      </c>
      <c r="C583" s="402">
        <v>381.2</v>
      </c>
      <c r="D583" s="343" t="str">
        <f t="shared" ref="D583:D586" si="22">A583&amp;B583</f>
        <v>Plantacje nasienne motylkowych drobnonasiennychA</v>
      </c>
      <c r="E583" s="344">
        <f t="shared" ref="E583:E586" si="23">C583</f>
        <v>381.2</v>
      </c>
      <c r="G583" s="344"/>
    </row>
    <row r="584" spans="1:7" x14ac:dyDescent="0.3">
      <c r="A584" s="34" t="s">
        <v>394</v>
      </c>
      <c r="B584" s="345" t="s">
        <v>127</v>
      </c>
      <c r="C584" s="402">
        <v>381.2</v>
      </c>
      <c r="D584" s="343" t="str">
        <f t="shared" si="22"/>
        <v>Plantacje nasienne motylkowych drobnonasiennychB</v>
      </c>
      <c r="E584" s="344">
        <f t="shared" si="23"/>
        <v>381.2</v>
      </c>
      <c r="G584" s="344"/>
    </row>
    <row r="585" spans="1:7" x14ac:dyDescent="0.3">
      <c r="A585" s="34" t="s">
        <v>394</v>
      </c>
      <c r="B585" s="345" t="s">
        <v>149</v>
      </c>
      <c r="C585" s="402">
        <v>381.2</v>
      </c>
      <c r="D585" s="343" t="str">
        <f t="shared" si="22"/>
        <v>Plantacje nasienne motylkowych drobnonasiennychC</v>
      </c>
      <c r="E585" s="344">
        <f t="shared" si="23"/>
        <v>381.2</v>
      </c>
      <c r="G585" s="344"/>
    </row>
    <row r="586" spans="1:7" x14ac:dyDescent="0.3">
      <c r="A586" s="34" t="s">
        <v>394</v>
      </c>
      <c r="B586" s="345" t="s">
        <v>128</v>
      </c>
      <c r="C586" s="402">
        <v>381.2</v>
      </c>
      <c r="D586" s="343" t="str">
        <f t="shared" si="22"/>
        <v>Plantacje nasienne motylkowych drobnonasiennychD</v>
      </c>
      <c r="E586" s="344">
        <f t="shared" si="23"/>
        <v>381.2</v>
      </c>
      <c r="G586" s="344"/>
    </row>
    <row r="587" spans="1:7" x14ac:dyDescent="0.3">
      <c r="A587" s="346" t="s">
        <v>396</v>
      </c>
      <c r="B587" s="347" t="s">
        <v>126</v>
      </c>
      <c r="C587" s="346">
        <v>5357.7415010415561</v>
      </c>
      <c r="D587" s="343" t="str">
        <f t="shared" ref="D587:D590" si="24">A587&amp;B587</f>
        <v>Uprawy nasienne i rozsadniki warzyw i kwiatówA</v>
      </c>
      <c r="E587" s="344">
        <f t="shared" si="21"/>
        <v>5357.7415010415561</v>
      </c>
      <c r="G587" s="344"/>
    </row>
    <row r="588" spans="1:7" x14ac:dyDescent="0.3">
      <c r="A588" s="346" t="s">
        <v>396</v>
      </c>
      <c r="B588" s="347" t="s">
        <v>127</v>
      </c>
      <c r="C588" s="346">
        <v>3852.0350592522072</v>
      </c>
      <c r="D588" s="343" t="str">
        <f t="shared" si="24"/>
        <v>Uprawy nasienne i rozsadniki warzyw i kwiatówB</v>
      </c>
      <c r="E588" s="344">
        <f t="shared" si="21"/>
        <v>3852.0350592522072</v>
      </c>
      <c r="G588" s="344"/>
    </row>
    <row r="589" spans="1:7" x14ac:dyDescent="0.3">
      <c r="A589" s="346" t="s">
        <v>396</v>
      </c>
      <c r="B589" s="347" t="s">
        <v>149</v>
      </c>
      <c r="C589" s="346">
        <v>4235.2392862456809</v>
      </c>
      <c r="D589" s="343" t="str">
        <f t="shared" si="24"/>
        <v>Uprawy nasienne i rozsadniki warzyw i kwiatówC</v>
      </c>
      <c r="E589" s="344">
        <f t="shared" si="21"/>
        <v>4235.2392862456809</v>
      </c>
      <c r="G589" s="344"/>
    </row>
    <row r="590" spans="1:7" x14ac:dyDescent="0.3">
      <c r="A590" s="346" t="s">
        <v>396</v>
      </c>
      <c r="B590" s="347" t="s">
        <v>128</v>
      </c>
      <c r="C590" s="346">
        <v>59126.763635502364</v>
      </c>
      <c r="D590" s="343" t="str">
        <f t="shared" si="24"/>
        <v>Uprawy nasienne i rozsadniki warzyw i kwiatówD</v>
      </c>
      <c r="E590" s="344">
        <f t="shared" si="21"/>
        <v>59126.763635502364</v>
      </c>
      <c r="G590" s="344"/>
    </row>
    <row r="591" spans="1:7" x14ac:dyDescent="0.3">
      <c r="A591" s="346" t="s">
        <v>398</v>
      </c>
      <c r="B591" s="347" t="s">
        <v>126</v>
      </c>
      <c r="C591" s="346">
        <v>3218.2205051246269</v>
      </c>
      <c r="D591" s="343" t="str">
        <f t="shared" ref="D591:D622" si="25">A591&amp;B591</f>
        <v>Uprawy nasienne i rozsadniki warzyw i kwiatów w uprawie polowejA</v>
      </c>
      <c r="E591" s="344">
        <f t="shared" ref="E591:E622" si="26">C591</f>
        <v>3218.2205051246269</v>
      </c>
    </row>
    <row r="592" spans="1:7" x14ac:dyDescent="0.3">
      <c r="A592" s="346" t="s">
        <v>398</v>
      </c>
      <c r="B592" s="347" t="s">
        <v>127</v>
      </c>
      <c r="C592" s="346">
        <v>3218.2205051246269</v>
      </c>
      <c r="D592" s="343" t="str">
        <f t="shared" si="25"/>
        <v>Uprawy nasienne i rozsadniki warzyw i kwiatów w uprawie polowejB</v>
      </c>
      <c r="E592" s="344">
        <f t="shared" si="26"/>
        <v>3218.2205051246269</v>
      </c>
    </row>
    <row r="593" spans="1:5" x14ac:dyDescent="0.3">
      <c r="A593" s="346" t="s">
        <v>398</v>
      </c>
      <c r="B593" s="347" t="s">
        <v>149</v>
      </c>
      <c r="C593" s="346">
        <v>3614.2483375314032</v>
      </c>
      <c r="D593" s="343" t="str">
        <f t="shared" si="25"/>
        <v>Uprawy nasienne i rozsadniki warzyw i kwiatów w uprawie polowejC</v>
      </c>
      <c r="E593" s="344">
        <f t="shared" si="26"/>
        <v>3614.2483375314032</v>
      </c>
    </row>
    <row r="594" spans="1:5" x14ac:dyDescent="0.3">
      <c r="A594" s="346" t="s">
        <v>398</v>
      </c>
      <c r="B594" s="347" t="s">
        <v>128</v>
      </c>
      <c r="C594" s="346">
        <v>3218.2205051246269</v>
      </c>
      <c r="D594" s="343" t="str">
        <f t="shared" si="25"/>
        <v>Uprawy nasienne i rozsadniki warzyw i kwiatów w uprawie polowejD</v>
      </c>
      <c r="E594" s="344">
        <f t="shared" si="26"/>
        <v>3218.2205051246269</v>
      </c>
    </row>
    <row r="595" spans="1:5" x14ac:dyDescent="0.3">
      <c r="A595" s="346" t="s">
        <v>400</v>
      </c>
      <c r="B595" s="347" t="s">
        <v>126</v>
      </c>
      <c r="C595" s="346">
        <v>3400</v>
      </c>
      <c r="D595" s="343" t="str">
        <f t="shared" si="25"/>
        <v>Uprawy nasienne i rozsadniki warzyw w uprawie polowejA</v>
      </c>
      <c r="E595" s="344">
        <f t="shared" si="26"/>
        <v>3400</v>
      </c>
    </row>
    <row r="596" spans="1:5" x14ac:dyDescent="0.3">
      <c r="A596" s="346" t="s">
        <v>400</v>
      </c>
      <c r="B596" s="347" t="s">
        <v>127</v>
      </c>
      <c r="C596" s="346">
        <v>3400</v>
      </c>
      <c r="D596" s="343" t="str">
        <f t="shared" si="25"/>
        <v>Uprawy nasienne i rozsadniki warzyw w uprawie polowejB</v>
      </c>
      <c r="E596" s="344">
        <f t="shared" si="26"/>
        <v>3400</v>
      </c>
    </row>
    <row r="597" spans="1:5" x14ac:dyDescent="0.3">
      <c r="A597" s="346" t="s">
        <v>400</v>
      </c>
      <c r="B597" s="347" t="s">
        <v>149</v>
      </c>
      <c r="C597" s="346">
        <v>3400</v>
      </c>
      <c r="D597" s="343" t="str">
        <f t="shared" si="25"/>
        <v>Uprawy nasienne i rozsadniki warzyw w uprawie polowejC</v>
      </c>
      <c r="E597" s="344">
        <f t="shared" si="26"/>
        <v>3400</v>
      </c>
    </row>
    <row r="598" spans="1:5" x14ac:dyDescent="0.3">
      <c r="A598" s="346" t="s">
        <v>400</v>
      </c>
      <c r="B598" s="347" t="s">
        <v>128</v>
      </c>
      <c r="C598" s="346">
        <v>3400</v>
      </c>
      <c r="D598" s="343" t="str">
        <f t="shared" si="25"/>
        <v>Uprawy nasienne i rozsadniki warzyw w uprawie polowejD</v>
      </c>
      <c r="E598" s="344">
        <f t="shared" si="26"/>
        <v>3400</v>
      </c>
    </row>
    <row r="599" spans="1:5" x14ac:dyDescent="0.3">
      <c r="A599" s="346" t="s">
        <v>402</v>
      </c>
      <c r="B599" s="347" t="s">
        <v>126</v>
      </c>
      <c r="C599" s="346">
        <v>121249.76577234789</v>
      </c>
      <c r="D599" s="343" t="str">
        <f t="shared" si="25"/>
        <v>Uprawy nasienne i rozsadniki warzyw i kwiatów pod osłonami wysokimiA</v>
      </c>
      <c r="E599" s="344">
        <f t="shared" si="26"/>
        <v>121249.76577234789</v>
      </c>
    </row>
    <row r="600" spans="1:5" x14ac:dyDescent="0.3">
      <c r="A600" s="346" t="s">
        <v>402</v>
      </c>
      <c r="B600" s="347" t="s">
        <v>127</v>
      </c>
      <c r="C600" s="346">
        <v>121249.76577234789</v>
      </c>
      <c r="D600" s="343" t="str">
        <f t="shared" si="25"/>
        <v>Uprawy nasienne i rozsadniki warzyw i kwiatów pod osłonami wysokimiB</v>
      </c>
      <c r="E600" s="344">
        <f t="shared" si="26"/>
        <v>121249.76577234789</v>
      </c>
    </row>
    <row r="601" spans="1:5" x14ac:dyDescent="0.3">
      <c r="A601" s="346" t="s">
        <v>402</v>
      </c>
      <c r="B601" s="347" t="s">
        <v>149</v>
      </c>
      <c r="C601" s="346">
        <v>121249.76577234789</v>
      </c>
      <c r="D601" s="343" t="str">
        <f t="shared" si="25"/>
        <v>Uprawy nasienne i rozsadniki warzyw i kwiatów pod osłonami wysokimiC</v>
      </c>
      <c r="E601" s="344">
        <f t="shared" si="26"/>
        <v>121249.76577234789</v>
      </c>
    </row>
    <row r="602" spans="1:5" x14ac:dyDescent="0.3">
      <c r="A602" s="346" t="s">
        <v>402</v>
      </c>
      <c r="B602" s="347" t="s">
        <v>128</v>
      </c>
      <c r="C602" s="346">
        <v>171761.40619831451</v>
      </c>
      <c r="D602" s="343" t="str">
        <f t="shared" si="25"/>
        <v>Uprawy nasienne i rozsadniki warzyw i kwiatów pod osłonami wysokimiD</v>
      </c>
      <c r="E602" s="344">
        <f t="shared" si="26"/>
        <v>171761.40619831451</v>
      </c>
    </row>
    <row r="603" spans="1:5" x14ac:dyDescent="0.3">
      <c r="A603" s="346" t="s">
        <v>404</v>
      </c>
      <c r="B603" s="347" t="s">
        <v>126</v>
      </c>
      <c r="C603" s="346">
        <v>122287.59864074885</v>
      </c>
      <c r="D603" s="343" t="str">
        <f t="shared" si="25"/>
        <v>Nasienniki i rozsadniki warzyw w uprawie pod osłonami wysokimiA</v>
      </c>
      <c r="E603" s="344">
        <f t="shared" si="26"/>
        <v>122287.59864074885</v>
      </c>
    </row>
    <row r="604" spans="1:5" x14ac:dyDescent="0.3">
      <c r="A604" s="346" t="s">
        <v>404</v>
      </c>
      <c r="B604" s="347" t="s">
        <v>127</v>
      </c>
      <c r="C604" s="346">
        <v>122287.59864074885</v>
      </c>
      <c r="D604" s="343" t="str">
        <f t="shared" si="25"/>
        <v>Nasienniki i rozsadniki warzyw w uprawie pod osłonami wysokimiB</v>
      </c>
      <c r="E604" s="344">
        <f t="shared" si="26"/>
        <v>122287.59864074885</v>
      </c>
    </row>
    <row r="605" spans="1:5" x14ac:dyDescent="0.3">
      <c r="A605" s="346" t="s">
        <v>404</v>
      </c>
      <c r="B605" s="347" t="s">
        <v>149</v>
      </c>
      <c r="C605" s="346">
        <v>122287.59864074885</v>
      </c>
      <c r="D605" s="343" t="str">
        <f t="shared" si="25"/>
        <v>Nasienniki i rozsadniki warzyw w uprawie pod osłonami wysokimiC</v>
      </c>
      <c r="E605" s="344">
        <f t="shared" si="26"/>
        <v>122287.59864074885</v>
      </c>
    </row>
    <row r="606" spans="1:5" x14ac:dyDescent="0.3">
      <c r="A606" s="346" t="s">
        <v>404</v>
      </c>
      <c r="B606" s="347" t="s">
        <v>128</v>
      </c>
      <c r="C606" s="346">
        <v>154303.70988455234</v>
      </c>
      <c r="D606" s="343" t="str">
        <f t="shared" si="25"/>
        <v>Nasienniki i rozsadniki warzyw w uprawie pod osłonami wysokimiD</v>
      </c>
      <c r="E606" s="344">
        <f t="shared" si="26"/>
        <v>154303.70988455234</v>
      </c>
    </row>
    <row r="607" spans="1:5" x14ac:dyDescent="0.3">
      <c r="A607" s="346" t="s">
        <v>466</v>
      </c>
      <c r="B607" s="347" t="s">
        <v>126</v>
      </c>
      <c r="C607" s="346">
        <v>117460.59538913066</v>
      </c>
      <c r="D607" s="343" t="str">
        <f t="shared" si="25"/>
        <v>Nasienniki i rozsadniki kwiatów w uprawie pod osłonami wysokimiA</v>
      </c>
      <c r="E607" s="344">
        <f t="shared" si="26"/>
        <v>117460.59538913066</v>
      </c>
    </row>
    <row r="608" spans="1:5" x14ac:dyDescent="0.3">
      <c r="A608" s="346" t="s">
        <v>466</v>
      </c>
      <c r="B608" s="347" t="s">
        <v>127</v>
      </c>
      <c r="C608" s="346">
        <v>117460.59538913066</v>
      </c>
      <c r="D608" s="343" t="str">
        <f t="shared" si="25"/>
        <v>Nasienniki i rozsadniki kwiatów w uprawie pod osłonami wysokimiB</v>
      </c>
      <c r="E608" s="344">
        <f t="shared" si="26"/>
        <v>117460.59538913066</v>
      </c>
    </row>
    <row r="609" spans="1:5" x14ac:dyDescent="0.3">
      <c r="A609" s="346" t="s">
        <v>466</v>
      </c>
      <c r="B609" s="347" t="s">
        <v>149</v>
      </c>
      <c r="C609" s="346">
        <v>117460.59538913066</v>
      </c>
      <c r="D609" s="343" t="str">
        <f t="shared" si="25"/>
        <v>Nasienniki i rozsadniki kwiatów w uprawie pod osłonami wysokimiC</v>
      </c>
      <c r="E609" s="344">
        <f t="shared" si="26"/>
        <v>117460.59538913066</v>
      </c>
    </row>
    <row r="610" spans="1:5" x14ac:dyDescent="0.3">
      <c r="A610" s="346" t="s">
        <v>466</v>
      </c>
      <c r="B610" s="347" t="s">
        <v>128</v>
      </c>
      <c r="C610" s="346">
        <v>117460.59538913066</v>
      </c>
      <c r="D610" s="343" t="str">
        <f t="shared" si="25"/>
        <v>Nasienniki i rozsadniki kwiatów w uprawie pod osłonami wysokimiD</v>
      </c>
      <c r="E610" s="344">
        <f t="shared" si="26"/>
        <v>117460.59538913066</v>
      </c>
    </row>
    <row r="611" spans="1:5" x14ac:dyDescent="0.3">
      <c r="A611" s="346" t="s">
        <v>407</v>
      </c>
      <c r="B611" s="347" t="s">
        <v>126</v>
      </c>
      <c r="C611" s="346">
        <v>2170.6398139729431</v>
      </c>
      <c r="D611" s="343" t="str">
        <f t="shared" si="25"/>
        <v>Inne uprawy nasienneA</v>
      </c>
      <c r="E611" s="344">
        <f t="shared" si="26"/>
        <v>2170.6398139729431</v>
      </c>
    </row>
    <row r="612" spans="1:5" x14ac:dyDescent="0.3">
      <c r="A612" s="346" t="s">
        <v>407</v>
      </c>
      <c r="B612" s="347" t="s">
        <v>127</v>
      </c>
      <c r="C612" s="346">
        <v>2170.6398139729431</v>
      </c>
      <c r="D612" s="343" t="str">
        <f t="shared" si="25"/>
        <v>Inne uprawy nasienneB</v>
      </c>
      <c r="E612" s="344">
        <f t="shared" si="26"/>
        <v>2170.6398139729431</v>
      </c>
    </row>
    <row r="613" spans="1:5" x14ac:dyDescent="0.3">
      <c r="A613" s="346" t="s">
        <v>407</v>
      </c>
      <c r="B613" s="347" t="s">
        <v>149</v>
      </c>
      <c r="C613" s="346">
        <v>2170.6398139729431</v>
      </c>
      <c r="D613" s="343" t="str">
        <f t="shared" si="25"/>
        <v>Inne uprawy nasienneC</v>
      </c>
      <c r="E613" s="344">
        <f t="shared" si="26"/>
        <v>2170.6398139729431</v>
      </c>
    </row>
    <row r="614" spans="1:5" x14ac:dyDescent="0.3">
      <c r="A614" s="346" t="s">
        <v>407</v>
      </c>
      <c r="B614" s="347" t="s">
        <v>128</v>
      </c>
      <c r="C614" s="346">
        <v>2170.6398139729431</v>
      </c>
      <c r="D614" s="343" t="str">
        <f t="shared" si="25"/>
        <v>Inne uprawy nasienneD</v>
      </c>
      <c r="E614" s="344">
        <f t="shared" si="26"/>
        <v>2170.6398139729431</v>
      </c>
    </row>
    <row r="615" spans="1:5" x14ac:dyDescent="0.3">
      <c r="A615" s="346" t="s">
        <v>409</v>
      </c>
      <c r="B615" s="347" t="s">
        <v>126</v>
      </c>
      <c r="C615" s="346">
        <v>1350.5191057754043</v>
      </c>
      <c r="D615" s="343" t="str">
        <f t="shared" si="25"/>
        <v>Inne uprawy nasienne i rozsadniki w uprawie polowejA</v>
      </c>
      <c r="E615" s="344">
        <f t="shared" si="26"/>
        <v>1350.5191057754043</v>
      </c>
    </row>
    <row r="616" spans="1:5" x14ac:dyDescent="0.3">
      <c r="A616" s="346" t="s">
        <v>409</v>
      </c>
      <c r="B616" s="347" t="s">
        <v>127</v>
      </c>
      <c r="C616" s="346">
        <v>1350.5191057754043</v>
      </c>
      <c r="D616" s="343" t="str">
        <f t="shared" si="25"/>
        <v>Inne uprawy nasienne i rozsadniki w uprawie polowejB</v>
      </c>
      <c r="E616" s="344">
        <f t="shared" si="26"/>
        <v>1350.5191057754043</v>
      </c>
    </row>
    <row r="617" spans="1:5" x14ac:dyDescent="0.3">
      <c r="A617" s="346" t="s">
        <v>409</v>
      </c>
      <c r="B617" s="347" t="s">
        <v>149</v>
      </c>
      <c r="C617" s="346">
        <v>1350.5191057754043</v>
      </c>
      <c r="D617" s="343" t="str">
        <f t="shared" si="25"/>
        <v>Inne uprawy nasienne i rozsadniki w uprawie polowejC</v>
      </c>
      <c r="E617" s="344">
        <f t="shared" si="26"/>
        <v>1350.5191057754043</v>
      </c>
    </row>
    <row r="618" spans="1:5" x14ac:dyDescent="0.3">
      <c r="A618" s="346" t="s">
        <v>409</v>
      </c>
      <c r="B618" s="347" t="s">
        <v>128</v>
      </c>
      <c r="C618" s="346">
        <v>1350.5191057754043</v>
      </c>
      <c r="D618" s="343" t="str">
        <f t="shared" si="25"/>
        <v>Inne uprawy nasienne i rozsadniki w uprawie polowejD</v>
      </c>
      <c r="E618" s="344">
        <f t="shared" si="26"/>
        <v>1350.5191057754043</v>
      </c>
    </row>
    <row r="619" spans="1:5" x14ac:dyDescent="0.3">
      <c r="A619" s="346" t="s">
        <v>411</v>
      </c>
      <c r="B619" s="347" t="s">
        <v>126</v>
      </c>
      <c r="C619" s="346">
        <v>342.04341795262354</v>
      </c>
      <c r="D619" s="343" t="str">
        <f t="shared" si="25"/>
        <v>Pozostałe plantacje nasienneA</v>
      </c>
      <c r="E619" s="344">
        <f t="shared" si="26"/>
        <v>342.04341795262354</v>
      </c>
    </row>
    <row r="620" spans="1:5" x14ac:dyDescent="0.3">
      <c r="A620" s="346" t="s">
        <v>411</v>
      </c>
      <c r="B620" s="347" t="s">
        <v>127</v>
      </c>
      <c r="C620" s="346">
        <v>739.56627522827011</v>
      </c>
      <c r="D620" s="343" t="str">
        <f t="shared" si="25"/>
        <v>Pozostałe plantacje nasienneB</v>
      </c>
      <c r="E620" s="344">
        <f t="shared" si="26"/>
        <v>739.56627522827011</v>
      </c>
    </row>
    <row r="621" spans="1:5" x14ac:dyDescent="0.3">
      <c r="A621" s="346" t="s">
        <v>411</v>
      </c>
      <c r="B621" s="347" t="s">
        <v>149</v>
      </c>
      <c r="C621" s="346">
        <v>568.08578889571675</v>
      </c>
      <c r="D621" s="343" t="str">
        <f t="shared" si="25"/>
        <v>Pozostałe plantacje nasienneC</v>
      </c>
      <c r="E621" s="344">
        <f t="shared" si="26"/>
        <v>568.08578889571675</v>
      </c>
    </row>
    <row r="622" spans="1:5" x14ac:dyDescent="0.3">
      <c r="A622" s="346" t="s">
        <v>411</v>
      </c>
      <c r="B622" s="347" t="s">
        <v>128</v>
      </c>
      <c r="C622" s="346">
        <v>655.8973799773845</v>
      </c>
      <c r="D622" s="343" t="str">
        <f t="shared" si="25"/>
        <v>Pozostałe plantacje nasienneD</v>
      </c>
      <c r="E622" s="344">
        <f t="shared" si="26"/>
        <v>655.8973799773845</v>
      </c>
    </row>
    <row r="623" spans="1:5" x14ac:dyDescent="0.3">
      <c r="A623" s="346" t="s">
        <v>564</v>
      </c>
      <c r="B623" s="347" t="s">
        <v>126</v>
      </c>
      <c r="C623" s="346">
        <v>9050</v>
      </c>
      <c r="D623" s="343" t="str">
        <f t="shared" ref="D623:D626" si="27">A623&amp;B623</f>
        <v>Szkółki w uprawie polowejA</v>
      </c>
      <c r="E623" s="344">
        <f t="shared" ref="E623:E626" si="28">C623</f>
        <v>9050</v>
      </c>
    </row>
    <row r="624" spans="1:5" x14ac:dyDescent="0.3">
      <c r="A624" s="346" t="s">
        <v>564</v>
      </c>
      <c r="B624" s="347" t="s">
        <v>127</v>
      </c>
      <c r="C624" s="346">
        <v>9050</v>
      </c>
      <c r="D624" s="343" t="str">
        <f t="shared" si="27"/>
        <v>Szkółki w uprawie polowejB</v>
      </c>
      <c r="E624" s="344">
        <f t="shared" si="28"/>
        <v>9050</v>
      </c>
    </row>
    <row r="625" spans="1:5" x14ac:dyDescent="0.3">
      <c r="A625" s="346" t="s">
        <v>564</v>
      </c>
      <c r="B625" s="347" t="s">
        <v>149</v>
      </c>
      <c r="C625" s="346">
        <v>9050</v>
      </c>
      <c r="D625" s="343" t="str">
        <f t="shared" si="27"/>
        <v>Szkółki w uprawie polowejC</v>
      </c>
      <c r="E625" s="344">
        <f t="shared" si="28"/>
        <v>9050</v>
      </c>
    </row>
    <row r="626" spans="1:5" x14ac:dyDescent="0.3">
      <c r="A626" s="346" t="s">
        <v>564</v>
      </c>
      <c r="B626" s="347" t="s">
        <v>128</v>
      </c>
      <c r="C626" s="346">
        <v>9050</v>
      </c>
      <c r="D626" s="343" t="str">
        <f t="shared" si="27"/>
        <v>Szkółki w uprawie polowejD</v>
      </c>
      <c r="E626" s="344">
        <f t="shared" si="28"/>
        <v>9050</v>
      </c>
    </row>
  </sheetData>
  <pageMargins left="0.7" right="0.7" top="0.75" bottom="0.75" header="0.3" footer="0.3"/>
  <pageSetup paperSize="9" orientation="portrait"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3"/>
  <sheetViews>
    <sheetView workbookViewId="0"/>
  </sheetViews>
  <sheetFormatPr defaultRowHeight="15" x14ac:dyDescent="0.25"/>
  <cols>
    <col min="1" max="1" width="6.5703125" style="277" customWidth="1"/>
    <col min="2" max="2" width="11.140625" bestFit="1" customWidth="1"/>
  </cols>
  <sheetData>
    <row r="1" spans="1:6" s="278" customFormat="1" ht="23.25" customHeight="1" x14ac:dyDescent="0.25">
      <c r="B1" s="278" t="s">
        <v>611</v>
      </c>
      <c r="F1" s="278" t="s">
        <v>612</v>
      </c>
    </row>
    <row r="2" spans="1:6" s="278" customFormat="1" ht="23.25" customHeight="1" x14ac:dyDescent="0.25">
      <c r="B2"/>
    </row>
    <row r="3" spans="1:6" x14ac:dyDescent="0.25">
      <c r="A3" s="277">
        <v>1</v>
      </c>
      <c r="B3" t="s">
        <v>599</v>
      </c>
      <c r="F3">
        <v>1</v>
      </c>
    </row>
    <row r="4" spans="1:6" x14ac:dyDescent="0.25">
      <c r="A4" s="277">
        <v>2</v>
      </c>
      <c r="B4" t="s">
        <v>600</v>
      </c>
      <c r="F4">
        <v>2</v>
      </c>
    </row>
    <row r="5" spans="1:6" x14ac:dyDescent="0.25">
      <c r="A5" s="277">
        <v>3</v>
      </c>
      <c r="B5" t="s">
        <v>601</v>
      </c>
      <c r="F5">
        <v>3</v>
      </c>
    </row>
    <row r="6" spans="1:6" x14ac:dyDescent="0.25">
      <c r="A6" s="277">
        <v>4</v>
      </c>
      <c r="B6" t="s">
        <v>602</v>
      </c>
      <c r="F6">
        <v>4</v>
      </c>
    </row>
    <row r="7" spans="1:6" x14ac:dyDescent="0.25">
      <c r="A7" s="277">
        <v>5</v>
      </c>
      <c r="B7" t="s">
        <v>603</v>
      </c>
      <c r="F7">
        <v>5</v>
      </c>
    </row>
    <row r="8" spans="1:6" x14ac:dyDescent="0.25">
      <c r="A8" s="277">
        <v>6</v>
      </c>
      <c r="B8" t="s">
        <v>604</v>
      </c>
      <c r="F8">
        <v>6</v>
      </c>
    </row>
    <row r="9" spans="1:6" x14ac:dyDescent="0.25">
      <c r="A9" s="277">
        <v>7</v>
      </c>
      <c r="B9" t="s">
        <v>605</v>
      </c>
      <c r="F9">
        <v>7</v>
      </c>
    </row>
    <row r="10" spans="1:6" x14ac:dyDescent="0.25">
      <c r="A10" s="277">
        <v>8</v>
      </c>
      <c r="B10" t="s">
        <v>606</v>
      </c>
      <c r="F10">
        <v>8</v>
      </c>
    </row>
    <row r="11" spans="1:6" x14ac:dyDescent="0.25">
      <c r="A11" s="277">
        <v>9</v>
      </c>
      <c r="B11" t="s">
        <v>607</v>
      </c>
      <c r="F11">
        <v>9</v>
      </c>
    </row>
    <row r="12" spans="1:6" x14ac:dyDescent="0.25">
      <c r="A12" s="277">
        <v>10</v>
      </c>
      <c r="B12" t="s">
        <v>608</v>
      </c>
      <c r="F12">
        <v>10</v>
      </c>
    </row>
    <row r="13" spans="1:6" x14ac:dyDescent="0.25">
      <c r="A13" s="277">
        <v>11</v>
      </c>
      <c r="B13" t="s">
        <v>609</v>
      </c>
      <c r="F13">
        <v>11</v>
      </c>
    </row>
    <row r="14" spans="1:6" x14ac:dyDescent="0.25">
      <c r="A14" s="277">
        <v>12</v>
      </c>
      <c r="B14" t="s">
        <v>610</v>
      </c>
      <c r="F14">
        <v>12</v>
      </c>
    </row>
    <row r="15" spans="1:6" x14ac:dyDescent="0.25">
      <c r="F15">
        <v>13</v>
      </c>
    </row>
    <row r="16" spans="1:6" x14ac:dyDescent="0.25">
      <c r="F16">
        <v>14</v>
      </c>
    </row>
    <row r="17" spans="6:6" x14ac:dyDescent="0.25">
      <c r="F17">
        <v>15</v>
      </c>
    </row>
    <row r="18" spans="6:6" x14ac:dyDescent="0.25">
      <c r="F18">
        <v>16</v>
      </c>
    </row>
    <row r="19" spans="6:6" x14ac:dyDescent="0.25">
      <c r="F19">
        <v>17</v>
      </c>
    </row>
    <row r="20" spans="6:6" x14ac:dyDescent="0.25">
      <c r="F20">
        <v>18</v>
      </c>
    </row>
    <row r="21" spans="6:6" x14ac:dyDescent="0.25">
      <c r="F21">
        <v>19</v>
      </c>
    </row>
    <row r="22" spans="6:6" x14ac:dyDescent="0.25">
      <c r="F22">
        <v>20</v>
      </c>
    </row>
    <row r="23" spans="6:6" x14ac:dyDescent="0.25">
      <c r="F23">
        <v>21</v>
      </c>
    </row>
    <row r="24" spans="6:6" x14ac:dyDescent="0.25">
      <c r="F24">
        <v>22</v>
      </c>
    </row>
    <row r="25" spans="6:6" x14ac:dyDescent="0.25">
      <c r="F25">
        <v>23</v>
      </c>
    </row>
    <row r="26" spans="6:6" x14ac:dyDescent="0.25">
      <c r="F26">
        <v>24</v>
      </c>
    </row>
    <row r="27" spans="6:6" x14ac:dyDescent="0.25">
      <c r="F27">
        <v>25</v>
      </c>
    </row>
    <row r="28" spans="6:6" x14ac:dyDescent="0.25">
      <c r="F28">
        <v>26</v>
      </c>
    </row>
    <row r="29" spans="6:6" x14ac:dyDescent="0.25">
      <c r="F29">
        <v>27</v>
      </c>
    </row>
    <row r="30" spans="6:6" x14ac:dyDescent="0.25">
      <c r="F30">
        <v>28</v>
      </c>
    </row>
    <row r="31" spans="6:6" x14ac:dyDescent="0.25">
      <c r="F31">
        <v>29</v>
      </c>
    </row>
    <row r="32" spans="6:6" x14ac:dyDescent="0.25">
      <c r="F32">
        <v>30</v>
      </c>
    </row>
    <row r="33" spans="6:6" x14ac:dyDescent="0.25">
      <c r="F33">
        <v>31</v>
      </c>
    </row>
  </sheetData>
  <pageMargins left="0.7" right="0.7" top="0.75" bottom="0.75" header="0.3" footer="0.3"/>
  <pageSetup paperSize="9" orientation="portrait" horizontalDpi="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589"/>
  <sheetViews>
    <sheetView workbookViewId="0">
      <selection activeCell="C3" sqref="C3"/>
    </sheetView>
  </sheetViews>
  <sheetFormatPr defaultRowHeight="16.5" x14ac:dyDescent="0.3"/>
  <cols>
    <col min="1" max="1" width="72.7109375" style="158" customWidth="1"/>
    <col min="2" max="2" width="7.5703125" style="158" bestFit="1" customWidth="1"/>
    <col min="3" max="3" width="13.140625" style="158" bestFit="1" customWidth="1"/>
    <col min="4" max="4" width="12.85546875" style="35" customWidth="1"/>
  </cols>
  <sheetData>
    <row r="1" spans="1:4" x14ac:dyDescent="0.3">
      <c r="A1" s="36"/>
      <c r="B1" s="36"/>
      <c r="C1" s="36"/>
      <c r="D1" s="36"/>
    </row>
    <row r="2" spans="1:4" x14ac:dyDescent="0.3">
      <c r="A2" s="34"/>
      <c r="B2" s="34"/>
      <c r="C2" s="34"/>
    </row>
    <row r="3" spans="1:4" x14ac:dyDescent="0.3">
      <c r="A3" s="34"/>
      <c r="B3" s="34"/>
      <c r="C3" s="34"/>
    </row>
    <row r="4" spans="1:4" x14ac:dyDescent="0.3">
      <c r="A4" s="34"/>
      <c r="B4" s="34"/>
      <c r="C4" s="34"/>
    </row>
    <row r="5" spans="1:4" x14ac:dyDescent="0.3">
      <c r="A5" s="34"/>
      <c r="B5" s="34"/>
      <c r="C5" s="34"/>
    </row>
    <row r="6" spans="1:4" x14ac:dyDescent="0.3">
      <c r="A6" s="34"/>
      <c r="B6" s="34"/>
      <c r="C6" s="34"/>
    </row>
    <row r="7" spans="1:4" x14ac:dyDescent="0.3">
      <c r="A7" s="34"/>
      <c r="B7" s="34"/>
      <c r="C7" s="34"/>
    </row>
    <row r="8" spans="1:4" x14ac:dyDescent="0.3">
      <c r="A8" s="34"/>
      <c r="B8" s="34"/>
      <c r="C8" s="34"/>
    </row>
    <row r="9" spans="1:4" x14ac:dyDescent="0.3">
      <c r="A9" s="34"/>
      <c r="B9" s="34"/>
      <c r="C9" s="34"/>
    </row>
    <row r="10" spans="1:4" x14ac:dyDescent="0.3">
      <c r="A10" s="34"/>
      <c r="B10" s="34"/>
      <c r="C10" s="34"/>
    </row>
    <row r="11" spans="1:4" x14ac:dyDescent="0.3">
      <c r="A11" s="34"/>
      <c r="B11" s="34"/>
      <c r="C11" s="34"/>
    </row>
    <row r="12" spans="1:4" x14ac:dyDescent="0.3">
      <c r="A12" s="34"/>
      <c r="B12" s="34"/>
      <c r="C12" s="34"/>
    </row>
    <row r="13" spans="1:4" x14ac:dyDescent="0.3">
      <c r="A13" s="34"/>
      <c r="B13" s="34"/>
      <c r="C13" s="34"/>
    </row>
    <row r="14" spans="1:4" x14ac:dyDescent="0.3">
      <c r="A14" s="34"/>
      <c r="B14" s="34"/>
      <c r="C14" s="34"/>
    </row>
    <row r="15" spans="1:4" x14ac:dyDescent="0.3">
      <c r="A15" s="34"/>
      <c r="B15" s="34"/>
      <c r="C15" s="34"/>
    </row>
    <row r="16" spans="1:4" x14ac:dyDescent="0.3">
      <c r="A16" s="34"/>
      <c r="B16" s="34"/>
      <c r="C16" s="34"/>
    </row>
    <row r="17" spans="1:3" x14ac:dyDescent="0.3">
      <c r="A17" s="34"/>
      <c r="B17" s="34"/>
      <c r="C17" s="34"/>
    </row>
    <row r="18" spans="1:3" x14ac:dyDescent="0.3">
      <c r="A18" s="34"/>
      <c r="B18" s="34"/>
      <c r="C18" s="34"/>
    </row>
    <row r="19" spans="1:3" x14ac:dyDescent="0.3">
      <c r="A19" s="34"/>
      <c r="B19" s="34"/>
      <c r="C19" s="34"/>
    </row>
    <row r="20" spans="1:3" x14ac:dyDescent="0.3">
      <c r="A20" s="34"/>
      <c r="B20" s="34"/>
      <c r="C20" s="34"/>
    </row>
    <row r="21" spans="1:3" x14ac:dyDescent="0.3">
      <c r="A21" s="34"/>
      <c r="B21" s="34"/>
      <c r="C21" s="34"/>
    </row>
    <row r="22" spans="1:3" x14ac:dyDescent="0.3">
      <c r="A22" s="34"/>
      <c r="B22" s="34"/>
      <c r="C22" s="34"/>
    </row>
    <row r="23" spans="1:3" x14ac:dyDescent="0.3">
      <c r="A23" s="34"/>
      <c r="B23" s="34"/>
      <c r="C23" s="34"/>
    </row>
    <row r="24" spans="1:3" x14ac:dyDescent="0.3">
      <c r="A24" s="34"/>
      <c r="B24" s="34"/>
      <c r="C24" s="34"/>
    </row>
    <row r="25" spans="1:3" x14ac:dyDescent="0.3">
      <c r="A25" s="34"/>
      <c r="B25" s="34"/>
      <c r="C25" s="34"/>
    </row>
    <row r="26" spans="1:3" x14ac:dyDescent="0.3">
      <c r="A26" s="34"/>
      <c r="B26" s="34"/>
      <c r="C26" s="34"/>
    </row>
    <row r="27" spans="1:3" x14ac:dyDescent="0.3">
      <c r="A27" s="34"/>
      <c r="B27" s="34"/>
      <c r="C27" s="34"/>
    </row>
    <row r="28" spans="1:3" x14ac:dyDescent="0.3">
      <c r="A28" s="34"/>
      <c r="B28" s="34"/>
      <c r="C28" s="34"/>
    </row>
    <row r="29" spans="1:3" x14ac:dyDescent="0.3">
      <c r="A29" s="34"/>
      <c r="B29" s="34"/>
      <c r="C29" s="34"/>
    </row>
    <row r="30" spans="1:3" x14ac:dyDescent="0.3">
      <c r="A30" s="34"/>
      <c r="B30" s="34"/>
      <c r="C30" s="34"/>
    </row>
    <row r="31" spans="1:3" x14ac:dyDescent="0.3">
      <c r="A31" s="34"/>
      <c r="B31" s="34"/>
      <c r="C31" s="34"/>
    </row>
    <row r="32" spans="1:3" x14ac:dyDescent="0.3">
      <c r="A32" s="34"/>
      <c r="B32" s="34"/>
      <c r="C32" s="34"/>
    </row>
    <row r="33" spans="1:3" x14ac:dyDescent="0.3">
      <c r="A33" s="34"/>
      <c r="B33" s="34"/>
      <c r="C33" s="34"/>
    </row>
    <row r="34" spans="1:3" x14ac:dyDescent="0.3">
      <c r="A34" s="34"/>
      <c r="B34" s="34"/>
      <c r="C34" s="34"/>
    </row>
    <row r="35" spans="1:3" x14ac:dyDescent="0.3">
      <c r="A35" s="34"/>
      <c r="B35" s="34"/>
      <c r="C35" s="34"/>
    </row>
    <row r="36" spans="1:3" x14ac:dyDescent="0.3">
      <c r="A36" s="34"/>
      <c r="B36" s="34"/>
      <c r="C36" s="34"/>
    </row>
    <row r="37" spans="1:3" x14ac:dyDescent="0.3">
      <c r="A37" s="34"/>
      <c r="B37" s="34"/>
      <c r="C37" s="34"/>
    </row>
    <row r="38" spans="1:3" x14ac:dyDescent="0.3">
      <c r="A38" s="34"/>
      <c r="B38" s="34"/>
      <c r="C38" s="34"/>
    </row>
    <row r="39" spans="1:3" x14ac:dyDescent="0.3">
      <c r="A39" s="34"/>
      <c r="B39" s="34"/>
      <c r="C39" s="34"/>
    </row>
    <row r="40" spans="1:3" x14ac:dyDescent="0.3">
      <c r="A40" s="34"/>
      <c r="B40" s="34"/>
      <c r="C40" s="34"/>
    </row>
    <row r="41" spans="1:3" x14ac:dyDescent="0.3">
      <c r="A41" s="34"/>
      <c r="B41" s="34"/>
      <c r="C41" s="34"/>
    </row>
    <row r="42" spans="1:3" x14ac:dyDescent="0.3">
      <c r="A42" s="34"/>
      <c r="B42" s="34"/>
      <c r="C42" s="34"/>
    </row>
    <row r="43" spans="1:3" x14ac:dyDescent="0.3">
      <c r="A43" s="34"/>
      <c r="B43" s="34"/>
      <c r="C43" s="34"/>
    </row>
    <row r="44" spans="1:3" x14ac:dyDescent="0.3">
      <c r="A44" s="34"/>
      <c r="B44" s="34"/>
      <c r="C44" s="34"/>
    </row>
    <row r="45" spans="1:3" x14ac:dyDescent="0.3">
      <c r="A45" s="34"/>
      <c r="B45" s="34"/>
      <c r="C45" s="34"/>
    </row>
    <row r="46" spans="1:3" x14ac:dyDescent="0.3">
      <c r="A46" s="34"/>
      <c r="B46" s="34"/>
      <c r="C46" s="34"/>
    </row>
    <row r="47" spans="1:3" x14ac:dyDescent="0.3">
      <c r="A47" s="34"/>
      <c r="B47" s="34"/>
      <c r="C47" s="34"/>
    </row>
    <row r="48" spans="1:3" x14ac:dyDescent="0.3">
      <c r="A48" s="34"/>
      <c r="B48" s="34"/>
      <c r="C48" s="34"/>
    </row>
    <row r="49" spans="1:3" x14ac:dyDescent="0.3">
      <c r="A49" s="34"/>
      <c r="B49" s="34"/>
      <c r="C49" s="34"/>
    </row>
    <row r="50" spans="1:3" x14ac:dyDescent="0.3">
      <c r="A50" s="34"/>
      <c r="B50" s="34"/>
      <c r="C50" s="34"/>
    </row>
    <row r="51" spans="1:3" x14ac:dyDescent="0.3">
      <c r="A51" s="34"/>
      <c r="B51" s="34"/>
      <c r="C51" s="34"/>
    </row>
    <row r="52" spans="1:3" x14ac:dyDescent="0.3">
      <c r="A52" s="34"/>
      <c r="B52" s="34"/>
      <c r="C52" s="34"/>
    </row>
    <row r="53" spans="1:3" x14ac:dyDescent="0.3">
      <c r="A53" s="34"/>
      <c r="B53" s="34"/>
      <c r="C53" s="34"/>
    </row>
    <row r="54" spans="1:3" x14ac:dyDescent="0.3">
      <c r="A54" s="34"/>
      <c r="B54" s="34"/>
      <c r="C54" s="34"/>
    </row>
    <row r="55" spans="1:3" x14ac:dyDescent="0.3">
      <c r="A55" s="34"/>
      <c r="B55" s="34"/>
      <c r="C55" s="34"/>
    </row>
    <row r="56" spans="1:3" x14ac:dyDescent="0.3">
      <c r="A56" s="34"/>
      <c r="B56" s="34"/>
      <c r="C56" s="34"/>
    </row>
    <row r="57" spans="1:3" x14ac:dyDescent="0.3">
      <c r="A57" s="34"/>
      <c r="B57" s="34"/>
      <c r="C57" s="34"/>
    </row>
    <row r="58" spans="1:3" x14ac:dyDescent="0.3">
      <c r="A58" s="34"/>
      <c r="B58" s="34"/>
      <c r="C58" s="34"/>
    </row>
    <row r="59" spans="1:3" x14ac:dyDescent="0.3">
      <c r="A59" s="34"/>
      <c r="B59" s="34"/>
      <c r="C59" s="34"/>
    </row>
    <row r="60" spans="1:3" x14ac:dyDescent="0.3">
      <c r="A60" s="34"/>
      <c r="B60" s="34"/>
      <c r="C60" s="34"/>
    </row>
    <row r="61" spans="1:3" x14ac:dyDescent="0.3">
      <c r="A61" s="34"/>
      <c r="B61" s="34"/>
      <c r="C61" s="34"/>
    </row>
    <row r="62" spans="1:3" x14ac:dyDescent="0.3">
      <c r="A62" s="34"/>
      <c r="B62" s="34"/>
      <c r="C62" s="34"/>
    </row>
    <row r="63" spans="1:3" x14ac:dyDescent="0.3">
      <c r="A63" s="34"/>
      <c r="B63" s="34"/>
      <c r="C63" s="34"/>
    </row>
    <row r="64" spans="1:3" x14ac:dyDescent="0.3">
      <c r="A64" s="34"/>
      <c r="B64" s="34"/>
      <c r="C64" s="34"/>
    </row>
    <row r="65" spans="1:3" x14ac:dyDescent="0.3">
      <c r="A65" s="34"/>
      <c r="B65" s="34"/>
      <c r="C65" s="34"/>
    </row>
    <row r="66" spans="1:3" x14ac:dyDescent="0.3">
      <c r="A66" s="34"/>
      <c r="B66" s="34"/>
      <c r="C66" s="34"/>
    </row>
    <row r="67" spans="1:3" x14ac:dyDescent="0.3">
      <c r="A67" s="34"/>
      <c r="B67" s="34"/>
      <c r="C67" s="34"/>
    </row>
    <row r="68" spans="1:3" x14ac:dyDescent="0.3">
      <c r="A68" s="34"/>
      <c r="B68" s="34"/>
      <c r="C68" s="34"/>
    </row>
    <row r="69" spans="1:3" x14ac:dyDescent="0.3">
      <c r="A69" s="34"/>
      <c r="B69" s="34"/>
      <c r="C69" s="34"/>
    </row>
    <row r="70" spans="1:3" x14ac:dyDescent="0.3">
      <c r="A70" s="34"/>
      <c r="B70" s="34"/>
      <c r="C70" s="34"/>
    </row>
    <row r="71" spans="1:3" x14ac:dyDescent="0.3">
      <c r="A71" s="34"/>
      <c r="B71" s="34"/>
      <c r="C71" s="34"/>
    </row>
    <row r="72" spans="1:3" x14ac:dyDescent="0.3">
      <c r="A72" s="34"/>
      <c r="B72" s="34"/>
      <c r="C72" s="34"/>
    </row>
    <row r="73" spans="1:3" x14ac:dyDescent="0.3">
      <c r="A73" s="34"/>
      <c r="B73" s="34"/>
      <c r="C73" s="34"/>
    </row>
    <row r="74" spans="1:3" x14ac:dyDescent="0.3">
      <c r="A74" s="34"/>
      <c r="B74" s="34"/>
      <c r="C74" s="34"/>
    </row>
    <row r="75" spans="1:3" x14ac:dyDescent="0.3">
      <c r="A75" s="34"/>
      <c r="B75" s="34"/>
      <c r="C75" s="34"/>
    </row>
    <row r="76" spans="1:3" x14ac:dyDescent="0.3">
      <c r="A76" s="34"/>
      <c r="B76" s="34"/>
      <c r="C76" s="34"/>
    </row>
    <row r="77" spans="1:3" x14ac:dyDescent="0.3">
      <c r="A77" s="34"/>
      <c r="B77" s="34"/>
      <c r="C77" s="34"/>
    </row>
    <row r="78" spans="1:3" x14ac:dyDescent="0.3">
      <c r="A78" s="34"/>
      <c r="B78" s="34"/>
      <c r="C78" s="34"/>
    </row>
    <row r="79" spans="1:3" x14ac:dyDescent="0.3">
      <c r="A79" s="34"/>
      <c r="B79" s="34"/>
      <c r="C79" s="34"/>
    </row>
    <row r="80" spans="1:3" x14ac:dyDescent="0.3">
      <c r="A80" s="34"/>
      <c r="B80" s="34"/>
      <c r="C80" s="34"/>
    </row>
    <row r="81" spans="1:3" x14ac:dyDescent="0.3">
      <c r="A81" s="34"/>
      <c r="B81" s="34"/>
      <c r="C81" s="34"/>
    </row>
    <row r="82" spans="1:3" x14ac:dyDescent="0.3">
      <c r="A82" s="34"/>
      <c r="B82" s="34"/>
      <c r="C82" s="34"/>
    </row>
    <row r="83" spans="1:3" x14ac:dyDescent="0.3">
      <c r="A83" s="34"/>
      <c r="B83" s="34"/>
      <c r="C83" s="34"/>
    </row>
    <row r="84" spans="1:3" x14ac:dyDescent="0.3">
      <c r="A84" s="34"/>
      <c r="B84" s="34"/>
      <c r="C84" s="34"/>
    </row>
    <row r="85" spans="1:3" x14ac:dyDescent="0.3">
      <c r="A85" s="34"/>
      <c r="B85" s="34"/>
      <c r="C85" s="34"/>
    </row>
    <row r="86" spans="1:3" x14ac:dyDescent="0.3">
      <c r="A86" s="34"/>
      <c r="B86" s="34"/>
      <c r="C86" s="34"/>
    </row>
    <row r="87" spans="1:3" x14ac:dyDescent="0.3">
      <c r="A87" s="34"/>
      <c r="B87" s="34"/>
      <c r="C87" s="34"/>
    </row>
    <row r="88" spans="1:3" x14ac:dyDescent="0.3">
      <c r="A88" s="34"/>
      <c r="B88" s="34"/>
      <c r="C88" s="34"/>
    </row>
    <row r="89" spans="1:3" x14ac:dyDescent="0.3">
      <c r="A89" s="34"/>
      <c r="B89" s="34"/>
      <c r="C89" s="34"/>
    </row>
    <row r="90" spans="1:3" x14ac:dyDescent="0.3">
      <c r="A90" s="34"/>
      <c r="B90" s="34"/>
      <c r="C90" s="34"/>
    </row>
    <row r="91" spans="1:3" x14ac:dyDescent="0.3">
      <c r="A91" s="34"/>
      <c r="B91" s="34"/>
      <c r="C91" s="34"/>
    </row>
    <row r="92" spans="1:3" x14ac:dyDescent="0.3">
      <c r="A92" s="34"/>
      <c r="B92" s="34"/>
      <c r="C92" s="34"/>
    </row>
    <row r="93" spans="1:3" x14ac:dyDescent="0.3">
      <c r="A93" s="34"/>
      <c r="B93" s="34"/>
      <c r="C93" s="34"/>
    </row>
    <row r="94" spans="1:3" x14ac:dyDescent="0.3">
      <c r="A94" s="34"/>
      <c r="B94" s="34"/>
      <c r="C94" s="34"/>
    </row>
    <row r="95" spans="1:3" x14ac:dyDescent="0.3">
      <c r="A95" s="34"/>
      <c r="B95" s="34"/>
      <c r="C95" s="34"/>
    </row>
    <row r="96" spans="1:3" x14ac:dyDescent="0.3">
      <c r="A96" s="34"/>
      <c r="B96" s="34"/>
      <c r="C96" s="34"/>
    </row>
    <row r="97" spans="1:3" x14ac:dyDescent="0.3">
      <c r="A97" s="34"/>
      <c r="B97" s="34"/>
      <c r="C97" s="34"/>
    </row>
    <row r="98" spans="1:3" x14ac:dyDescent="0.3">
      <c r="A98" s="34"/>
      <c r="B98" s="34"/>
      <c r="C98" s="34"/>
    </row>
    <row r="99" spans="1:3" x14ac:dyDescent="0.3">
      <c r="A99" s="34"/>
      <c r="B99" s="34"/>
      <c r="C99" s="34"/>
    </row>
    <row r="100" spans="1:3" x14ac:dyDescent="0.3">
      <c r="A100" s="34"/>
      <c r="B100" s="34"/>
      <c r="C100" s="34"/>
    </row>
    <row r="101" spans="1:3" x14ac:dyDescent="0.3">
      <c r="A101" s="34"/>
      <c r="B101" s="34"/>
      <c r="C101" s="34"/>
    </row>
    <row r="102" spans="1:3" x14ac:dyDescent="0.3">
      <c r="A102" s="34"/>
      <c r="B102" s="34"/>
      <c r="C102" s="34"/>
    </row>
    <row r="103" spans="1:3" x14ac:dyDescent="0.3">
      <c r="A103" s="34"/>
      <c r="B103" s="34"/>
      <c r="C103" s="34"/>
    </row>
    <row r="104" spans="1:3" x14ac:dyDescent="0.3">
      <c r="A104" s="34"/>
      <c r="B104" s="34"/>
      <c r="C104" s="34"/>
    </row>
    <row r="105" spans="1:3" x14ac:dyDescent="0.3">
      <c r="A105" s="34"/>
      <c r="B105" s="34"/>
      <c r="C105" s="34"/>
    </row>
    <row r="106" spans="1:3" x14ac:dyDescent="0.3">
      <c r="A106" s="34"/>
      <c r="B106" s="34"/>
      <c r="C106" s="34"/>
    </row>
    <row r="107" spans="1:3" x14ac:dyDescent="0.3">
      <c r="A107" s="34"/>
      <c r="B107" s="34"/>
      <c r="C107" s="34"/>
    </row>
    <row r="108" spans="1:3" x14ac:dyDescent="0.3">
      <c r="A108" s="34"/>
      <c r="B108" s="34"/>
      <c r="C108" s="34"/>
    </row>
    <row r="109" spans="1:3" x14ac:dyDescent="0.3">
      <c r="A109" s="34"/>
      <c r="B109" s="34"/>
      <c r="C109" s="34"/>
    </row>
    <row r="110" spans="1:3" x14ac:dyDescent="0.3">
      <c r="A110" s="34"/>
      <c r="B110" s="34"/>
      <c r="C110" s="34"/>
    </row>
    <row r="111" spans="1:3" x14ac:dyDescent="0.3">
      <c r="A111" s="34"/>
      <c r="B111" s="34"/>
      <c r="C111" s="34"/>
    </row>
    <row r="112" spans="1:3" x14ac:dyDescent="0.3">
      <c r="A112" s="34"/>
      <c r="B112" s="34"/>
      <c r="C112" s="34"/>
    </row>
    <row r="113" spans="1:3" x14ac:dyDescent="0.3">
      <c r="A113" s="34"/>
      <c r="B113" s="34"/>
      <c r="C113" s="34"/>
    </row>
    <row r="114" spans="1:3" x14ac:dyDescent="0.3">
      <c r="A114" s="34"/>
      <c r="B114" s="34"/>
      <c r="C114" s="34"/>
    </row>
    <row r="115" spans="1:3" x14ac:dyDescent="0.3">
      <c r="A115" s="34"/>
      <c r="B115" s="34"/>
      <c r="C115" s="34"/>
    </row>
    <row r="116" spans="1:3" x14ac:dyDescent="0.3">
      <c r="A116" s="34"/>
      <c r="B116" s="34"/>
      <c r="C116" s="34"/>
    </row>
    <row r="117" spans="1:3" x14ac:dyDescent="0.3">
      <c r="A117" s="34"/>
      <c r="B117" s="34"/>
      <c r="C117" s="34"/>
    </row>
    <row r="118" spans="1:3" x14ac:dyDescent="0.3">
      <c r="A118" s="34"/>
      <c r="B118" s="34"/>
      <c r="C118" s="34"/>
    </row>
    <row r="119" spans="1:3" x14ac:dyDescent="0.3">
      <c r="A119" s="34"/>
      <c r="B119" s="34"/>
      <c r="C119" s="34"/>
    </row>
    <row r="120" spans="1:3" x14ac:dyDescent="0.3">
      <c r="A120" s="34"/>
      <c r="B120" s="34"/>
      <c r="C120" s="34"/>
    </row>
    <row r="121" spans="1:3" x14ac:dyDescent="0.3">
      <c r="A121" s="34"/>
      <c r="B121" s="34"/>
      <c r="C121" s="34"/>
    </row>
    <row r="122" spans="1:3" x14ac:dyDescent="0.3">
      <c r="A122" s="34"/>
      <c r="B122" s="34"/>
      <c r="C122" s="34"/>
    </row>
    <row r="123" spans="1:3" x14ac:dyDescent="0.3">
      <c r="A123" s="34"/>
      <c r="B123" s="34"/>
      <c r="C123" s="34"/>
    </row>
    <row r="124" spans="1:3" x14ac:dyDescent="0.3">
      <c r="A124" s="34"/>
      <c r="B124" s="34"/>
      <c r="C124" s="34"/>
    </row>
    <row r="125" spans="1:3" x14ac:dyDescent="0.3">
      <c r="A125" s="34"/>
      <c r="B125" s="34"/>
      <c r="C125" s="34"/>
    </row>
    <row r="126" spans="1:3" x14ac:dyDescent="0.3">
      <c r="A126" s="34"/>
      <c r="B126" s="34"/>
      <c r="C126" s="34"/>
    </row>
    <row r="127" spans="1:3" x14ac:dyDescent="0.3">
      <c r="A127" s="34"/>
      <c r="B127" s="34"/>
      <c r="C127" s="34"/>
    </row>
    <row r="128" spans="1:3" x14ac:dyDescent="0.3">
      <c r="A128" s="34"/>
      <c r="B128" s="34"/>
      <c r="C128" s="34"/>
    </row>
    <row r="129" spans="1:3" x14ac:dyDescent="0.3">
      <c r="A129" s="34"/>
      <c r="B129" s="34"/>
      <c r="C129" s="34"/>
    </row>
    <row r="130" spans="1:3" x14ac:dyDescent="0.3">
      <c r="A130" s="34"/>
      <c r="B130" s="34"/>
      <c r="C130" s="34"/>
    </row>
    <row r="131" spans="1:3" x14ac:dyDescent="0.3">
      <c r="A131" s="34"/>
      <c r="B131" s="34"/>
      <c r="C131" s="34"/>
    </row>
    <row r="132" spans="1:3" x14ac:dyDescent="0.3">
      <c r="A132" s="34"/>
      <c r="B132" s="34"/>
      <c r="C132" s="34"/>
    </row>
    <row r="133" spans="1:3" x14ac:dyDescent="0.3">
      <c r="A133" s="34"/>
      <c r="B133" s="34"/>
      <c r="C133" s="34"/>
    </row>
    <row r="134" spans="1:3" x14ac:dyDescent="0.3">
      <c r="A134" s="34"/>
      <c r="B134" s="34"/>
      <c r="C134" s="34"/>
    </row>
    <row r="135" spans="1:3" x14ac:dyDescent="0.3">
      <c r="A135" s="34"/>
      <c r="B135" s="34"/>
      <c r="C135" s="34"/>
    </row>
    <row r="136" spans="1:3" x14ac:dyDescent="0.3">
      <c r="A136" s="34"/>
      <c r="B136" s="34"/>
      <c r="C136" s="34"/>
    </row>
    <row r="137" spans="1:3" x14ac:dyDescent="0.3">
      <c r="A137" s="34"/>
      <c r="B137" s="34"/>
      <c r="C137" s="34"/>
    </row>
    <row r="138" spans="1:3" x14ac:dyDescent="0.3">
      <c r="A138" s="34"/>
      <c r="B138" s="34"/>
      <c r="C138" s="34"/>
    </row>
    <row r="139" spans="1:3" x14ac:dyDescent="0.3">
      <c r="A139" s="34"/>
      <c r="B139" s="34"/>
      <c r="C139" s="34"/>
    </row>
    <row r="140" spans="1:3" x14ac:dyDescent="0.3">
      <c r="A140" s="34"/>
      <c r="B140" s="34"/>
      <c r="C140" s="34"/>
    </row>
    <row r="141" spans="1:3" x14ac:dyDescent="0.3">
      <c r="A141" s="34"/>
      <c r="B141" s="34"/>
      <c r="C141" s="34"/>
    </row>
    <row r="142" spans="1:3" x14ac:dyDescent="0.3">
      <c r="A142" s="34"/>
      <c r="B142" s="34"/>
      <c r="C142" s="34"/>
    </row>
    <row r="143" spans="1:3" x14ac:dyDescent="0.3">
      <c r="A143" s="34"/>
      <c r="B143" s="34"/>
      <c r="C143" s="34"/>
    </row>
    <row r="144" spans="1:3" x14ac:dyDescent="0.3">
      <c r="A144" s="34"/>
      <c r="B144" s="34"/>
      <c r="C144" s="34"/>
    </row>
    <row r="145" spans="1:3" x14ac:dyDescent="0.3">
      <c r="A145" s="34"/>
      <c r="B145" s="34"/>
      <c r="C145" s="34"/>
    </row>
    <row r="146" spans="1:3" x14ac:dyDescent="0.3">
      <c r="A146" s="34"/>
      <c r="B146" s="34"/>
      <c r="C146" s="34"/>
    </row>
    <row r="147" spans="1:3" x14ac:dyDescent="0.3">
      <c r="A147" s="34"/>
      <c r="B147" s="34"/>
      <c r="C147" s="34"/>
    </row>
    <row r="148" spans="1:3" x14ac:dyDescent="0.3">
      <c r="A148" s="34"/>
      <c r="B148" s="34"/>
      <c r="C148" s="34"/>
    </row>
    <row r="149" spans="1:3" x14ac:dyDescent="0.3">
      <c r="A149" s="34"/>
      <c r="B149" s="34"/>
      <c r="C149" s="34"/>
    </row>
    <row r="150" spans="1:3" x14ac:dyDescent="0.3">
      <c r="A150" s="34"/>
      <c r="B150" s="34"/>
      <c r="C150" s="34"/>
    </row>
    <row r="151" spans="1:3" x14ac:dyDescent="0.3">
      <c r="A151" s="34"/>
      <c r="B151" s="34"/>
      <c r="C151" s="34"/>
    </row>
    <row r="152" spans="1:3" x14ac:dyDescent="0.3">
      <c r="A152" s="34"/>
      <c r="B152" s="34"/>
      <c r="C152" s="34"/>
    </row>
    <row r="153" spans="1:3" x14ac:dyDescent="0.3">
      <c r="A153" s="34"/>
      <c r="B153" s="34"/>
      <c r="C153" s="34"/>
    </row>
    <row r="154" spans="1:3" x14ac:dyDescent="0.3">
      <c r="A154" s="34"/>
      <c r="B154" s="34"/>
      <c r="C154" s="34"/>
    </row>
    <row r="155" spans="1:3" x14ac:dyDescent="0.3">
      <c r="A155" s="34"/>
      <c r="B155" s="34"/>
      <c r="C155" s="34"/>
    </row>
    <row r="156" spans="1:3" x14ac:dyDescent="0.3">
      <c r="A156" s="34"/>
      <c r="B156" s="34"/>
      <c r="C156" s="34"/>
    </row>
    <row r="157" spans="1:3" x14ac:dyDescent="0.3">
      <c r="A157" s="34"/>
      <c r="B157" s="34"/>
      <c r="C157" s="34"/>
    </row>
    <row r="158" spans="1:3" x14ac:dyDescent="0.3">
      <c r="A158" s="34"/>
      <c r="B158" s="34"/>
      <c r="C158" s="34"/>
    </row>
    <row r="159" spans="1:3" x14ac:dyDescent="0.3">
      <c r="A159" s="34"/>
      <c r="B159" s="34"/>
      <c r="C159" s="34"/>
    </row>
    <row r="160" spans="1:3" x14ac:dyDescent="0.3">
      <c r="A160" s="34"/>
      <c r="B160" s="34"/>
      <c r="C160" s="34"/>
    </row>
    <row r="161" spans="1:3" x14ac:dyDescent="0.3">
      <c r="A161" s="34"/>
      <c r="B161" s="34"/>
      <c r="C161" s="34"/>
    </row>
    <row r="162" spans="1:3" x14ac:dyDescent="0.3">
      <c r="A162" s="34"/>
      <c r="B162" s="34"/>
      <c r="C162" s="34"/>
    </row>
    <row r="163" spans="1:3" x14ac:dyDescent="0.3">
      <c r="A163" s="34"/>
      <c r="B163" s="34"/>
      <c r="C163" s="34"/>
    </row>
    <row r="164" spans="1:3" x14ac:dyDescent="0.3">
      <c r="A164" s="34"/>
      <c r="B164" s="34"/>
      <c r="C164" s="34"/>
    </row>
    <row r="165" spans="1:3" x14ac:dyDescent="0.3">
      <c r="A165" s="34"/>
      <c r="B165" s="34"/>
      <c r="C165" s="34"/>
    </row>
    <row r="166" spans="1:3" x14ac:dyDescent="0.3">
      <c r="A166" s="34"/>
      <c r="B166" s="34"/>
      <c r="C166" s="34"/>
    </row>
    <row r="167" spans="1:3" x14ac:dyDescent="0.3">
      <c r="A167" s="34"/>
      <c r="B167" s="34"/>
      <c r="C167" s="34"/>
    </row>
    <row r="168" spans="1:3" x14ac:dyDescent="0.3">
      <c r="A168" s="34"/>
      <c r="B168" s="34"/>
      <c r="C168" s="34"/>
    </row>
    <row r="169" spans="1:3" x14ac:dyDescent="0.3">
      <c r="A169" s="34"/>
      <c r="B169" s="34"/>
      <c r="C169" s="34"/>
    </row>
    <row r="170" spans="1:3" x14ac:dyDescent="0.3">
      <c r="A170" s="34"/>
      <c r="B170" s="34"/>
      <c r="C170" s="34"/>
    </row>
    <row r="171" spans="1:3" x14ac:dyDescent="0.3">
      <c r="A171" s="34"/>
      <c r="B171" s="34"/>
      <c r="C171" s="34"/>
    </row>
    <row r="172" spans="1:3" x14ac:dyDescent="0.3">
      <c r="A172" s="34"/>
      <c r="B172" s="34"/>
      <c r="C172" s="34"/>
    </row>
    <row r="173" spans="1:3" x14ac:dyDescent="0.3">
      <c r="A173" s="34"/>
      <c r="B173" s="34"/>
      <c r="C173" s="34"/>
    </row>
    <row r="174" spans="1:3" x14ac:dyDescent="0.3">
      <c r="A174" s="34"/>
      <c r="B174" s="34"/>
      <c r="C174" s="34"/>
    </row>
    <row r="175" spans="1:3" x14ac:dyDescent="0.3">
      <c r="A175" s="34"/>
      <c r="B175" s="34"/>
      <c r="C175" s="34"/>
    </row>
    <row r="176" spans="1:3" x14ac:dyDescent="0.3">
      <c r="A176" s="34"/>
      <c r="B176" s="34"/>
      <c r="C176" s="34"/>
    </row>
    <row r="177" spans="1:3" x14ac:dyDescent="0.3">
      <c r="A177" s="34"/>
      <c r="B177" s="34"/>
      <c r="C177" s="34"/>
    </row>
    <row r="178" spans="1:3" x14ac:dyDescent="0.3">
      <c r="A178" s="34"/>
      <c r="B178" s="34"/>
      <c r="C178" s="34"/>
    </row>
    <row r="179" spans="1:3" x14ac:dyDescent="0.3">
      <c r="A179" s="34"/>
      <c r="B179" s="34"/>
      <c r="C179" s="34"/>
    </row>
    <row r="180" spans="1:3" x14ac:dyDescent="0.3">
      <c r="A180" s="34"/>
      <c r="B180" s="34"/>
      <c r="C180" s="34"/>
    </row>
    <row r="181" spans="1:3" x14ac:dyDescent="0.3">
      <c r="A181" s="34"/>
      <c r="B181" s="34"/>
      <c r="C181" s="34"/>
    </row>
    <row r="182" spans="1:3" x14ac:dyDescent="0.3">
      <c r="A182" s="34"/>
      <c r="B182" s="34"/>
      <c r="C182" s="34"/>
    </row>
    <row r="183" spans="1:3" x14ac:dyDescent="0.3">
      <c r="A183" s="34"/>
      <c r="B183" s="34"/>
      <c r="C183" s="34"/>
    </row>
    <row r="184" spans="1:3" x14ac:dyDescent="0.3">
      <c r="A184" s="34"/>
      <c r="B184" s="34"/>
      <c r="C184" s="34"/>
    </row>
    <row r="185" spans="1:3" x14ac:dyDescent="0.3">
      <c r="A185" s="34"/>
      <c r="B185" s="34"/>
      <c r="C185" s="34"/>
    </row>
    <row r="186" spans="1:3" x14ac:dyDescent="0.3">
      <c r="A186" s="34"/>
      <c r="B186" s="34"/>
      <c r="C186" s="34"/>
    </row>
    <row r="187" spans="1:3" x14ac:dyDescent="0.3">
      <c r="A187" s="34"/>
      <c r="B187" s="34"/>
      <c r="C187" s="34"/>
    </row>
    <row r="188" spans="1:3" x14ac:dyDescent="0.3">
      <c r="A188" s="34"/>
      <c r="B188" s="34"/>
      <c r="C188" s="34"/>
    </row>
    <row r="189" spans="1:3" x14ac:dyDescent="0.3">
      <c r="A189" s="34"/>
      <c r="B189" s="34"/>
      <c r="C189" s="34"/>
    </row>
    <row r="190" spans="1:3" x14ac:dyDescent="0.3">
      <c r="A190" s="34"/>
      <c r="B190" s="34"/>
      <c r="C190" s="34"/>
    </row>
    <row r="191" spans="1:3" x14ac:dyDescent="0.3">
      <c r="A191" s="34"/>
      <c r="B191" s="34"/>
      <c r="C191" s="34"/>
    </row>
    <row r="192" spans="1:3" x14ac:dyDescent="0.3">
      <c r="A192" s="34"/>
      <c r="B192" s="34"/>
      <c r="C192" s="34"/>
    </row>
    <row r="193" spans="1:3" x14ac:dyDescent="0.3">
      <c r="A193" s="34"/>
      <c r="B193" s="34"/>
      <c r="C193" s="34"/>
    </row>
    <row r="194" spans="1:3" x14ac:dyDescent="0.3">
      <c r="A194" s="34"/>
      <c r="B194" s="34"/>
      <c r="C194" s="34"/>
    </row>
    <row r="195" spans="1:3" x14ac:dyDescent="0.3">
      <c r="A195" s="34"/>
      <c r="B195" s="34"/>
      <c r="C195" s="34"/>
    </row>
    <row r="196" spans="1:3" x14ac:dyDescent="0.3">
      <c r="A196" s="34"/>
      <c r="B196" s="34"/>
      <c r="C196" s="34"/>
    </row>
    <row r="197" spans="1:3" x14ac:dyDescent="0.3">
      <c r="A197" s="34"/>
      <c r="B197" s="34"/>
      <c r="C197" s="34"/>
    </row>
    <row r="198" spans="1:3" x14ac:dyDescent="0.3">
      <c r="A198" s="34"/>
      <c r="B198" s="34"/>
      <c r="C198" s="34"/>
    </row>
    <row r="199" spans="1:3" x14ac:dyDescent="0.3">
      <c r="A199" s="34"/>
      <c r="B199" s="34"/>
      <c r="C199" s="34"/>
    </row>
    <row r="200" spans="1:3" x14ac:dyDescent="0.3">
      <c r="A200" s="34"/>
      <c r="B200" s="34"/>
      <c r="C200" s="34"/>
    </row>
    <row r="201" spans="1:3" x14ac:dyDescent="0.3">
      <c r="A201" s="34"/>
      <c r="B201" s="34"/>
      <c r="C201" s="34"/>
    </row>
    <row r="202" spans="1:3" x14ac:dyDescent="0.3">
      <c r="A202" s="34"/>
      <c r="B202" s="34"/>
      <c r="C202" s="34"/>
    </row>
    <row r="203" spans="1:3" x14ac:dyDescent="0.3">
      <c r="A203" s="34"/>
      <c r="B203" s="34"/>
      <c r="C203" s="34"/>
    </row>
    <row r="204" spans="1:3" x14ac:dyDescent="0.3">
      <c r="A204" s="34"/>
      <c r="B204" s="34"/>
      <c r="C204" s="34"/>
    </row>
    <row r="205" spans="1:3" x14ac:dyDescent="0.3">
      <c r="A205" s="34"/>
      <c r="B205" s="34"/>
      <c r="C205" s="34"/>
    </row>
    <row r="206" spans="1:3" x14ac:dyDescent="0.3">
      <c r="A206" s="34"/>
      <c r="B206" s="34"/>
      <c r="C206" s="34"/>
    </row>
    <row r="207" spans="1:3" x14ac:dyDescent="0.3">
      <c r="A207" s="34"/>
      <c r="B207" s="34"/>
      <c r="C207" s="34"/>
    </row>
    <row r="208" spans="1:3" x14ac:dyDescent="0.3">
      <c r="A208" s="34"/>
      <c r="B208" s="34"/>
      <c r="C208" s="34"/>
    </row>
    <row r="209" spans="1:3" x14ac:dyDescent="0.3">
      <c r="A209" s="34"/>
      <c r="B209" s="34"/>
      <c r="C209" s="34"/>
    </row>
    <row r="210" spans="1:3" x14ac:dyDescent="0.3">
      <c r="A210" s="34"/>
      <c r="B210" s="34"/>
      <c r="C210" s="34"/>
    </row>
    <row r="211" spans="1:3" x14ac:dyDescent="0.3">
      <c r="A211" s="34"/>
      <c r="B211" s="34"/>
      <c r="C211" s="34"/>
    </row>
    <row r="212" spans="1:3" x14ac:dyDescent="0.3">
      <c r="A212" s="34"/>
      <c r="B212" s="34"/>
      <c r="C212" s="34"/>
    </row>
    <row r="213" spans="1:3" x14ac:dyDescent="0.3">
      <c r="A213" s="34"/>
      <c r="B213" s="34"/>
      <c r="C213" s="34"/>
    </row>
    <row r="214" spans="1:3" x14ac:dyDescent="0.3">
      <c r="A214" s="34"/>
      <c r="B214" s="34"/>
      <c r="C214" s="34"/>
    </row>
    <row r="215" spans="1:3" x14ac:dyDescent="0.3">
      <c r="A215" s="34"/>
      <c r="B215" s="34"/>
      <c r="C215" s="34"/>
    </row>
    <row r="216" spans="1:3" x14ac:dyDescent="0.3">
      <c r="A216" s="34"/>
      <c r="B216" s="34"/>
      <c r="C216" s="34"/>
    </row>
    <row r="217" spans="1:3" x14ac:dyDescent="0.3">
      <c r="A217" s="34"/>
      <c r="B217" s="34"/>
      <c r="C217" s="34"/>
    </row>
    <row r="218" spans="1:3" x14ac:dyDescent="0.3">
      <c r="A218" s="34"/>
      <c r="B218" s="34"/>
      <c r="C218" s="34"/>
    </row>
    <row r="219" spans="1:3" x14ac:dyDescent="0.3">
      <c r="A219" s="34"/>
      <c r="B219" s="34"/>
      <c r="C219" s="34"/>
    </row>
    <row r="220" spans="1:3" x14ac:dyDescent="0.3">
      <c r="A220" s="34"/>
      <c r="B220" s="34"/>
      <c r="C220" s="34"/>
    </row>
    <row r="221" spans="1:3" x14ac:dyDescent="0.3">
      <c r="A221" s="34"/>
      <c r="B221" s="34"/>
      <c r="C221" s="34"/>
    </row>
    <row r="222" spans="1:3" x14ac:dyDescent="0.3">
      <c r="A222" s="34"/>
      <c r="B222" s="34"/>
      <c r="C222" s="34"/>
    </row>
    <row r="223" spans="1:3" x14ac:dyDescent="0.3">
      <c r="A223" s="34"/>
      <c r="B223" s="34"/>
      <c r="C223" s="34"/>
    </row>
    <row r="224" spans="1:3" x14ac:dyDescent="0.3">
      <c r="A224" s="34"/>
      <c r="B224" s="34"/>
      <c r="C224" s="34"/>
    </row>
    <row r="225" spans="1:3" x14ac:dyDescent="0.3">
      <c r="A225" s="34"/>
      <c r="B225" s="34"/>
      <c r="C225" s="34"/>
    </row>
    <row r="226" spans="1:3" x14ac:dyDescent="0.3">
      <c r="A226" s="34"/>
      <c r="B226" s="34"/>
      <c r="C226" s="34"/>
    </row>
    <row r="227" spans="1:3" x14ac:dyDescent="0.3">
      <c r="A227" s="34"/>
      <c r="B227" s="34"/>
      <c r="C227" s="34"/>
    </row>
    <row r="228" spans="1:3" x14ac:dyDescent="0.3">
      <c r="A228" s="34"/>
      <c r="B228" s="34"/>
      <c r="C228" s="34"/>
    </row>
    <row r="229" spans="1:3" x14ac:dyDescent="0.3">
      <c r="A229" s="34"/>
      <c r="B229" s="34"/>
      <c r="C229" s="34"/>
    </row>
    <row r="230" spans="1:3" x14ac:dyDescent="0.3">
      <c r="A230" s="34"/>
      <c r="B230" s="34"/>
      <c r="C230" s="34"/>
    </row>
    <row r="231" spans="1:3" x14ac:dyDescent="0.3">
      <c r="A231" s="34"/>
      <c r="B231" s="34"/>
      <c r="C231" s="34"/>
    </row>
    <row r="232" spans="1:3" x14ac:dyDescent="0.3">
      <c r="A232" s="34"/>
      <c r="B232" s="34"/>
      <c r="C232" s="34"/>
    </row>
    <row r="233" spans="1:3" x14ac:dyDescent="0.3">
      <c r="A233" s="34"/>
      <c r="B233" s="34"/>
      <c r="C233" s="34"/>
    </row>
    <row r="234" spans="1:3" x14ac:dyDescent="0.3">
      <c r="A234" s="34"/>
      <c r="B234" s="34"/>
      <c r="C234" s="34"/>
    </row>
    <row r="235" spans="1:3" x14ac:dyDescent="0.3">
      <c r="A235" s="34"/>
      <c r="B235" s="34"/>
      <c r="C235" s="34"/>
    </row>
    <row r="236" spans="1:3" x14ac:dyDescent="0.3">
      <c r="A236" s="34"/>
      <c r="B236" s="34"/>
      <c r="C236" s="34"/>
    </row>
    <row r="237" spans="1:3" x14ac:dyDescent="0.3">
      <c r="A237" s="34"/>
      <c r="B237" s="34"/>
      <c r="C237" s="34"/>
    </row>
    <row r="238" spans="1:3" x14ac:dyDescent="0.3">
      <c r="A238" s="34"/>
      <c r="B238" s="34"/>
      <c r="C238" s="34"/>
    </row>
    <row r="239" spans="1:3" x14ac:dyDescent="0.3">
      <c r="A239" s="34"/>
      <c r="B239" s="34"/>
      <c r="C239" s="34"/>
    </row>
    <row r="240" spans="1:3" x14ac:dyDescent="0.3">
      <c r="A240" s="34"/>
      <c r="B240" s="34"/>
      <c r="C240" s="34"/>
    </row>
    <row r="241" spans="1:3" x14ac:dyDescent="0.3">
      <c r="A241" s="34"/>
      <c r="B241" s="34"/>
      <c r="C241" s="34"/>
    </row>
    <row r="242" spans="1:3" x14ac:dyDescent="0.3">
      <c r="A242" s="34"/>
      <c r="B242" s="34"/>
      <c r="C242" s="34"/>
    </row>
    <row r="243" spans="1:3" x14ac:dyDescent="0.3">
      <c r="A243" s="34"/>
      <c r="B243" s="34"/>
      <c r="C243" s="34"/>
    </row>
    <row r="244" spans="1:3" x14ac:dyDescent="0.3">
      <c r="A244" s="34"/>
      <c r="B244" s="34"/>
      <c r="C244" s="34"/>
    </row>
    <row r="245" spans="1:3" x14ac:dyDescent="0.3">
      <c r="A245" s="34"/>
      <c r="B245" s="34"/>
      <c r="C245" s="34"/>
    </row>
    <row r="246" spans="1:3" x14ac:dyDescent="0.3">
      <c r="A246" s="34"/>
      <c r="B246" s="34"/>
      <c r="C246" s="34"/>
    </row>
    <row r="247" spans="1:3" x14ac:dyDescent="0.3">
      <c r="A247" s="34"/>
      <c r="B247" s="34"/>
      <c r="C247" s="34"/>
    </row>
    <row r="248" spans="1:3" x14ac:dyDescent="0.3">
      <c r="A248" s="34"/>
      <c r="B248" s="34"/>
      <c r="C248" s="34"/>
    </row>
    <row r="249" spans="1:3" x14ac:dyDescent="0.3">
      <c r="A249" s="34"/>
      <c r="B249" s="34"/>
      <c r="C249" s="34"/>
    </row>
    <row r="250" spans="1:3" x14ac:dyDescent="0.3">
      <c r="A250" s="34"/>
      <c r="B250" s="34"/>
      <c r="C250" s="34"/>
    </row>
    <row r="251" spans="1:3" x14ac:dyDescent="0.3">
      <c r="A251" s="34"/>
      <c r="B251" s="34"/>
      <c r="C251" s="34"/>
    </row>
    <row r="252" spans="1:3" x14ac:dyDescent="0.3">
      <c r="A252" s="34"/>
      <c r="B252" s="34"/>
      <c r="C252" s="34"/>
    </row>
    <row r="253" spans="1:3" x14ac:dyDescent="0.3">
      <c r="A253" s="34"/>
      <c r="B253" s="34"/>
      <c r="C253" s="34"/>
    </row>
    <row r="254" spans="1:3" x14ac:dyDescent="0.3">
      <c r="A254" s="34"/>
      <c r="B254" s="34"/>
      <c r="C254" s="34"/>
    </row>
    <row r="255" spans="1:3" x14ac:dyDescent="0.3">
      <c r="A255" s="34"/>
      <c r="B255" s="34"/>
      <c r="C255" s="34"/>
    </row>
    <row r="256" spans="1:3" x14ac:dyDescent="0.3">
      <c r="A256" s="34"/>
      <c r="B256" s="34"/>
      <c r="C256" s="34"/>
    </row>
    <row r="257" spans="1:3" x14ac:dyDescent="0.3">
      <c r="A257" s="34"/>
      <c r="B257" s="34"/>
      <c r="C257" s="34"/>
    </row>
    <row r="258" spans="1:3" x14ac:dyDescent="0.3">
      <c r="A258" s="34"/>
      <c r="B258" s="34"/>
      <c r="C258" s="34"/>
    </row>
    <row r="259" spans="1:3" x14ac:dyDescent="0.3">
      <c r="A259" s="34"/>
      <c r="B259" s="34"/>
      <c r="C259" s="34"/>
    </row>
    <row r="260" spans="1:3" x14ac:dyDescent="0.3">
      <c r="A260" s="34"/>
      <c r="B260" s="34"/>
      <c r="C260" s="34"/>
    </row>
    <row r="261" spans="1:3" x14ac:dyDescent="0.3">
      <c r="A261" s="34"/>
      <c r="B261" s="34"/>
      <c r="C261" s="34"/>
    </row>
    <row r="262" spans="1:3" x14ac:dyDescent="0.3">
      <c r="A262" s="34"/>
      <c r="B262" s="34"/>
      <c r="C262" s="34"/>
    </row>
    <row r="263" spans="1:3" x14ac:dyDescent="0.3">
      <c r="A263" s="34"/>
      <c r="B263" s="34"/>
      <c r="C263" s="34"/>
    </row>
    <row r="264" spans="1:3" x14ac:dyDescent="0.3">
      <c r="A264" s="34"/>
      <c r="B264" s="34"/>
      <c r="C264" s="34"/>
    </row>
    <row r="265" spans="1:3" x14ac:dyDescent="0.3">
      <c r="A265" s="34"/>
      <c r="B265" s="34"/>
      <c r="C265" s="34"/>
    </row>
    <row r="266" spans="1:3" x14ac:dyDescent="0.3">
      <c r="A266" s="34"/>
      <c r="B266" s="34"/>
      <c r="C266" s="34"/>
    </row>
    <row r="267" spans="1:3" x14ac:dyDescent="0.3">
      <c r="A267" s="34"/>
      <c r="B267" s="34"/>
      <c r="C267" s="34"/>
    </row>
    <row r="268" spans="1:3" x14ac:dyDescent="0.3">
      <c r="A268" s="34"/>
      <c r="B268" s="34"/>
      <c r="C268" s="34"/>
    </row>
    <row r="269" spans="1:3" x14ac:dyDescent="0.3">
      <c r="A269" s="34"/>
      <c r="B269" s="34"/>
      <c r="C269" s="34"/>
    </row>
    <row r="270" spans="1:3" x14ac:dyDescent="0.3">
      <c r="A270" s="34"/>
      <c r="B270" s="34"/>
      <c r="C270" s="34"/>
    </row>
    <row r="271" spans="1:3" x14ac:dyDescent="0.3">
      <c r="A271" s="34"/>
      <c r="B271" s="34"/>
      <c r="C271" s="34"/>
    </row>
    <row r="272" spans="1:3" x14ac:dyDescent="0.3">
      <c r="A272" s="34"/>
      <c r="B272" s="34"/>
      <c r="C272" s="34"/>
    </row>
    <row r="273" spans="1:3" x14ac:dyDescent="0.3">
      <c r="A273" s="34"/>
      <c r="B273" s="34"/>
      <c r="C273" s="34"/>
    </row>
    <row r="274" spans="1:3" x14ac:dyDescent="0.3">
      <c r="A274" s="34"/>
      <c r="B274" s="34"/>
      <c r="C274" s="34"/>
    </row>
    <row r="275" spans="1:3" x14ac:dyDescent="0.3">
      <c r="A275" s="34"/>
      <c r="B275" s="34"/>
      <c r="C275" s="34"/>
    </row>
    <row r="276" spans="1:3" x14ac:dyDescent="0.3">
      <c r="A276" s="34"/>
      <c r="B276" s="34"/>
      <c r="C276" s="34"/>
    </row>
    <row r="277" spans="1:3" x14ac:dyDescent="0.3">
      <c r="A277" s="34"/>
      <c r="B277" s="34"/>
      <c r="C277" s="34"/>
    </row>
    <row r="278" spans="1:3" x14ac:dyDescent="0.3">
      <c r="A278" s="34"/>
      <c r="B278" s="34"/>
      <c r="C278" s="34"/>
    </row>
    <row r="279" spans="1:3" x14ac:dyDescent="0.3">
      <c r="A279" s="34"/>
      <c r="B279" s="34"/>
      <c r="C279" s="34"/>
    </row>
    <row r="280" spans="1:3" x14ac:dyDescent="0.3">
      <c r="A280" s="34"/>
      <c r="B280" s="34"/>
      <c r="C280" s="34"/>
    </row>
    <row r="281" spans="1:3" x14ac:dyDescent="0.3">
      <c r="A281" s="34"/>
      <c r="B281" s="34"/>
      <c r="C281" s="34"/>
    </row>
    <row r="282" spans="1:3" x14ac:dyDescent="0.3">
      <c r="A282" s="34"/>
      <c r="B282" s="34"/>
      <c r="C282" s="34"/>
    </row>
    <row r="283" spans="1:3" x14ac:dyDescent="0.3">
      <c r="A283" s="34"/>
      <c r="B283" s="34"/>
      <c r="C283" s="34"/>
    </row>
    <row r="284" spans="1:3" x14ac:dyDescent="0.3">
      <c r="A284" s="34"/>
      <c r="B284" s="34"/>
      <c r="C284" s="34"/>
    </row>
    <row r="285" spans="1:3" x14ac:dyDescent="0.3">
      <c r="A285" s="34"/>
      <c r="B285" s="34"/>
      <c r="C285" s="34"/>
    </row>
    <row r="286" spans="1:3" x14ac:dyDescent="0.3">
      <c r="A286" s="34"/>
      <c r="B286" s="34"/>
      <c r="C286" s="34"/>
    </row>
    <row r="287" spans="1:3" x14ac:dyDescent="0.3">
      <c r="A287" s="34"/>
      <c r="B287" s="34"/>
      <c r="C287" s="34"/>
    </row>
    <row r="288" spans="1:3" x14ac:dyDescent="0.3">
      <c r="A288" s="34"/>
      <c r="B288" s="34"/>
      <c r="C288" s="34"/>
    </row>
    <row r="289" spans="1:3" x14ac:dyDescent="0.3">
      <c r="A289" s="34"/>
      <c r="B289" s="34"/>
      <c r="C289" s="34"/>
    </row>
    <row r="290" spans="1:3" x14ac:dyDescent="0.3">
      <c r="A290" s="34"/>
      <c r="B290" s="34"/>
      <c r="C290" s="34"/>
    </row>
    <row r="291" spans="1:3" x14ac:dyDescent="0.3">
      <c r="A291" s="34"/>
      <c r="B291" s="34"/>
      <c r="C291" s="34"/>
    </row>
    <row r="292" spans="1:3" x14ac:dyDescent="0.3">
      <c r="A292" s="34"/>
      <c r="B292" s="34"/>
      <c r="C292" s="34"/>
    </row>
    <row r="293" spans="1:3" x14ac:dyDescent="0.3">
      <c r="A293" s="34"/>
      <c r="B293" s="34"/>
      <c r="C293" s="34"/>
    </row>
    <row r="294" spans="1:3" x14ac:dyDescent="0.3">
      <c r="A294" s="34"/>
      <c r="B294" s="34"/>
      <c r="C294" s="34"/>
    </row>
    <row r="295" spans="1:3" x14ac:dyDescent="0.3">
      <c r="A295" s="34"/>
      <c r="B295" s="34"/>
      <c r="C295" s="34"/>
    </row>
    <row r="296" spans="1:3" x14ac:dyDescent="0.3">
      <c r="A296" s="34"/>
      <c r="B296" s="34"/>
      <c r="C296" s="34"/>
    </row>
    <row r="297" spans="1:3" x14ac:dyDescent="0.3">
      <c r="A297" s="34"/>
      <c r="B297" s="34"/>
      <c r="C297" s="34"/>
    </row>
    <row r="298" spans="1:3" x14ac:dyDescent="0.3">
      <c r="A298" s="34"/>
      <c r="B298" s="34"/>
      <c r="C298" s="34"/>
    </row>
    <row r="299" spans="1:3" x14ac:dyDescent="0.3">
      <c r="A299" s="34"/>
      <c r="B299" s="34"/>
      <c r="C299" s="34"/>
    </row>
    <row r="300" spans="1:3" x14ac:dyDescent="0.3">
      <c r="A300" s="34"/>
      <c r="B300" s="34"/>
      <c r="C300" s="34"/>
    </row>
    <row r="301" spans="1:3" x14ac:dyDescent="0.3">
      <c r="A301" s="34"/>
      <c r="B301" s="34"/>
      <c r="C301" s="34"/>
    </row>
    <row r="302" spans="1:3" x14ac:dyDescent="0.3">
      <c r="A302" s="34"/>
      <c r="B302" s="34"/>
      <c r="C302" s="34"/>
    </row>
    <row r="303" spans="1:3" x14ac:dyDescent="0.3">
      <c r="A303" s="34"/>
      <c r="B303" s="34"/>
      <c r="C303" s="34"/>
    </row>
    <row r="304" spans="1:3" x14ac:dyDescent="0.3">
      <c r="A304" s="34"/>
      <c r="B304" s="34"/>
      <c r="C304" s="34"/>
    </row>
    <row r="305" spans="1:3" x14ac:dyDescent="0.3">
      <c r="A305" s="34"/>
      <c r="B305" s="34"/>
      <c r="C305" s="34"/>
    </row>
    <row r="306" spans="1:3" x14ac:dyDescent="0.3">
      <c r="A306" s="34"/>
      <c r="B306" s="34"/>
      <c r="C306" s="34"/>
    </row>
    <row r="307" spans="1:3" x14ac:dyDescent="0.3">
      <c r="A307" s="34"/>
      <c r="B307" s="34"/>
      <c r="C307" s="34"/>
    </row>
    <row r="308" spans="1:3" x14ac:dyDescent="0.3">
      <c r="A308" s="34"/>
      <c r="B308" s="34"/>
      <c r="C308" s="34"/>
    </row>
    <row r="309" spans="1:3" x14ac:dyDescent="0.3">
      <c r="A309" s="34"/>
      <c r="B309" s="34"/>
      <c r="C309" s="34"/>
    </row>
    <row r="310" spans="1:3" x14ac:dyDescent="0.3">
      <c r="A310" s="34"/>
      <c r="B310" s="34"/>
      <c r="C310" s="34"/>
    </row>
    <row r="311" spans="1:3" x14ac:dyDescent="0.3">
      <c r="A311" s="34"/>
      <c r="B311" s="34"/>
      <c r="C311" s="34"/>
    </row>
    <row r="312" spans="1:3" x14ac:dyDescent="0.3">
      <c r="A312" s="34"/>
      <c r="B312" s="34"/>
      <c r="C312" s="34"/>
    </row>
    <row r="313" spans="1:3" x14ac:dyDescent="0.3">
      <c r="A313" s="34"/>
      <c r="B313" s="34"/>
      <c r="C313" s="34"/>
    </row>
    <row r="314" spans="1:3" x14ac:dyDescent="0.3">
      <c r="A314" s="34"/>
      <c r="B314" s="34"/>
      <c r="C314" s="34"/>
    </row>
    <row r="315" spans="1:3" x14ac:dyDescent="0.3">
      <c r="A315" s="34"/>
      <c r="B315" s="34"/>
      <c r="C315" s="34"/>
    </row>
    <row r="316" spans="1:3" x14ac:dyDescent="0.3">
      <c r="A316" s="34"/>
      <c r="B316" s="34"/>
      <c r="C316" s="34"/>
    </row>
    <row r="317" spans="1:3" x14ac:dyDescent="0.3">
      <c r="A317" s="34"/>
      <c r="B317" s="34"/>
      <c r="C317" s="34"/>
    </row>
    <row r="318" spans="1:3" x14ac:dyDescent="0.3">
      <c r="A318" s="34"/>
      <c r="B318" s="34"/>
      <c r="C318" s="34"/>
    </row>
    <row r="319" spans="1:3" x14ac:dyDescent="0.3">
      <c r="A319" s="34"/>
      <c r="B319" s="34"/>
      <c r="C319" s="34"/>
    </row>
    <row r="320" spans="1:3" x14ac:dyDescent="0.3">
      <c r="A320" s="34"/>
      <c r="B320" s="34"/>
      <c r="C320" s="34"/>
    </row>
    <row r="321" spans="1:3" x14ac:dyDescent="0.3">
      <c r="A321" s="34"/>
      <c r="B321" s="34"/>
      <c r="C321" s="34"/>
    </row>
    <row r="322" spans="1:3" x14ac:dyDescent="0.3">
      <c r="A322" s="34"/>
      <c r="B322" s="34"/>
      <c r="C322" s="34"/>
    </row>
    <row r="323" spans="1:3" x14ac:dyDescent="0.3">
      <c r="A323" s="34"/>
      <c r="B323" s="34"/>
      <c r="C323" s="34"/>
    </row>
    <row r="324" spans="1:3" x14ac:dyDescent="0.3">
      <c r="A324" s="34"/>
      <c r="B324" s="34"/>
      <c r="C324" s="34"/>
    </row>
    <row r="325" spans="1:3" x14ac:dyDescent="0.3">
      <c r="A325" s="34"/>
      <c r="B325" s="34"/>
      <c r="C325" s="34"/>
    </row>
    <row r="326" spans="1:3" x14ac:dyDescent="0.3">
      <c r="A326" s="34"/>
      <c r="B326" s="34"/>
      <c r="C326" s="34"/>
    </row>
    <row r="327" spans="1:3" x14ac:dyDescent="0.3">
      <c r="A327" s="34"/>
      <c r="B327" s="34"/>
      <c r="C327" s="34"/>
    </row>
    <row r="328" spans="1:3" x14ac:dyDescent="0.3">
      <c r="A328" s="34"/>
      <c r="B328" s="34"/>
      <c r="C328" s="34"/>
    </row>
    <row r="329" spans="1:3" x14ac:dyDescent="0.3">
      <c r="A329" s="34"/>
      <c r="B329" s="34"/>
      <c r="C329" s="34"/>
    </row>
    <row r="330" spans="1:3" x14ac:dyDescent="0.3">
      <c r="A330" s="34"/>
      <c r="B330" s="34"/>
      <c r="C330" s="34"/>
    </row>
    <row r="331" spans="1:3" x14ac:dyDescent="0.3">
      <c r="A331" s="34"/>
      <c r="B331" s="34"/>
      <c r="C331" s="34"/>
    </row>
    <row r="332" spans="1:3" x14ac:dyDescent="0.3">
      <c r="A332" s="34"/>
      <c r="B332" s="34"/>
      <c r="C332" s="34"/>
    </row>
    <row r="333" spans="1:3" x14ac:dyDescent="0.3">
      <c r="A333" s="34"/>
      <c r="B333" s="34"/>
      <c r="C333" s="34"/>
    </row>
    <row r="334" spans="1:3" x14ac:dyDescent="0.3">
      <c r="A334" s="34"/>
      <c r="B334" s="34"/>
      <c r="C334" s="34"/>
    </row>
    <row r="335" spans="1:3" x14ac:dyDescent="0.3">
      <c r="A335" s="34"/>
      <c r="B335" s="34"/>
      <c r="C335" s="34"/>
    </row>
    <row r="336" spans="1:3" x14ac:dyDescent="0.3">
      <c r="A336" s="34"/>
      <c r="B336" s="34"/>
      <c r="C336" s="34"/>
    </row>
    <row r="337" spans="1:3" x14ac:dyDescent="0.3">
      <c r="A337" s="34"/>
      <c r="B337" s="34"/>
      <c r="C337" s="34"/>
    </row>
    <row r="338" spans="1:3" x14ac:dyDescent="0.3">
      <c r="A338" s="34"/>
      <c r="B338" s="34"/>
      <c r="C338" s="34"/>
    </row>
    <row r="339" spans="1:3" x14ac:dyDescent="0.3">
      <c r="A339" s="34"/>
      <c r="B339" s="34"/>
      <c r="C339" s="34"/>
    </row>
    <row r="340" spans="1:3" x14ac:dyDescent="0.3">
      <c r="A340" s="34"/>
      <c r="B340" s="34"/>
      <c r="C340" s="34"/>
    </row>
    <row r="341" spans="1:3" x14ac:dyDescent="0.3">
      <c r="A341" s="34"/>
      <c r="B341" s="34"/>
      <c r="C341" s="34"/>
    </row>
    <row r="342" spans="1:3" x14ac:dyDescent="0.3">
      <c r="A342" s="34"/>
      <c r="B342" s="34"/>
      <c r="C342" s="34"/>
    </row>
    <row r="343" spans="1:3" x14ac:dyDescent="0.3">
      <c r="A343" s="34"/>
      <c r="B343" s="34"/>
      <c r="C343" s="34"/>
    </row>
    <row r="344" spans="1:3" x14ac:dyDescent="0.3">
      <c r="A344" s="34"/>
      <c r="B344" s="34"/>
      <c r="C344" s="34"/>
    </row>
    <row r="345" spans="1:3" x14ac:dyDescent="0.3">
      <c r="A345" s="34"/>
      <c r="B345" s="34"/>
      <c r="C345" s="34"/>
    </row>
    <row r="346" spans="1:3" x14ac:dyDescent="0.3">
      <c r="A346" s="34"/>
      <c r="B346" s="34"/>
      <c r="C346" s="34"/>
    </row>
    <row r="347" spans="1:3" x14ac:dyDescent="0.3">
      <c r="A347" s="34"/>
      <c r="B347" s="34"/>
      <c r="C347" s="34"/>
    </row>
    <row r="348" spans="1:3" x14ac:dyDescent="0.3">
      <c r="A348" s="34"/>
      <c r="B348" s="34"/>
      <c r="C348" s="34"/>
    </row>
    <row r="349" spans="1:3" x14ac:dyDescent="0.3">
      <c r="A349" s="34"/>
      <c r="B349" s="34"/>
      <c r="C349" s="34"/>
    </row>
    <row r="350" spans="1:3" x14ac:dyDescent="0.3">
      <c r="A350" s="34"/>
      <c r="B350" s="34"/>
      <c r="C350" s="34"/>
    </row>
    <row r="351" spans="1:3" x14ac:dyDescent="0.3">
      <c r="A351" s="34"/>
      <c r="B351" s="34"/>
      <c r="C351" s="34"/>
    </row>
    <row r="352" spans="1:3" x14ac:dyDescent="0.3">
      <c r="A352" s="34"/>
      <c r="B352" s="34"/>
      <c r="C352" s="34"/>
    </row>
    <row r="353" spans="1:3" x14ac:dyDescent="0.3">
      <c r="A353" s="34"/>
      <c r="B353" s="34"/>
      <c r="C353" s="34"/>
    </row>
    <row r="354" spans="1:3" x14ac:dyDescent="0.3">
      <c r="A354" s="34"/>
      <c r="B354" s="34"/>
      <c r="C354" s="34"/>
    </row>
    <row r="355" spans="1:3" x14ac:dyDescent="0.3">
      <c r="A355" s="34"/>
      <c r="B355" s="34"/>
      <c r="C355" s="34"/>
    </row>
    <row r="356" spans="1:3" x14ac:dyDescent="0.3">
      <c r="A356" s="34"/>
      <c r="B356" s="34"/>
      <c r="C356" s="34"/>
    </row>
    <row r="357" spans="1:3" x14ac:dyDescent="0.3">
      <c r="A357" s="34"/>
      <c r="B357" s="34"/>
      <c r="C357" s="34"/>
    </row>
    <row r="358" spans="1:3" x14ac:dyDescent="0.3">
      <c r="A358" s="34"/>
      <c r="B358" s="34"/>
      <c r="C358" s="34"/>
    </row>
    <row r="359" spans="1:3" x14ac:dyDescent="0.3">
      <c r="A359" s="34"/>
      <c r="B359" s="34"/>
      <c r="C359" s="34"/>
    </row>
    <row r="360" spans="1:3" x14ac:dyDescent="0.3">
      <c r="A360" s="34"/>
      <c r="B360" s="34"/>
      <c r="C360" s="34"/>
    </row>
    <row r="361" spans="1:3" x14ac:dyDescent="0.3">
      <c r="A361" s="34"/>
      <c r="B361" s="34"/>
      <c r="C361" s="34"/>
    </row>
    <row r="362" spans="1:3" x14ac:dyDescent="0.3">
      <c r="A362" s="34"/>
      <c r="B362" s="34"/>
      <c r="C362" s="34"/>
    </row>
    <row r="363" spans="1:3" x14ac:dyDescent="0.3">
      <c r="A363" s="34"/>
      <c r="B363" s="34"/>
      <c r="C363" s="34"/>
    </row>
    <row r="364" spans="1:3" x14ac:dyDescent="0.3">
      <c r="A364" s="34"/>
      <c r="B364" s="34"/>
      <c r="C364" s="34"/>
    </row>
    <row r="365" spans="1:3" x14ac:dyDescent="0.3">
      <c r="A365" s="34"/>
      <c r="B365" s="34"/>
      <c r="C365" s="34"/>
    </row>
    <row r="366" spans="1:3" x14ac:dyDescent="0.3">
      <c r="A366" s="34"/>
      <c r="B366" s="34"/>
      <c r="C366" s="34"/>
    </row>
    <row r="367" spans="1:3" x14ac:dyDescent="0.3">
      <c r="A367" s="34"/>
      <c r="B367" s="34"/>
      <c r="C367" s="34"/>
    </row>
    <row r="368" spans="1:3" x14ac:dyDescent="0.3">
      <c r="A368" s="34"/>
      <c r="B368" s="34"/>
      <c r="C368" s="34"/>
    </row>
    <row r="369" spans="1:3" x14ac:dyDescent="0.3">
      <c r="A369" s="34"/>
      <c r="B369" s="34"/>
      <c r="C369" s="34"/>
    </row>
    <row r="370" spans="1:3" x14ac:dyDescent="0.3">
      <c r="A370" s="34"/>
      <c r="B370" s="34"/>
      <c r="C370" s="34"/>
    </row>
    <row r="371" spans="1:3" x14ac:dyDescent="0.3">
      <c r="A371" s="34"/>
      <c r="B371" s="34"/>
      <c r="C371" s="34"/>
    </row>
    <row r="372" spans="1:3" x14ac:dyDescent="0.3">
      <c r="A372" s="34"/>
      <c r="B372" s="34"/>
      <c r="C372" s="34"/>
    </row>
    <row r="373" spans="1:3" x14ac:dyDescent="0.3">
      <c r="A373" s="34"/>
      <c r="B373" s="34"/>
      <c r="C373" s="34"/>
    </row>
    <row r="374" spans="1:3" x14ac:dyDescent="0.3">
      <c r="A374" s="34"/>
      <c r="B374" s="34"/>
      <c r="C374" s="34"/>
    </row>
    <row r="375" spans="1:3" x14ac:dyDescent="0.3">
      <c r="A375" s="34"/>
      <c r="B375" s="34"/>
      <c r="C375" s="34"/>
    </row>
    <row r="376" spans="1:3" x14ac:dyDescent="0.3">
      <c r="A376" s="34"/>
      <c r="B376" s="34"/>
      <c r="C376" s="34"/>
    </row>
    <row r="377" spans="1:3" x14ac:dyDescent="0.3">
      <c r="A377" s="34"/>
      <c r="B377" s="34"/>
      <c r="C377" s="34"/>
    </row>
    <row r="378" spans="1:3" x14ac:dyDescent="0.3">
      <c r="A378" s="34"/>
      <c r="B378" s="34"/>
      <c r="C378" s="34"/>
    </row>
    <row r="379" spans="1:3" x14ac:dyDescent="0.3">
      <c r="A379" s="34"/>
      <c r="B379" s="34"/>
      <c r="C379" s="34"/>
    </row>
    <row r="380" spans="1:3" x14ac:dyDescent="0.3">
      <c r="A380" s="34"/>
      <c r="B380" s="34"/>
      <c r="C380" s="34"/>
    </row>
    <row r="381" spans="1:3" x14ac:dyDescent="0.3">
      <c r="A381" s="34"/>
      <c r="B381" s="34"/>
      <c r="C381" s="34"/>
    </row>
    <row r="382" spans="1:3" x14ac:dyDescent="0.3">
      <c r="A382" s="34"/>
      <c r="B382" s="34"/>
      <c r="C382" s="34"/>
    </row>
    <row r="383" spans="1:3" x14ac:dyDescent="0.3">
      <c r="A383" s="34"/>
      <c r="B383" s="34"/>
      <c r="C383" s="34"/>
    </row>
    <row r="384" spans="1:3" x14ac:dyDescent="0.3">
      <c r="A384" s="34"/>
      <c r="B384" s="34"/>
      <c r="C384" s="34"/>
    </row>
    <row r="385" spans="1:3" x14ac:dyDescent="0.3">
      <c r="A385" s="34"/>
      <c r="B385" s="34"/>
      <c r="C385" s="34"/>
    </row>
    <row r="386" spans="1:3" x14ac:dyDescent="0.3">
      <c r="A386" s="34"/>
      <c r="B386" s="34"/>
      <c r="C386" s="34"/>
    </row>
    <row r="387" spans="1:3" x14ac:dyDescent="0.3">
      <c r="A387" s="34"/>
      <c r="B387" s="34"/>
      <c r="C387" s="34"/>
    </row>
    <row r="388" spans="1:3" x14ac:dyDescent="0.3">
      <c r="A388" s="34"/>
      <c r="B388" s="34"/>
      <c r="C388" s="34"/>
    </row>
    <row r="389" spans="1:3" x14ac:dyDescent="0.3">
      <c r="A389" s="34"/>
      <c r="B389" s="34"/>
      <c r="C389" s="34"/>
    </row>
    <row r="390" spans="1:3" x14ac:dyDescent="0.3">
      <c r="A390" s="34"/>
      <c r="B390" s="34"/>
      <c r="C390" s="34"/>
    </row>
    <row r="391" spans="1:3" x14ac:dyDescent="0.3">
      <c r="A391" s="34"/>
      <c r="B391" s="34"/>
      <c r="C391" s="34"/>
    </row>
    <row r="392" spans="1:3" x14ac:dyDescent="0.3">
      <c r="A392" s="34"/>
      <c r="B392" s="34"/>
      <c r="C392" s="34"/>
    </row>
    <row r="393" spans="1:3" x14ac:dyDescent="0.3">
      <c r="A393" s="34"/>
      <c r="B393" s="34"/>
      <c r="C393" s="34"/>
    </row>
    <row r="394" spans="1:3" x14ac:dyDescent="0.3">
      <c r="A394" s="34"/>
      <c r="B394" s="34"/>
      <c r="C394" s="34"/>
    </row>
    <row r="395" spans="1:3" x14ac:dyDescent="0.3">
      <c r="A395" s="34"/>
      <c r="B395" s="34"/>
      <c r="C395" s="34"/>
    </row>
    <row r="396" spans="1:3" x14ac:dyDescent="0.3">
      <c r="A396" s="34"/>
      <c r="B396" s="34"/>
      <c r="C396" s="34"/>
    </row>
    <row r="397" spans="1:3" x14ac:dyDescent="0.3">
      <c r="A397" s="34"/>
      <c r="B397" s="34"/>
      <c r="C397" s="34"/>
    </row>
    <row r="398" spans="1:3" x14ac:dyDescent="0.3">
      <c r="A398" s="34"/>
      <c r="B398" s="34"/>
      <c r="C398" s="34"/>
    </row>
    <row r="399" spans="1:3" x14ac:dyDescent="0.3">
      <c r="A399" s="34"/>
      <c r="B399" s="34"/>
      <c r="C399" s="34"/>
    </row>
    <row r="400" spans="1:3" x14ac:dyDescent="0.3">
      <c r="A400" s="34"/>
      <c r="B400" s="34"/>
      <c r="C400" s="34"/>
    </row>
    <row r="401" spans="1:3" x14ac:dyDescent="0.3">
      <c r="A401" s="34"/>
      <c r="B401" s="34"/>
      <c r="C401" s="34"/>
    </row>
    <row r="402" spans="1:3" x14ac:dyDescent="0.3">
      <c r="A402" s="34"/>
      <c r="B402" s="34"/>
      <c r="C402" s="34"/>
    </row>
    <row r="403" spans="1:3" x14ac:dyDescent="0.3">
      <c r="A403" s="34"/>
      <c r="B403" s="34"/>
      <c r="C403" s="34"/>
    </row>
    <row r="404" spans="1:3" x14ac:dyDescent="0.3">
      <c r="A404" s="34"/>
      <c r="B404" s="34"/>
      <c r="C404" s="34"/>
    </row>
    <row r="405" spans="1:3" x14ac:dyDescent="0.3">
      <c r="A405" s="34"/>
      <c r="B405" s="34"/>
      <c r="C405" s="34"/>
    </row>
    <row r="406" spans="1:3" x14ac:dyDescent="0.3">
      <c r="A406" s="34"/>
      <c r="B406" s="34"/>
      <c r="C406" s="34"/>
    </row>
    <row r="407" spans="1:3" x14ac:dyDescent="0.3">
      <c r="A407" s="34"/>
      <c r="B407" s="34"/>
      <c r="C407" s="34"/>
    </row>
    <row r="408" spans="1:3" x14ac:dyDescent="0.3">
      <c r="A408" s="34"/>
      <c r="B408" s="34"/>
      <c r="C408" s="34"/>
    </row>
    <row r="409" spans="1:3" x14ac:dyDescent="0.3">
      <c r="A409" s="34"/>
      <c r="B409" s="34"/>
      <c r="C409" s="34"/>
    </row>
    <row r="410" spans="1:3" x14ac:dyDescent="0.3">
      <c r="A410" s="34"/>
      <c r="B410" s="34"/>
      <c r="C410" s="34"/>
    </row>
    <row r="411" spans="1:3" x14ac:dyDescent="0.3">
      <c r="A411" s="34"/>
      <c r="B411" s="34"/>
      <c r="C411" s="34"/>
    </row>
    <row r="412" spans="1:3" x14ac:dyDescent="0.3">
      <c r="A412" s="34"/>
      <c r="B412" s="34"/>
      <c r="C412" s="34"/>
    </row>
    <row r="413" spans="1:3" x14ac:dyDescent="0.3">
      <c r="A413" s="34"/>
      <c r="B413" s="34"/>
      <c r="C413" s="34"/>
    </row>
    <row r="414" spans="1:3" x14ac:dyDescent="0.3">
      <c r="A414" s="34"/>
      <c r="B414" s="34"/>
      <c r="C414" s="34"/>
    </row>
    <row r="415" spans="1:3" x14ac:dyDescent="0.3">
      <c r="A415" s="34"/>
      <c r="B415" s="34"/>
      <c r="C415" s="34"/>
    </row>
    <row r="416" spans="1:3" x14ac:dyDescent="0.3">
      <c r="A416" s="34"/>
      <c r="B416" s="34"/>
      <c r="C416" s="34"/>
    </row>
    <row r="417" spans="1:3" x14ac:dyDescent="0.3">
      <c r="A417" s="34"/>
      <c r="B417" s="34"/>
      <c r="C417" s="34"/>
    </row>
    <row r="418" spans="1:3" x14ac:dyDescent="0.3">
      <c r="A418" s="34"/>
      <c r="B418" s="34"/>
      <c r="C418" s="34"/>
    </row>
    <row r="419" spans="1:3" x14ac:dyDescent="0.3">
      <c r="A419" s="34"/>
      <c r="B419" s="34"/>
      <c r="C419" s="34"/>
    </row>
    <row r="420" spans="1:3" x14ac:dyDescent="0.3">
      <c r="A420" s="34"/>
      <c r="B420" s="34"/>
      <c r="C420" s="34"/>
    </row>
    <row r="421" spans="1:3" x14ac:dyDescent="0.3">
      <c r="A421" s="34"/>
      <c r="B421" s="34"/>
      <c r="C421" s="34"/>
    </row>
    <row r="422" spans="1:3" x14ac:dyDescent="0.3">
      <c r="A422" s="34"/>
      <c r="B422" s="34"/>
      <c r="C422" s="34"/>
    </row>
    <row r="423" spans="1:3" x14ac:dyDescent="0.3">
      <c r="A423" s="34"/>
      <c r="B423" s="34"/>
      <c r="C423" s="34"/>
    </row>
    <row r="424" spans="1:3" x14ac:dyDescent="0.3">
      <c r="A424" s="34"/>
      <c r="B424" s="34"/>
      <c r="C424" s="34"/>
    </row>
    <row r="425" spans="1:3" x14ac:dyDescent="0.3">
      <c r="A425" s="34"/>
      <c r="B425" s="34"/>
      <c r="C425" s="34"/>
    </row>
    <row r="426" spans="1:3" x14ac:dyDescent="0.3">
      <c r="A426" s="34"/>
      <c r="B426" s="34"/>
      <c r="C426" s="34"/>
    </row>
    <row r="427" spans="1:3" x14ac:dyDescent="0.3">
      <c r="A427" s="34"/>
      <c r="B427" s="34"/>
      <c r="C427" s="34"/>
    </row>
    <row r="428" spans="1:3" x14ac:dyDescent="0.3">
      <c r="A428" s="34"/>
      <c r="B428" s="34"/>
      <c r="C428" s="34"/>
    </row>
    <row r="429" spans="1:3" x14ac:dyDescent="0.3">
      <c r="A429" s="34"/>
      <c r="B429" s="34"/>
      <c r="C429" s="34"/>
    </row>
    <row r="430" spans="1:3" x14ac:dyDescent="0.3">
      <c r="A430" s="34"/>
      <c r="B430" s="34"/>
      <c r="C430" s="34"/>
    </row>
    <row r="431" spans="1:3" x14ac:dyDescent="0.3">
      <c r="A431" s="34"/>
      <c r="B431" s="34"/>
      <c r="C431" s="34"/>
    </row>
    <row r="432" spans="1:3" x14ac:dyDescent="0.3">
      <c r="A432" s="34"/>
      <c r="B432" s="34"/>
      <c r="C432" s="34"/>
    </row>
    <row r="433" spans="1:3" x14ac:dyDescent="0.3">
      <c r="A433" s="34"/>
      <c r="B433" s="34"/>
      <c r="C433" s="34"/>
    </row>
    <row r="434" spans="1:3" x14ac:dyDescent="0.3">
      <c r="A434" s="34"/>
      <c r="B434" s="34"/>
      <c r="C434" s="34"/>
    </row>
    <row r="435" spans="1:3" x14ac:dyDescent="0.3">
      <c r="A435" s="34"/>
      <c r="B435" s="34"/>
      <c r="C435" s="34"/>
    </row>
    <row r="436" spans="1:3" x14ac:dyDescent="0.3">
      <c r="A436" s="34"/>
      <c r="B436" s="34"/>
      <c r="C436" s="34"/>
    </row>
    <row r="437" spans="1:3" x14ac:dyDescent="0.3">
      <c r="A437" s="34"/>
      <c r="B437" s="34"/>
      <c r="C437" s="34"/>
    </row>
    <row r="438" spans="1:3" x14ac:dyDescent="0.3">
      <c r="A438" s="34"/>
      <c r="B438" s="34"/>
      <c r="C438" s="34"/>
    </row>
    <row r="439" spans="1:3" x14ac:dyDescent="0.3">
      <c r="A439" s="34"/>
      <c r="B439" s="34"/>
      <c r="C439" s="34"/>
    </row>
    <row r="440" spans="1:3" x14ac:dyDescent="0.3">
      <c r="A440" s="34"/>
      <c r="B440" s="34"/>
      <c r="C440" s="34"/>
    </row>
    <row r="441" spans="1:3" x14ac:dyDescent="0.3">
      <c r="A441" s="34"/>
      <c r="B441" s="34"/>
      <c r="C441" s="34"/>
    </row>
    <row r="442" spans="1:3" x14ac:dyDescent="0.3">
      <c r="A442" s="34"/>
      <c r="B442" s="34"/>
      <c r="C442" s="34"/>
    </row>
    <row r="443" spans="1:3" x14ac:dyDescent="0.3">
      <c r="A443" s="34"/>
      <c r="B443" s="34"/>
      <c r="C443" s="34"/>
    </row>
    <row r="444" spans="1:3" x14ac:dyDescent="0.3">
      <c r="A444" s="34"/>
      <c r="B444" s="34"/>
      <c r="C444" s="34"/>
    </row>
    <row r="445" spans="1:3" x14ac:dyDescent="0.3">
      <c r="A445" s="34"/>
      <c r="B445" s="34"/>
      <c r="C445" s="34"/>
    </row>
    <row r="446" spans="1:3" x14ac:dyDescent="0.3">
      <c r="A446" s="34"/>
      <c r="B446" s="34"/>
      <c r="C446" s="34"/>
    </row>
    <row r="447" spans="1:3" x14ac:dyDescent="0.3">
      <c r="A447" s="34"/>
      <c r="B447" s="34"/>
      <c r="C447" s="34"/>
    </row>
    <row r="448" spans="1:3" x14ac:dyDescent="0.3">
      <c r="A448" s="34"/>
      <c r="B448" s="34"/>
      <c r="C448" s="34"/>
    </row>
    <row r="449" spans="1:3" x14ac:dyDescent="0.3">
      <c r="A449" s="34"/>
      <c r="B449" s="34"/>
      <c r="C449" s="34"/>
    </row>
    <row r="450" spans="1:3" x14ac:dyDescent="0.3">
      <c r="A450" s="34"/>
      <c r="B450" s="34"/>
      <c r="C450" s="34"/>
    </row>
    <row r="451" spans="1:3" x14ac:dyDescent="0.3">
      <c r="A451" s="34"/>
      <c r="B451" s="34"/>
      <c r="C451" s="34"/>
    </row>
    <row r="452" spans="1:3" x14ac:dyDescent="0.3">
      <c r="A452" s="34"/>
      <c r="B452" s="34"/>
      <c r="C452" s="34"/>
    </row>
    <row r="453" spans="1:3" x14ac:dyDescent="0.3">
      <c r="A453" s="34"/>
      <c r="B453" s="34"/>
      <c r="C453" s="34"/>
    </row>
    <row r="454" spans="1:3" x14ac:dyDescent="0.3">
      <c r="A454" s="34"/>
      <c r="B454" s="34"/>
      <c r="C454" s="34"/>
    </row>
    <row r="455" spans="1:3" x14ac:dyDescent="0.3">
      <c r="A455" s="34"/>
      <c r="B455" s="34"/>
      <c r="C455" s="34"/>
    </row>
    <row r="456" spans="1:3" x14ac:dyDescent="0.3">
      <c r="A456" s="34"/>
      <c r="B456" s="34"/>
      <c r="C456" s="34"/>
    </row>
    <row r="457" spans="1:3" x14ac:dyDescent="0.3">
      <c r="A457" s="34"/>
      <c r="B457" s="34"/>
      <c r="C457" s="34"/>
    </row>
    <row r="458" spans="1:3" x14ac:dyDescent="0.3">
      <c r="A458" s="34"/>
      <c r="B458" s="34"/>
      <c r="C458" s="34"/>
    </row>
    <row r="459" spans="1:3" x14ac:dyDescent="0.3">
      <c r="A459" s="34"/>
      <c r="B459" s="34"/>
      <c r="C459" s="34"/>
    </row>
    <row r="460" spans="1:3" x14ac:dyDescent="0.3">
      <c r="A460" s="34"/>
      <c r="B460" s="34"/>
      <c r="C460" s="34"/>
    </row>
    <row r="461" spans="1:3" x14ac:dyDescent="0.3">
      <c r="A461" s="34"/>
      <c r="B461" s="34"/>
      <c r="C461" s="34"/>
    </row>
    <row r="462" spans="1:3" x14ac:dyDescent="0.3">
      <c r="A462" s="34"/>
      <c r="B462" s="34"/>
      <c r="C462" s="34"/>
    </row>
    <row r="463" spans="1:3" x14ac:dyDescent="0.3">
      <c r="A463" s="34"/>
      <c r="B463" s="34"/>
      <c r="C463" s="34"/>
    </row>
    <row r="464" spans="1:3" x14ac:dyDescent="0.3">
      <c r="A464" s="34"/>
      <c r="B464" s="34"/>
      <c r="C464" s="34"/>
    </row>
    <row r="465" spans="1:3" x14ac:dyDescent="0.3">
      <c r="A465" s="34"/>
      <c r="B465" s="34"/>
      <c r="C465" s="34"/>
    </row>
    <row r="466" spans="1:3" x14ac:dyDescent="0.3">
      <c r="A466" s="34"/>
      <c r="B466" s="34"/>
      <c r="C466" s="34"/>
    </row>
    <row r="467" spans="1:3" x14ac:dyDescent="0.3">
      <c r="A467" s="34"/>
      <c r="B467" s="34"/>
      <c r="C467" s="34"/>
    </row>
    <row r="468" spans="1:3" x14ac:dyDescent="0.3">
      <c r="A468" s="34"/>
      <c r="B468" s="34"/>
      <c r="C468" s="34"/>
    </row>
    <row r="469" spans="1:3" x14ac:dyDescent="0.3">
      <c r="A469" s="34"/>
      <c r="B469" s="34"/>
      <c r="C469" s="34"/>
    </row>
    <row r="470" spans="1:3" x14ac:dyDescent="0.3">
      <c r="A470" s="34"/>
      <c r="B470" s="34"/>
      <c r="C470" s="34"/>
    </row>
    <row r="471" spans="1:3" x14ac:dyDescent="0.3">
      <c r="A471" s="34"/>
      <c r="B471" s="34"/>
      <c r="C471" s="34"/>
    </row>
    <row r="472" spans="1:3" x14ac:dyDescent="0.3">
      <c r="A472" s="34"/>
      <c r="B472" s="34"/>
      <c r="C472" s="34"/>
    </row>
    <row r="473" spans="1:3" x14ac:dyDescent="0.3">
      <c r="A473" s="34"/>
      <c r="B473" s="34"/>
      <c r="C473" s="34"/>
    </row>
    <row r="474" spans="1:3" x14ac:dyDescent="0.3">
      <c r="A474" s="34"/>
      <c r="B474" s="34"/>
      <c r="C474" s="34"/>
    </row>
    <row r="475" spans="1:3" x14ac:dyDescent="0.3">
      <c r="A475" s="34"/>
      <c r="B475" s="34"/>
      <c r="C475" s="34"/>
    </row>
    <row r="476" spans="1:3" x14ac:dyDescent="0.3">
      <c r="A476" s="34"/>
      <c r="B476" s="34"/>
      <c r="C476" s="34"/>
    </row>
    <row r="477" spans="1:3" x14ac:dyDescent="0.3">
      <c r="A477" s="34"/>
      <c r="B477" s="34"/>
      <c r="C477" s="34"/>
    </row>
    <row r="478" spans="1:3" x14ac:dyDescent="0.3">
      <c r="A478" s="34"/>
      <c r="B478" s="34"/>
      <c r="C478" s="34"/>
    </row>
    <row r="479" spans="1:3" x14ac:dyDescent="0.3">
      <c r="A479" s="34"/>
      <c r="B479" s="34"/>
      <c r="C479" s="34"/>
    </row>
    <row r="480" spans="1:3" x14ac:dyDescent="0.3">
      <c r="A480" s="34"/>
      <c r="B480" s="34"/>
      <c r="C480" s="34"/>
    </row>
    <row r="481" spans="1:3" x14ac:dyDescent="0.3">
      <c r="A481" s="34"/>
      <c r="B481" s="34"/>
      <c r="C481" s="34"/>
    </row>
    <row r="482" spans="1:3" x14ac:dyDescent="0.3">
      <c r="A482" s="34"/>
      <c r="B482" s="34"/>
      <c r="C482" s="34"/>
    </row>
    <row r="483" spans="1:3" x14ac:dyDescent="0.3">
      <c r="A483" s="34"/>
      <c r="B483" s="34"/>
      <c r="C483" s="34"/>
    </row>
    <row r="484" spans="1:3" x14ac:dyDescent="0.3">
      <c r="A484" s="34"/>
      <c r="B484" s="34"/>
      <c r="C484" s="34"/>
    </row>
    <row r="485" spans="1:3" x14ac:dyDescent="0.3">
      <c r="A485" s="34"/>
      <c r="B485" s="34"/>
      <c r="C485" s="34"/>
    </row>
    <row r="486" spans="1:3" x14ac:dyDescent="0.3">
      <c r="A486" s="34"/>
      <c r="B486" s="34"/>
      <c r="C486" s="34"/>
    </row>
    <row r="487" spans="1:3" x14ac:dyDescent="0.3">
      <c r="A487" s="34"/>
      <c r="B487" s="34"/>
      <c r="C487" s="34"/>
    </row>
    <row r="488" spans="1:3" x14ac:dyDescent="0.3">
      <c r="A488" s="34"/>
      <c r="B488" s="34"/>
      <c r="C488" s="34"/>
    </row>
    <row r="489" spans="1:3" x14ac:dyDescent="0.3">
      <c r="A489" s="34"/>
      <c r="B489" s="34"/>
      <c r="C489" s="34"/>
    </row>
    <row r="490" spans="1:3" x14ac:dyDescent="0.3">
      <c r="A490" s="34"/>
      <c r="B490" s="34"/>
      <c r="C490" s="34"/>
    </row>
    <row r="491" spans="1:3" x14ac:dyDescent="0.3">
      <c r="A491" s="34"/>
      <c r="B491" s="34"/>
      <c r="C491" s="34"/>
    </row>
    <row r="492" spans="1:3" x14ac:dyDescent="0.3">
      <c r="A492" s="34"/>
      <c r="B492" s="34"/>
      <c r="C492" s="34"/>
    </row>
    <row r="493" spans="1:3" x14ac:dyDescent="0.3">
      <c r="A493" s="34"/>
      <c r="B493" s="34"/>
      <c r="C493" s="34"/>
    </row>
    <row r="494" spans="1:3" x14ac:dyDescent="0.3">
      <c r="A494" s="34"/>
      <c r="B494" s="34"/>
      <c r="C494" s="34"/>
    </row>
    <row r="495" spans="1:3" x14ac:dyDescent="0.3">
      <c r="A495" s="34"/>
      <c r="B495" s="34"/>
      <c r="C495" s="34"/>
    </row>
    <row r="496" spans="1:3" x14ac:dyDescent="0.3">
      <c r="A496" s="34"/>
      <c r="B496" s="34"/>
      <c r="C496" s="34"/>
    </row>
    <row r="497" spans="1:3" x14ac:dyDescent="0.3">
      <c r="A497" s="34"/>
      <c r="B497" s="34"/>
      <c r="C497" s="34"/>
    </row>
    <row r="498" spans="1:3" x14ac:dyDescent="0.3">
      <c r="A498" s="34"/>
      <c r="B498" s="34"/>
      <c r="C498" s="34"/>
    </row>
    <row r="499" spans="1:3" x14ac:dyDescent="0.3">
      <c r="A499" s="34"/>
      <c r="B499" s="34"/>
      <c r="C499" s="34"/>
    </row>
    <row r="500" spans="1:3" x14ac:dyDescent="0.3">
      <c r="A500" s="34"/>
      <c r="B500" s="34"/>
      <c r="C500" s="34"/>
    </row>
    <row r="501" spans="1:3" x14ac:dyDescent="0.3">
      <c r="A501" s="34"/>
      <c r="B501" s="34"/>
      <c r="C501" s="34"/>
    </row>
    <row r="502" spans="1:3" x14ac:dyDescent="0.3">
      <c r="A502" s="34"/>
      <c r="B502" s="34"/>
      <c r="C502" s="34"/>
    </row>
    <row r="503" spans="1:3" x14ac:dyDescent="0.3">
      <c r="A503" s="34"/>
      <c r="B503" s="34"/>
      <c r="C503" s="34"/>
    </row>
    <row r="504" spans="1:3" x14ac:dyDescent="0.3">
      <c r="A504" s="34"/>
      <c r="B504" s="34"/>
      <c r="C504" s="34"/>
    </row>
    <row r="505" spans="1:3" x14ac:dyDescent="0.3">
      <c r="A505" s="34"/>
      <c r="B505" s="34"/>
      <c r="C505" s="34"/>
    </row>
    <row r="506" spans="1:3" x14ac:dyDescent="0.3">
      <c r="A506" s="34"/>
      <c r="B506" s="34"/>
      <c r="C506" s="34"/>
    </row>
    <row r="507" spans="1:3" x14ac:dyDescent="0.3">
      <c r="A507" s="34"/>
      <c r="B507" s="34"/>
      <c r="C507" s="34"/>
    </row>
    <row r="508" spans="1:3" x14ac:dyDescent="0.3">
      <c r="A508" s="34"/>
      <c r="B508" s="34"/>
      <c r="C508" s="34"/>
    </row>
    <row r="509" spans="1:3" x14ac:dyDescent="0.3">
      <c r="A509" s="34"/>
      <c r="B509" s="34"/>
      <c r="C509" s="34"/>
    </row>
    <row r="510" spans="1:3" x14ac:dyDescent="0.3">
      <c r="A510" s="34"/>
      <c r="B510" s="34"/>
      <c r="C510" s="34"/>
    </row>
    <row r="511" spans="1:3" x14ac:dyDescent="0.3">
      <c r="A511" s="34"/>
      <c r="B511" s="34"/>
      <c r="C511" s="34"/>
    </row>
    <row r="512" spans="1:3" x14ac:dyDescent="0.3">
      <c r="A512" s="34"/>
      <c r="B512" s="34"/>
      <c r="C512" s="34"/>
    </row>
    <row r="513" spans="1:3" x14ac:dyDescent="0.3">
      <c r="A513" s="34"/>
      <c r="B513" s="34"/>
      <c r="C513" s="34"/>
    </row>
    <row r="514" spans="1:3" x14ac:dyDescent="0.3">
      <c r="A514" s="34"/>
      <c r="B514" s="34"/>
      <c r="C514" s="34"/>
    </row>
    <row r="515" spans="1:3" x14ac:dyDescent="0.3">
      <c r="A515" s="34"/>
      <c r="B515" s="34"/>
      <c r="C515" s="34"/>
    </row>
    <row r="516" spans="1:3" x14ac:dyDescent="0.3">
      <c r="A516" s="34"/>
      <c r="B516" s="34"/>
      <c r="C516" s="34"/>
    </row>
    <row r="517" spans="1:3" x14ac:dyDescent="0.3">
      <c r="A517" s="34"/>
      <c r="B517" s="34"/>
      <c r="C517" s="34"/>
    </row>
    <row r="518" spans="1:3" x14ac:dyDescent="0.3">
      <c r="A518" s="34"/>
      <c r="B518" s="34"/>
      <c r="C518" s="34"/>
    </row>
    <row r="519" spans="1:3" x14ac:dyDescent="0.3">
      <c r="A519" s="34"/>
      <c r="B519" s="34"/>
      <c r="C519" s="34"/>
    </row>
    <row r="520" spans="1:3" x14ac:dyDescent="0.3">
      <c r="A520" s="34"/>
      <c r="B520" s="34"/>
      <c r="C520" s="34"/>
    </row>
    <row r="521" spans="1:3" x14ac:dyDescent="0.3">
      <c r="A521" s="34"/>
      <c r="B521" s="34"/>
      <c r="C521" s="34"/>
    </row>
    <row r="522" spans="1:3" x14ac:dyDescent="0.3">
      <c r="A522" s="34"/>
      <c r="B522" s="34"/>
      <c r="C522" s="34"/>
    </row>
    <row r="523" spans="1:3" x14ac:dyDescent="0.3">
      <c r="A523" s="34"/>
      <c r="B523" s="34"/>
      <c r="C523" s="34"/>
    </row>
    <row r="524" spans="1:3" x14ac:dyDescent="0.3">
      <c r="A524" s="34"/>
      <c r="B524" s="34"/>
      <c r="C524" s="34"/>
    </row>
    <row r="525" spans="1:3" x14ac:dyDescent="0.3">
      <c r="A525" s="34"/>
      <c r="B525" s="34"/>
      <c r="C525" s="34"/>
    </row>
    <row r="526" spans="1:3" x14ac:dyDescent="0.3">
      <c r="A526" s="34"/>
      <c r="B526" s="34"/>
      <c r="C526" s="34"/>
    </row>
    <row r="527" spans="1:3" x14ac:dyDescent="0.3">
      <c r="A527" s="34"/>
      <c r="B527" s="34"/>
      <c r="C527" s="34"/>
    </row>
    <row r="528" spans="1:3" x14ac:dyDescent="0.3">
      <c r="A528" s="34"/>
      <c r="B528" s="34"/>
      <c r="C528" s="34"/>
    </row>
    <row r="529" spans="1:3" x14ac:dyDescent="0.3">
      <c r="A529" s="34"/>
      <c r="B529" s="34"/>
      <c r="C529" s="34"/>
    </row>
    <row r="530" spans="1:3" x14ac:dyDescent="0.3">
      <c r="A530" s="34"/>
      <c r="B530" s="34"/>
      <c r="C530" s="34"/>
    </row>
    <row r="531" spans="1:3" x14ac:dyDescent="0.3">
      <c r="A531" s="34"/>
      <c r="B531" s="34"/>
      <c r="C531" s="34"/>
    </row>
    <row r="532" spans="1:3" x14ac:dyDescent="0.3">
      <c r="A532" s="34"/>
      <c r="B532" s="34"/>
      <c r="C532" s="34"/>
    </row>
    <row r="533" spans="1:3" x14ac:dyDescent="0.3">
      <c r="A533" s="34"/>
      <c r="B533" s="34"/>
      <c r="C533" s="34"/>
    </row>
    <row r="534" spans="1:3" x14ac:dyDescent="0.3">
      <c r="A534" s="34"/>
      <c r="B534" s="34"/>
      <c r="C534" s="34"/>
    </row>
    <row r="535" spans="1:3" x14ac:dyDescent="0.3">
      <c r="A535" s="34"/>
      <c r="B535" s="34"/>
      <c r="C535" s="34"/>
    </row>
    <row r="536" spans="1:3" x14ac:dyDescent="0.3">
      <c r="A536" s="34"/>
      <c r="B536" s="34"/>
      <c r="C536" s="34"/>
    </row>
    <row r="537" spans="1:3" x14ac:dyDescent="0.3">
      <c r="A537" s="34"/>
      <c r="B537" s="34"/>
      <c r="C537" s="34"/>
    </row>
    <row r="538" spans="1:3" x14ac:dyDescent="0.3">
      <c r="A538" s="34"/>
      <c r="B538" s="34"/>
      <c r="C538" s="34"/>
    </row>
    <row r="539" spans="1:3" x14ac:dyDescent="0.3">
      <c r="A539" s="34"/>
      <c r="B539" s="34"/>
      <c r="C539" s="34"/>
    </row>
    <row r="540" spans="1:3" x14ac:dyDescent="0.3">
      <c r="A540" s="34"/>
      <c r="B540" s="34"/>
      <c r="C540" s="34"/>
    </row>
    <row r="541" spans="1:3" x14ac:dyDescent="0.3">
      <c r="A541" s="34"/>
      <c r="B541" s="34"/>
      <c r="C541" s="34"/>
    </row>
    <row r="542" spans="1:3" x14ac:dyDescent="0.3">
      <c r="A542" s="34"/>
      <c r="B542" s="34"/>
      <c r="C542" s="34"/>
    </row>
    <row r="543" spans="1:3" x14ac:dyDescent="0.3">
      <c r="A543" s="34"/>
      <c r="B543" s="34"/>
      <c r="C543" s="34"/>
    </row>
    <row r="544" spans="1:3" x14ac:dyDescent="0.3">
      <c r="A544" s="34"/>
      <c r="B544" s="34"/>
      <c r="C544" s="34"/>
    </row>
    <row r="545" spans="1:3" x14ac:dyDescent="0.3">
      <c r="A545" s="34"/>
      <c r="B545" s="34"/>
      <c r="C545" s="34"/>
    </row>
    <row r="546" spans="1:3" x14ac:dyDescent="0.3">
      <c r="A546" s="34"/>
      <c r="B546" s="34"/>
      <c r="C546" s="34"/>
    </row>
    <row r="547" spans="1:3" x14ac:dyDescent="0.3">
      <c r="A547" s="34"/>
      <c r="B547" s="34"/>
      <c r="C547" s="34"/>
    </row>
    <row r="548" spans="1:3" x14ac:dyDescent="0.3">
      <c r="A548" s="34"/>
      <c r="B548" s="34"/>
      <c r="C548" s="34"/>
    </row>
    <row r="549" spans="1:3" x14ac:dyDescent="0.3">
      <c r="A549" s="34"/>
      <c r="B549" s="34"/>
      <c r="C549" s="34"/>
    </row>
    <row r="550" spans="1:3" x14ac:dyDescent="0.3">
      <c r="A550" s="34"/>
      <c r="B550" s="34"/>
      <c r="C550" s="34"/>
    </row>
    <row r="551" spans="1:3" x14ac:dyDescent="0.3">
      <c r="A551" s="34"/>
      <c r="B551" s="34"/>
      <c r="C551" s="34"/>
    </row>
    <row r="552" spans="1:3" x14ac:dyDescent="0.3">
      <c r="A552" s="34"/>
      <c r="B552" s="34"/>
      <c r="C552" s="34"/>
    </row>
    <row r="553" spans="1:3" x14ac:dyDescent="0.3">
      <c r="A553" s="34"/>
      <c r="B553" s="34"/>
      <c r="C553" s="34"/>
    </row>
    <row r="554" spans="1:3" x14ac:dyDescent="0.3">
      <c r="A554" s="34"/>
      <c r="B554" s="34"/>
      <c r="C554" s="34"/>
    </row>
    <row r="555" spans="1:3" x14ac:dyDescent="0.3">
      <c r="A555" s="34"/>
      <c r="B555" s="34"/>
      <c r="C555" s="34"/>
    </row>
    <row r="556" spans="1:3" x14ac:dyDescent="0.3">
      <c r="A556" s="34"/>
      <c r="B556" s="34"/>
      <c r="C556" s="34"/>
    </row>
    <row r="557" spans="1:3" x14ac:dyDescent="0.3">
      <c r="A557" s="34"/>
      <c r="B557" s="34"/>
      <c r="C557" s="34"/>
    </row>
    <row r="558" spans="1:3" x14ac:dyDescent="0.3">
      <c r="A558" s="34"/>
      <c r="B558" s="34"/>
      <c r="C558" s="34"/>
    </row>
    <row r="559" spans="1:3" x14ac:dyDescent="0.3">
      <c r="A559" s="34"/>
      <c r="B559" s="34"/>
      <c r="C559" s="34"/>
    </row>
    <row r="560" spans="1:3" x14ac:dyDescent="0.3">
      <c r="A560" s="34"/>
      <c r="B560" s="34"/>
      <c r="C560" s="34"/>
    </row>
    <row r="561" spans="1:3" x14ac:dyDescent="0.3">
      <c r="A561" s="34"/>
      <c r="B561" s="34"/>
      <c r="C561" s="34"/>
    </row>
    <row r="562" spans="1:3" x14ac:dyDescent="0.3">
      <c r="A562" s="34"/>
      <c r="B562" s="34"/>
      <c r="C562" s="34"/>
    </row>
    <row r="563" spans="1:3" x14ac:dyDescent="0.3">
      <c r="A563" s="34"/>
      <c r="B563" s="34"/>
      <c r="C563" s="34"/>
    </row>
    <row r="564" spans="1:3" x14ac:dyDescent="0.3">
      <c r="A564" s="34"/>
      <c r="B564" s="34"/>
      <c r="C564" s="34"/>
    </row>
    <row r="565" spans="1:3" x14ac:dyDescent="0.3">
      <c r="A565" s="34"/>
      <c r="B565" s="34"/>
      <c r="C565" s="34"/>
    </row>
    <row r="566" spans="1:3" x14ac:dyDescent="0.3">
      <c r="A566" s="34"/>
      <c r="B566" s="34"/>
      <c r="C566" s="34"/>
    </row>
    <row r="567" spans="1:3" x14ac:dyDescent="0.3">
      <c r="A567" s="34"/>
      <c r="B567" s="34"/>
      <c r="C567" s="34"/>
    </row>
    <row r="568" spans="1:3" x14ac:dyDescent="0.3">
      <c r="A568" s="34"/>
      <c r="B568" s="34"/>
      <c r="C568" s="34"/>
    </row>
    <row r="569" spans="1:3" x14ac:dyDescent="0.3">
      <c r="A569" s="34"/>
      <c r="B569" s="34"/>
      <c r="C569" s="34"/>
    </row>
    <row r="570" spans="1:3" x14ac:dyDescent="0.3">
      <c r="A570" s="34"/>
      <c r="B570" s="34"/>
      <c r="C570" s="34"/>
    </row>
    <row r="571" spans="1:3" x14ac:dyDescent="0.3">
      <c r="A571" s="34"/>
      <c r="B571" s="34"/>
      <c r="C571" s="34"/>
    </row>
    <row r="572" spans="1:3" x14ac:dyDescent="0.3">
      <c r="A572" s="34"/>
      <c r="B572" s="34"/>
      <c r="C572" s="34"/>
    </row>
    <row r="573" spans="1:3" x14ac:dyDescent="0.3">
      <c r="A573" s="34"/>
      <c r="B573" s="34"/>
      <c r="C573" s="34"/>
    </row>
    <row r="574" spans="1:3" x14ac:dyDescent="0.3">
      <c r="A574" s="34"/>
      <c r="B574" s="34"/>
      <c r="C574" s="34"/>
    </row>
    <row r="575" spans="1:3" x14ac:dyDescent="0.3">
      <c r="A575" s="34"/>
      <c r="B575" s="34"/>
      <c r="C575" s="34"/>
    </row>
    <row r="576" spans="1:3" x14ac:dyDescent="0.3">
      <c r="A576" s="34"/>
      <c r="B576" s="34"/>
      <c r="C576" s="34"/>
    </row>
    <row r="577" spans="1:3" x14ac:dyDescent="0.3">
      <c r="A577" s="34"/>
      <c r="B577" s="34"/>
      <c r="C577" s="34"/>
    </row>
    <row r="578" spans="1:3" x14ac:dyDescent="0.3">
      <c r="A578" s="34"/>
      <c r="B578" s="34"/>
      <c r="C578" s="34"/>
    </row>
    <row r="579" spans="1:3" x14ac:dyDescent="0.3">
      <c r="A579" s="34"/>
      <c r="B579" s="34"/>
      <c r="C579" s="34"/>
    </row>
    <row r="580" spans="1:3" x14ac:dyDescent="0.3">
      <c r="A580" s="34"/>
      <c r="B580" s="34"/>
      <c r="C580" s="34"/>
    </row>
    <row r="581" spans="1:3" x14ac:dyDescent="0.3">
      <c r="A581" s="34"/>
      <c r="B581" s="34"/>
      <c r="C581" s="34"/>
    </row>
    <row r="582" spans="1:3" x14ac:dyDescent="0.3">
      <c r="A582" s="34"/>
      <c r="B582" s="34"/>
      <c r="C582" s="34"/>
    </row>
    <row r="583" spans="1:3" x14ac:dyDescent="0.3">
      <c r="A583" s="34"/>
      <c r="B583" s="34"/>
      <c r="C583" s="34"/>
    </row>
    <row r="584" spans="1:3" x14ac:dyDescent="0.3">
      <c r="A584" s="34"/>
      <c r="B584" s="34"/>
      <c r="C584" s="34"/>
    </row>
    <row r="585" spans="1:3" x14ac:dyDescent="0.3">
      <c r="A585" s="34"/>
      <c r="B585" s="34"/>
      <c r="C585" s="34"/>
    </row>
    <row r="586" spans="1:3" x14ac:dyDescent="0.3">
      <c r="A586" s="34"/>
      <c r="B586" s="34"/>
      <c r="C586" s="34"/>
    </row>
    <row r="587" spans="1:3" x14ac:dyDescent="0.3">
      <c r="A587" s="34"/>
      <c r="B587" s="34"/>
      <c r="C587" s="34"/>
    </row>
    <row r="588" spans="1:3" x14ac:dyDescent="0.3">
      <c r="A588" s="34"/>
      <c r="B588" s="34"/>
      <c r="C588" s="34"/>
    </row>
    <row r="589" spans="1:3" x14ac:dyDescent="0.3">
      <c r="A589" s="34"/>
      <c r="B589" s="34"/>
      <c r="C589" s="34"/>
    </row>
  </sheetData>
  <sheetProtection algorithmName="SHA-512" hashValue="WIMWERKbd3va3rGnU/9U0F6QRYagL9tRBgTa2XGrKc1KjUHGNUIWUWbnbyH8glppBfrj7H4qdmjgTR+9Hkvd0w==" saltValue="sWnCrAReJuj4d/ZnngjA/g=="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72"/>
  <sheetViews>
    <sheetView showRuler="0" view="pageLayout" topLeftCell="B1" zoomScale="70" zoomScaleNormal="80" zoomScaleSheetLayoutView="80" zoomScalePageLayoutView="70" workbookViewId="0">
      <selection activeCell="B1" sqref="B1:H1"/>
    </sheetView>
  </sheetViews>
  <sheetFormatPr defaultColWidth="9.140625" defaultRowHeight="12" x14ac:dyDescent="0.2"/>
  <cols>
    <col min="1" max="1" width="3.7109375" style="12" hidden="1" customWidth="1"/>
    <col min="2" max="2" width="4" style="12" customWidth="1"/>
    <col min="3" max="3" width="74" style="12" customWidth="1"/>
    <col min="4" max="4" width="16.5703125" style="12" customWidth="1"/>
    <col min="5" max="5" width="20" style="12" customWidth="1"/>
    <col min="6" max="6" width="20.5703125" style="12" customWidth="1"/>
    <col min="7" max="7" width="19.5703125" style="12" customWidth="1"/>
    <col min="8" max="8" width="20.28515625" style="12" customWidth="1"/>
    <col min="9" max="9" width="17.140625" style="12" customWidth="1"/>
    <col min="10" max="10" width="0.7109375" style="12" hidden="1" customWidth="1"/>
    <col min="11" max="11" width="18.85546875" style="12" customWidth="1"/>
    <col min="12" max="12" width="20.42578125" style="12" customWidth="1"/>
    <col min="13" max="13" width="18.7109375" style="12" customWidth="1"/>
    <col min="14" max="14" width="16.28515625" style="12" customWidth="1"/>
    <col min="15" max="15" width="9.42578125" style="12" hidden="1" customWidth="1"/>
    <col min="16" max="16" width="10.7109375" style="12" hidden="1" customWidth="1"/>
    <col min="17" max="17" width="12.140625" style="12" hidden="1" customWidth="1"/>
    <col min="18" max="18" width="17.5703125" style="12" customWidth="1"/>
    <col min="19" max="19" width="16.28515625" style="12" customWidth="1"/>
    <col min="20" max="20" width="9.140625" style="12" customWidth="1"/>
    <col min="21" max="16384" width="9.140625" style="12"/>
  </cols>
  <sheetData>
    <row r="1" spans="1:19" ht="15" customHeight="1" x14ac:dyDescent="0.2">
      <c r="B1" s="553" t="s">
        <v>50</v>
      </c>
      <c r="C1" s="553"/>
      <c r="D1" s="553"/>
      <c r="E1" s="553"/>
      <c r="F1" s="553"/>
      <c r="G1" s="553"/>
      <c r="H1" s="553"/>
      <c r="I1" s="19"/>
      <c r="J1" s="19"/>
      <c r="K1" s="5"/>
      <c r="L1" s="5"/>
      <c r="M1" s="552" t="s">
        <v>51</v>
      </c>
      <c r="N1" s="552"/>
      <c r="O1" s="393"/>
      <c r="P1" s="408"/>
      <c r="Q1" s="408"/>
      <c r="R1" s="113" t="str">
        <f>Protokół!V1</f>
        <v>A</v>
      </c>
    </row>
    <row r="2" spans="1:19" ht="12" customHeight="1" x14ac:dyDescent="0.2">
      <c r="B2" s="556" t="s">
        <v>49</v>
      </c>
      <c r="C2" s="556"/>
      <c r="D2" s="556" t="s">
        <v>49</v>
      </c>
      <c r="E2" s="556"/>
      <c r="F2" s="557" t="str">
        <f>Protokół!G8</f>
        <v>………………………………………
………………………...……………</v>
      </c>
      <c r="G2" s="557"/>
      <c r="H2" s="557"/>
      <c r="I2" s="557"/>
      <c r="J2" s="261"/>
      <c r="K2" s="20"/>
      <c r="L2" s="20"/>
    </row>
    <row r="3" spans="1:19" ht="7.5" customHeight="1" thickBot="1" x14ac:dyDescent="0.25">
      <c r="B3" s="56"/>
      <c r="C3" s="56"/>
      <c r="D3" s="56"/>
      <c r="E3" s="56"/>
      <c r="F3" s="56"/>
      <c r="G3" s="56"/>
      <c r="H3" s="56"/>
      <c r="I3" s="56"/>
      <c r="J3" s="56"/>
      <c r="K3" s="56"/>
      <c r="L3" s="56"/>
    </row>
    <row r="4" spans="1:19" ht="93" customHeight="1" x14ac:dyDescent="0.2">
      <c r="B4" s="129" t="s">
        <v>23</v>
      </c>
      <c r="C4" s="130" t="s">
        <v>26</v>
      </c>
      <c r="D4" s="120" t="s">
        <v>487</v>
      </c>
      <c r="E4" s="120" t="s">
        <v>489</v>
      </c>
      <c r="F4" s="120" t="s">
        <v>490</v>
      </c>
      <c r="G4" s="120" t="s">
        <v>491</v>
      </c>
      <c r="H4" s="120" t="s">
        <v>492</v>
      </c>
      <c r="I4" s="120" t="s">
        <v>72</v>
      </c>
      <c r="J4" s="260"/>
      <c r="K4" s="120" t="s">
        <v>567</v>
      </c>
      <c r="L4" s="120" t="s">
        <v>515</v>
      </c>
      <c r="M4" s="120" t="s">
        <v>488</v>
      </c>
      <c r="N4" s="120" t="s">
        <v>39</v>
      </c>
      <c r="O4" s="394"/>
      <c r="P4" s="409" t="s">
        <v>669</v>
      </c>
      <c r="Q4" s="409" t="s">
        <v>671</v>
      </c>
      <c r="R4" s="70" t="s">
        <v>40</v>
      </c>
      <c r="S4" s="213" t="s">
        <v>563</v>
      </c>
    </row>
    <row r="5" spans="1:19" x14ac:dyDescent="0.2">
      <c r="B5" s="131"/>
      <c r="C5" s="132"/>
      <c r="D5" s="133" t="s">
        <v>33</v>
      </c>
      <c r="E5" s="133" t="s">
        <v>34</v>
      </c>
      <c r="F5" s="133" t="s">
        <v>27</v>
      </c>
      <c r="G5" s="133" t="s">
        <v>28</v>
      </c>
      <c r="H5" s="133" t="s">
        <v>29</v>
      </c>
      <c r="I5" s="133" t="s">
        <v>30</v>
      </c>
      <c r="J5" s="133"/>
      <c r="K5" s="133" t="s">
        <v>14</v>
      </c>
      <c r="L5" s="133" t="s">
        <v>14</v>
      </c>
      <c r="M5" s="133" t="s">
        <v>14</v>
      </c>
      <c r="N5" s="133" t="s">
        <v>14</v>
      </c>
      <c r="O5" s="153"/>
      <c r="P5" s="153"/>
      <c r="Q5" s="153"/>
      <c r="R5" s="134" t="s">
        <v>14</v>
      </c>
      <c r="S5" s="214"/>
    </row>
    <row r="6" spans="1:19" x14ac:dyDescent="0.2">
      <c r="B6" s="135"/>
      <c r="C6" s="136" t="s">
        <v>141</v>
      </c>
      <c r="D6" s="137"/>
      <c r="E6" s="138"/>
      <c r="F6" s="138"/>
      <c r="G6" s="138"/>
      <c r="H6" s="139"/>
      <c r="I6" s="138"/>
      <c r="J6" s="140"/>
      <c r="K6" s="140"/>
      <c r="L6" s="133"/>
      <c r="M6" s="133"/>
      <c r="N6" s="138"/>
      <c r="O6" s="139"/>
      <c r="P6" s="139"/>
      <c r="Q6" s="139"/>
      <c r="R6" s="141"/>
      <c r="S6" s="215"/>
    </row>
    <row r="7" spans="1:19" x14ac:dyDescent="0.2">
      <c r="B7" s="142">
        <v>1</v>
      </c>
      <c r="C7" s="143">
        <v>2</v>
      </c>
      <c r="D7" s="144">
        <v>3</v>
      </c>
      <c r="E7" s="143">
        <v>4</v>
      </c>
      <c r="F7" s="143">
        <v>5</v>
      </c>
      <c r="G7" s="143" t="s">
        <v>31</v>
      </c>
      <c r="H7" s="108" t="s">
        <v>32</v>
      </c>
      <c r="I7" s="143">
        <v>8</v>
      </c>
      <c r="J7" s="268"/>
      <c r="K7" s="145" t="s">
        <v>493</v>
      </c>
      <c r="L7" s="121" t="s">
        <v>514</v>
      </c>
      <c r="M7" s="121" t="s">
        <v>494</v>
      </c>
      <c r="N7" s="143">
        <v>12</v>
      </c>
      <c r="O7" s="108"/>
      <c r="P7" s="108"/>
      <c r="Q7" s="108"/>
      <c r="R7" s="110">
        <v>13</v>
      </c>
      <c r="S7" s="216">
        <v>14</v>
      </c>
    </row>
    <row r="8" spans="1:19" s="38" customFormat="1" ht="14.25" x14ac:dyDescent="0.2">
      <c r="A8" s="38" t="str">
        <f t="shared" ref="A8:A46" si="0">C8&amp;region</f>
        <v>A</v>
      </c>
      <c r="B8" s="349">
        <v>1</v>
      </c>
      <c r="C8" s="350"/>
      <c r="D8" s="351"/>
      <c r="E8" s="351"/>
      <c r="F8" s="351"/>
      <c r="G8" s="352">
        <f>E8*F8</f>
        <v>0</v>
      </c>
      <c r="H8" s="352">
        <f>D8*G8</f>
        <v>0</v>
      </c>
      <c r="I8" s="353"/>
      <c r="J8" s="354" t="e">
        <f>AND(VLOOKUP(C8,'Dane średnie prod rośl.i zwierz'!$K$3:$W$185,6,0),('Prod. zwierzęca towar.'!$B$6&gt;0))</f>
        <v>#N/A</v>
      </c>
      <c r="K8" s="355"/>
      <c r="L8" s="356">
        <f t="shared" ref="L8:L46" si="1">H8*(100%-I8)</f>
        <v>0</v>
      </c>
      <c r="M8" s="356">
        <f t="shared" ref="M8:M46" si="2">H8-L8</f>
        <v>0</v>
      </c>
      <c r="N8" s="355"/>
      <c r="O8" s="356">
        <f>IF(I8&gt;=70%,VLOOKUP(A8,'Koszty nieponiesione'!$D$3:$E$622,2,0)*D8,0)</f>
        <v>0</v>
      </c>
      <c r="P8" s="356">
        <f>IF(I8&gt;=70%,D8,0)</f>
        <v>0</v>
      </c>
      <c r="Q8" s="356">
        <f>IF(OR(C8='Koszty nieponiesione'!$A$291,C8='Koszty nieponiesione'!$A$299,C8='Koszty nieponiesione'!$A$303,C8='Koszty nieponiesione'!$A$311,C8='Koszty nieponiesione'!$A$315,C8='Koszty nieponiesione'!$A$319,C8='Koszty nieponiesione'!$A$323,C8='Koszty nieponiesione'!$A$327), 'Prod. roślinna'!D8,0)</f>
        <v>0</v>
      </c>
      <c r="R8" s="357"/>
      <c r="S8" s="358">
        <f t="shared" ref="S8:S46" si="3">IF(I8&gt;0,D8,0)</f>
        <v>0</v>
      </c>
    </row>
    <row r="9" spans="1:19" s="38" customFormat="1" ht="14.25" x14ac:dyDescent="0.2">
      <c r="A9" s="38" t="str">
        <f t="shared" si="0"/>
        <v>A</v>
      </c>
      <c r="B9" s="349">
        <v>2</v>
      </c>
      <c r="C9" s="350"/>
      <c r="D9" s="351"/>
      <c r="E9" s="351"/>
      <c r="F9" s="351"/>
      <c r="G9" s="352">
        <f t="shared" ref="G9:G39" si="4">E9*F9</f>
        <v>0</v>
      </c>
      <c r="H9" s="352">
        <f t="shared" ref="H9:H46" si="5">D9*G9</f>
        <v>0</v>
      </c>
      <c r="I9" s="353"/>
      <c r="J9" s="354" t="e">
        <f>AND(VLOOKUP(C9,'Dane średnie prod rośl.i zwierz'!$K$3:$W$185,6,0),('Prod. zwierzęca towar.'!$B$6&gt;0))</f>
        <v>#N/A</v>
      </c>
      <c r="K9" s="355"/>
      <c r="L9" s="356">
        <f t="shared" si="1"/>
        <v>0</v>
      </c>
      <c r="M9" s="356">
        <f t="shared" si="2"/>
        <v>0</v>
      </c>
      <c r="N9" s="355"/>
      <c r="O9" s="356">
        <f>IF(I9&gt;=70%,VLOOKUP(A9,'Koszty nieponiesione'!$D$3:$E$622,2,0)*D9,0)</f>
        <v>0</v>
      </c>
      <c r="P9" s="356">
        <f t="shared" ref="P9:P46" si="6">IF(I9&gt;=70%,D9,0)</f>
        <v>0</v>
      </c>
      <c r="Q9" s="356">
        <f>IF(OR(C9='Koszty nieponiesione'!$A$291,C9='Koszty nieponiesione'!$A$299,C9='Koszty nieponiesione'!$A$303,C9='Koszty nieponiesione'!$A$311,C9='Koszty nieponiesione'!$A$315,C9='Koszty nieponiesione'!$A$319,C9='Koszty nieponiesione'!$A$323,C9='Koszty nieponiesione'!$A$327), 'Prod. roślinna'!D9,0)</f>
        <v>0</v>
      </c>
      <c r="R9" s="357"/>
      <c r="S9" s="359">
        <f t="shared" si="3"/>
        <v>0</v>
      </c>
    </row>
    <row r="10" spans="1:19" s="38" customFormat="1" ht="14.25" x14ac:dyDescent="0.2">
      <c r="A10" s="38" t="str">
        <f t="shared" si="0"/>
        <v>A</v>
      </c>
      <c r="B10" s="360">
        <v>3</v>
      </c>
      <c r="C10" s="350"/>
      <c r="D10" s="351"/>
      <c r="E10" s="351"/>
      <c r="F10" s="351"/>
      <c r="G10" s="352">
        <f t="shared" si="4"/>
        <v>0</v>
      </c>
      <c r="H10" s="352">
        <f t="shared" si="5"/>
        <v>0</v>
      </c>
      <c r="I10" s="353"/>
      <c r="J10" s="354" t="e">
        <f>AND(VLOOKUP(C10,'Dane średnie prod rośl.i zwierz'!$K$3:$W$185,6,0),('Prod. zwierzęca towar.'!$B$6&gt;0))</f>
        <v>#N/A</v>
      </c>
      <c r="K10" s="355"/>
      <c r="L10" s="356">
        <f t="shared" si="1"/>
        <v>0</v>
      </c>
      <c r="M10" s="356">
        <f t="shared" si="2"/>
        <v>0</v>
      </c>
      <c r="N10" s="355"/>
      <c r="O10" s="356">
        <f>IF(I10&gt;=70%,VLOOKUP(A10,'Koszty nieponiesione'!$D$3:$E$622,2,0)*D10,0)</f>
        <v>0</v>
      </c>
      <c r="P10" s="356">
        <f t="shared" si="6"/>
        <v>0</v>
      </c>
      <c r="Q10" s="356">
        <f>IF(OR(C10='Koszty nieponiesione'!$A$291,C10='Koszty nieponiesione'!$A$299,C10='Koszty nieponiesione'!$A$303,C10='Koszty nieponiesione'!$A$311,C10='Koszty nieponiesione'!$A$315,C10='Koszty nieponiesione'!$A$319,C10='Koszty nieponiesione'!$A$323,C10='Koszty nieponiesione'!$A$327), 'Prod. roślinna'!D10,0)</f>
        <v>0</v>
      </c>
      <c r="R10" s="357"/>
      <c r="S10" s="359">
        <f t="shared" si="3"/>
        <v>0</v>
      </c>
    </row>
    <row r="11" spans="1:19" s="38" customFormat="1" ht="14.25" x14ac:dyDescent="0.2">
      <c r="A11" s="38" t="str">
        <f t="shared" si="0"/>
        <v>A</v>
      </c>
      <c r="B11" s="360">
        <v>4</v>
      </c>
      <c r="C11" s="350"/>
      <c r="D11" s="351"/>
      <c r="E11" s="351"/>
      <c r="F11" s="351"/>
      <c r="G11" s="352">
        <f t="shared" si="4"/>
        <v>0</v>
      </c>
      <c r="H11" s="352">
        <f t="shared" si="5"/>
        <v>0</v>
      </c>
      <c r="I11" s="353"/>
      <c r="J11" s="354" t="e">
        <f>AND(VLOOKUP(C11,'Dane średnie prod rośl.i zwierz'!$K$3:$W$185,6,0),('Prod. zwierzęca towar.'!$B$6&gt;0))</f>
        <v>#N/A</v>
      </c>
      <c r="K11" s="355"/>
      <c r="L11" s="356">
        <f t="shared" si="1"/>
        <v>0</v>
      </c>
      <c r="M11" s="356">
        <f t="shared" si="2"/>
        <v>0</v>
      </c>
      <c r="N11" s="355"/>
      <c r="O11" s="356">
        <f>IF(I11&gt;=70%,VLOOKUP(A11,'Koszty nieponiesione'!$D$3:$E$622,2,0)*D11,0)</f>
        <v>0</v>
      </c>
      <c r="P11" s="356">
        <f t="shared" si="6"/>
        <v>0</v>
      </c>
      <c r="Q11" s="356">
        <f>IF(OR(C11='Koszty nieponiesione'!$A$291,C11='Koszty nieponiesione'!$A$299,C11='Koszty nieponiesione'!$A$303,C11='Koszty nieponiesione'!$A$311,C11='Koszty nieponiesione'!$A$315,C11='Koszty nieponiesione'!$A$319,C11='Koszty nieponiesione'!$A$323,C11='Koszty nieponiesione'!$A$327), 'Prod. roślinna'!D11,0)</f>
        <v>0</v>
      </c>
      <c r="R11" s="357"/>
      <c r="S11" s="359">
        <f t="shared" si="3"/>
        <v>0</v>
      </c>
    </row>
    <row r="12" spans="1:19" s="38" customFormat="1" ht="14.25" x14ac:dyDescent="0.2">
      <c r="A12" s="38" t="str">
        <f t="shared" si="0"/>
        <v>A</v>
      </c>
      <c r="B12" s="360">
        <v>5</v>
      </c>
      <c r="C12" s="350"/>
      <c r="D12" s="351"/>
      <c r="E12" s="351"/>
      <c r="F12" s="351"/>
      <c r="G12" s="352">
        <f t="shared" si="4"/>
        <v>0</v>
      </c>
      <c r="H12" s="352">
        <f t="shared" si="5"/>
        <v>0</v>
      </c>
      <c r="I12" s="353"/>
      <c r="J12" s="354" t="e">
        <f>AND(VLOOKUP(C12,'Dane średnie prod rośl.i zwierz'!$K$3:$W$185,6,0),('Prod. zwierzęca towar.'!$B$6&gt;0))</f>
        <v>#N/A</v>
      </c>
      <c r="K12" s="355"/>
      <c r="L12" s="356">
        <f t="shared" si="1"/>
        <v>0</v>
      </c>
      <c r="M12" s="356">
        <f t="shared" si="2"/>
        <v>0</v>
      </c>
      <c r="N12" s="355"/>
      <c r="O12" s="356">
        <f>IF(I12&gt;=70%,VLOOKUP(A12,'Koszty nieponiesione'!$D$3:$E$622,2,0)*D12,0)</f>
        <v>0</v>
      </c>
      <c r="P12" s="356">
        <f t="shared" si="6"/>
        <v>0</v>
      </c>
      <c r="Q12" s="356">
        <f>IF(OR(C12='Koszty nieponiesione'!$A$291,C12='Koszty nieponiesione'!$A$299,C12='Koszty nieponiesione'!$A$303,C12='Koszty nieponiesione'!$A$311,C12='Koszty nieponiesione'!$A$315,C12='Koszty nieponiesione'!$A$319,C12='Koszty nieponiesione'!$A$323,C12='Koszty nieponiesione'!$A$327), 'Prod. roślinna'!D12,0)</f>
        <v>0</v>
      </c>
      <c r="R12" s="357"/>
      <c r="S12" s="359">
        <f t="shared" si="3"/>
        <v>0</v>
      </c>
    </row>
    <row r="13" spans="1:19" s="38" customFormat="1" ht="14.25" x14ac:dyDescent="0.2">
      <c r="A13" s="38" t="str">
        <f t="shared" si="0"/>
        <v>A</v>
      </c>
      <c r="B13" s="360">
        <v>6</v>
      </c>
      <c r="C13" s="350"/>
      <c r="D13" s="351"/>
      <c r="E13" s="351"/>
      <c r="F13" s="351"/>
      <c r="G13" s="352">
        <f t="shared" si="4"/>
        <v>0</v>
      </c>
      <c r="H13" s="352">
        <f t="shared" si="5"/>
        <v>0</v>
      </c>
      <c r="I13" s="353"/>
      <c r="J13" s="354" t="e">
        <f>AND(VLOOKUP(C13,'Dane średnie prod rośl.i zwierz'!$K$3:$W$185,6,0),('Prod. zwierzęca towar.'!$B$6&gt;0))</f>
        <v>#N/A</v>
      </c>
      <c r="K13" s="355"/>
      <c r="L13" s="356">
        <f t="shared" si="1"/>
        <v>0</v>
      </c>
      <c r="M13" s="356">
        <f t="shared" si="2"/>
        <v>0</v>
      </c>
      <c r="N13" s="355"/>
      <c r="O13" s="356">
        <f>IF(I13&gt;=70%,VLOOKUP(A13,'Koszty nieponiesione'!$D$3:$E$622,2,0)*D13,0)</f>
        <v>0</v>
      </c>
      <c r="P13" s="356">
        <f t="shared" si="6"/>
        <v>0</v>
      </c>
      <c r="Q13" s="356">
        <f>IF(OR(C13='Koszty nieponiesione'!$A$291,C13='Koszty nieponiesione'!$A$299,C13='Koszty nieponiesione'!$A$303,C13='Koszty nieponiesione'!$A$311,C13='Koszty nieponiesione'!$A$315,C13='Koszty nieponiesione'!$A$319,C13='Koszty nieponiesione'!$A$323,C13='Koszty nieponiesione'!$A$327), 'Prod. roślinna'!D13,0)</f>
        <v>0</v>
      </c>
      <c r="R13" s="357"/>
      <c r="S13" s="359">
        <f t="shared" si="3"/>
        <v>0</v>
      </c>
    </row>
    <row r="14" spans="1:19" s="38" customFormat="1" ht="14.25" x14ac:dyDescent="0.2">
      <c r="A14" s="38" t="str">
        <f t="shared" si="0"/>
        <v>A</v>
      </c>
      <c r="B14" s="361">
        <v>7</v>
      </c>
      <c r="C14" s="350"/>
      <c r="D14" s="351"/>
      <c r="E14" s="351"/>
      <c r="F14" s="351"/>
      <c r="G14" s="352">
        <f t="shared" si="4"/>
        <v>0</v>
      </c>
      <c r="H14" s="352">
        <f t="shared" si="5"/>
        <v>0</v>
      </c>
      <c r="I14" s="353"/>
      <c r="J14" s="354" t="e">
        <f>AND(VLOOKUP(C14,'Dane średnie prod rośl.i zwierz'!$K$3:$W$185,6,0),('Prod. zwierzęca towar.'!$B$6&gt;0))</f>
        <v>#N/A</v>
      </c>
      <c r="K14" s="355"/>
      <c r="L14" s="356">
        <f t="shared" si="1"/>
        <v>0</v>
      </c>
      <c r="M14" s="356">
        <f t="shared" si="2"/>
        <v>0</v>
      </c>
      <c r="N14" s="355"/>
      <c r="O14" s="356">
        <f>IF(I14&gt;=70%,VLOOKUP(A14,'Koszty nieponiesione'!$D$3:$E$622,2,0)*D14,0)</f>
        <v>0</v>
      </c>
      <c r="P14" s="356">
        <f t="shared" si="6"/>
        <v>0</v>
      </c>
      <c r="Q14" s="356">
        <f>IF(OR(C14='Koszty nieponiesione'!$A$291,C14='Koszty nieponiesione'!$A$299,C14='Koszty nieponiesione'!$A$303,C14='Koszty nieponiesione'!$A$311,C14='Koszty nieponiesione'!$A$315,C14='Koszty nieponiesione'!$A$319,C14='Koszty nieponiesione'!$A$323,C14='Koszty nieponiesione'!$A$327), 'Prod. roślinna'!D14,0)</f>
        <v>0</v>
      </c>
      <c r="R14" s="357"/>
      <c r="S14" s="359">
        <f t="shared" si="3"/>
        <v>0</v>
      </c>
    </row>
    <row r="15" spans="1:19" s="38" customFormat="1" ht="14.25" x14ac:dyDescent="0.2">
      <c r="A15" s="38" t="str">
        <f t="shared" si="0"/>
        <v>A</v>
      </c>
      <c r="B15" s="362">
        <v>8</v>
      </c>
      <c r="C15" s="350"/>
      <c r="D15" s="351"/>
      <c r="E15" s="351"/>
      <c r="F15" s="351"/>
      <c r="G15" s="352">
        <f t="shared" si="4"/>
        <v>0</v>
      </c>
      <c r="H15" s="352">
        <f t="shared" si="5"/>
        <v>0</v>
      </c>
      <c r="I15" s="353"/>
      <c r="J15" s="354" t="e">
        <f>AND(VLOOKUP(C15,'Dane średnie prod rośl.i zwierz'!$K$3:$W$185,6,0),('Prod. zwierzęca towar.'!$B$6&gt;0))</f>
        <v>#N/A</v>
      </c>
      <c r="K15" s="355"/>
      <c r="L15" s="356">
        <f t="shared" si="1"/>
        <v>0</v>
      </c>
      <c r="M15" s="356">
        <f t="shared" si="2"/>
        <v>0</v>
      </c>
      <c r="N15" s="355"/>
      <c r="O15" s="356">
        <f>IF(I15&gt;=70%,VLOOKUP(A15,'Koszty nieponiesione'!$D$3:$E$622,2,0)*D15,0)</f>
        <v>0</v>
      </c>
      <c r="P15" s="356">
        <f t="shared" si="6"/>
        <v>0</v>
      </c>
      <c r="Q15" s="356">
        <f>IF(OR(C15='Koszty nieponiesione'!$A$291,C15='Koszty nieponiesione'!$A$299,C15='Koszty nieponiesione'!$A$303,C15='Koszty nieponiesione'!$A$311,C15='Koszty nieponiesione'!$A$315,C15='Koszty nieponiesione'!$A$319,C15='Koszty nieponiesione'!$A$323,C15='Koszty nieponiesione'!$A$327), 'Prod. roślinna'!D15,0)</f>
        <v>0</v>
      </c>
      <c r="R15" s="357"/>
      <c r="S15" s="359">
        <f t="shared" si="3"/>
        <v>0</v>
      </c>
    </row>
    <row r="16" spans="1:19" s="38" customFormat="1" ht="14.25" x14ac:dyDescent="0.2">
      <c r="A16" s="38" t="str">
        <f t="shared" si="0"/>
        <v>A</v>
      </c>
      <c r="B16" s="362">
        <v>9</v>
      </c>
      <c r="C16" s="350"/>
      <c r="D16" s="351"/>
      <c r="E16" s="351"/>
      <c r="F16" s="351"/>
      <c r="G16" s="352">
        <f t="shared" si="4"/>
        <v>0</v>
      </c>
      <c r="H16" s="352">
        <f t="shared" si="5"/>
        <v>0</v>
      </c>
      <c r="I16" s="353"/>
      <c r="J16" s="354" t="e">
        <f>AND(VLOOKUP(C16,'Dane średnie prod rośl.i zwierz'!$K$3:$W$185,6,0),('Prod. zwierzęca towar.'!$B$6&gt;0))</f>
        <v>#N/A</v>
      </c>
      <c r="K16" s="355"/>
      <c r="L16" s="356">
        <f t="shared" si="1"/>
        <v>0</v>
      </c>
      <c r="M16" s="356">
        <f t="shared" si="2"/>
        <v>0</v>
      </c>
      <c r="N16" s="355"/>
      <c r="O16" s="356">
        <f>IF(I16&gt;=70%,VLOOKUP(A16,'Koszty nieponiesione'!$D$3:$E$622,2,0)*D16,0)</f>
        <v>0</v>
      </c>
      <c r="P16" s="356">
        <f t="shared" si="6"/>
        <v>0</v>
      </c>
      <c r="Q16" s="356">
        <f>IF(OR(C16='Koszty nieponiesione'!$A$291,C16='Koszty nieponiesione'!$A$299,C16='Koszty nieponiesione'!$A$303,C16='Koszty nieponiesione'!$A$311,C16='Koszty nieponiesione'!$A$315,C16='Koszty nieponiesione'!$A$319,C16='Koszty nieponiesione'!$A$323,C16='Koszty nieponiesione'!$A$327), 'Prod. roślinna'!D16,0)</f>
        <v>0</v>
      </c>
      <c r="R16" s="357"/>
      <c r="S16" s="359">
        <f t="shared" si="3"/>
        <v>0</v>
      </c>
    </row>
    <row r="17" spans="1:19" s="38" customFormat="1" ht="14.25" x14ac:dyDescent="0.2">
      <c r="A17" s="38" t="str">
        <f t="shared" si="0"/>
        <v>A</v>
      </c>
      <c r="B17" s="363">
        <v>10</v>
      </c>
      <c r="C17" s="350"/>
      <c r="D17" s="351"/>
      <c r="E17" s="351"/>
      <c r="F17" s="351"/>
      <c r="G17" s="352">
        <f t="shared" si="4"/>
        <v>0</v>
      </c>
      <c r="H17" s="352">
        <f t="shared" si="5"/>
        <v>0</v>
      </c>
      <c r="I17" s="353"/>
      <c r="J17" s="354" t="e">
        <f>AND(VLOOKUP(C17,'Dane średnie prod rośl.i zwierz'!$K$3:$W$185,6,0),('Prod. zwierzęca towar.'!$B$6&gt;0))</f>
        <v>#N/A</v>
      </c>
      <c r="K17" s="355"/>
      <c r="L17" s="356">
        <f t="shared" si="1"/>
        <v>0</v>
      </c>
      <c r="M17" s="356">
        <f t="shared" si="2"/>
        <v>0</v>
      </c>
      <c r="N17" s="355"/>
      <c r="O17" s="356">
        <f>IF(I17&gt;=70%,VLOOKUP(A17,'Koszty nieponiesione'!$D$3:$E$622,2,0)*D17,0)</f>
        <v>0</v>
      </c>
      <c r="P17" s="356">
        <f t="shared" si="6"/>
        <v>0</v>
      </c>
      <c r="Q17" s="356">
        <f>IF(OR(C17='Koszty nieponiesione'!$A$291,C17='Koszty nieponiesione'!$A$299,C17='Koszty nieponiesione'!$A$303,C17='Koszty nieponiesione'!$A$311,C17='Koszty nieponiesione'!$A$315,C17='Koszty nieponiesione'!$A$319,C17='Koszty nieponiesione'!$A$323,C17='Koszty nieponiesione'!$A$327), 'Prod. roślinna'!D17,0)</f>
        <v>0</v>
      </c>
      <c r="R17" s="357"/>
      <c r="S17" s="359">
        <f t="shared" si="3"/>
        <v>0</v>
      </c>
    </row>
    <row r="18" spans="1:19" s="38" customFormat="1" ht="14.25" x14ac:dyDescent="0.2">
      <c r="A18" s="38" t="str">
        <f t="shared" si="0"/>
        <v>A</v>
      </c>
      <c r="B18" s="363">
        <v>11</v>
      </c>
      <c r="C18" s="350"/>
      <c r="D18" s="351"/>
      <c r="E18" s="351"/>
      <c r="F18" s="351"/>
      <c r="G18" s="352">
        <f t="shared" si="4"/>
        <v>0</v>
      </c>
      <c r="H18" s="352">
        <f t="shared" si="5"/>
        <v>0</v>
      </c>
      <c r="I18" s="353"/>
      <c r="J18" s="354" t="e">
        <f>AND(VLOOKUP(C18,'Dane średnie prod rośl.i zwierz'!$K$3:$W$185,6,0),('Prod. zwierzęca towar.'!$B$6&gt;0))</f>
        <v>#N/A</v>
      </c>
      <c r="K18" s="355"/>
      <c r="L18" s="356">
        <f t="shared" si="1"/>
        <v>0</v>
      </c>
      <c r="M18" s="356">
        <f t="shared" si="2"/>
        <v>0</v>
      </c>
      <c r="N18" s="355"/>
      <c r="O18" s="356">
        <f>IF(I18&gt;=70%,VLOOKUP(A18,'Koszty nieponiesione'!$D$3:$E$622,2,0)*D18,0)</f>
        <v>0</v>
      </c>
      <c r="P18" s="356">
        <f t="shared" si="6"/>
        <v>0</v>
      </c>
      <c r="Q18" s="356">
        <f>IF(OR(C18='Koszty nieponiesione'!$A$291,C18='Koszty nieponiesione'!$A$299,C18='Koszty nieponiesione'!$A$303,C18='Koszty nieponiesione'!$A$311,C18='Koszty nieponiesione'!$A$315,C18='Koszty nieponiesione'!$A$319,C18='Koszty nieponiesione'!$A$323,C18='Koszty nieponiesione'!$A$327), 'Prod. roślinna'!D18,0)</f>
        <v>0</v>
      </c>
      <c r="R18" s="357"/>
      <c r="S18" s="359">
        <f t="shared" si="3"/>
        <v>0</v>
      </c>
    </row>
    <row r="19" spans="1:19" s="38" customFormat="1" ht="14.25" x14ac:dyDescent="0.2">
      <c r="A19" s="38" t="str">
        <f t="shared" si="0"/>
        <v>A</v>
      </c>
      <c r="B19" s="363">
        <v>12</v>
      </c>
      <c r="C19" s="350"/>
      <c r="D19" s="351"/>
      <c r="E19" s="351"/>
      <c r="F19" s="351"/>
      <c r="G19" s="352">
        <f t="shared" si="4"/>
        <v>0</v>
      </c>
      <c r="H19" s="352">
        <f t="shared" si="5"/>
        <v>0</v>
      </c>
      <c r="I19" s="353"/>
      <c r="J19" s="354" t="e">
        <f>AND(VLOOKUP(C19,'Dane średnie prod rośl.i zwierz'!$K$3:$W$185,6,0),('Prod. zwierzęca towar.'!$B$6&gt;0))</f>
        <v>#N/A</v>
      </c>
      <c r="K19" s="355"/>
      <c r="L19" s="356">
        <f t="shared" si="1"/>
        <v>0</v>
      </c>
      <c r="M19" s="356">
        <f t="shared" si="2"/>
        <v>0</v>
      </c>
      <c r="N19" s="355"/>
      <c r="O19" s="356">
        <f>IF(I19&gt;=70%,VLOOKUP(A19,'Koszty nieponiesione'!$D$3:$E$622,2,0)*D19,0)</f>
        <v>0</v>
      </c>
      <c r="P19" s="356">
        <f t="shared" si="6"/>
        <v>0</v>
      </c>
      <c r="Q19" s="356">
        <f>IF(OR(C19='Koszty nieponiesione'!$A$291,C19='Koszty nieponiesione'!$A$299,C19='Koszty nieponiesione'!$A$303,C19='Koszty nieponiesione'!$A$311,C19='Koszty nieponiesione'!$A$315,C19='Koszty nieponiesione'!$A$319,C19='Koszty nieponiesione'!$A$323,C19='Koszty nieponiesione'!$A$327), 'Prod. roślinna'!D19,0)</f>
        <v>0</v>
      </c>
      <c r="R19" s="357"/>
      <c r="S19" s="359">
        <f t="shared" si="3"/>
        <v>0</v>
      </c>
    </row>
    <row r="20" spans="1:19" s="38" customFormat="1" ht="14.25" x14ac:dyDescent="0.2">
      <c r="A20" s="38" t="str">
        <f t="shared" si="0"/>
        <v>A</v>
      </c>
      <c r="B20" s="363">
        <v>13</v>
      </c>
      <c r="C20" s="350"/>
      <c r="D20" s="351"/>
      <c r="E20" s="351"/>
      <c r="F20" s="351"/>
      <c r="G20" s="352">
        <f t="shared" si="4"/>
        <v>0</v>
      </c>
      <c r="H20" s="352">
        <f t="shared" si="5"/>
        <v>0</v>
      </c>
      <c r="I20" s="353"/>
      <c r="J20" s="354" t="e">
        <f>AND(VLOOKUP(C20,'Dane średnie prod rośl.i zwierz'!$K$3:$W$185,6,0),('Prod. zwierzęca towar.'!$B$6&gt;0))</f>
        <v>#N/A</v>
      </c>
      <c r="K20" s="355"/>
      <c r="L20" s="356">
        <f t="shared" si="1"/>
        <v>0</v>
      </c>
      <c r="M20" s="356">
        <f t="shared" si="2"/>
        <v>0</v>
      </c>
      <c r="N20" s="355"/>
      <c r="O20" s="356">
        <f>IF(I20&gt;=70%,VLOOKUP(A20,'Koszty nieponiesione'!$D$3:$E$622,2,0)*D20,0)</f>
        <v>0</v>
      </c>
      <c r="P20" s="356">
        <f t="shared" si="6"/>
        <v>0</v>
      </c>
      <c r="Q20" s="356">
        <f>IF(OR(C20='Koszty nieponiesione'!$A$291,C20='Koszty nieponiesione'!$A$299,C20='Koszty nieponiesione'!$A$303,C20='Koszty nieponiesione'!$A$311,C20='Koszty nieponiesione'!$A$315,C20='Koszty nieponiesione'!$A$319,C20='Koszty nieponiesione'!$A$323,C20='Koszty nieponiesione'!$A$327), 'Prod. roślinna'!D20,0)</f>
        <v>0</v>
      </c>
      <c r="R20" s="357"/>
      <c r="S20" s="359">
        <f t="shared" si="3"/>
        <v>0</v>
      </c>
    </row>
    <row r="21" spans="1:19" s="38" customFormat="1" ht="14.25" x14ac:dyDescent="0.2">
      <c r="A21" s="38" t="str">
        <f t="shared" si="0"/>
        <v>A</v>
      </c>
      <c r="B21" s="363">
        <v>14</v>
      </c>
      <c r="C21" s="350"/>
      <c r="D21" s="351"/>
      <c r="E21" s="351"/>
      <c r="F21" s="351"/>
      <c r="G21" s="352">
        <f t="shared" si="4"/>
        <v>0</v>
      </c>
      <c r="H21" s="352">
        <f t="shared" si="5"/>
        <v>0</v>
      </c>
      <c r="I21" s="353"/>
      <c r="J21" s="354" t="e">
        <f>AND(VLOOKUP(C21,'Dane średnie prod rośl.i zwierz'!$K$3:$W$185,6,0),('Prod. zwierzęca towar.'!$B$6&gt;0))</f>
        <v>#N/A</v>
      </c>
      <c r="K21" s="355"/>
      <c r="L21" s="356">
        <f t="shared" si="1"/>
        <v>0</v>
      </c>
      <c r="M21" s="356">
        <f t="shared" si="2"/>
        <v>0</v>
      </c>
      <c r="N21" s="355"/>
      <c r="O21" s="356">
        <f>IF(I21&gt;=70%,VLOOKUP(A21,'Koszty nieponiesione'!$D$3:$E$622,2,0)*D21,0)</f>
        <v>0</v>
      </c>
      <c r="P21" s="356">
        <f t="shared" si="6"/>
        <v>0</v>
      </c>
      <c r="Q21" s="356">
        <f>IF(OR(C21='Koszty nieponiesione'!$A$291,C21='Koszty nieponiesione'!$A$299,C21='Koszty nieponiesione'!$A$303,C21='Koszty nieponiesione'!$A$311,C21='Koszty nieponiesione'!$A$315,C21='Koszty nieponiesione'!$A$319,C21='Koszty nieponiesione'!$A$323,C21='Koszty nieponiesione'!$A$327), 'Prod. roślinna'!D21,0)</f>
        <v>0</v>
      </c>
      <c r="R21" s="357"/>
      <c r="S21" s="359">
        <f t="shared" si="3"/>
        <v>0</v>
      </c>
    </row>
    <row r="22" spans="1:19" s="38" customFormat="1" ht="14.25" x14ac:dyDescent="0.2">
      <c r="A22" s="38" t="str">
        <f t="shared" si="0"/>
        <v>A</v>
      </c>
      <c r="B22" s="363">
        <v>15</v>
      </c>
      <c r="C22" s="350"/>
      <c r="D22" s="351"/>
      <c r="E22" s="351"/>
      <c r="F22" s="351"/>
      <c r="G22" s="352">
        <f t="shared" si="4"/>
        <v>0</v>
      </c>
      <c r="H22" s="352">
        <f t="shared" si="5"/>
        <v>0</v>
      </c>
      <c r="I22" s="353"/>
      <c r="J22" s="354" t="e">
        <f>AND(VLOOKUP(C22,'Dane średnie prod rośl.i zwierz'!$K$3:$W$185,6,0),('Prod. zwierzęca towar.'!$B$6&gt;0))</f>
        <v>#N/A</v>
      </c>
      <c r="K22" s="355"/>
      <c r="L22" s="356">
        <f t="shared" si="1"/>
        <v>0</v>
      </c>
      <c r="M22" s="356">
        <f t="shared" si="2"/>
        <v>0</v>
      </c>
      <c r="N22" s="355"/>
      <c r="O22" s="356">
        <f>IF(I22&gt;=70%,VLOOKUP(A22,'Koszty nieponiesione'!$D$3:$E$622,2,0)*D22,0)</f>
        <v>0</v>
      </c>
      <c r="P22" s="356">
        <f t="shared" si="6"/>
        <v>0</v>
      </c>
      <c r="Q22" s="356">
        <f>IF(OR(C22='Koszty nieponiesione'!$A$291,C22='Koszty nieponiesione'!$A$299,C22='Koszty nieponiesione'!$A$303,C22='Koszty nieponiesione'!$A$311,C22='Koszty nieponiesione'!$A$315,C22='Koszty nieponiesione'!$A$319,C22='Koszty nieponiesione'!$A$323,C22='Koszty nieponiesione'!$A$327), 'Prod. roślinna'!D22,0)</f>
        <v>0</v>
      </c>
      <c r="R22" s="357"/>
      <c r="S22" s="359">
        <f t="shared" si="3"/>
        <v>0</v>
      </c>
    </row>
    <row r="23" spans="1:19" s="44" customFormat="1" ht="14.25" x14ac:dyDescent="0.2">
      <c r="A23" s="38" t="str">
        <f t="shared" si="0"/>
        <v>A</v>
      </c>
      <c r="B23" s="364">
        <v>16</v>
      </c>
      <c r="C23" s="350"/>
      <c r="D23" s="351"/>
      <c r="E23" s="351"/>
      <c r="F23" s="351"/>
      <c r="G23" s="352">
        <f t="shared" si="4"/>
        <v>0</v>
      </c>
      <c r="H23" s="352">
        <f t="shared" si="5"/>
        <v>0</v>
      </c>
      <c r="I23" s="353"/>
      <c r="J23" s="354" t="e">
        <f>AND(VLOOKUP(C23,'Dane średnie prod rośl.i zwierz'!$K$3:$W$185,6,0),('Prod. zwierzęca towar.'!$B$6&gt;0))</f>
        <v>#N/A</v>
      </c>
      <c r="K23" s="355"/>
      <c r="L23" s="356">
        <f t="shared" si="1"/>
        <v>0</v>
      </c>
      <c r="M23" s="356">
        <f t="shared" si="2"/>
        <v>0</v>
      </c>
      <c r="N23" s="355"/>
      <c r="O23" s="356">
        <f>IF(I23&gt;=70%,VLOOKUP(A23,'Koszty nieponiesione'!$D$3:$E$622,2,0)*D23,0)</f>
        <v>0</v>
      </c>
      <c r="P23" s="356">
        <f t="shared" si="6"/>
        <v>0</v>
      </c>
      <c r="Q23" s="356">
        <f>IF(OR(C23='Koszty nieponiesione'!$A$291,C23='Koszty nieponiesione'!$A$299,C23='Koszty nieponiesione'!$A$303,C23='Koszty nieponiesione'!$A$311,C23='Koszty nieponiesione'!$A$315,C23='Koszty nieponiesione'!$A$319,C23='Koszty nieponiesione'!$A$323,C23='Koszty nieponiesione'!$A$327), 'Prod. roślinna'!D23,0)</f>
        <v>0</v>
      </c>
      <c r="R23" s="357"/>
      <c r="S23" s="359">
        <f t="shared" si="3"/>
        <v>0</v>
      </c>
    </row>
    <row r="24" spans="1:19" s="44" customFormat="1" ht="14.25" x14ac:dyDescent="0.2">
      <c r="A24" s="38" t="str">
        <f t="shared" si="0"/>
        <v>A</v>
      </c>
      <c r="B24" s="364">
        <v>17</v>
      </c>
      <c r="C24" s="350"/>
      <c r="D24" s="351"/>
      <c r="E24" s="351"/>
      <c r="F24" s="351"/>
      <c r="G24" s="352">
        <f t="shared" si="4"/>
        <v>0</v>
      </c>
      <c r="H24" s="352">
        <f t="shared" si="5"/>
        <v>0</v>
      </c>
      <c r="I24" s="353"/>
      <c r="J24" s="354" t="e">
        <f>AND(VLOOKUP(C24,'Dane średnie prod rośl.i zwierz'!$K$3:$W$185,6,0),('Prod. zwierzęca towar.'!$B$6&gt;0))</f>
        <v>#N/A</v>
      </c>
      <c r="K24" s="355"/>
      <c r="L24" s="356">
        <f t="shared" si="1"/>
        <v>0</v>
      </c>
      <c r="M24" s="356">
        <f t="shared" si="2"/>
        <v>0</v>
      </c>
      <c r="N24" s="355"/>
      <c r="O24" s="356">
        <f>IF(I24&gt;=70%,VLOOKUP(A24,'Koszty nieponiesione'!$D$3:$E$622,2,0)*D24,0)</f>
        <v>0</v>
      </c>
      <c r="P24" s="356">
        <f t="shared" si="6"/>
        <v>0</v>
      </c>
      <c r="Q24" s="356">
        <f>IF(OR(C24='Koszty nieponiesione'!$A$291,C24='Koszty nieponiesione'!$A$299,C24='Koszty nieponiesione'!$A$303,C24='Koszty nieponiesione'!$A$311,C24='Koszty nieponiesione'!$A$315,C24='Koszty nieponiesione'!$A$319,C24='Koszty nieponiesione'!$A$323,C24='Koszty nieponiesione'!$A$327), 'Prod. roślinna'!D24,0)</f>
        <v>0</v>
      </c>
      <c r="R24" s="357"/>
      <c r="S24" s="359">
        <f t="shared" si="3"/>
        <v>0</v>
      </c>
    </row>
    <row r="25" spans="1:19" s="44" customFormat="1" ht="14.25" x14ac:dyDescent="0.2">
      <c r="A25" s="38" t="str">
        <f t="shared" si="0"/>
        <v>A</v>
      </c>
      <c r="B25" s="364">
        <v>18</v>
      </c>
      <c r="C25" s="350"/>
      <c r="D25" s="351"/>
      <c r="E25" s="351"/>
      <c r="F25" s="351"/>
      <c r="G25" s="352">
        <f t="shared" si="4"/>
        <v>0</v>
      </c>
      <c r="H25" s="352">
        <f t="shared" si="5"/>
        <v>0</v>
      </c>
      <c r="I25" s="353"/>
      <c r="J25" s="354" t="e">
        <f>AND(VLOOKUP(C25,'Dane średnie prod rośl.i zwierz'!$K$3:$W$185,6,0),('Prod. zwierzęca towar.'!$B$6&gt;0))</f>
        <v>#N/A</v>
      </c>
      <c r="K25" s="355"/>
      <c r="L25" s="356">
        <f t="shared" si="1"/>
        <v>0</v>
      </c>
      <c r="M25" s="356">
        <f t="shared" si="2"/>
        <v>0</v>
      </c>
      <c r="N25" s="355"/>
      <c r="O25" s="356">
        <f>IF(I25&gt;=70%,VLOOKUP(A25,'Koszty nieponiesione'!$D$3:$E$622,2,0)*D25,0)</f>
        <v>0</v>
      </c>
      <c r="P25" s="356">
        <f t="shared" si="6"/>
        <v>0</v>
      </c>
      <c r="Q25" s="356">
        <f>IF(OR(C25='Koszty nieponiesione'!$A$291,C25='Koszty nieponiesione'!$A$299,C25='Koszty nieponiesione'!$A$303,C25='Koszty nieponiesione'!$A$311,C25='Koszty nieponiesione'!$A$315,C25='Koszty nieponiesione'!$A$319,C25='Koszty nieponiesione'!$A$323,C25='Koszty nieponiesione'!$A$327), 'Prod. roślinna'!D25,0)</f>
        <v>0</v>
      </c>
      <c r="R25" s="357"/>
      <c r="S25" s="359">
        <f t="shared" si="3"/>
        <v>0</v>
      </c>
    </row>
    <row r="26" spans="1:19" s="38" customFormat="1" ht="14.25" x14ac:dyDescent="0.2">
      <c r="A26" s="38" t="str">
        <f t="shared" si="0"/>
        <v>A</v>
      </c>
      <c r="B26" s="363">
        <v>19</v>
      </c>
      <c r="C26" s="350"/>
      <c r="D26" s="351"/>
      <c r="E26" s="351"/>
      <c r="F26" s="351"/>
      <c r="G26" s="352">
        <f t="shared" si="4"/>
        <v>0</v>
      </c>
      <c r="H26" s="352">
        <f t="shared" si="5"/>
        <v>0</v>
      </c>
      <c r="I26" s="353"/>
      <c r="J26" s="354" t="e">
        <f>AND(VLOOKUP(C26,'Dane średnie prod rośl.i zwierz'!$K$3:$W$185,6,0),('Prod. zwierzęca towar.'!$B$6&gt;0))</f>
        <v>#N/A</v>
      </c>
      <c r="K26" s="355"/>
      <c r="L26" s="356">
        <f t="shared" si="1"/>
        <v>0</v>
      </c>
      <c r="M26" s="356">
        <f t="shared" si="2"/>
        <v>0</v>
      </c>
      <c r="N26" s="355"/>
      <c r="O26" s="356">
        <f>IF(I26&gt;=70%,VLOOKUP(A26,'Koszty nieponiesione'!$D$3:$E$622,2,0)*D26,0)</f>
        <v>0</v>
      </c>
      <c r="P26" s="356">
        <f t="shared" si="6"/>
        <v>0</v>
      </c>
      <c r="Q26" s="356">
        <f>IF(OR(C26='Koszty nieponiesione'!$A$291,C26='Koszty nieponiesione'!$A$299,C26='Koszty nieponiesione'!$A$303,C26='Koszty nieponiesione'!$A$311,C26='Koszty nieponiesione'!$A$315,C26='Koszty nieponiesione'!$A$319,C26='Koszty nieponiesione'!$A$323,C26='Koszty nieponiesione'!$A$327), 'Prod. roślinna'!D26,0)</f>
        <v>0</v>
      </c>
      <c r="R26" s="357"/>
      <c r="S26" s="359">
        <f t="shared" si="3"/>
        <v>0</v>
      </c>
    </row>
    <row r="27" spans="1:19" s="38" customFormat="1" ht="14.25" x14ac:dyDescent="0.2">
      <c r="A27" s="38" t="str">
        <f t="shared" si="0"/>
        <v>A</v>
      </c>
      <c r="B27" s="363">
        <v>20</v>
      </c>
      <c r="C27" s="350"/>
      <c r="D27" s="351"/>
      <c r="E27" s="351"/>
      <c r="F27" s="351"/>
      <c r="G27" s="352">
        <f t="shared" si="4"/>
        <v>0</v>
      </c>
      <c r="H27" s="352">
        <f t="shared" si="5"/>
        <v>0</v>
      </c>
      <c r="I27" s="353"/>
      <c r="J27" s="354" t="e">
        <f>AND(VLOOKUP(C27,'Dane średnie prod rośl.i zwierz'!$K$3:$W$185,6,0),('Prod. zwierzęca towar.'!$B$6&gt;0))</f>
        <v>#N/A</v>
      </c>
      <c r="K27" s="355"/>
      <c r="L27" s="356">
        <f t="shared" si="1"/>
        <v>0</v>
      </c>
      <c r="M27" s="356">
        <f t="shared" si="2"/>
        <v>0</v>
      </c>
      <c r="N27" s="355"/>
      <c r="O27" s="356">
        <f>IF(I27&gt;=70%,VLOOKUP(A27,'Koszty nieponiesione'!$D$3:$E$622,2,0)*D27,0)</f>
        <v>0</v>
      </c>
      <c r="P27" s="356">
        <f t="shared" si="6"/>
        <v>0</v>
      </c>
      <c r="Q27" s="356">
        <f>IF(OR(C27='Koszty nieponiesione'!$A$291,C27='Koszty nieponiesione'!$A$299,C27='Koszty nieponiesione'!$A$303,C27='Koszty nieponiesione'!$A$311,C27='Koszty nieponiesione'!$A$315,C27='Koszty nieponiesione'!$A$319,C27='Koszty nieponiesione'!$A$323,C27='Koszty nieponiesione'!$A$327), 'Prod. roślinna'!D27,0)</f>
        <v>0</v>
      </c>
      <c r="R27" s="357"/>
      <c r="S27" s="359">
        <f t="shared" si="3"/>
        <v>0</v>
      </c>
    </row>
    <row r="28" spans="1:19" s="38" customFormat="1" ht="14.25" x14ac:dyDescent="0.2">
      <c r="A28" s="38" t="str">
        <f t="shared" si="0"/>
        <v>A</v>
      </c>
      <c r="B28" s="363">
        <v>21</v>
      </c>
      <c r="C28" s="350"/>
      <c r="D28" s="351"/>
      <c r="E28" s="351"/>
      <c r="F28" s="351"/>
      <c r="G28" s="352">
        <f t="shared" si="4"/>
        <v>0</v>
      </c>
      <c r="H28" s="352">
        <f t="shared" si="5"/>
        <v>0</v>
      </c>
      <c r="I28" s="353"/>
      <c r="J28" s="354" t="e">
        <f>AND(VLOOKUP(C28,'Dane średnie prod rośl.i zwierz'!$K$3:$W$185,6,0),('Prod. zwierzęca towar.'!$B$6&gt;0))</f>
        <v>#N/A</v>
      </c>
      <c r="K28" s="355"/>
      <c r="L28" s="356">
        <f t="shared" si="1"/>
        <v>0</v>
      </c>
      <c r="M28" s="356">
        <f t="shared" si="2"/>
        <v>0</v>
      </c>
      <c r="N28" s="355"/>
      <c r="O28" s="356">
        <f>IF(I28&gt;=70%,VLOOKUP(A28,'Koszty nieponiesione'!$D$3:$E$622,2,0)*D28,0)</f>
        <v>0</v>
      </c>
      <c r="P28" s="356">
        <f t="shared" si="6"/>
        <v>0</v>
      </c>
      <c r="Q28" s="356">
        <f>IF(OR(C28='Koszty nieponiesione'!$A$291,C28='Koszty nieponiesione'!$A$299,C28='Koszty nieponiesione'!$A$303,C28='Koszty nieponiesione'!$A$311,C28='Koszty nieponiesione'!$A$315,C28='Koszty nieponiesione'!$A$319,C28='Koszty nieponiesione'!$A$323,C28='Koszty nieponiesione'!$A$327), 'Prod. roślinna'!D28,0)</f>
        <v>0</v>
      </c>
      <c r="R28" s="357"/>
      <c r="S28" s="359">
        <f t="shared" si="3"/>
        <v>0</v>
      </c>
    </row>
    <row r="29" spans="1:19" s="38" customFormat="1" ht="14.25" x14ac:dyDescent="0.2">
      <c r="A29" s="38" t="str">
        <f t="shared" si="0"/>
        <v>A</v>
      </c>
      <c r="B29" s="363">
        <v>22</v>
      </c>
      <c r="C29" s="350"/>
      <c r="D29" s="351"/>
      <c r="E29" s="351"/>
      <c r="F29" s="351"/>
      <c r="G29" s="352">
        <f t="shared" si="4"/>
        <v>0</v>
      </c>
      <c r="H29" s="352">
        <f t="shared" si="5"/>
        <v>0</v>
      </c>
      <c r="I29" s="353"/>
      <c r="J29" s="354" t="e">
        <f>AND(VLOOKUP(C29,'Dane średnie prod rośl.i zwierz'!$K$3:$W$185,6,0),('Prod. zwierzęca towar.'!$B$6&gt;0))</f>
        <v>#N/A</v>
      </c>
      <c r="K29" s="355"/>
      <c r="L29" s="356">
        <f t="shared" si="1"/>
        <v>0</v>
      </c>
      <c r="M29" s="356">
        <f t="shared" si="2"/>
        <v>0</v>
      </c>
      <c r="N29" s="355"/>
      <c r="O29" s="356">
        <f>IF(I29&gt;=70%,VLOOKUP(A29,'Koszty nieponiesione'!$D$3:$E$622,2,0)*D29,0)</f>
        <v>0</v>
      </c>
      <c r="P29" s="356">
        <f t="shared" si="6"/>
        <v>0</v>
      </c>
      <c r="Q29" s="356">
        <f>IF(OR(C29='Koszty nieponiesione'!$A$291,C29='Koszty nieponiesione'!$A$299,C29='Koszty nieponiesione'!$A$303,C29='Koszty nieponiesione'!$A$311,C29='Koszty nieponiesione'!$A$315,C29='Koszty nieponiesione'!$A$319,C29='Koszty nieponiesione'!$A$323,C29='Koszty nieponiesione'!$A$327), 'Prod. roślinna'!D29,0)</f>
        <v>0</v>
      </c>
      <c r="R29" s="357"/>
      <c r="S29" s="359">
        <f t="shared" si="3"/>
        <v>0</v>
      </c>
    </row>
    <row r="30" spans="1:19" s="38" customFormat="1" ht="14.25" x14ac:dyDescent="0.2">
      <c r="A30" s="38" t="str">
        <f t="shared" si="0"/>
        <v>A</v>
      </c>
      <c r="B30" s="363">
        <v>23</v>
      </c>
      <c r="C30" s="350"/>
      <c r="D30" s="351"/>
      <c r="E30" s="351"/>
      <c r="F30" s="351"/>
      <c r="G30" s="352">
        <f t="shared" si="4"/>
        <v>0</v>
      </c>
      <c r="H30" s="352">
        <f t="shared" si="5"/>
        <v>0</v>
      </c>
      <c r="I30" s="353"/>
      <c r="J30" s="354" t="e">
        <f>AND(VLOOKUP(C30,'Dane średnie prod rośl.i zwierz'!$K$3:$W$185,6,0),('Prod. zwierzęca towar.'!$B$6&gt;0))</f>
        <v>#N/A</v>
      </c>
      <c r="K30" s="355"/>
      <c r="L30" s="356">
        <f t="shared" si="1"/>
        <v>0</v>
      </c>
      <c r="M30" s="356">
        <f t="shared" si="2"/>
        <v>0</v>
      </c>
      <c r="N30" s="355"/>
      <c r="O30" s="356">
        <f>IF(I30&gt;=70%,VLOOKUP(A30,'Koszty nieponiesione'!$D$3:$E$622,2,0)*D30,0)</f>
        <v>0</v>
      </c>
      <c r="P30" s="356">
        <f t="shared" si="6"/>
        <v>0</v>
      </c>
      <c r="Q30" s="356">
        <f>IF(OR(C30='Koszty nieponiesione'!$A$291,C30='Koszty nieponiesione'!$A$299,C30='Koszty nieponiesione'!$A$303,C30='Koszty nieponiesione'!$A$311,C30='Koszty nieponiesione'!$A$315,C30='Koszty nieponiesione'!$A$319,C30='Koszty nieponiesione'!$A$323,C30='Koszty nieponiesione'!$A$327), 'Prod. roślinna'!D30,0)</f>
        <v>0</v>
      </c>
      <c r="R30" s="357"/>
      <c r="S30" s="359">
        <f t="shared" si="3"/>
        <v>0</v>
      </c>
    </row>
    <row r="31" spans="1:19" s="38" customFormat="1" ht="14.25" x14ac:dyDescent="0.2">
      <c r="A31" s="38" t="str">
        <f t="shared" si="0"/>
        <v>A</v>
      </c>
      <c r="B31" s="363">
        <v>24</v>
      </c>
      <c r="C31" s="350"/>
      <c r="D31" s="351"/>
      <c r="E31" s="351"/>
      <c r="F31" s="351"/>
      <c r="G31" s="352">
        <f t="shared" si="4"/>
        <v>0</v>
      </c>
      <c r="H31" s="352">
        <f t="shared" si="5"/>
        <v>0</v>
      </c>
      <c r="I31" s="353"/>
      <c r="J31" s="354" t="e">
        <f>AND(VLOOKUP(C31,'Dane średnie prod rośl.i zwierz'!$K$3:$W$185,6,0),('Prod. zwierzęca towar.'!$B$6&gt;0))</f>
        <v>#N/A</v>
      </c>
      <c r="K31" s="355"/>
      <c r="L31" s="356">
        <f t="shared" si="1"/>
        <v>0</v>
      </c>
      <c r="M31" s="356">
        <f t="shared" si="2"/>
        <v>0</v>
      </c>
      <c r="N31" s="355"/>
      <c r="O31" s="356">
        <f>IF(I31&gt;=70%,VLOOKUP(A31,'Koszty nieponiesione'!$D$3:$E$622,2,0)*D31,0)</f>
        <v>0</v>
      </c>
      <c r="P31" s="356">
        <f t="shared" si="6"/>
        <v>0</v>
      </c>
      <c r="Q31" s="356">
        <f>IF(OR(C31='Koszty nieponiesione'!$A$291,C31='Koszty nieponiesione'!$A$299,C31='Koszty nieponiesione'!$A$303,C31='Koszty nieponiesione'!$A$311,C31='Koszty nieponiesione'!$A$315,C31='Koszty nieponiesione'!$A$319,C31='Koszty nieponiesione'!$A$323,C31='Koszty nieponiesione'!$A$327), 'Prod. roślinna'!D31,0)</f>
        <v>0</v>
      </c>
      <c r="R31" s="357"/>
      <c r="S31" s="359">
        <f t="shared" si="3"/>
        <v>0</v>
      </c>
    </row>
    <row r="32" spans="1:19" s="38" customFormat="1" ht="14.25" x14ac:dyDescent="0.2">
      <c r="A32" s="38" t="str">
        <f t="shared" si="0"/>
        <v>A</v>
      </c>
      <c r="B32" s="363">
        <v>25</v>
      </c>
      <c r="C32" s="350"/>
      <c r="D32" s="351"/>
      <c r="E32" s="351"/>
      <c r="F32" s="351"/>
      <c r="G32" s="352">
        <f t="shared" si="4"/>
        <v>0</v>
      </c>
      <c r="H32" s="352">
        <f t="shared" si="5"/>
        <v>0</v>
      </c>
      <c r="I32" s="353"/>
      <c r="J32" s="354" t="e">
        <f>AND(VLOOKUP(C32,'Dane średnie prod rośl.i zwierz'!$K$3:$W$185,6,0),('Prod. zwierzęca towar.'!$B$6&gt;0))</f>
        <v>#N/A</v>
      </c>
      <c r="K32" s="355"/>
      <c r="L32" s="356">
        <f t="shared" si="1"/>
        <v>0</v>
      </c>
      <c r="M32" s="356">
        <f t="shared" si="2"/>
        <v>0</v>
      </c>
      <c r="N32" s="355"/>
      <c r="O32" s="356">
        <f>IF(I32&gt;=70%,VLOOKUP(A32,'Koszty nieponiesione'!$D$3:$E$622,2,0)*D32,0)</f>
        <v>0</v>
      </c>
      <c r="P32" s="356">
        <f t="shared" si="6"/>
        <v>0</v>
      </c>
      <c r="Q32" s="356">
        <f>IF(OR(C32='Koszty nieponiesione'!$A$291,C32='Koszty nieponiesione'!$A$299,C32='Koszty nieponiesione'!$A$303,C32='Koszty nieponiesione'!$A$311,C32='Koszty nieponiesione'!$A$315,C32='Koszty nieponiesione'!$A$319,C32='Koszty nieponiesione'!$A$323,C32='Koszty nieponiesione'!$A$327), 'Prod. roślinna'!D32,0)</f>
        <v>0</v>
      </c>
      <c r="R32" s="357"/>
      <c r="S32" s="359">
        <f t="shared" si="3"/>
        <v>0</v>
      </c>
    </row>
    <row r="33" spans="1:24" s="38" customFormat="1" ht="14.25" x14ac:dyDescent="0.2">
      <c r="A33" s="38" t="str">
        <f t="shared" si="0"/>
        <v>A</v>
      </c>
      <c r="B33" s="363">
        <v>26</v>
      </c>
      <c r="C33" s="350"/>
      <c r="D33" s="351"/>
      <c r="E33" s="351"/>
      <c r="F33" s="351"/>
      <c r="G33" s="352">
        <f t="shared" si="4"/>
        <v>0</v>
      </c>
      <c r="H33" s="352">
        <f t="shared" si="5"/>
        <v>0</v>
      </c>
      <c r="I33" s="353"/>
      <c r="J33" s="354" t="e">
        <f>AND(VLOOKUP(C33,'Dane średnie prod rośl.i zwierz'!$K$3:$W$185,6,0),('Prod. zwierzęca towar.'!$B$6&gt;0))</f>
        <v>#N/A</v>
      </c>
      <c r="K33" s="355"/>
      <c r="L33" s="356">
        <f t="shared" si="1"/>
        <v>0</v>
      </c>
      <c r="M33" s="356">
        <f t="shared" si="2"/>
        <v>0</v>
      </c>
      <c r="N33" s="355"/>
      <c r="O33" s="356">
        <f>IF(I33&gt;=70%,VLOOKUP(A33,'Koszty nieponiesione'!$D$3:$E$622,2,0)*D33,0)</f>
        <v>0</v>
      </c>
      <c r="P33" s="356">
        <f t="shared" si="6"/>
        <v>0</v>
      </c>
      <c r="Q33" s="356">
        <f>IF(OR(C33='Koszty nieponiesione'!$A$291,C33='Koszty nieponiesione'!$A$299,C33='Koszty nieponiesione'!$A$303,C33='Koszty nieponiesione'!$A$311,C33='Koszty nieponiesione'!$A$315,C33='Koszty nieponiesione'!$A$319,C33='Koszty nieponiesione'!$A$323,C33='Koszty nieponiesione'!$A$327), 'Prod. roślinna'!D33,0)</f>
        <v>0</v>
      </c>
      <c r="R33" s="357"/>
      <c r="S33" s="359">
        <f t="shared" si="3"/>
        <v>0</v>
      </c>
    </row>
    <row r="34" spans="1:24" s="38" customFormat="1" ht="14.25" x14ac:dyDescent="0.2">
      <c r="A34" s="38" t="str">
        <f t="shared" si="0"/>
        <v>A</v>
      </c>
      <c r="B34" s="363">
        <v>27</v>
      </c>
      <c r="C34" s="350"/>
      <c r="D34" s="351"/>
      <c r="E34" s="351"/>
      <c r="F34" s="351"/>
      <c r="G34" s="352">
        <f t="shared" si="4"/>
        <v>0</v>
      </c>
      <c r="H34" s="352">
        <f t="shared" si="5"/>
        <v>0</v>
      </c>
      <c r="I34" s="353"/>
      <c r="J34" s="354" t="e">
        <f>AND(VLOOKUP(C34,'Dane średnie prod rośl.i zwierz'!$K$3:$W$185,6,0),('Prod. zwierzęca towar.'!$B$6&gt;0))</f>
        <v>#N/A</v>
      </c>
      <c r="K34" s="355"/>
      <c r="L34" s="356">
        <f t="shared" si="1"/>
        <v>0</v>
      </c>
      <c r="M34" s="356">
        <f t="shared" si="2"/>
        <v>0</v>
      </c>
      <c r="N34" s="355"/>
      <c r="O34" s="356">
        <f>IF(I34&gt;=70%,VLOOKUP(A34,'Koszty nieponiesione'!$D$3:$E$622,2,0)*D34,0)</f>
        <v>0</v>
      </c>
      <c r="P34" s="356">
        <f t="shared" si="6"/>
        <v>0</v>
      </c>
      <c r="Q34" s="356">
        <f>IF(OR(C34='Koszty nieponiesione'!$A$291,C34='Koszty nieponiesione'!$A$299,C34='Koszty nieponiesione'!$A$303,C34='Koszty nieponiesione'!$A$311,C34='Koszty nieponiesione'!$A$315,C34='Koszty nieponiesione'!$A$319,C34='Koszty nieponiesione'!$A$323,C34='Koszty nieponiesione'!$A$327), 'Prod. roślinna'!D34,0)</f>
        <v>0</v>
      </c>
      <c r="R34" s="357"/>
      <c r="S34" s="359">
        <f t="shared" si="3"/>
        <v>0</v>
      </c>
    </row>
    <row r="35" spans="1:24" s="38" customFormat="1" ht="14.25" x14ac:dyDescent="0.2">
      <c r="A35" s="38" t="str">
        <f t="shared" si="0"/>
        <v>A</v>
      </c>
      <c r="B35" s="363">
        <v>28</v>
      </c>
      <c r="C35" s="350"/>
      <c r="D35" s="351"/>
      <c r="E35" s="351"/>
      <c r="F35" s="351"/>
      <c r="G35" s="352">
        <f t="shared" si="4"/>
        <v>0</v>
      </c>
      <c r="H35" s="352">
        <f t="shared" si="5"/>
        <v>0</v>
      </c>
      <c r="I35" s="353"/>
      <c r="J35" s="354" t="e">
        <f>AND(VLOOKUP(C35,'Dane średnie prod rośl.i zwierz'!$K$3:$W$185,6,0),('Prod. zwierzęca towar.'!$B$6&gt;0))</f>
        <v>#N/A</v>
      </c>
      <c r="K35" s="355"/>
      <c r="L35" s="356">
        <f t="shared" si="1"/>
        <v>0</v>
      </c>
      <c r="M35" s="356">
        <f t="shared" si="2"/>
        <v>0</v>
      </c>
      <c r="N35" s="355"/>
      <c r="O35" s="356">
        <f>IF(I35&gt;=70%,VLOOKUP(A35,'Koszty nieponiesione'!$D$3:$E$622,2,0)*D35,0)</f>
        <v>0</v>
      </c>
      <c r="P35" s="356">
        <f t="shared" si="6"/>
        <v>0</v>
      </c>
      <c r="Q35" s="356">
        <f>IF(OR(C35='Koszty nieponiesione'!$A$291,C35='Koszty nieponiesione'!$A$299,C35='Koszty nieponiesione'!$A$303,C35='Koszty nieponiesione'!$A$311,C35='Koszty nieponiesione'!$A$315,C35='Koszty nieponiesione'!$A$319,C35='Koszty nieponiesione'!$A$323,C35='Koszty nieponiesione'!$A$327), 'Prod. roślinna'!D35,0)</f>
        <v>0</v>
      </c>
      <c r="R35" s="357"/>
      <c r="S35" s="359">
        <f t="shared" si="3"/>
        <v>0</v>
      </c>
    </row>
    <row r="36" spans="1:24" s="38" customFormat="1" ht="14.25" x14ac:dyDescent="0.2">
      <c r="A36" s="38" t="str">
        <f t="shared" si="0"/>
        <v>A</v>
      </c>
      <c r="B36" s="363">
        <v>29</v>
      </c>
      <c r="C36" s="350"/>
      <c r="D36" s="351"/>
      <c r="E36" s="351"/>
      <c r="F36" s="351"/>
      <c r="G36" s="352">
        <f t="shared" si="4"/>
        <v>0</v>
      </c>
      <c r="H36" s="352">
        <f t="shared" si="5"/>
        <v>0</v>
      </c>
      <c r="I36" s="353"/>
      <c r="J36" s="354" t="e">
        <f>AND(VLOOKUP(C36,'Dane średnie prod rośl.i zwierz'!$K$3:$W$185,6,0),('Prod. zwierzęca towar.'!$B$6&gt;0))</f>
        <v>#N/A</v>
      </c>
      <c r="K36" s="355"/>
      <c r="L36" s="356">
        <f t="shared" si="1"/>
        <v>0</v>
      </c>
      <c r="M36" s="356">
        <f t="shared" si="2"/>
        <v>0</v>
      </c>
      <c r="N36" s="355"/>
      <c r="O36" s="356">
        <f>IF(I36&gt;=70%,VLOOKUP(A36,'Koszty nieponiesione'!$D$3:$E$622,2,0)*D36,0)</f>
        <v>0</v>
      </c>
      <c r="P36" s="356">
        <f t="shared" si="6"/>
        <v>0</v>
      </c>
      <c r="Q36" s="356">
        <f>IF(OR(C36='Koszty nieponiesione'!$A$291,C36='Koszty nieponiesione'!$A$299,C36='Koszty nieponiesione'!$A$303,C36='Koszty nieponiesione'!$A$311,C36='Koszty nieponiesione'!$A$315,C36='Koszty nieponiesione'!$A$319,C36='Koszty nieponiesione'!$A$323,C36='Koszty nieponiesione'!$A$327), 'Prod. roślinna'!D36,0)</f>
        <v>0</v>
      </c>
      <c r="R36" s="357"/>
      <c r="S36" s="359">
        <f t="shared" si="3"/>
        <v>0</v>
      </c>
    </row>
    <row r="37" spans="1:24" s="38" customFormat="1" ht="14.25" x14ac:dyDescent="0.2">
      <c r="A37" s="38" t="str">
        <f t="shared" si="0"/>
        <v>A</v>
      </c>
      <c r="B37" s="363">
        <v>30</v>
      </c>
      <c r="C37" s="350"/>
      <c r="D37" s="351"/>
      <c r="E37" s="351"/>
      <c r="F37" s="351"/>
      <c r="G37" s="352">
        <f t="shared" si="4"/>
        <v>0</v>
      </c>
      <c r="H37" s="352">
        <f t="shared" si="5"/>
        <v>0</v>
      </c>
      <c r="I37" s="353"/>
      <c r="J37" s="354" t="e">
        <f>AND(VLOOKUP(C37,'Dane średnie prod rośl.i zwierz'!$K$3:$W$185,6,0),('Prod. zwierzęca towar.'!$B$6&gt;0))</f>
        <v>#N/A</v>
      </c>
      <c r="K37" s="355"/>
      <c r="L37" s="356">
        <f t="shared" si="1"/>
        <v>0</v>
      </c>
      <c r="M37" s="356">
        <f t="shared" si="2"/>
        <v>0</v>
      </c>
      <c r="N37" s="355"/>
      <c r="O37" s="356">
        <f>IF(I37&gt;=70%,VLOOKUP(A37,'Koszty nieponiesione'!$D$3:$E$622,2,0)*D37,0)</f>
        <v>0</v>
      </c>
      <c r="P37" s="356">
        <f t="shared" si="6"/>
        <v>0</v>
      </c>
      <c r="Q37" s="356">
        <f>IF(OR(C37='Koszty nieponiesione'!$A$291,C37='Koszty nieponiesione'!$A$299,C37='Koszty nieponiesione'!$A$303,C37='Koszty nieponiesione'!$A$311,C37='Koszty nieponiesione'!$A$315,C37='Koszty nieponiesione'!$A$319,C37='Koszty nieponiesione'!$A$323,C37='Koszty nieponiesione'!$A$327), 'Prod. roślinna'!D37,0)</f>
        <v>0</v>
      </c>
      <c r="R37" s="357"/>
      <c r="S37" s="359">
        <f t="shared" si="3"/>
        <v>0</v>
      </c>
    </row>
    <row r="38" spans="1:24" s="38" customFormat="1" ht="14.25" x14ac:dyDescent="0.2">
      <c r="A38" s="38" t="str">
        <f t="shared" si="0"/>
        <v>A</v>
      </c>
      <c r="B38" s="363">
        <v>31</v>
      </c>
      <c r="C38" s="350"/>
      <c r="D38" s="351"/>
      <c r="E38" s="351"/>
      <c r="F38" s="351"/>
      <c r="G38" s="352">
        <f t="shared" si="4"/>
        <v>0</v>
      </c>
      <c r="H38" s="352">
        <f t="shared" si="5"/>
        <v>0</v>
      </c>
      <c r="I38" s="353"/>
      <c r="J38" s="354" t="e">
        <f>AND(VLOOKUP(C38,'Dane średnie prod rośl.i zwierz'!$K$3:$W$185,6,0),('Prod. zwierzęca towar.'!$B$6&gt;0))</f>
        <v>#N/A</v>
      </c>
      <c r="K38" s="355"/>
      <c r="L38" s="356">
        <f t="shared" si="1"/>
        <v>0</v>
      </c>
      <c r="M38" s="356">
        <f t="shared" si="2"/>
        <v>0</v>
      </c>
      <c r="N38" s="355"/>
      <c r="O38" s="356">
        <f>IF(I38&gt;=70%,VLOOKUP(A38,'Koszty nieponiesione'!$D$3:$E$622,2,0)*D38,0)</f>
        <v>0</v>
      </c>
      <c r="P38" s="356">
        <f t="shared" si="6"/>
        <v>0</v>
      </c>
      <c r="Q38" s="356">
        <f>IF(OR(C38='Koszty nieponiesione'!$A$291,C38='Koszty nieponiesione'!$A$299,C38='Koszty nieponiesione'!$A$303,C38='Koszty nieponiesione'!$A$311,C38='Koszty nieponiesione'!$A$315,C38='Koszty nieponiesione'!$A$319,C38='Koszty nieponiesione'!$A$323,C38='Koszty nieponiesione'!$A$327), 'Prod. roślinna'!D38,0)</f>
        <v>0</v>
      </c>
      <c r="R38" s="357"/>
      <c r="S38" s="359">
        <f t="shared" si="3"/>
        <v>0</v>
      </c>
    </row>
    <row r="39" spans="1:24" s="38" customFormat="1" ht="14.25" x14ac:dyDescent="0.2">
      <c r="A39" s="38" t="str">
        <f t="shared" si="0"/>
        <v>A</v>
      </c>
      <c r="B39" s="363">
        <v>32</v>
      </c>
      <c r="C39" s="350"/>
      <c r="D39" s="351"/>
      <c r="E39" s="351"/>
      <c r="F39" s="351"/>
      <c r="G39" s="352">
        <f t="shared" si="4"/>
        <v>0</v>
      </c>
      <c r="H39" s="352">
        <f t="shared" si="5"/>
        <v>0</v>
      </c>
      <c r="I39" s="353"/>
      <c r="J39" s="354" t="e">
        <f>AND(VLOOKUP(C39,'Dane średnie prod rośl.i zwierz'!$K$3:$W$185,6,0),('Prod. zwierzęca towar.'!$B$6&gt;0))</f>
        <v>#N/A</v>
      </c>
      <c r="K39" s="355"/>
      <c r="L39" s="356">
        <f t="shared" si="1"/>
        <v>0</v>
      </c>
      <c r="M39" s="356">
        <f t="shared" si="2"/>
        <v>0</v>
      </c>
      <c r="N39" s="355"/>
      <c r="O39" s="356">
        <f>IF(I39&gt;=70%,VLOOKUP(A39,'Koszty nieponiesione'!$D$3:$E$622,2,0)*D39,0)</f>
        <v>0</v>
      </c>
      <c r="P39" s="356">
        <f t="shared" si="6"/>
        <v>0</v>
      </c>
      <c r="Q39" s="356">
        <f>IF(OR(C39='Koszty nieponiesione'!$A$291,C39='Koszty nieponiesione'!$A$299,C39='Koszty nieponiesione'!$A$303,C39='Koszty nieponiesione'!$A$311,C39='Koszty nieponiesione'!$A$315,C39='Koszty nieponiesione'!$A$319,C39='Koszty nieponiesione'!$A$323,C39='Koszty nieponiesione'!$A$327), 'Prod. roślinna'!D39,0)</f>
        <v>0</v>
      </c>
      <c r="R39" s="357"/>
      <c r="S39" s="359">
        <f t="shared" si="3"/>
        <v>0</v>
      </c>
    </row>
    <row r="40" spans="1:24" s="38" customFormat="1" ht="14.25" x14ac:dyDescent="0.2">
      <c r="A40" s="38" t="str">
        <f t="shared" si="0"/>
        <v>A</v>
      </c>
      <c r="B40" s="349">
        <v>33</v>
      </c>
      <c r="C40" s="350"/>
      <c r="D40" s="351"/>
      <c r="E40" s="351"/>
      <c r="F40" s="351"/>
      <c r="G40" s="352">
        <f t="shared" ref="G40:G45" si="7">E40*F40</f>
        <v>0</v>
      </c>
      <c r="H40" s="352">
        <f t="shared" si="5"/>
        <v>0</v>
      </c>
      <c r="I40" s="353"/>
      <c r="J40" s="354" t="e">
        <f>AND(VLOOKUP(C40,'Dane średnie prod rośl.i zwierz'!$K$3:$W$185,6,0),('Prod. zwierzęca towar.'!$B$6&gt;0))</f>
        <v>#N/A</v>
      </c>
      <c r="K40" s="355"/>
      <c r="L40" s="356">
        <f t="shared" si="1"/>
        <v>0</v>
      </c>
      <c r="M40" s="356">
        <f t="shared" si="2"/>
        <v>0</v>
      </c>
      <c r="N40" s="355"/>
      <c r="O40" s="356">
        <f>IF(I40&gt;=70%,VLOOKUP(A40,'Koszty nieponiesione'!$D$3:$E$622,2,0)*D40,0)</f>
        <v>0</v>
      </c>
      <c r="P40" s="356">
        <f t="shared" si="6"/>
        <v>0</v>
      </c>
      <c r="Q40" s="356">
        <f>IF(OR(C40='Koszty nieponiesione'!$A$291,C40='Koszty nieponiesione'!$A$299,C40='Koszty nieponiesione'!$A$303,C40='Koszty nieponiesione'!$A$311,C40='Koszty nieponiesione'!$A$315,C40='Koszty nieponiesione'!$A$319,C40='Koszty nieponiesione'!$A$323,C40='Koszty nieponiesione'!$A$327), 'Prod. roślinna'!D40,0)</f>
        <v>0</v>
      </c>
      <c r="R40" s="357"/>
      <c r="S40" s="359">
        <f t="shared" si="3"/>
        <v>0</v>
      </c>
    </row>
    <row r="41" spans="1:24" s="38" customFormat="1" ht="14.25" x14ac:dyDescent="0.2">
      <c r="A41" s="38" t="str">
        <f t="shared" si="0"/>
        <v>A</v>
      </c>
      <c r="B41" s="349">
        <v>34</v>
      </c>
      <c r="C41" s="350"/>
      <c r="D41" s="351"/>
      <c r="E41" s="351"/>
      <c r="F41" s="351"/>
      <c r="G41" s="352">
        <f t="shared" si="7"/>
        <v>0</v>
      </c>
      <c r="H41" s="352">
        <f t="shared" si="5"/>
        <v>0</v>
      </c>
      <c r="I41" s="353"/>
      <c r="J41" s="354" t="e">
        <f>AND(VLOOKUP(C41,'Dane średnie prod rośl.i zwierz'!$K$3:$W$185,6,0),('Prod. zwierzęca towar.'!$B$6&gt;0))</f>
        <v>#N/A</v>
      </c>
      <c r="K41" s="355"/>
      <c r="L41" s="356">
        <f t="shared" si="1"/>
        <v>0</v>
      </c>
      <c r="M41" s="356">
        <f t="shared" si="2"/>
        <v>0</v>
      </c>
      <c r="N41" s="355"/>
      <c r="O41" s="356">
        <f>IF(I41&gt;=70%,VLOOKUP(A41,'Koszty nieponiesione'!$D$3:$E$622,2,0)*D41,0)</f>
        <v>0</v>
      </c>
      <c r="P41" s="356">
        <f t="shared" si="6"/>
        <v>0</v>
      </c>
      <c r="Q41" s="356">
        <f>IF(OR(C41='Koszty nieponiesione'!$A$291,C41='Koszty nieponiesione'!$A$299,C41='Koszty nieponiesione'!$A$303,C41='Koszty nieponiesione'!$A$311,C41='Koszty nieponiesione'!$A$315,C41='Koszty nieponiesione'!$A$319,C41='Koszty nieponiesione'!$A$323,C41='Koszty nieponiesione'!$A$327), 'Prod. roślinna'!D41,0)</f>
        <v>0</v>
      </c>
      <c r="R41" s="357"/>
      <c r="S41" s="359">
        <f t="shared" si="3"/>
        <v>0</v>
      </c>
    </row>
    <row r="42" spans="1:24" s="38" customFormat="1" ht="14.25" x14ac:dyDescent="0.2">
      <c r="A42" s="38" t="str">
        <f t="shared" si="0"/>
        <v>A</v>
      </c>
      <c r="B42" s="365">
        <v>35</v>
      </c>
      <c r="C42" s="350"/>
      <c r="D42" s="351"/>
      <c r="E42" s="351"/>
      <c r="F42" s="351"/>
      <c r="G42" s="352">
        <f t="shared" si="7"/>
        <v>0</v>
      </c>
      <c r="H42" s="352">
        <f t="shared" si="5"/>
        <v>0</v>
      </c>
      <c r="I42" s="353"/>
      <c r="J42" s="354" t="e">
        <f>AND(VLOOKUP(C42,'Dane średnie prod rośl.i zwierz'!$K$3:$W$185,6,0),('Prod. zwierzęca towar.'!$B$6&gt;0))</f>
        <v>#N/A</v>
      </c>
      <c r="K42" s="355"/>
      <c r="L42" s="356">
        <f t="shared" si="1"/>
        <v>0</v>
      </c>
      <c r="M42" s="356">
        <f t="shared" si="2"/>
        <v>0</v>
      </c>
      <c r="N42" s="355"/>
      <c r="O42" s="356">
        <f>IF(I42&gt;=70%,VLOOKUP(A42,'Koszty nieponiesione'!$D$3:$E$622,2,0)*D42,0)</f>
        <v>0</v>
      </c>
      <c r="P42" s="356">
        <f t="shared" si="6"/>
        <v>0</v>
      </c>
      <c r="Q42" s="356">
        <f>IF(OR(C42='Koszty nieponiesione'!$A$291,C42='Koszty nieponiesione'!$A$299,C42='Koszty nieponiesione'!$A$303,C42='Koszty nieponiesione'!$A$311,C42='Koszty nieponiesione'!$A$315,C42='Koszty nieponiesione'!$A$319,C42='Koszty nieponiesione'!$A$323,C42='Koszty nieponiesione'!$A$327), 'Prod. roślinna'!D42,0)</f>
        <v>0</v>
      </c>
      <c r="R42" s="357"/>
      <c r="S42" s="359">
        <f t="shared" si="3"/>
        <v>0</v>
      </c>
    </row>
    <row r="43" spans="1:24" s="38" customFormat="1" ht="14.25" x14ac:dyDescent="0.2">
      <c r="A43" s="38" t="str">
        <f t="shared" si="0"/>
        <v>A</v>
      </c>
      <c r="B43" s="362">
        <v>36</v>
      </c>
      <c r="C43" s="350"/>
      <c r="D43" s="351"/>
      <c r="E43" s="351"/>
      <c r="F43" s="351"/>
      <c r="G43" s="352">
        <f t="shared" si="7"/>
        <v>0</v>
      </c>
      <c r="H43" s="352">
        <f t="shared" si="5"/>
        <v>0</v>
      </c>
      <c r="I43" s="353"/>
      <c r="J43" s="354" t="e">
        <f>AND(VLOOKUP(C43,'Dane średnie prod rośl.i zwierz'!$K$3:$W$185,6,0),('Prod. zwierzęca towar.'!$B$6&gt;0))</f>
        <v>#N/A</v>
      </c>
      <c r="K43" s="355"/>
      <c r="L43" s="356">
        <f t="shared" si="1"/>
        <v>0</v>
      </c>
      <c r="M43" s="356">
        <f t="shared" si="2"/>
        <v>0</v>
      </c>
      <c r="N43" s="355"/>
      <c r="O43" s="356">
        <f>IF(I43&gt;=70%,VLOOKUP(A43,'Koszty nieponiesione'!$D$3:$E$622,2,0)*D43,0)</f>
        <v>0</v>
      </c>
      <c r="P43" s="356">
        <f t="shared" si="6"/>
        <v>0</v>
      </c>
      <c r="Q43" s="356">
        <f>IF(OR(C43='Koszty nieponiesione'!$A$291,C43='Koszty nieponiesione'!$A$299,C43='Koszty nieponiesione'!$A$303,C43='Koszty nieponiesione'!$A$311,C43='Koszty nieponiesione'!$A$315,C43='Koszty nieponiesione'!$A$319,C43='Koszty nieponiesione'!$A$323,C43='Koszty nieponiesione'!$A$327), 'Prod. roślinna'!D43,0)</f>
        <v>0</v>
      </c>
      <c r="R43" s="357"/>
      <c r="S43" s="359">
        <f t="shared" si="3"/>
        <v>0</v>
      </c>
    </row>
    <row r="44" spans="1:24" s="38" customFormat="1" ht="14.25" x14ac:dyDescent="0.2">
      <c r="A44" s="38" t="str">
        <f t="shared" si="0"/>
        <v>A</v>
      </c>
      <c r="B44" s="362">
        <v>37</v>
      </c>
      <c r="C44" s="350"/>
      <c r="D44" s="351"/>
      <c r="E44" s="351"/>
      <c r="F44" s="351"/>
      <c r="G44" s="352">
        <f t="shared" si="7"/>
        <v>0</v>
      </c>
      <c r="H44" s="352">
        <f t="shared" si="5"/>
        <v>0</v>
      </c>
      <c r="I44" s="353"/>
      <c r="J44" s="354" t="e">
        <f>AND(VLOOKUP(C44,'Dane średnie prod rośl.i zwierz'!$K$3:$W$185,6,0),('Prod. zwierzęca towar.'!$B$6&gt;0))</f>
        <v>#N/A</v>
      </c>
      <c r="K44" s="355"/>
      <c r="L44" s="356">
        <f t="shared" si="1"/>
        <v>0</v>
      </c>
      <c r="M44" s="356">
        <f t="shared" si="2"/>
        <v>0</v>
      </c>
      <c r="N44" s="355"/>
      <c r="O44" s="356">
        <f>IF(I44&gt;=70%,VLOOKUP(A44,'Koszty nieponiesione'!$D$3:$E$622,2,0)*D44,0)</f>
        <v>0</v>
      </c>
      <c r="P44" s="356">
        <f t="shared" si="6"/>
        <v>0</v>
      </c>
      <c r="Q44" s="356">
        <f>IF(OR(C44='Koszty nieponiesione'!$A$291,C44='Koszty nieponiesione'!$A$299,C44='Koszty nieponiesione'!$A$303,C44='Koszty nieponiesione'!$A$311,C44='Koszty nieponiesione'!$A$315,C44='Koszty nieponiesione'!$A$319,C44='Koszty nieponiesione'!$A$323,C44='Koszty nieponiesione'!$A$327), 'Prod. roślinna'!D44,0)</f>
        <v>0</v>
      </c>
      <c r="R44" s="357"/>
      <c r="S44" s="359">
        <f t="shared" si="3"/>
        <v>0</v>
      </c>
    </row>
    <row r="45" spans="1:24" s="38" customFormat="1" ht="14.25" x14ac:dyDescent="0.2">
      <c r="A45" s="38" t="str">
        <f t="shared" si="0"/>
        <v>A</v>
      </c>
      <c r="B45" s="363">
        <v>38</v>
      </c>
      <c r="C45" s="350"/>
      <c r="D45" s="351"/>
      <c r="E45" s="351"/>
      <c r="F45" s="351"/>
      <c r="G45" s="352">
        <f t="shared" si="7"/>
        <v>0</v>
      </c>
      <c r="H45" s="352">
        <f t="shared" si="5"/>
        <v>0</v>
      </c>
      <c r="I45" s="353"/>
      <c r="J45" s="354" t="e">
        <f>AND(VLOOKUP(C45,'Dane średnie prod rośl.i zwierz'!$K$3:$W$185,6,0),('Prod. zwierzęca towar.'!$B$6&gt;0))</f>
        <v>#N/A</v>
      </c>
      <c r="K45" s="355"/>
      <c r="L45" s="356">
        <f t="shared" si="1"/>
        <v>0</v>
      </c>
      <c r="M45" s="356">
        <f t="shared" si="2"/>
        <v>0</v>
      </c>
      <c r="N45" s="355"/>
      <c r="O45" s="356">
        <f>IF(I45&gt;=70%,VLOOKUP(A45,'Koszty nieponiesione'!$D$3:$E$622,2,0)*D45,0)</f>
        <v>0</v>
      </c>
      <c r="P45" s="356">
        <f t="shared" si="6"/>
        <v>0</v>
      </c>
      <c r="Q45" s="356">
        <f>IF(OR(C45='Koszty nieponiesione'!$A$291,C45='Koszty nieponiesione'!$A$299,C45='Koszty nieponiesione'!$A$303,C45='Koszty nieponiesione'!$A$311,C45='Koszty nieponiesione'!$A$315,C45='Koszty nieponiesione'!$A$319,C45='Koszty nieponiesione'!$A$323,C45='Koszty nieponiesione'!$A$327), 'Prod. roślinna'!D45,0)</f>
        <v>0</v>
      </c>
      <c r="R45" s="357"/>
      <c r="S45" s="359">
        <f t="shared" si="3"/>
        <v>0</v>
      </c>
    </row>
    <row r="46" spans="1:24" s="38" customFormat="1" ht="15" thickBot="1" x14ac:dyDescent="0.25">
      <c r="A46" s="38" t="str">
        <f t="shared" si="0"/>
        <v>A</v>
      </c>
      <c r="B46" s="363">
        <v>39</v>
      </c>
      <c r="C46" s="350"/>
      <c r="D46" s="351"/>
      <c r="E46" s="351"/>
      <c r="F46" s="351"/>
      <c r="G46" s="366">
        <f>E46*F46</f>
        <v>0</v>
      </c>
      <c r="H46" s="366">
        <f t="shared" si="5"/>
        <v>0</v>
      </c>
      <c r="I46" s="353"/>
      <c r="J46" s="354" t="e">
        <f>AND(VLOOKUP(C46,'Dane średnie prod rośl.i zwierz'!$K$3:$W$185,6,0),('Prod. zwierzęca towar.'!$B$6&gt;0))</f>
        <v>#N/A</v>
      </c>
      <c r="K46" s="355"/>
      <c r="L46" s="356">
        <f t="shared" si="1"/>
        <v>0</v>
      </c>
      <c r="M46" s="356">
        <f t="shared" si="2"/>
        <v>0</v>
      </c>
      <c r="N46" s="355"/>
      <c r="O46" s="356">
        <f>IF(I46&gt;=70%,VLOOKUP(A46,'Koszty nieponiesione'!$D$3:$E$622,2,0)*D46,0)</f>
        <v>0</v>
      </c>
      <c r="P46" s="356">
        <f t="shared" si="6"/>
        <v>0</v>
      </c>
      <c r="Q46" s="356">
        <f>IF(OR(C46='Koszty nieponiesione'!$A$291,C46='Koszty nieponiesione'!$A$299,C46='Koszty nieponiesione'!$A$303,C46='Koszty nieponiesione'!$A$311,C46='Koszty nieponiesione'!$A$315,C46='Koszty nieponiesione'!$A$319,C46='Koszty nieponiesione'!$A$323,C46='Koszty nieponiesione'!$A$327), 'Prod. roślinna'!D46,0)</f>
        <v>0</v>
      </c>
      <c r="R46" s="367"/>
      <c r="S46" s="368">
        <f t="shared" si="3"/>
        <v>0</v>
      </c>
    </row>
    <row r="47" spans="1:24" s="38" customFormat="1" ht="18" customHeight="1" thickBot="1" x14ac:dyDescent="0.25">
      <c r="B47" s="554" t="s">
        <v>649</v>
      </c>
      <c r="C47" s="555"/>
      <c r="D47" s="369">
        <f>SUM(D8:D46)+'Prod. roślinna str 2'!D57</f>
        <v>0</v>
      </c>
      <c r="E47" s="370" t="s">
        <v>22</v>
      </c>
      <c r="F47" s="370" t="s">
        <v>22</v>
      </c>
      <c r="G47" s="370" t="s">
        <v>22</v>
      </c>
      <c r="H47" s="369">
        <f>SUM(H8:H46)+'Prod. roślinna str 2'!H57</f>
        <v>0</v>
      </c>
      <c r="I47" s="370" t="s">
        <v>22</v>
      </c>
      <c r="J47" s="370"/>
      <c r="K47" s="369">
        <f>IF(SUM(K8:K46)&lt;'Prod. zwierzęca towar.'!H31,SUM(K8:K46)+'Prod. roślinna str 2'!K57,'Prod. zwierzęca towar.'!H31)</f>
        <v>0</v>
      </c>
      <c r="L47" s="369">
        <f>SUM(L8:L46)+'Prod. roślinna str 2'!L57</f>
        <v>0</v>
      </c>
      <c r="M47" s="369">
        <f>SUM(M8:M46)+'Prod. roślinna str 2'!M57</f>
        <v>0</v>
      </c>
      <c r="N47" s="369">
        <f>SUM(N8:N46)+'Prod. roślinna str 2'!N57</f>
        <v>0</v>
      </c>
      <c r="O47" s="396"/>
      <c r="P47" s="396">
        <f>SUM(P8:P46)+'Prod. roślinna str 2'!P57</f>
        <v>0</v>
      </c>
      <c r="Q47" s="396">
        <f>SUM(Q8:Q46)+'Prod. roślinna str 2'!Q57</f>
        <v>0</v>
      </c>
      <c r="R47" s="371">
        <f>SUM(R8:R46)+'Prod. roślinna str 2'!R57</f>
        <v>0</v>
      </c>
      <c r="S47" s="416">
        <f>SUM(S8:S46)+'Prod. roślinna str 2'!S57</f>
        <v>0</v>
      </c>
    </row>
    <row r="48" spans="1:24" ht="54" customHeight="1" x14ac:dyDescent="0.2">
      <c r="B48" s="558" t="s">
        <v>672</v>
      </c>
      <c r="C48" s="558"/>
      <c r="D48" s="558"/>
      <c r="E48" s="558"/>
      <c r="F48" s="558"/>
      <c r="G48" s="558"/>
      <c r="H48" s="558"/>
      <c r="I48" s="558"/>
      <c r="J48" s="558"/>
      <c r="K48" s="558"/>
      <c r="L48" s="558"/>
      <c r="M48" s="558"/>
      <c r="N48" s="558"/>
      <c r="O48" s="558"/>
      <c r="P48" s="558"/>
      <c r="Q48" s="558"/>
      <c r="R48" s="558"/>
      <c r="S48" s="558"/>
      <c r="T48" s="558"/>
      <c r="U48" s="558"/>
      <c r="V48" s="415"/>
      <c r="W48" s="414"/>
      <c r="X48" s="414"/>
    </row>
    <row r="49" spans="2:23" ht="24.75" customHeight="1" x14ac:dyDescent="0.2">
      <c r="B49" s="559" t="s">
        <v>575</v>
      </c>
      <c r="C49" s="559"/>
      <c r="D49" s="559"/>
      <c r="E49" s="559"/>
      <c r="F49" s="559"/>
      <c r="G49" s="559"/>
      <c r="H49" s="559"/>
      <c r="I49" s="559"/>
      <c r="J49" s="559"/>
      <c r="K49" s="559"/>
      <c r="L49" s="559"/>
      <c r="M49" s="559"/>
      <c r="N49" s="559"/>
      <c r="O49" s="559"/>
      <c r="P49" s="559"/>
      <c r="Q49" s="559"/>
      <c r="R49" s="559"/>
      <c r="S49" s="559"/>
      <c r="T49" s="115"/>
      <c r="U49" s="115"/>
    </row>
    <row r="50" spans="2:23" ht="6.75" customHeight="1" thickBot="1" x14ac:dyDescent="0.25">
      <c r="B50" s="116"/>
      <c r="C50" s="116"/>
      <c r="D50" s="116"/>
      <c r="E50" s="116"/>
      <c r="F50" s="116"/>
      <c r="G50" s="116"/>
      <c r="H50" s="116"/>
      <c r="I50" s="116"/>
      <c r="J50" s="116"/>
      <c r="K50" s="116"/>
      <c r="L50" s="116"/>
      <c r="M50" s="116"/>
      <c r="N50" s="116"/>
      <c r="O50" s="116"/>
      <c r="P50" s="116"/>
      <c r="Q50" s="116"/>
      <c r="R50" s="116"/>
      <c r="S50" s="106"/>
    </row>
    <row r="51" spans="2:23" ht="15" customHeight="1" x14ac:dyDescent="0.2">
      <c r="B51" s="560" t="s">
        <v>23</v>
      </c>
      <c r="C51" s="562" t="s">
        <v>495</v>
      </c>
      <c r="D51" s="546" t="s">
        <v>496</v>
      </c>
      <c r="E51" s="547"/>
      <c r="F51" s="544" t="s">
        <v>568</v>
      </c>
      <c r="G51" s="544" t="s">
        <v>517</v>
      </c>
      <c r="H51" s="544" t="s">
        <v>518</v>
      </c>
      <c r="I51" s="544" t="s">
        <v>519</v>
      </c>
      <c r="J51" s="375"/>
      <c r="K51" s="544" t="s">
        <v>520</v>
      </c>
      <c r="L51" s="544" t="s">
        <v>521</v>
      </c>
      <c r="M51" s="542" t="s">
        <v>569</v>
      </c>
      <c r="N51" s="564" t="s">
        <v>674</v>
      </c>
      <c r="O51" s="542" t="s">
        <v>569</v>
      </c>
      <c r="P51" s="542" t="s">
        <v>569</v>
      </c>
      <c r="Q51" s="542" t="s">
        <v>569</v>
      </c>
      <c r="R51" s="542" t="s">
        <v>675</v>
      </c>
      <c r="S51" s="122"/>
      <c r="T51" s="106"/>
    </row>
    <row r="52" spans="2:23" ht="69" customHeight="1" x14ac:dyDescent="0.2">
      <c r="B52" s="561"/>
      <c r="C52" s="563"/>
      <c r="D52" s="376" t="s">
        <v>497</v>
      </c>
      <c r="E52" s="376" t="s">
        <v>498</v>
      </c>
      <c r="F52" s="545"/>
      <c r="G52" s="545"/>
      <c r="H52" s="545"/>
      <c r="I52" s="545"/>
      <c r="J52" s="377"/>
      <c r="K52" s="545"/>
      <c r="L52" s="545"/>
      <c r="M52" s="543"/>
      <c r="N52" s="565"/>
      <c r="O52" s="543"/>
      <c r="P52" s="543"/>
      <c r="Q52" s="543"/>
      <c r="R52" s="543"/>
      <c r="S52" s="122"/>
      <c r="T52" s="122"/>
      <c r="U52" s="122"/>
      <c r="V52" s="122"/>
      <c r="W52" s="122"/>
    </row>
    <row r="53" spans="2:23" s="125" customFormat="1" ht="12" customHeight="1" x14ac:dyDescent="0.2">
      <c r="B53" s="142">
        <v>1</v>
      </c>
      <c r="C53" s="143">
        <v>2</v>
      </c>
      <c r="D53" s="144">
        <v>3</v>
      </c>
      <c r="E53" s="348">
        <v>4</v>
      </c>
      <c r="F53" s="348">
        <v>5</v>
      </c>
      <c r="G53" s="348">
        <v>6</v>
      </c>
      <c r="H53" s="348">
        <v>7</v>
      </c>
      <c r="I53" s="348">
        <v>8</v>
      </c>
      <c r="J53" s="348"/>
      <c r="K53" s="348">
        <v>9</v>
      </c>
      <c r="L53" s="348">
        <v>10</v>
      </c>
      <c r="M53" s="181">
        <v>11</v>
      </c>
      <c r="N53" s="181">
        <v>12</v>
      </c>
      <c r="O53" s="181">
        <v>11</v>
      </c>
      <c r="P53" s="181">
        <v>11</v>
      </c>
      <c r="Q53" s="181">
        <v>11</v>
      </c>
      <c r="R53" s="181">
        <v>13</v>
      </c>
      <c r="S53" s="126"/>
      <c r="T53" s="127"/>
    </row>
    <row r="54" spans="2:23" ht="15" customHeight="1" x14ac:dyDescent="0.2">
      <c r="B54" s="331">
        <v>1</v>
      </c>
      <c r="C54" s="378"/>
      <c r="D54" s="379"/>
      <c r="E54" s="380"/>
      <c r="F54" s="381"/>
      <c r="G54" s="381"/>
      <c r="H54" s="381"/>
      <c r="I54" s="381"/>
      <c r="J54" s="381"/>
      <c r="K54" s="381"/>
      <c r="L54" s="381"/>
      <c r="M54" s="382"/>
      <c r="N54" s="382"/>
      <c r="O54" s="382"/>
      <c r="P54" s="382"/>
      <c r="Q54" s="382"/>
      <c r="R54" s="382"/>
      <c r="S54" s="128"/>
      <c r="T54" s="106"/>
    </row>
    <row r="55" spans="2:23" ht="12.75" x14ac:dyDescent="0.2">
      <c r="B55" s="331">
        <v>2</v>
      </c>
      <c r="C55" s="378"/>
      <c r="D55" s="379"/>
      <c r="E55" s="380"/>
      <c r="F55" s="381"/>
      <c r="G55" s="381"/>
      <c r="H55" s="381"/>
      <c r="I55" s="381"/>
      <c r="J55" s="381"/>
      <c r="K55" s="381"/>
      <c r="L55" s="381"/>
      <c r="M55" s="382"/>
      <c r="N55" s="382"/>
      <c r="O55" s="382"/>
      <c r="P55" s="382"/>
      <c r="Q55" s="382"/>
      <c r="R55" s="382"/>
      <c r="S55" s="128"/>
      <c r="T55" s="106"/>
    </row>
    <row r="56" spans="2:23" ht="12.75" x14ac:dyDescent="0.2">
      <c r="B56" s="331">
        <v>3</v>
      </c>
      <c r="C56" s="378"/>
      <c r="D56" s="379"/>
      <c r="E56" s="380"/>
      <c r="F56" s="381"/>
      <c r="G56" s="381"/>
      <c r="H56" s="381"/>
      <c r="I56" s="381"/>
      <c r="J56" s="381"/>
      <c r="K56" s="381"/>
      <c r="L56" s="381"/>
      <c r="M56" s="382"/>
      <c r="N56" s="382"/>
      <c r="O56" s="382"/>
      <c r="P56" s="382"/>
      <c r="Q56" s="382"/>
      <c r="R56" s="382"/>
      <c r="S56" s="128"/>
      <c r="T56" s="106"/>
    </row>
    <row r="57" spans="2:23" ht="12.75" x14ac:dyDescent="0.2">
      <c r="B57" s="383">
        <v>4</v>
      </c>
      <c r="C57" s="384"/>
      <c r="D57" s="379"/>
      <c r="E57" s="385"/>
      <c r="F57" s="386"/>
      <c r="G57" s="386"/>
      <c r="H57" s="386"/>
      <c r="I57" s="386"/>
      <c r="J57" s="386"/>
      <c r="K57" s="386"/>
      <c r="L57" s="386"/>
      <c r="M57" s="387"/>
      <c r="N57" s="387"/>
      <c r="O57" s="387"/>
      <c r="P57" s="387"/>
      <c r="Q57" s="387"/>
      <c r="R57" s="387"/>
      <c r="S57" s="128"/>
      <c r="T57" s="106"/>
    </row>
    <row r="58" spans="2:23" ht="12.75" x14ac:dyDescent="0.2">
      <c r="B58" s="383">
        <v>5</v>
      </c>
      <c r="C58" s="384"/>
      <c r="D58" s="379"/>
      <c r="E58" s="385"/>
      <c r="F58" s="386"/>
      <c r="G58" s="386"/>
      <c r="H58" s="386"/>
      <c r="I58" s="386"/>
      <c r="J58" s="386"/>
      <c r="K58" s="386"/>
      <c r="L58" s="386"/>
      <c r="M58" s="387"/>
      <c r="N58" s="387"/>
      <c r="O58" s="387"/>
      <c r="P58" s="387"/>
      <c r="Q58" s="387"/>
      <c r="R58" s="387"/>
      <c r="S58" s="128"/>
      <c r="T58" s="106"/>
    </row>
    <row r="59" spans="2:23" ht="12.75" x14ac:dyDescent="0.2">
      <c r="B59" s="383">
        <v>6</v>
      </c>
      <c r="C59" s="384"/>
      <c r="D59" s="379"/>
      <c r="E59" s="385"/>
      <c r="F59" s="386"/>
      <c r="G59" s="386"/>
      <c r="H59" s="386"/>
      <c r="I59" s="386"/>
      <c r="J59" s="386"/>
      <c r="K59" s="386"/>
      <c r="L59" s="386"/>
      <c r="M59" s="387"/>
      <c r="N59" s="387"/>
      <c r="O59" s="387"/>
      <c r="P59" s="387"/>
      <c r="Q59" s="387"/>
      <c r="R59" s="387"/>
      <c r="S59" s="128"/>
      <c r="T59" s="106"/>
    </row>
    <row r="60" spans="2:23" ht="12.75" x14ac:dyDescent="0.2">
      <c r="B60" s="383">
        <v>7</v>
      </c>
      <c r="C60" s="384"/>
      <c r="D60" s="379"/>
      <c r="E60" s="385"/>
      <c r="F60" s="386"/>
      <c r="G60" s="386"/>
      <c r="H60" s="386"/>
      <c r="I60" s="386"/>
      <c r="J60" s="386"/>
      <c r="K60" s="386"/>
      <c r="L60" s="386"/>
      <c r="M60" s="387"/>
      <c r="N60" s="387"/>
      <c r="O60" s="387"/>
      <c r="P60" s="387"/>
      <c r="Q60" s="387"/>
      <c r="R60" s="387"/>
      <c r="S60" s="128"/>
      <c r="T60" s="106"/>
    </row>
    <row r="61" spans="2:23" ht="12.75" x14ac:dyDescent="0.2">
      <c r="B61" s="383">
        <v>8</v>
      </c>
      <c r="C61" s="384"/>
      <c r="D61" s="379"/>
      <c r="E61" s="385"/>
      <c r="F61" s="386"/>
      <c r="G61" s="386"/>
      <c r="H61" s="386"/>
      <c r="I61" s="386"/>
      <c r="J61" s="386"/>
      <c r="K61" s="386"/>
      <c r="L61" s="386"/>
      <c r="M61" s="387"/>
      <c r="N61" s="387"/>
      <c r="O61" s="387"/>
      <c r="P61" s="387"/>
      <c r="Q61" s="387"/>
      <c r="R61" s="387"/>
      <c r="S61" s="128"/>
      <c r="T61" s="106"/>
    </row>
    <row r="62" spans="2:23" ht="12.75" x14ac:dyDescent="0.2">
      <c r="B62" s="383">
        <v>9</v>
      </c>
      <c r="C62" s="384"/>
      <c r="D62" s="379"/>
      <c r="E62" s="385"/>
      <c r="F62" s="386"/>
      <c r="G62" s="386"/>
      <c r="H62" s="386"/>
      <c r="I62" s="386"/>
      <c r="J62" s="386"/>
      <c r="K62" s="386"/>
      <c r="L62" s="386"/>
      <c r="M62" s="387"/>
      <c r="N62" s="387"/>
      <c r="O62" s="387"/>
      <c r="P62" s="387"/>
      <c r="Q62" s="387"/>
      <c r="R62" s="387"/>
      <c r="S62" s="128"/>
      <c r="T62" s="106"/>
    </row>
    <row r="63" spans="2:23" ht="13.5" thickBot="1" x14ac:dyDescent="0.25">
      <c r="B63" s="388">
        <v>10</v>
      </c>
      <c r="C63" s="389"/>
      <c r="D63" s="379"/>
      <c r="E63" s="390"/>
      <c r="F63" s="391"/>
      <c r="G63" s="391"/>
      <c r="H63" s="391"/>
      <c r="I63" s="391"/>
      <c r="J63" s="391"/>
      <c r="K63" s="391"/>
      <c r="L63" s="391"/>
      <c r="M63" s="392"/>
      <c r="N63" s="392"/>
      <c r="O63" s="392"/>
      <c r="P63" s="392"/>
      <c r="Q63" s="392"/>
      <c r="R63" s="392"/>
      <c r="S63" s="128"/>
      <c r="T63" s="106"/>
    </row>
    <row r="64" spans="2:23" ht="12.75" thickBot="1" x14ac:dyDescent="0.25">
      <c r="B64" s="549" t="s">
        <v>16</v>
      </c>
      <c r="C64" s="550"/>
      <c r="D64" s="373" t="s">
        <v>22</v>
      </c>
      <c r="E64" s="373" t="s">
        <v>22</v>
      </c>
      <c r="F64" s="374">
        <f>SUM(F54:F63)</f>
        <v>0</v>
      </c>
      <c r="G64" s="374">
        <f>SUM(G54:G63)</f>
        <v>0</v>
      </c>
      <c r="H64" s="374">
        <f>SUM(H54:H63)</f>
        <v>0</v>
      </c>
      <c r="I64" s="374">
        <f>SUM(I54:I63)</f>
        <v>0</v>
      </c>
      <c r="J64" s="374"/>
      <c r="K64" s="374">
        <f>SUM(K54:K63)</f>
        <v>0</v>
      </c>
      <c r="L64" s="374">
        <f>SUM(L54:L63)</f>
        <v>0</v>
      </c>
      <c r="M64" s="374">
        <f>SUM(M54:M63)</f>
        <v>0</v>
      </c>
      <c r="N64" s="374">
        <f>SUM(N54:N63)</f>
        <v>0</v>
      </c>
      <c r="O64" s="374">
        <f t="shared" ref="O64:Q64" si="8">SUM(O54:O63)</f>
        <v>0</v>
      </c>
      <c r="P64" s="374">
        <f t="shared" si="8"/>
        <v>0</v>
      </c>
      <c r="Q64" s="374">
        <f t="shared" si="8"/>
        <v>0</v>
      </c>
      <c r="R64" s="374">
        <f>SUM(R54:R63)</f>
        <v>0</v>
      </c>
      <c r="S64" s="124"/>
      <c r="T64" s="106"/>
    </row>
    <row r="65" spans="2:19" ht="20.25" customHeight="1" x14ac:dyDescent="0.2">
      <c r="B65" s="106"/>
      <c r="C65" s="548" t="s">
        <v>139</v>
      </c>
      <c r="D65" s="548"/>
      <c r="E65" s="548"/>
      <c r="F65" s="548"/>
      <c r="G65" s="548"/>
      <c r="H65" s="106"/>
      <c r="I65" s="106"/>
      <c r="J65" s="106"/>
      <c r="K65" s="106"/>
      <c r="L65" s="106"/>
      <c r="M65" s="106"/>
      <c r="N65" s="106"/>
      <c r="O65" s="106"/>
      <c r="P65" s="106"/>
      <c r="Q65" s="106"/>
      <c r="R65" s="106"/>
      <c r="S65" s="106"/>
    </row>
    <row r="66" spans="2:19" ht="18.75" customHeight="1" x14ac:dyDescent="0.2">
      <c r="B66" s="112" t="s">
        <v>76</v>
      </c>
      <c r="C66" s="540" t="s">
        <v>499</v>
      </c>
      <c r="D66" s="540"/>
      <c r="E66" s="106"/>
      <c r="F66" s="218" t="s">
        <v>543</v>
      </c>
      <c r="G66" s="541" t="s">
        <v>499</v>
      </c>
      <c r="H66" s="541"/>
      <c r="I66" s="541"/>
      <c r="J66" s="541"/>
      <c r="K66" s="541"/>
      <c r="L66" s="106"/>
      <c r="M66" s="106"/>
      <c r="N66" s="106"/>
      <c r="O66" s="106"/>
      <c r="P66" s="106"/>
      <c r="Q66" s="106"/>
      <c r="R66" s="106"/>
      <c r="S66" s="106"/>
    </row>
    <row r="67" spans="2:19" ht="18.75" customHeight="1" x14ac:dyDescent="0.2">
      <c r="B67" s="112" t="s">
        <v>75</v>
      </c>
      <c r="C67" s="540" t="s">
        <v>499</v>
      </c>
      <c r="D67" s="540"/>
      <c r="E67" s="106"/>
      <c r="F67" s="218" t="s">
        <v>544</v>
      </c>
      <c r="G67" s="541" t="s">
        <v>499</v>
      </c>
      <c r="H67" s="541"/>
      <c r="I67" s="541"/>
      <c r="J67" s="541"/>
      <c r="K67" s="541"/>
      <c r="L67" s="106"/>
      <c r="M67" s="106"/>
      <c r="N67" s="106"/>
      <c r="O67" s="106"/>
      <c r="P67" s="106"/>
      <c r="Q67" s="106"/>
      <c r="R67" s="106"/>
      <c r="S67" s="106"/>
    </row>
    <row r="68" spans="2:19" ht="18.75" customHeight="1" x14ac:dyDescent="0.2">
      <c r="B68" s="112" t="s">
        <v>74</v>
      </c>
      <c r="C68" s="540" t="s">
        <v>499</v>
      </c>
      <c r="D68" s="540"/>
      <c r="E68" s="106"/>
      <c r="F68" s="218" t="s">
        <v>545</v>
      </c>
      <c r="G68" s="541" t="s">
        <v>499</v>
      </c>
      <c r="H68" s="541"/>
      <c r="I68" s="541"/>
      <c r="J68" s="541"/>
      <c r="K68" s="541"/>
      <c r="L68" s="106"/>
      <c r="M68" s="106"/>
      <c r="N68" s="106"/>
      <c r="O68" s="106"/>
      <c r="P68" s="106"/>
      <c r="Q68" s="106"/>
      <c r="R68" s="106"/>
      <c r="S68" s="106"/>
    </row>
    <row r="69" spans="2:19" ht="18.75" customHeight="1" x14ac:dyDescent="0.2">
      <c r="B69" s="112" t="s">
        <v>73</v>
      </c>
      <c r="C69" s="540" t="s">
        <v>499</v>
      </c>
      <c r="D69" s="540"/>
      <c r="E69" s="106"/>
      <c r="F69" s="218" t="s">
        <v>546</v>
      </c>
      <c r="G69" s="541" t="s">
        <v>499</v>
      </c>
      <c r="H69" s="541"/>
      <c r="I69" s="541"/>
      <c r="J69" s="541"/>
      <c r="K69" s="541"/>
      <c r="M69" s="106"/>
      <c r="N69" s="551" t="s">
        <v>468</v>
      </c>
      <c r="O69" s="551"/>
      <c r="P69" s="551"/>
      <c r="Q69" s="551"/>
      <c r="R69" s="551"/>
      <c r="S69" s="551"/>
    </row>
    <row r="70" spans="2:19" ht="18.75" customHeight="1" x14ac:dyDescent="0.2">
      <c r="B70" s="112" t="s">
        <v>69</v>
      </c>
      <c r="C70" s="540" t="s">
        <v>499</v>
      </c>
      <c r="D70" s="540"/>
      <c r="E70" s="106"/>
      <c r="F70" s="218" t="s">
        <v>547</v>
      </c>
      <c r="G70" s="541" t="s">
        <v>499</v>
      </c>
      <c r="H70" s="541"/>
      <c r="I70" s="541"/>
      <c r="J70" s="541"/>
      <c r="K70" s="541"/>
      <c r="M70" s="106"/>
      <c r="N70" s="540" t="s">
        <v>522</v>
      </c>
      <c r="O70" s="540"/>
      <c r="P70" s="540"/>
      <c r="Q70" s="540"/>
      <c r="R70" s="540"/>
      <c r="S70" s="540"/>
    </row>
    <row r="71" spans="2:19" x14ac:dyDescent="0.2">
      <c r="B71" s="106"/>
      <c r="C71" s="106"/>
      <c r="D71" s="106"/>
      <c r="E71" s="106"/>
      <c r="F71" s="212"/>
      <c r="G71" s="212"/>
      <c r="H71" s="212"/>
      <c r="I71" s="212"/>
      <c r="J71" s="212"/>
      <c r="K71" s="212"/>
      <c r="L71" s="106"/>
      <c r="M71" s="106"/>
      <c r="N71" s="106"/>
      <c r="O71" s="106"/>
      <c r="P71" s="106"/>
      <c r="Q71" s="106"/>
      <c r="R71" s="106"/>
      <c r="S71" s="106"/>
    </row>
    <row r="72" spans="2:19" x14ac:dyDescent="0.2">
      <c r="B72" s="106"/>
      <c r="C72" s="106"/>
      <c r="D72" s="106"/>
      <c r="E72" s="106"/>
      <c r="F72" s="212"/>
      <c r="G72" s="212"/>
      <c r="H72" s="212"/>
      <c r="I72" s="212"/>
      <c r="J72" s="212"/>
      <c r="K72" s="212"/>
      <c r="L72" s="106"/>
      <c r="M72" s="106"/>
      <c r="N72" s="106"/>
      <c r="O72" s="106"/>
      <c r="P72" s="106"/>
      <c r="Q72" s="106"/>
      <c r="R72" s="106"/>
      <c r="S72" s="106"/>
    </row>
  </sheetData>
  <sheetProtection algorithmName="SHA-512" hashValue="A3qjpbGsYrEcf2Im5HIYnq6hCi9AfbC2QgrYqEm509mbpGRp+xyi2Znzl5e+lM5RXTUKHOUKzDQJlTmHpsX1TA==" saltValue="VxEszxVDt8/4p6w//77f5A==" spinCount="100000" sheet="1" objects="1" scenarios="1"/>
  <mergeCells count="36">
    <mergeCell ref="G67:K67"/>
    <mergeCell ref="G51:G52"/>
    <mergeCell ref="I51:I52"/>
    <mergeCell ref="K51:K52"/>
    <mergeCell ref="B48:U48"/>
    <mergeCell ref="B49:S49"/>
    <mergeCell ref="L51:L52"/>
    <mergeCell ref="B51:B52"/>
    <mergeCell ref="C51:C52"/>
    <mergeCell ref="G66:K66"/>
    <mergeCell ref="N51:N52"/>
    <mergeCell ref="O51:O52"/>
    <mergeCell ref="P51:P52"/>
    <mergeCell ref="Q51:Q52"/>
    <mergeCell ref="R51:R52"/>
    <mergeCell ref="M1:N1"/>
    <mergeCell ref="B1:H1"/>
    <mergeCell ref="B47:C47"/>
    <mergeCell ref="B2:E2"/>
    <mergeCell ref="F2:I2"/>
    <mergeCell ref="C70:D70"/>
    <mergeCell ref="G70:K70"/>
    <mergeCell ref="N70:S70"/>
    <mergeCell ref="M51:M52"/>
    <mergeCell ref="F51:F52"/>
    <mergeCell ref="D51:E51"/>
    <mergeCell ref="H51:H52"/>
    <mergeCell ref="C65:G65"/>
    <mergeCell ref="C66:D66"/>
    <mergeCell ref="C67:D67"/>
    <mergeCell ref="C68:D68"/>
    <mergeCell ref="C69:D69"/>
    <mergeCell ref="B64:C64"/>
    <mergeCell ref="G68:K68"/>
    <mergeCell ref="G69:K69"/>
    <mergeCell ref="N69:S69"/>
  </mergeCells>
  <conditionalFormatting sqref="K8:K46">
    <cfRule type="expression" dxfId="11" priority="1">
      <formula>AND(NOT(J8),K8&gt;0)</formula>
    </cfRule>
  </conditionalFormatting>
  <dataValidations xWindow="1122" yWindow="539" count="3">
    <dataValidation type="decimal" allowBlank="1" showInputMessage="1" showErrorMessage="1" errorTitle="Błąd" error="Kwota kosztów poniesionych z powodu niezbierania plonów wyższa niż wartość średniej rocznej produkcji." sqref="R8:R46" xr:uid="{00000000-0002-0000-0100-000000000000}">
      <formula1>0</formula1>
      <formula2>H8</formula2>
    </dataValidation>
    <dataValidation allowBlank="1" showInputMessage="1" showErrorMessage="1" errorTitle="Błąd" error="Wartość przewyższa wartość średniej rocznej produkcji zwierzęcej. " sqref="K47" xr:uid="{00000000-0002-0000-0100-000001000000}"/>
    <dataValidation type="custom" allowBlank="1" showInputMessage="1" showErrorMessage="1" errorTitle="UWAGA" error="Nie zostały spełnione kryteria uprawniające do wprowadzenia wartości w danej komórce! Patrz wyjasnienia dotyczące wypełniania tej kolumny." prompt="Sprawdź czy zostały spełnione kryteria uprawniające do wprowadzenia wartości w danej komórce! Patrz wyjasnienia dotyczące wypełniania tej kolumny." sqref="K8:K46" xr:uid="{00000000-0002-0000-0100-000002000000}">
      <formula1>J8</formula1>
    </dataValidation>
  </dataValidations>
  <pageMargins left="0.23622047244094491" right="0.23622047244094491" top="0.43307086614173229" bottom="0.55118110236220474" header="0.31496062992125984" footer="0.31496062992125984"/>
  <pageSetup paperSize="9" scale="44" orientation="landscape" r:id="rId1"/>
  <extLst>
    <ext xmlns:x14="http://schemas.microsoft.com/office/spreadsheetml/2009/9/main" uri="{CCE6A557-97BC-4b89-ADB6-D9C93CAAB3DF}">
      <x14:dataValidations xmlns:xm="http://schemas.microsoft.com/office/excel/2006/main" xWindow="1122" yWindow="539" count="1">
        <x14:dataValidation type="list" allowBlank="1" showInputMessage="1" showErrorMessage="1" xr:uid="{00000000-0002-0000-0100-000003000000}">
          <x14:formula1>
            <xm:f>'Dane średnie prod rośl.i zwierz'!$K$3:$K$157</xm:f>
          </x14:formula1>
          <xm:sqref>C8:C46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68"/>
  <sheetViews>
    <sheetView view="pageLayout" zoomScale="70" zoomScaleNormal="90" zoomScalePageLayoutView="70" workbookViewId="0">
      <selection activeCell="B1" sqref="B1:H1"/>
    </sheetView>
  </sheetViews>
  <sheetFormatPr defaultColWidth="9.140625" defaultRowHeight="12" x14ac:dyDescent="0.2"/>
  <cols>
    <col min="1" max="1" width="0.140625" style="12" customWidth="1"/>
    <col min="2" max="2" width="4" style="12" customWidth="1"/>
    <col min="3" max="3" width="55.85546875" style="12" customWidth="1"/>
    <col min="4" max="4" width="19.28515625" style="12" customWidth="1"/>
    <col min="5" max="5" width="16.28515625" style="12" customWidth="1"/>
    <col min="6" max="6" width="14.5703125" style="12" customWidth="1"/>
    <col min="7" max="7" width="17.42578125" style="12" customWidth="1"/>
    <col min="8" max="8" width="18.85546875" style="12" customWidth="1"/>
    <col min="9" max="9" width="13.5703125" style="12" customWidth="1"/>
    <col min="10" max="10" width="0.28515625" style="12" hidden="1" customWidth="1"/>
    <col min="11" max="11" width="20.42578125" style="12" customWidth="1"/>
    <col min="12" max="12" width="19.42578125" style="12" customWidth="1"/>
    <col min="13" max="13" width="18.28515625" style="12" customWidth="1"/>
    <col min="14" max="14" width="15.85546875" style="12" customWidth="1"/>
    <col min="15" max="15" width="5.28515625" style="12" hidden="1" customWidth="1"/>
    <col min="16" max="16" width="6" style="12" hidden="1" customWidth="1"/>
    <col min="17" max="17" width="0.28515625" style="12" customWidth="1"/>
    <col min="18" max="18" width="15.7109375" style="12" customWidth="1"/>
    <col min="19" max="19" width="16" style="12" customWidth="1"/>
    <col min="20" max="16384" width="9.140625" style="12"/>
  </cols>
  <sheetData>
    <row r="1" spans="1:19" ht="15" customHeight="1" x14ac:dyDescent="0.2">
      <c r="B1" s="553" t="s">
        <v>50</v>
      </c>
      <c r="C1" s="553"/>
      <c r="D1" s="553"/>
      <c r="E1" s="553"/>
      <c r="F1" s="553"/>
      <c r="G1" s="553"/>
      <c r="H1" s="553"/>
      <c r="I1" s="19"/>
      <c r="J1" s="19"/>
      <c r="K1" s="5"/>
      <c r="L1" s="5"/>
      <c r="M1" s="552" t="s">
        <v>51</v>
      </c>
      <c r="N1" s="552"/>
      <c r="O1" s="393"/>
      <c r="P1" s="408"/>
      <c r="Q1" s="408"/>
      <c r="R1" s="267" t="str">
        <f>Protokół!V1</f>
        <v>A</v>
      </c>
    </row>
    <row r="2" spans="1:19" ht="12" customHeight="1" x14ac:dyDescent="0.2">
      <c r="B2" s="556" t="s">
        <v>49</v>
      </c>
      <c r="C2" s="556"/>
      <c r="D2" s="556" t="s">
        <v>49</v>
      </c>
      <c r="E2" s="556"/>
      <c r="F2" s="557" t="str">
        <f>Protokół!G8</f>
        <v>………………………………………
………………………...……………</v>
      </c>
      <c r="G2" s="557"/>
      <c r="H2" s="557"/>
      <c r="I2" s="557"/>
      <c r="J2" s="264"/>
      <c r="K2" s="20"/>
      <c r="L2" s="20"/>
    </row>
    <row r="3" spans="1:19" ht="7.5" customHeight="1" thickBot="1" x14ac:dyDescent="0.25">
      <c r="B3" s="56"/>
      <c r="C3" s="56"/>
      <c r="D3" s="56"/>
      <c r="E3" s="56"/>
      <c r="F3" s="56"/>
      <c r="G3" s="56"/>
      <c r="H3" s="56"/>
      <c r="I3" s="56"/>
      <c r="J3" s="56"/>
      <c r="K3" s="56"/>
      <c r="L3" s="56"/>
    </row>
    <row r="4" spans="1:19" ht="93" customHeight="1" x14ac:dyDescent="0.2">
      <c r="B4" s="129" t="s">
        <v>23</v>
      </c>
      <c r="C4" s="130" t="s">
        <v>26</v>
      </c>
      <c r="D4" s="265" t="s">
        <v>487</v>
      </c>
      <c r="E4" s="265" t="s">
        <v>489</v>
      </c>
      <c r="F4" s="265" t="s">
        <v>490</v>
      </c>
      <c r="G4" s="265" t="s">
        <v>491</v>
      </c>
      <c r="H4" s="265" t="s">
        <v>492</v>
      </c>
      <c r="I4" s="265" t="s">
        <v>72</v>
      </c>
      <c r="J4" s="265"/>
      <c r="K4" s="265" t="s">
        <v>567</v>
      </c>
      <c r="L4" s="265" t="s">
        <v>515</v>
      </c>
      <c r="M4" s="265" t="s">
        <v>488</v>
      </c>
      <c r="N4" s="265" t="s">
        <v>39</v>
      </c>
      <c r="O4" s="394"/>
      <c r="P4" s="409" t="s">
        <v>670</v>
      </c>
      <c r="Q4" s="409" t="s">
        <v>671</v>
      </c>
      <c r="R4" s="70" t="s">
        <v>40</v>
      </c>
      <c r="S4" s="213" t="s">
        <v>563</v>
      </c>
    </row>
    <row r="5" spans="1:19" x14ac:dyDescent="0.2">
      <c r="B5" s="131"/>
      <c r="C5" s="132"/>
      <c r="D5" s="133" t="s">
        <v>33</v>
      </c>
      <c r="E5" s="133" t="s">
        <v>34</v>
      </c>
      <c r="F5" s="133" t="s">
        <v>27</v>
      </c>
      <c r="G5" s="133" t="s">
        <v>28</v>
      </c>
      <c r="H5" s="133" t="s">
        <v>29</v>
      </c>
      <c r="I5" s="133" t="s">
        <v>30</v>
      </c>
      <c r="J5" s="133"/>
      <c r="K5" s="133" t="s">
        <v>14</v>
      </c>
      <c r="L5" s="133" t="s">
        <v>14</v>
      </c>
      <c r="M5" s="133" t="s">
        <v>14</v>
      </c>
      <c r="N5" s="133" t="s">
        <v>14</v>
      </c>
      <c r="O5" s="153"/>
      <c r="P5" s="153"/>
      <c r="Q5" s="153"/>
      <c r="R5" s="134" t="s">
        <v>14</v>
      </c>
      <c r="S5" s="214"/>
    </row>
    <row r="6" spans="1:19" x14ac:dyDescent="0.2">
      <c r="B6" s="135"/>
      <c r="C6" s="136" t="s">
        <v>141</v>
      </c>
      <c r="D6" s="137"/>
      <c r="E6" s="138"/>
      <c r="F6" s="138"/>
      <c r="G6" s="138"/>
      <c r="H6" s="139"/>
      <c r="I6" s="138"/>
      <c r="J6" s="140"/>
      <c r="K6" s="140"/>
      <c r="L6" s="133"/>
      <c r="M6" s="133"/>
      <c r="N6" s="138"/>
      <c r="O6" s="139"/>
      <c r="P6" s="139"/>
      <c r="Q6" s="139"/>
      <c r="R6" s="141"/>
      <c r="S6" s="215"/>
    </row>
    <row r="7" spans="1:19" x14ac:dyDescent="0.2">
      <c r="B7" s="142">
        <v>1</v>
      </c>
      <c r="C7" s="143">
        <v>2</v>
      </c>
      <c r="D7" s="144">
        <v>3</v>
      </c>
      <c r="E7" s="143">
        <v>4</v>
      </c>
      <c r="F7" s="143">
        <v>5</v>
      </c>
      <c r="G7" s="143" t="s">
        <v>31</v>
      </c>
      <c r="H7" s="108" t="s">
        <v>32</v>
      </c>
      <c r="I7" s="143">
        <v>8</v>
      </c>
      <c r="J7" s="268"/>
      <c r="K7" s="145" t="s">
        <v>493</v>
      </c>
      <c r="L7" s="266" t="s">
        <v>514</v>
      </c>
      <c r="M7" s="266" t="s">
        <v>494</v>
      </c>
      <c r="N7" s="143">
        <v>12</v>
      </c>
      <c r="O7" s="108"/>
      <c r="P7" s="108"/>
      <c r="Q7" s="108"/>
      <c r="R7" s="110">
        <v>13</v>
      </c>
      <c r="S7" s="216">
        <v>14</v>
      </c>
    </row>
    <row r="8" spans="1:19" ht="14.25" x14ac:dyDescent="0.2">
      <c r="A8" s="12" t="str">
        <f t="shared" ref="A8:A56" si="0">C8&amp;region</f>
        <v>A</v>
      </c>
      <c r="B8" s="349">
        <v>40</v>
      </c>
      <c r="C8" s="350"/>
      <c r="D8" s="351"/>
      <c r="E8" s="351"/>
      <c r="F8" s="351"/>
      <c r="G8" s="352">
        <f>E8*F8</f>
        <v>0</v>
      </c>
      <c r="H8" s="352">
        <f>D8*G8</f>
        <v>0</v>
      </c>
      <c r="I8" s="353"/>
      <c r="J8" s="354" t="e">
        <f>AND(VLOOKUP(C8,'Dane średnie prod rośl.i zwierz'!$K$3:$W$185,6,0),('Prod. zwierzęca towar.'!$B$6&gt;0))</f>
        <v>#N/A</v>
      </c>
      <c r="K8" s="355"/>
      <c r="L8" s="356">
        <f>H8*(100%-I8)</f>
        <v>0</v>
      </c>
      <c r="M8" s="356">
        <f>H8-L8</f>
        <v>0</v>
      </c>
      <c r="N8" s="355"/>
      <c r="O8" s="356">
        <f>IF(I8&gt;=70%,VLOOKUP(A8,'Koszty nieponiesione'!$D$3:$E$622,2,0)*D8,0)</f>
        <v>0</v>
      </c>
      <c r="P8" s="356">
        <f t="shared" ref="P8" si="1">IF(I8&gt;=70%,D8,0)</f>
        <v>0</v>
      </c>
      <c r="Q8" s="356">
        <f>IF(OR(C8='Koszty nieponiesione'!$A$291,C8='Koszty nieponiesione'!$A$299,C8='Koszty nieponiesione'!$A$303,C8='Koszty nieponiesione'!$A$311,C8='Koszty nieponiesione'!$A$315,C8='Koszty nieponiesione'!$A$319,C8='Koszty nieponiesione'!$A$323,C8='Koszty nieponiesione'!$A$327), 'Prod. roślinna'!D8,0)</f>
        <v>0</v>
      </c>
      <c r="R8" s="357"/>
      <c r="S8" s="358">
        <f t="shared" ref="S8:S56" si="2">IF(I8&gt;0,D8,0)</f>
        <v>0</v>
      </c>
    </row>
    <row r="9" spans="1:19" ht="14.25" x14ac:dyDescent="0.2">
      <c r="A9" s="12" t="str">
        <f t="shared" si="0"/>
        <v>A</v>
      </c>
      <c r="B9" s="349">
        <v>41</v>
      </c>
      <c r="C9" s="350"/>
      <c r="D9" s="351"/>
      <c r="E9" s="351"/>
      <c r="F9" s="351"/>
      <c r="G9" s="352">
        <f t="shared" ref="G9:G55" si="3">E9*F9</f>
        <v>0</v>
      </c>
      <c r="H9" s="352">
        <f t="shared" ref="H9:H56" si="4">D9*G9</f>
        <v>0</v>
      </c>
      <c r="I9" s="353"/>
      <c r="J9" s="354" t="e">
        <f>AND(VLOOKUP(C9,'Dane średnie prod rośl.i zwierz'!$K$3:$W$185,6,0),('Prod. zwierzęca towar.'!$B$6&gt;0))</f>
        <v>#N/A</v>
      </c>
      <c r="K9" s="355"/>
      <c r="L9" s="356">
        <f t="shared" ref="L9:L56" si="5">H9*(100%-I9)</f>
        <v>0</v>
      </c>
      <c r="M9" s="356">
        <f t="shared" ref="M9:M56" si="6">H9-L9</f>
        <v>0</v>
      </c>
      <c r="N9" s="355"/>
      <c r="O9" s="356">
        <f>IF(I9&gt;=70%,VLOOKUP(A9,'Koszty nieponiesione'!$D$3:$E$622,2,0)*D9,0)</f>
        <v>0</v>
      </c>
      <c r="P9" s="356">
        <f t="shared" ref="P9:P56" si="7">IF(I9&gt;=70%,D9,0)</f>
        <v>0</v>
      </c>
      <c r="Q9" s="356">
        <f>IF(OR(C9='Koszty nieponiesione'!$A$291,C9='Koszty nieponiesione'!$A$299,C9='Koszty nieponiesione'!$A$303,C9='Koszty nieponiesione'!$A$311,C9='Koszty nieponiesione'!$A$315,C9='Koszty nieponiesione'!$A$319,C9='Koszty nieponiesione'!$A$323,C9='Koszty nieponiesione'!$A$327), 'Prod. roślinna'!D9,0)</f>
        <v>0</v>
      </c>
      <c r="R9" s="357"/>
      <c r="S9" s="359">
        <f t="shared" si="2"/>
        <v>0</v>
      </c>
    </row>
    <row r="10" spans="1:19" ht="14.25" x14ac:dyDescent="0.2">
      <c r="A10" s="12" t="str">
        <f t="shared" si="0"/>
        <v>A</v>
      </c>
      <c r="B10" s="349">
        <v>42</v>
      </c>
      <c r="C10" s="350"/>
      <c r="D10" s="351"/>
      <c r="E10" s="351"/>
      <c r="F10" s="351"/>
      <c r="G10" s="352">
        <f t="shared" si="3"/>
        <v>0</v>
      </c>
      <c r="H10" s="352">
        <f t="shared" si="4"/>
        <v>0</v>
      </c>
      <c r="I10" s="353"/>
      <c r="J10" s="354" t="e">
        <f>AND(VLOOKUP(C10,'Dane średnie prod rośl.i zwierz'!$K$3:$W$185,6,0),('Prod. zwierzęca towar.'!$B$6&gt;0))</f>
        <v>#N/A</v>
      </c>
      <c r="K10" s="355"/>
      <c r="L10" s="356">
        <f t="shared" si="5"/>
        <v>0</v>
      </c>
      <c r="M10" s="356">
        <f t="shared" si="6"/>
        <v>0</v>
      </c>
      <c r="N10" s="355"/>
      <c r="O10" s="356">
        <f>IF(I10&gt;=70%,VLOOKUP(A10,'Koszty nieponiesione'!$D$3:$E$622,2,0)*D10,0)</f>
        <v>0</v>
      </c>
      <c r="P10" s="356">
        <f t="shared" si="7"/>
        <v>0</v>
      </c>
      <c r="Q10" s="356">
        <f>IF(OR(C10='Koszty nieponiesione'!$A$291,C10='Koszty nieponiesione'!$A$299,C10='Koszty nieponiesione'!$A$303,C10='Koszty nieponiesione'!$A$311,C10='Koszty nieponiesione'!$A$315,C10='Koszty nieponiesione'!$A$319,C10='Koszty nieponiesione'!$A$323,C10='Koszty nieponiesione'!$A$327), 'Prod. roślinna'!D10,0)</f>
        <v>0</v>
      </c>
      <c r="R10" s="357"/>
      <c r="S10" s="359">
        <f t="shared" si="2"/>
        <v>0</v>
      </c>
    </row>
    <row r="11" spans="1:19" ht="14.25" x14ac:dyDescent="0.2">
      <c r="A11" s="12" t="str">
        <f t="shared" si="0"/>
        <v>A</v>
      </c>
      <c r="B11" s="349">
        <v>43</v>
      </c>
      <c r="C11" s="350"/>
      <c r="D11" s="351"/>
      <c r="E11" s="351"/>
      <c r="F11" s="351"/>
      <c r="G11" s="352">
        <f t="shared" si="3"/>
        <v>0</v>
      </c>
      <c r="H11" s="352">
        <f t="shared" si="4"/>
        <v>0</v>
      </c>
      <c r="I11" s="353"/>
      <c r="J11" s="354" t="e">
        <f>AND(VLOOKUP(C11,'Dane średnie prod rośl.i zwierz'!$K$3:$W$185,6,0),('Prod. zwierzęca towar.'!$B$6&gt;0))</f>
        <v>#N/A</v>
      </c>
      <c r="K11" s="355"/>
      <c r="L11" s="356">
        <f t="shared" si="5"/>
        <v>0</v>
      </c>
      <c r="M11" s="356">
        <f t="shared" si="6"/>
        <v>0</v>
      </c>
      <c r="N11" s="355"/>
      <c r="O11" s="356">
        <f>IF(I11&gt;=70%,VLOOKUP(A11,'Koszty nieponiesione'!$D$3:$E$622,2,0)*D11,0)</f>
        <v>0</v>
      </c>
      <c r="P11" s="356">
        <f t="shared" si="7"/>
        <v>0</v>
      </c>
      <c r="Q11" s="356">
        <f>IF(OR(C11='Koszty nieponiesione'!$A$291,C11='Koszty nieponiesione'!$A$299,C11='Koszty nieponiesione'!$A$303,C11='Koszty nieponiesione'!$A$311,C11='Koszty nieponiesione'!$A$315,C11='Koszty nieponiesione'!$A$319,C11='Koszty nieponiesione'!$A$323,C11='Koszty nieponiesione'!$A$327), 'Prod. roślinna'!D11,0)</f>
        <v>0</v>
      </c>
      <c r="R11" s="357"/>
      <c r="S11" s="359">
        <f t="shared" si="2"/>
        <v>0</v>
      </c>
    </row>
    <row r="12" spans="1:19" ht="14.25" x14ac:dyDescent="0.2">
      <c r="A12" s="12" t="str">
        <f t="shared" si="0"/>
        <v>A</v>
      </c>
      <c r="B12" s="349">
        <v>44</v>
      </c>
      <c r="C12" s="350"/>
      <c r="D12" s="351"/>
      <c r="E12" s="351"/>
      <c r="F12" s="351"/>
      <c r="G12" s="352">
        <f t="shared" si="3"/>
        <v>0</v>
      </c>
      <c r="H12" s="352">
        <f t="shared" si="4"/>
        <v>0</v>
      </c>
      <c r="I12" s="353"/>
      <c r="J12" s="354" t="e">
        <f>AND(VLOOKUP(C12,'Dane średnie prod rośl.i zwierz'!$K$3:$W$185,6,0),('Prod. zwierzęca towar.'!$B$6&gt;0))</f>
        <v>#N/A</v>
      </c>
      <c r="K12" s="355"/>
      <c r="L12" s="356">
        <f t="shared" si="5"/>
        <v>0</v>
      </c>
      <c r="M12" s="356">
        <f t="shared" si="6"/>
        <v>0</v>
      </c>
      <c r="N12" s="355"/>
      <c r="O12" s="356">
        <f>IF(I12&gt;=70%,VLOOKUP(A12,'Koszty nieponiesione'!$D$3:$E$622,2,0)*D12,0)</f>
        <v>0</v>
      </c>
      <c r="P12" s="356">
        <f t="shared" si="7"/>
        <v>0</v>
      </c>
      <c r="Q12" s="356">
        <f>IF(OR(C12='Koszty nieponiesione'!$A$291,C12='Koszty nieponiesione'!$A$299,C12='Koszty nieponiesione'!$A$303,C12='Koszty nieponiesione'!$A$311,C12='Koszty nieponiesione'!$A$315,C12='Koszty nieponiesione'!$A$319,C12='Koszty nieponiesione'!$A$323,C12='Koszty nieponiesione'!$A$327), 'Prod. roślinna'!D12,0)</f>
        <v>0</v>
      </c>
      <c r="R12" s="357"/>
      <c r="S12" s="359">
        <f t="shared" si="2"/>
        <v>0</v>
      </c>
    </row>
    <row r="13" spans="1:19" ht="14.25" x14ac:dyDescent="0.2">
      <c r="A13" s="12" t="str">
        <f t="shared" si="0"/>
        <v>A</v>
      </c>
      <c r="B13" s="349">
        <v>45</v>
      </c>
      <c r="C13" s="350"/>
      <c r="D13" s="351"/>
      <c r="E13" s="351"/>
      <c r="F13" s="351"/>
      <c r="G13" s="352">
        <f t="shared" si="3"/>
        <v>0</v>
      </c>
      <c r="H13" s="352">
        <f t="shared" si="4"/>
        <v>0</v>
      </c>
      <c r="I13" s="353"/>
      <c r="J13" s="354" t="e">
        <f>AND(VLOOKUP(C13,'Dane średnie prod rośl.i zwierz'!$K$3:$W$185,6,0),('Prod. zwierzęca towar.'!$B$6&gt;0))</f>
        <v>#N/A</v>
      </c>
      <c r="K13" s="355"/>
      <c r="L13" s="356">
        <f t="shared" si="5"/>
        <v>0</v>
      </c>
      <c r="M13" s="356">
        <f t="shared" si="6"/>
        <v>0</v>
      </c>
      <c r="N13" s="355"/>
      <c r="O13" s="356">
        <f>IF(I13&gt;=70%,VLOOKUP(A13,'Koszty nieponiesione'!$D$3:$E$622,2,0)*D13,0)</f>
        <v>0</v>
      </c>
      <c r="P13" s="356">
        <f t="shared" si="7"/>
        <v>0</v>
      </c>
      <c r="Q13" s="356">
        <f>IF(OR(C13='Koszty nieponiesione'!$A$291,C13='Koszty nieponiesione'!$A$299,C13='Koszty nieponiesione'!$A$303,C13='Koszty nieponiesione'!$A$311,C13='Koszty nieponiesione'!$A$315,C13='Koszty nieponiesione'!$A$319,C13='Koszty nieponiesione'!$A$323,C13='Koszty nieponiesione'!$A$327), 'Prod. roślinna'!D13,0)</f>
        <v>0</v>
      </c>
      <c r="R13" s="357"/>
      <c r="S13" s="359">
        <f t="shared" si="2"/>
        <v>0</v>
      </c>
    </row>
    <row r="14" spans="1:19" ht="14.25" x14ac:dyDescent="0.2">
      <c r="A14" s="12" t="str">
        <f t="shared" si="0"/>
        <v>A</v>
      </c>
      <c r="B14" s="349">
        <v>46</v>
      </c>
      <c r="C14" s="350"/>
      <c r="D14" s="351"/>
      <c r="E14" s="351"/>
      <c r="F14" s="351"/>
      <c r="G14" s="352">
        <f t="shared" si="3"/>
        <v>0</v>
      </c>
      <c r="H14" s="352">
        <f t="shared" si="4"/>
        <v>0</v>
      </c>
      <c r="I14" s="353"/>
      <c r="J14" s="354" t="e">
        <f>AND(VLOOKUP(C14,'Dane średnie prod rośl.i zwierz'!$K$3:$W$185,6,0),('Prod. zwierzęca towar.'!$B$6&gt;0))</f>
        <v>#N/A</v>
      </c>
      <c r="K14" s="355"/>
      <c r="L14" s="356">
        <f t="shared" si="5"/>
        <v>0</v>
      </c>
      <c r="M14" s="356">
        <f t="shared" si="6"/>
        <v>0</v>
      </c>
      <c r="N14" s="355"/>
      <c r="O14" s="356">
        <f>IF(I14&gt;=70%,VLOOKUP(A14,'Koszty nieponiesione'!$D$3:$E$622,2,0)*D14,0)</f>
        <v>0</v>
      </c>
      <c r="P14" s="356">
        <f t="shared" si="7"/>
        <v>0</v>
      </c>
      <c r="Q14" s="356">
        <f>IF(OR(C14='Koszty nieponiesione'!$A$291,C14='Koszty nieponiesione'!$A$299,C14='Koszty nieponiesione'!$A$303,C14='Koszty nieponiesione'!$A$311,C14='Koszty nieponiesione'!$A$315,C14='Koszty nieponiesione'!$A$319,C14='Koszty nieponiesione'!$A$323,C14='Koszty nieponiesione'!$A$327), 'Prod. roślinna'!D14,0)</f>
        <v>0</v>
      </c>
      <c r="R14" s="357"/>
      <c r="S14" s="359">
        <f t="shared" si="2"/>
        <v>0</v>
      </c>
    </row>
    <row r="15" spans="1:19" ht="14.25" x14ac:dyDescent="0.2">
      <c r="A15" s="12" t="str">
        <f t="shared" si="0"/>
        <v>A</v>
      </c>
      <c r="B15" s="349">
        <v>47</v>
      </c>
      <c r="C15" s="350"/>
      <c r="D15" s="351"/>
      <c r="E15" s="351"/>
      <c r="F15" s="351"/>
      <c r="G15" s="352">
        <f t="shared" si="3"/>
        <v>0</v>
      </c>
      <c r="H15" s="352">
        <f t="shared" si="4"/>
        <v>0</v>
      </c>
      <c r="I15" s="353"/>
      <c r="J15" s="354" t="e">
        <f>AND(VLOOKUP(C15,'Dane średnie prod rośl.i zwierz'!$K$3:$W$185,6,0),('Prod. zwierzęca towar.'!$B$6&gt;0))</f>
        <v>#N/A</v>
      </c>
      <c r="K15" s="355"/>
      <c r="L15" s="356">
        <f t="shared" si="5"/>
        <v>0</v>
      </c>
      <c r="M15" s="356">
        <f t="shared" si="6"/>
        <v>0</v>
      </c>
      <c r="N15" s="355"/>
      <c r="O15" s="356">
        <f>IF(I15&gt;=70%,VLOOKUP(A15,'Koszty nieponiesione'!$D$3:$E$622,2,0)*D15,0)</f>
        <v>0</v>
      </c>
      <c r="P15" s="356">
        <f t="shared" si="7"/>
        <v>0</v>
      </c>
      <c r="Q15" s="356">
        <f>IF(OR(C15='Koszty nieponiesione'!$A$291,C15='Koszty nieponiesione'!$A$299,C15='Koszty nieponiesione'!$A$303,C15='Koszty nieponiesione'!$A$311,C15='Koszty nieponiesione'!$A$315,C15='Koszty nieponiesione'!$A$319,C15='Koszty nieponiesione'!$A$323,C15='Koszty nieponiesione'!$A$327), 'Prod. roślinna'!D15,0)</f>
        <v>0</v>
      </c>
      <c r="R15" s="357"/>
      <c r="S15" s="359">
        <f t="shared" si="2"/>
        <v>0</v>
      </c>
    </row>
    <row r="16" spans="1:19" ht="14.25" x14ac:dyDescent="0.2">
      <c r="A16" s="12" t="str">
        <f t="shared" si="0"/>
        <v>A</v>
      </c>
      <c r="B16" s="349">
        <v>48</v>
      </c>
      <c r="C16" s="350"/>
      <c r="D16" s="351"/>
      <c r="E16" s="351"/>
      <c r="F16" s="351"/>
      <c r="G16" s="352">
        <f t="shared" si="3"/>
        <v>0</v>
      </c>
      <c r="H16" s="352">
        <f t="shared" si="4"/>
        <v>0</v>
      </c>
      <c r="I16" s="353"/>
      <c r="J16" s="354" t="e">
        <f>AND(VLOOKUP(C16,'Dane średnie prod rośl.i zwierz'!$K$3:$W$185,6,0),('Prod. zwierzęca towar.'!$B$6&gt;0))</f>
        <v>#N/A</v>
      </c>
      <c r="K16" s="355"/>
      <c r="L16" s="356">
        <f t="shared" si="5"/>
        <v>0</v>
      </c>
      <c r="M16" s="356">
        <f t="shared" si="6"/>
        <v>0</v>
      </c>
      <c r="N16" s="355"/>
      <c r="O16" s="356">
        <f>IF(I16&gt;=70%,VLOOKUP(A16,'Koszty nieponiesione'!$D$3:$E$622,2,0)*D16,0)</f>
        <v>0</v>
      </c>
      <c r="P16" s="356">
        <f t="shared" si="7"/>
        <v>0</v>
      </c>
      <c r="Q16" s="356">
        <f>IF(OR(C16='Koszty nieponiesione'!$A$291,C16='Koszty nieponiesione'!$A$299,C16='Koszty nieponiesione'!$A$303,C16='Koszty nieponiesione'!$A$311,C16='Koszty nieponiesione'!$A$315,C16='Koszty nieponiesione'!$A$319,C16='Koszty nieponiesione'!$A$323,C16='Koszty nieponiesione'!$A$327), 'Prod. roślinna'!D16,0)</f>
        <v>0</v>
      </c>
      <c r="R16" s="357"/>
      <c r="S16" s="359">
        <f t="shared" si="2"/>
        <v>0</v>
      </c>
    </row>
    <row r="17" spans="1:19" ht="14.25" x14ac:dyDescent="0.2">
      <c r="A17" s="12" t="str">
        <f t="shared" si="0"/>
        <v>A</v>
      </c>
      <c r="B17" s="349">
        <v>49</v>
      </c>
      <c r="C17" s="350"/>
      <c r="D17" s="351"/>
      <c r="E17" s="351"/>
      <c r="F17" s="351"/>
      <c r="G17" s="352">
        <f t="shared" si="3"/>
        <v>0</v>
      </c>
      <c r="H17" s="352">
        <f t="shared" si="4"/>
        <v>0</v>
      </c>
      <c r="I17" s="353"/>
      <c r="J17" s="354" t="e">
        <f>AND(VLOOKUP(C17,'Dane średnie prod rośl.i zwierz'!$K$3:$W$185,6,0),('Prod. zwierzęca towar.'!$B$6&gt;0))</f>
        <v>#N/A</v>
      </c>
      <c r="K17" s="355"/>
      <c r="L17" s="356">
        <f t="shared" si="5"/>
        <v>0</v>
      </c>
      <c r="M17" s="356">
        <f t="shared" si="6"/>
        <v>0</v>
      </c>
      <c r="N17" s="355"/>
      <c r="O17" s="356">
        <f>IF(I17&gt;=70%,VLOOKUP(A17,'Koszty nieponiesione'!$D$3:$E$622,2,0)*D17,0)</f>
        <v>0</v>
      </c>
      <c r="P17" s="356">
        <f t="shared" si="7"/>
        <v>0</v>
      </c>
      <c r="Q17" s="356">
        <f>IF(OR(C17='Koszty nieponiesione'!$A$291,C17='Koszty nieponiesione'!$A$299,C17='Koszty nieponiesione'!$A$303,C17='Koszty nieponiesione'!$A$311,C17='Koszty nieponiesione'!$A$315,C17='Koszty nieponiesione'!$A$319,C17='Koszty nieponiesione'!$A$323,C17='Koszty nieponiesione'!$A$327), 'Prod. roślinna'!D17,0)</f>
        <v>0</v>
      </c>
      <c r="R17" s="357"/>
      <c r="S17" s="359">
        <f t="shared" si="2"/>
        <v>0</v>
      </c>
    </row>
    <row r="18" spans="1:19" ht="14.25" x14ac:dyDescent="0.2">
      <c r="A18" s="12" t="str">
        <f t="shared" si="0"/>
        <v>A</v>
      </c>
      <c r="B18" s="349">
        <v>50</v>
      </c>
      <c r="C18" s="350"/>
      <c r="D18" s="351"/>
      <c r="E18" s="351"/>
      <c r="F18" s="351"/>
      <c r="G18" s="352">
        <f t="shared" si="3"/>
        <v>0</v>
      </c>
      <c r="H18" s="352">
        <f t="shared" si="4"/>
        <v>0</v>
      </c>
      <c r="I18" s="353"/>
      <c r="J18" s="354" t="e">
        <f>AND(VLOOKUP(C18,'Dane średnie prod rośl.i zwierz'!$K$3:$W$185,6,0),('Prod. zwierzęca towar.'!$B$6&gt;0))</f>
        <v>#N/A</v>
      </c>
      <c r="K18" s="355"/>
      <c r="L18" s="356">
        <f t="shared" si="5"/>
        <v>0</v>
      </c>
      <c r="M18" s="356">
        <f t="shared" si="6"/>
        <v>0</v>
      </c>
      <c r="N18" s="355"/>
      <c r="O18" s="356">
        <f>IF(I18&gt;=70%,VLOOKUP(A18,'Koszty nieponiesione'!$D$3:$E$622,2,0)*D18,0)</f>
        <v>0</v>
      </c>
      <c r="P18" s="356">
        <f t="shared" si="7"/>
        <v>0</v>
      </c>
      <c r="Q18" s="356">
        <f>IF(OR(C18='Koszty nieponiesione'!$A$291,C18='Koszty nieponiesione'!$A$299,C18='Koszty nieponiesione'!$A$303,C18='Koszty nieponiesione'!$A$311,C18='Koszty nieponiesione'!$A$315,C18='Koszty nieponiesione'!$A$319,C18='Koszty nieponiesione'!$A$323,C18='Koszty nieponiesione'!$A$327), 'Prod. roślinna'!D18,0)</f>
        <v>0</v>
      </c>
      <c r="R18" s="357"/>
      <c r="S18" s="359">
        <f t="shared" si="2"/>
        <v>0</v>
      </c>
    </row>
    <row r="19" spans="1:19" ht="14.25" x14ac:dyDescent="0.2">
      <c r="A19" s="12" t="str">
        <f t="shared" si="0"/>
        <v>A</v>
      </c>
      <c r="B19" s="349">
        <v>51</v>
      </c>
      <c r="C19" s="350"/>
      <c r="D19" s="351"/>
      <c r="E19" s="351"/>
      <c r="F19" s="351"/>
      <c r="G19" s="352">
        <f t="shared" si="3"/>
        <v>0</v>
      </c>
      <c r="H19" s="352">
        <f t="shared" si="4"/>
        <v>0</v>
      </c>
      <c r="I19" s="353"/>
      <c r="J19" s="354" t="e">
        <f>AND(VLOOKUP(C19,'Dane średnie prod rośl.i zwierz'!$K$3:$W$185,6,0),('Prod. zwierzęca towar.'!$B$6&gt;0))</f>
        <v>#N/A</v>
      </c>
      <c r="K19" s="355"/>
      <c r="L19" s="356">
        <f t="shared" si="5"/>
        <v>0</v>
      </c>
      <c r="M19" s="356">
        <f t="shared" si="6"/>
        <v>0</v>
      </c>
      <c r="N19" s="355"/>
      <c r="O19" s="356">
        <f>IF(I19&gt;=70%,VLOOKUP(A19,'Koszty nieponiesione'!$D$3:$E$622,2,0)*D19,0)</f>
        <v>0</v>
      </c>
      <c r="P19" s="356">
        <f t="shared" si="7"/>
        <v>0</v>
      </c>
      <c r="Q19" s="356">
        <f>IF(OR(C19='Koszty nieponiesione'!$A$291,C19='Koszty nieponiesione'!$A$299,C19='Koszty nieponiesione'!$A$303,C19='Koszty nieponiesione'!$A$311,C19='Koszty nieponiesione'!$A$315,C19='Koszty nieponiesione'!$A$319,C19='Koszty nieponiesione'!$A$323,C19='Koszty nieponiesione'!$A$327), 'Prod. roślinna'!D19,0)</f>
        <v>0</v>
      </c>
      <c r="R19" s="357"/>
      <c r="S19" s="359">
        <f t="shared" si="2"/>
        <v>0</v>
      </c>
    </row>
    <row r="20" spans="1:19" ht="14.25" x14ac:dyDescent="0.2">
      <c r="A20" s="12" t="str">
        <f t="shared" si="0"/>
        <v>A</v>
      </c>
      <c r="B20" s="349">
        <v>52</v>
      </c>
      <c r="C20" s="350"/>
      <c r="D20" s="351"/>
      <c r="E20" s="351"/>
      <c r="F20" s="351"/>
      <c r="G20" s="352">
        <f t="shared" si="3"/>
        <v>0</v>
      </c>
      <c r="H20" s="352">
        <f t="shared" si="4"/>
        <v>0</v>
      </c>
      <c r="I20" s="353"/>
      <c r="J20" s="354" t="e">
        <f>AND(VLOOKUP(C20,'Dane średnie prod rośl.i zwierz'!$K$3:$W$185,6,0),('Prod. zwierzęca towar.'!$B$6&gt;0))</f>
        <v>#N/A</v>
      </c>
      <c r="K20" s="355"/>
      <c r="L20" s="356">
        <f t="shared" si="5"/>
        <v>0</v>
      </c>
      <c r="M20" s="356">
        <f t="shared" si="6"/>
        <v>0</v>
      </c>
      <c r="N20" s="355"/>
      <c r="O20" s="356">
        <f>IF(I20&gt;=70%,VLOOKUP(A20,'Koszty nieponiesione'!$D$3:$E$622,2,0)*D20,0)</f>
        <v>0</v>
      </c>
      <c r="P20" s="356">
        <f t="shared" si="7"/>
        <v>0</v>
      </c>
      <c r="Q20" s="356">
        <f>IF(OR(C20='Koszty nieponiesione'!$A$291,C20='Koszty nieponiesione'!$A$299,C20='Koszty nieponiesione'!$A$303,C20='Koszty nieponiesione'!$A$311,C20='Koszty nieponiesione'!$A$315,C20='Koszty nieponiesione'!$A$319,C20='Koszty nieponiesione'!$A$323,C20='Koszty nieponiesione'!$A$327), 'Prod. roślinna'!D20,0)</f>
        <v>0</v>
      </c>
      <c r="R20" s="357"/>
      <c r="S20" s="359">
        <f t="shared" si="2"/>
        <v>0</v>
      </c>
    </row>
    <row r="21" spans="1:19" ht="14.25" x14ac:dyDescent="0.2">
      <c r="A21" s="12" t="str">
        <f t="shared" si="0"/>
        <v>A</v>
      </c>
      <c r="B21" s="349">
        <v>53</v>
      </c>
      <c r="C21" s="350"/>
      <c r="D21" s="351"/>
      <c r="E21" s="351"/>
      <c r="F21" s="351"/>
      <c r="G21" s="352">
        <f t="shared" si="3"/>
        <v>0</v>
      </c>
      <c r="H21" s="352">
        <f t="shared" si="4"/>
        <v>0</v>
      </c>
      <c r="I21" s="353"/>
      <c r="J21" s="354" t="e">
        <f>AND(VLOOKUP(C21,'Dane średnie prod rośl.i zwierz'!$K$3:$W$185,6,0),('Prod. zwierzęca towar.'!$B$6&gt;0))</f>
        <v>#N/A</v>
      </c>
      <c r="K21" s="355"/>
      <c r="L21" s="356">
        <f t="shared" si="5"/>
        <v>0</v>
      </c>
      <c r="M21" s="356">
        <f t="shared" si="6"/>
        <v>0</v>
      </c>
      <c r="N21" s="355"/>
      <c r="O21" s="356">
        <f>IF(I21&gt;=70%,VLOOKUP(A21,'Koszty nieponiesione'!$D$3:$E$622,2,0)*D21,0)</f>
        <v>0</v>
      </c>
      <c r="P21" s="356">
        <f t="shared" si="7"/>
        <v>0</v>
      </c>
      <c r="Q21" s="356">
        <f>IF(OR(C21='Koszty nieponiesione'!$A$291,C21='Koszty nieponiesione'!$A$299,C21='Koszty nieponiesione'!$A$303,C21='Koszty nieponiesione'!$A$311,C21='Koszty nieponiesione'!$A$315,C21='Koszty nieponiesione'!$A$319,C21='Koszty nieponiesione'!$A$323,C21='Koszty nieponiesione'!$A$327), 'Prod. roślinna'!D21,0)</f>
        <v>0</v>
      </c>
      <c r="R21" s="357"/>
      <c r="S21" s="359">
        <f t="shared" si="2"/>
        <v>0</v>
      </c>
    </row>
    <row r="22" spans="1:19" ht="14.25" x14ac:dyDescent="0.2">
      <c r="A22" s="12" t="str">
        <f t="shared" si="0"/>
        <v>A</v>
      </c>
      <c r="B22" s="349">
        <v>54</v>
      </c>
      <c r="C22" s="350"/>
      <c r="D22" s="351"/>
      <c r="E22" s="351"/>
      <c r="F22" s="351"/>
      <c r="G22" s="352">
        <f t="shared" si="3"/>
        <v>0</v>
      </c>
      <c r="H22" s="352">
        <f t="shared" si="4"/>
        <v>0</v>
      </c>
      <c r="I22" s="353"/>
      <c r="J22" s="354" t="e">
        <f>AND(VLOOKUP(C22,'Dane średnie prod rośl.i zwierz'!$K$3:$W$185,6,0),('Prod. zwierzęca towar.'!$B$6&gt;0))</f>
        <v>#N/A</v>
      </c>
      <c r="K22" s="355"/>
      <c r="L22" s="356">
        <f t="shared" si="5"/>
        <v>0</v>
      </c>
      <c r="M22" s="356">
        <f t="shared" si="6"/>
        <v>0</v>
      </c>
      <c r="N22" s="355"/>
      <c r="O22" s="356">
        <f>IF(I22&gt;=70%,VLOOKUP(A22,'Koszty nieponiesione'!$D$3:$E$622,2,0)*D22,0)</f>
        <v>0</v>
      </c>
      <c r="P22" s="356">
        <f t="shared" si="7"/>
        <v>0</v>
      </c>
      <c r="Q22" s="356">
        <f>IF(OR(C22='Koszty nieponiesione'!$A$291,C22='Koszty nieponiesione'!$A$299,C22='Koszty nieponiesione'!$A$303,C22='Koszty nieponiesione'!$A$311,C22='Koszty nieponiesione'!$A$315,C22='Koszty nieponiesione'!$A$319,C22='Koszty nieponiesione'!$A$323,C22='Koszty nieponiesione'!$A$327), 'Prod. roślinna'!D22,0)</f>
        <v>0</v>
      </c>
      <c r="R22" s="357"/>
      <c r="S22" s="359">
        <f t="shared" si="2"/>
        <v>0</v>
      </c>
    </row>
    <row r="23" spans="1:19" s="46" customFormat="1" ht="14.25" x14ac:dyDescent="0.2">
      <c r="A23" s="12" t="str">
        <f t="shared" si="0"/>
        <v>A</v>
      </c>
      <c r="B23" s="349">
        <v>55</v>
      </c>
      <c r="C23" s="350"/>
      <c r="D23" s="351"/>
      <c r="E23" s="351"/>
      <c r="F23" s="351"/>
      <c r="G23" s="352">
        <f t="shared" si="3"/>
        <v>0</v>
      </c>
      <c r="H23" s="352">
        <f t="shared" si="4"/>
        <v>0</v>
      </c>
      <c r="I23" s="353"/>
      <c r="J23" s="354" t="e">
        <f>AND(VLOOKUP(C23,'Dane średnie prod rośl.i zwierz'!$K$3:$W$185,6,0),('Prod. zwierzęca towar.'!$B$6&gt;0))</f>
        <v>#N/A</v>
      </c>
      <c r="K23" s="355"/>
      <c r="L23" s="356">
        <f t="shared" si="5"/>
        <v>0</v>
      </c>
      <c r="M23" s="356">
        <f t="shared" si="6"/>
        <v>0</v>
      </c>
      <c r="N23" s="355"/>
      <c r="O23" s="356">
        <f>IF(I23&gt;=70%,VLOOKUP(A23,'Koszty nieponiesione'!$D$3:$E$622,2,0)*D23,0)</f>
        <v>0</v>
      </c>
      <c r="P23" s="356">
        <f t="shared" si="7"/>
        <v>0</v>
      </c>
      <c r="Q23" s="356">
        <f>IF(OR(C23='Koszty nieponiesione'!$A$291,C23='Koszty nieponiesione'!$A$299,C23='Koszty nieponiesione'!$A$303,C23='Koszty nieponiesione'!$A$311,C23='Koszty nieponiesione'!$A$315,C23='Koszty nieponiesione'!$A$319,C23='Koszty nieponiesione'!$A$323,C23='Koszty nieponiesione'!$A$327), 'Prod. roślinna'!D23,0)</f>
        <v>0</v>
      </c>
      <c r="R23" s="357"/>
      <c r="S23" s="359">
        <f t="shared" si="2"/>
        <v>0</v>
      </c>
    </row>
    <row r="24" spans="1:19" s="46" customFormat="1" ht="14.25" x14ac:dyDescent="0.2">
      <c r="A24" s="12" t="str">
        <f t="shared" si="0"/>
        <v>A</v>
      </c>
      <c r="B24" s="349">
        <v>56</v>
      </c>
      <c r="C24" s="350"/>
      <c r="D24" s="351"/>
      <c r="E24" s="351"/>
      <c r="F24" s="351"/>
      <c r="G24" s="352">
        <f t="shared" si="3"/>
        <v>0</v>
      </c>
      <c r="H24" s="352">
        <f t="shared" si="4"/>
        <v>0</v>
      </c>
      <c r="I24" s="353"/>
      <c r="J24" s="354" t="e">
        <f>AND(VLOOKUP(C24,'Dane średnie prod rośl.i zwierz'!$K$3:$W$185,6,0),('Prod. zwierzęca towar.'!$B$6&gt;0))</f>
        <v>#N/A</v>
      </c>
      <c r="K24" s="355"/>
      <c r="L24" s="356">
        <f t="shared" si="5"/>
        <v>0</v>
      </c>
      <c r="M24" s="356">
        <f t="shared" si="6"/>
        <v>0</v>
      </c>
      <c r="N24" s="355"/>
      <c r="O24" s="356">
        <f>IF(I24&gt;=70%,VLOOKUP(A24,'Koszty nieponiesione'!$D$3:$E$622,2,0)*D24,0)</f>
        <v>0</v>
      </c>
      <c r="P24" s="356">
        <f t="shared" si="7"/>
        <v>0</v>
      </c>
      <c r="Q24" s="356">
        <f>IF(OR(C24='Koszty nieponiesione'!$A$291,C24='Koszty nieponiesione'!$A$299,C24='Koszty nieponiesione'!$A$303,C24='Koszty nieponiesione'!$A$311,C24='Koszty nieponiesione'!$A$315,C24='Koszty nieponiesione'!$A$319,C24='Koszty nieponiesione'!$A$323,C24='Koszty nieponiesione'!$A$327), 'Prod. roślinna'!D24,0)</f>
        <v>0</v>
      </c>
      <c r="R24" s="357"/>
      <c r="S24" s="359">
        <f t="shared" si="2"/>
        <v>0</v>
      </c>
    </row>
    <row r="25" spans="1:19" s="46" customFormat="1" ht="14.25" x14ac:dyDescent="0.2">
      <c r="A25" s="12" t="str">
        <f t="shared" si="0"/>
        <v>A</v>
      </c>
      <c r="B25" s="349">
        <v>57</v>
      </c>
      <c r="C25" s="350"/>
      <c r="D25" s="351"/>
      <c r="E25" s="351"/>
      <c r="F25" s="351"/>
      <c r="G25" s="352">
        <f t="shared" si="3"/>
        <v>0</v>
      </c>
      <c r="H25" s="352">
        <f t="shared" si="4"/>
        <v>0</v>
      </c>
      <c r="I25" s="353"/>
      <c r="J25" s="354" t="e">
        <f>AND(VLOOKUP(C25,'Dane średnie prod rośl.i zwierz'!$K$3:$W$185,6,0),('Prod. zwierzęca towar.'!$B$6&gt;0))</f>
        <v>#N/A</v>
      </c>
      <c r="K25" s="355"/>
      <c r="L25" s="356">
        <f t="shared" si="5"/>
        <v>0</v>
      </c>
      <c r="M25" s="356">
        <f t="shared" si="6"/>
        <v>0</v>
      </c>
      <c r="N25" s="355"/>
      <c r="O25" s="356">
        <f>IF(I25&gt;=70%,VLOOKUP(A25,'Koszty nieponiesione'!$D$3:$E$622,2,0)*D25,0)</f>
        <v>0</v>
      </c>
      <c r="P25" s="356">
        <f t="shared" si="7"/>
        <v>0</v>
      </c>
      <c r="Q25" s="356">
        <f>IF(OR(C25='Koszty nieponiesione'!$A$291,C25='Koszty nieponiesione'!$A$299,C25='Koszty nieponiesione'!$A$303,C25='Koszty nieponiesione'!$A$311,C25='Koszty nieponiesione'!$A$315,C25='Koszty nieponiesione'!$A$319,C25='Koszty nieponiesione'!$A$323,C25='Koszty nieponiesione'!$A$327), 'Prod. roślinna'!D25,0)</f>
        <v>0</v>
      </c>
      <c r="R25" s="357"/>
      <c r="S25" s="359">
        <f t="shared" si="2"/>
        <v>0</v>
      </c>
    </row>
    <row r="26" spans="1:19" ht="14.25" x14ac:dyDescent="0.2">
      <c r="A26" s="12" t="str">
        <f t="shared" si="0"/>
        <v>A</v>
      </c>
      <c r="B26" s="349">
        <v>58</v>
      </c>
      <c r="C26" s="350"/>
      <c r="D26" s="351"/>
      <c r="E26" s="351"/>
      <c r="F26" s="351"/>
      <c r="G26" s="352">
        <f t="shared" si="3"/>
        <v>0</v>
      </c>
      <c r="H26" s="352">
        <f t="shared" si="4"/>
        <v>0</v>
      </c>
      <c r="I26" s="353"/>
      <c r="J26" s="354" t="e">
        <f>AND(VLOOKUP(C26,'Dane średnie prod rośl.i zwierz'!$K$3:$W$185,6,0),('Prod. zwierzęca towar.'!$B$6&gt;0))</f>
        <v>#N/A</v>
      </c>
      <c r="K26" s="355"/>
      <c r="L26" s="356">
        <f t="shared" si="5"/>
        <v>0</v>
      </c>
      <c r="M26" s="356">
        <f t="shared" si="6"/>
        <v>0</v>
      </c>
      <c r="N26" s="355"/>
      <c r="O26" s="356">
        <f>IF(I26&gt;=70%,VLOOKUP(A26,'Koszty nieponiesione'!$D$3:$E$622,2,0)*D26,0)</f>
        <v>0</v>
      </c>
      <c r="P26" s="356">
        <f t="shared" si="7"/>
        <v>0</v>
      </c>
      <c r="Q26" s="356">
        <f>IF(OR(C26='Koszty nieponiesione'!$A$291,C26='Koszty nieponiesione'!$A$299,C26='Koszty nieponiesione'!$A$303,C26='Koszty nieponiesione'!$A$311,C26='Koszty nieponiesione'!$A$315,C26='Koszty nieponiesione'!$A$319,C26='Koszty nieponiesione'!$A$323,C26='Koszty nieponiesione'!$A$327), 'Prod. roślinna'!D26,0)</f>
        <v>0</v>
      </c>
      <c r="R26" s="357"/>
      <c r="S26" s="359">
        <f t="shared" si="2"/>
        <v>0</v>
      </c>
    </row>
    <row r="27" spans="1:19" ht="14.25" x14ac:dyDescent="0.2">
      <c r="A27" s="12" t="str">
        <f t="shared" si="0"/>
        <v>A</v>
      </c>
      <c r="B27" s="349">
        <v>59</v>
      </c>
      <c r="C27" s="350"/>
      <c r="D27" s="351"/>
      <c r="E27" s="351"/>
      <c r="F27" s="351"/>
      <c r="G27" s="352">
        <f t="shared" si="3"/>
        <v>0</v>
      </c>
      <c r="H27" s="352">
        <f t="shared" si="4"/>
        <v>0</v>
      </c>
      <c r="I27" s="353"/>
      <c r="J27" s="354" t="e">
        <f>AND(VLOOKUP(C27,'Dane średnie prod rośl.i zwierz'!$K$3:$W$185,6,0),('Prod. zwierzęca towar.'!$B$6&gt;0))</f>
        <v>#N/A</v>
      </c>
      <c r="K27" s="355"/>
      <c r="L27" s="356">
        <f t="shared" si="5"/>
        <v>0</v>
      </c>
      <c r="M27" s="356">
        <f t="shared" si="6"/>
        <v>0</v>
      </c>
      <c r="N27" s="355"/>
      <c r="O27" s="356">
        <f>IF(I27&gt;=70%,VLOOKUP(A27,'Koszty nieponiesione'!$D$3:$E$622,2,0)*D27,0)</f>
        <v>0</v>
      </c>
      <c r="P27" s="356">
        <f t="shared" si="7"/>
        <v>0</v>
      </c>
      <c r="Q27" s="356">
        <f>IF(OR(C27='Koszty nieponiesione'!$A$291,C27='Koszty nieponiesione'!$A$299,C27='Koszty nieponiesione'!$A$303,C27='Koszty nieponiesione'!$A$311,C27='Koszty nieponiesione'!$A$315,C27='Koszty nieponiesione'!$A$319,C27='Koszty nieponiesione'!$A$323,C27='Koszty nieponiesione'!$A$327), 'Prod. roślinna'!D27,0)</f>
        <v>0</v>
      </c>
      <c r="R27" s="357"/>
      <c r="S27" s="359">
        <f t="shared" si="2"/>
        <v>0</v>
      </c>
    </row>
    <row r="28" spans="1:19" ht="14.25" x14ac:dyDescent="0.2">
      <c r="A28" s="12" t="str">
        <f t="shared" si="0"/>
        <v>A</v>
      </c>
      <c r="B28" s="349">
        <v>60</v>
      </c>
      <c r="C28" s="350"/>
      <c r="D28" s="351"/>
      <c r="E28" s="351"/>
      <c r="F28" s="351"/>
      <c r="G28" s="352">
        <f t="shared" si="3"/>
        <v>0</v>
      </c>
      <c r="H28" s="352">
        <f t="shared" si="4"/>
        <v>0</v>
      </c>
      <c r="I28" s="353"/>
      <c r="J28" s="354" t="e">
        <f>AND(VLOOKUP(C28,'Dane średnie prod rośl.i zwierz'!$K$3:$W$185,6,0),('Prod. zwierzęca towar.'!$B$6&gt;0))</f>
        <v>#N/A</v>
      </c>
      <c r="K28" s="355"/>
      <c r="L28" s="356">
        <f t="shared" si="5"/>
        <v>0</v>
      </c>
      <c r="M28" s="356">
        <f t="shared" si="6"/>
        <v>0</v>
      </c>
      <c r="N28" s="355"/>
      <c r="O28" s="356">
        <f>IF(I28&gt;=70%,VLOOKUP(A28,'Koszty nieponiesione'!$D$3:$E$622,2,0)*D28,0)</f>
        <v>0</v>
      </c>
      <c r="P28" s="356">
        <f t="shared" si="7"/>
        <v>0</v>
      </c>
      <c r="Q28" s="356">
        <f>IF(OR(C28='Koszty nieponiesione'!$A$291,C28='Koszty nieponiesione'!$A$299,C28='Koszty nieponiesione'!$A$303,C28='Koszty nieponiesione'!$A$311,C28='Koszty nieponiesione'!$A$315,C28='Koszty nieponiesione'!$A$319,C28='Koszty nieponiesione'!$A$323,C28='Koszty nieponiesione'!$A$327), 'Prod. roślinna'!D28,0)</f>
        <v>0</v>
      </c>
      <c r="R28" s="357"/>
      <c r="S28" s="359">
        <f t="shared" si="2"/>
        <v>0</v>
      </c>
    </row>
    <row r="29" spans="1:19" ht="14.25" x14ac:dyDescent="0.2">
      <c r="A29" s="12" t="str">
        <f t="shared" si="0"/>
        <v>A</v>
      </c>
      <c r="B29" s="349">
        <v>61</v>
      </c>
      <c r="C29" s="350"/>
      <c r="D29" s="351"/>
      <c r="E29" s="351"/>
      <c r="F29" s="351"/>
      <c r="G29" s="352">
        <f t="shared" si="3"/>
        <v>0</v>
      </c>
      <c r="H29" s="352">
        <f t="shared" si="4"/>
        <v>0</v>
      </c>
      <c r="I29" s="353"/>
      <c r="J29" s="354" t="e">
        <f>AND(VLOOKUP(C29,'Dane średnie prod rośl.i zwierz'!$K$3:$W$185,6,0),('Prod. zwierzęca towar.'!$B$6&gt;0))</f>
        <v>#N/A</v>
      </c>
      <c r="K29" s="355"/>
      <c r="L29" s="356">
        <f t="shared" si="5"/>
        <v>0</v>
      </c>
      <c r="M29" s="356">
        <f t="shared" si="6"/>
        <v>0</v>
      </c>
      <c r="N29" s="355"/>
      <c r="O29" s="356">
        <f>IF(I29&gt;=70%,VLOOKUP(A29,'Koszty nieponiesione'!$D$3:$E$622,2,0)*D29,0)</f>
        <v>0</v>
      </c>
      <c r="P29" s="356">
        <f t="shared" si="7"/>
        <v>0</v>
      </c>
      <c r="Q29" s="356">
        <f>IF(OR(C29='Koszty nieponiesione'!$A$291,C29='Koszty nieponiesione'!$A$299,C29='Koszty nieponiesione'!$A$303,C29='Koszty nieponiesione'!$A$311,C29='Koszty nieponiesione'!$A$315,C29='Koszty nieponiesione'!$A$319,C29='Koszty nieponiesione'!$A$323,C29='Koszty nieponiesione'!$A$327), 'Prod. roślinna'!D29,0)</f>
        <v>0</v>
      </c>
      <c r="R29" s="357"/>
      <c r="S29" s="359">
        <f t="shared" si="2"/>
        <v>0</v>
      </c>
    </row>
    <row r="30" spans="1:19" ht="14.25" x14ac:dyDescent="0.2">
      <c r="A30" s="12" t="str">
        <f t="shared" si="0"/>
        <v>A</v>
      </c>
      <c r="B30" s="349">
        <v>62</v>
      </c>
      <c r="C30" s="350"/>
      <c r="D30" s="351"/>
      <c r="E30" s="351"/>
      <c r="F30" s="351"/>
      <c r="G30" s="352">
        <f t="shared" si="3"/>
        <v>0</v>
      </c>
      <c r="H30" s="352">
        <f t="shared" si="4"/>
        <v>0</v>
      </c>
      <c r="I30" s="353"/>
      <c r="J30" s="354" t="e">
        <f>AND(VLOOKUP(C30,'Dane średnie prod rośl.i zwierz'!$K$3:$W$185,6,0),('Prod. zwierzęca towar.'!$B$6&gt;0))</f>
        <v>#N/A</v>
      </c>
      <c r="K30" s="355"/>
      <c r="L30" s="356">
        <f t="shared" si="5"/>
        <v>0</v>
      </c>
      <c r="M30" s="356">
        <f t="shared" si="6"/>
        <v>0</v>
      </c>
      <c r="N30" s="355"/>
      <c r="O30" s="356">
        <f>IF(I30&gt;=70%,VLOOKUP(A30,'Koszty nieponiesione'!$D$3:$E$622,2,0)*D30,0)</f>
        <v>0</v>
      </c>
      <c r="P30" s="356">
        <f t="shared" si="7"/>
        <v>0</v>
      </c>
      <c r="Q30" s="356">
        <f>IF(OR(C30='Koszty nieponiesione'!$A$291,C30='Koszty nieponiesione'!$A$299,C30='Koszty nieponiesione'!$A$303,C30='Koszty nieponiesione'!$A$311,C30='Koszty nieponiesione'!$A$315,C30='Koszty nieponiesione'!$A$319,C30='Koszty nieponiesione'!$A$323,C30='Koszty nieponiesione'!$A$327), 'Prod. roślinna'!D30,0)</f>
        <v>0</v>
      </c>
      <c r="R30" s="357"/>
      <c r="S30" s="359">
        <f t="shared" si="2"/>
        <v>0</v>
      </c>
    </row>
    <row r="31" spans="1:19" ht="14.25" x14ac:dyDescent="0.2">
      <c r="A31" s="12" t="str">
        <f t="shared" si="0"/>
        <v>A</v>
      </c>
      <c r="B31" s="349">
        <v>63</v>
      </c>
      <c r="C31" s="350"/>
      <c r="D31" s="351"/>
      <c r="E31" s="351"/>
      <c r="F31" s="351"/>
      <c r="G31" s="352">
        <f t="shared" si="3"/>
        <v>0</v>
      </c>
      <c r="H31" s="352">
        <f t="shared" si="4"/>
        <v>0</v>
      </c>
      <c r="I31" s="353"/>
      <c r="J31" s="354" t="e">
        <f>AND(VLOOKUP(C31,'Dane średnie prod rośl.i zwierz'!$K$3:$W$185,6,0),('Prod. zwierzęca towar.'!$B$6&gt;0))</f>
        <v>#N/A</v>
      </c>
      <c r="K31" s="355"/>
      <c r="L31" s="356">
        <f t="shared" si="5"/>
        <v>0</v>
      </c>
      <c r="M31" s="356">
        <f t="shared" si="6"/>
        <v>0</v>
      </c>
      <c r="N31" s="355"/>
      <c r="O31" s="356">
        <f>IF(I31&gt;=70%,VLOOKUP(A31,'Koszty nieponiesione'!$D$3:$E$622,2,0)*D31,0)</f>
        <v>0</v>
      </c>
      <c r="P31" s="356">
        <f t="shared" si="7"/>
        <v>0</v>
      </c>
      <c r="Q31" s="356">
        <f>IF(OR(C31='Koszty nieponiesione'!$A$291,C31='Koszty nieponiesione'!$A$299,C31='Koszty nieponiesione'!$A$303,C31='Koszty nieponiesione'!$A$311,C31='Koszty nieponiesione'!$A$315,C31='Koszty nieponiesione'!$A$319,C31='Koszty nieponiesione'!$A$323,C31='Koszty nieponiesione'!$A$327), 'Prod. roślinna'!D31,0)</f>
        <v>0</v>
      </c>
      <c r="R31" s="357"/>
      <c r="S31" s="359">
        <f t="shared" si="2"/>
        <v>0</v>
      </c>
    </row>
    <row r="32" spans="1:19" ht="14.25" x14ac:dyDescent="0.2">
      <c r="A32" s="12" t="str">
        <f t="shared" si="0"/>
        <v>A</v>
      </c>
      <c r="B32" s="349">
        <v>64</v>
      </c>
      <c r="C32" s="350"/>
      <c r="D32" s="351"/>
      <c r="E32" s="351"/>
      <c r="F32" s="351"/>
      <c r="G32" s="352">
        <f t="shared" si="3"/>
        <v>0</v>
      </c>
      <c r="H32" s="352">
        <f t="shared" si="4"/>
        <v>0</v>
      </c>
      <c r="I32" s="353"/>
      <c r="J32" s="354" t="e">
        <f>AND(VLOOKUP(C32,'Dane średnie prod rośl.i zwierz'!$K$3:$W$185,6,0),('Prod. zwierzęca towar.'!$B$6&gt;0))</f>
        <v>#N/A</v>
      </c>
      <c r="K32" s="355"/>
      <c r="L32" s="356">
        <f t="shared" si="5"/>
        <v>0</v>
      </c>
      <c r="M32" s="356">
        <f t="shared" si="6"/>
        <v>0</v>
      </c>
      <c r="N32" s="355"/>
      <c r="O32" s="356">
        <f>IF(I32&gt;=70%,VLOOKUP(A32,'Koszty nieponiesione'!$D$3:$E$622,2,0)*D32,0)</f>
        <v>0</v>
      </c>
      <c r="P32" s="356">
        <f t="shared" si="7"/>
        <v>0</v>
      </c>
      <c r="Q32" s="356">
        <f>IF(OR(C32='Koszty nieponiesione'!$A$291,C32='Koszty nieponiesione'!$A$299,C32='Koszty nieponiesione'!$A$303,C32='Koszty nieponiesione'!$A$311,C32='Koszty nieponiesione'!$A$315,C32='Koszty nieponiesione'!$A$319,C32='Koszty nieponiesione'!$A$323,C32='Koszty nieponiesione'!$A$327), 'Prod. roślinna'!D32,0)</f>
        <v>0</v>
      </c>
      <c r="R32" s="357"/>
      <c r="S32" s="359">
        <f t="shared" si="2"/>
        <v>0</v>
      </c>
    </row>
    <row r="33" spans="1:19" ht="14.25" x14ac:dyDescent="0.2">
      <c r="A33" s="12" t="str">
        <f t="shared" si="0"/>
        <v>A</v>
      </c>
      <c r="B33" s="349">
        <v>65</v>
      </c>
      <c r="C33" s="350"/>
      <c r="D33" s="351"/>
      <c r="E33" s="351"/>
      <c r="F33" s="351"/>
      <c r="G33" s="352">
        <f t="shared" si="3"/>
        <v>0</v>
      </c>
      <c r="H33" s="352">
        <f t="shared" si="4"/>
        <v>0</v>
      </c>
      <c r="I33" s="353"/>
      <c r="J33" s="354" t="e">
        <f>AND(VLOOKUP(C33,'Dane średnie prod rośl.i zwierz'!$K$3:$W$185,6,0),('Prod. zwierzęca towar.'!$B$6&gt;0))</f>
        <v>#N/A</v>
      </c>
      <c r="K33" s="355"/>
      <c r="L33" s="356">
        <f t="shared" si="5"/>
        <v>0</v>
      </c>
      <c r="M33" s="356">
        <f t="shared" si="6"/>
        <v>0</v>
      </c>
      <c r="N33" s="355"/>
      <c r="O33" s="356">
        <f>IF(I33&gt;=70%,VLOOKUP(A33,'Koszty nieponiesione'!$D$3:$E$622,2,0)*D33,0)</f>
        <v>0</v>
      </c>
      <c r="P33" s="356">
        <f t="shared" si="7"/>
        <v>0</v>
      </c>
      <c r="Q33" s="356">
        <f>IF(OR(C33='Koszty nieponiesione'!$A$291,C33='Koszty nieponiesione'!$A$299,C33='Koszty nieponiesione'!$A$303,C33='Koszty nieponiesione'!$A$311,C33='Koszty nieponiesione'!$A$315,C33='Koszty nieponiesione'!$A$319,C33='Koszty nieponiesione'!$A$323,C33='Koszty nieponiesione'!$A$327), 'Prod. roślinna'!D33,0)</f>
        <v>0</v>
      </c>
      <c r="R33" s="357"/>
      <c r="S33" s="359">
        <f t="shared" si="2"/>
        <v>0</v>
      </c>
    </row>
    <row r="34" spans="1:19" ht="14.25" x14ac:dyDescent="0.2">
      <c r="A34" s="12" t="str">
        <f t="shared" si="0"/>
        <v>A</v>
      </c>
      <c r="B34" s="349">
        <v>66</v>
      </c>
      <c r="C34" s="350"/>
      <c r="D34" s="351"/>
      <c r="E34" s="351"/>
      <c r="F34" s="351"/>
      <c r="G34" s="352">
        <f t="shared" si="3"/>
        <v>0</v>
      </c>
      <c r="H34" s="352">
        <f t="shared" si="4"/>
        <v>0</v>
      </c>
      <c r="I34" s="353"/>
      <c r="J34" s="354" t="e">
        <f>AND(VLOOKUP(C34,'Dane średnie prod rośl.i zwierz'!$K$3:$W$185,6,0),('Prod. zwierzęca towar.'!$B$6&gt;0))</f>
        <v>#N/A</v>
      </c>
      <c r="K34" s="355"/>
      <c r="L34" s="356">
        <f t="shared" si="5"/>
        <v>0</v>
      </c>
      <c r="M34" s="356">
        <f t="shared" si="6"/>
        <v>0</v>
      </c>
      <c r="N34" s="355"/>
      <c r="O34" s="356">
        <f>IF(I34&gt;=70%,VLOOKUP(A34,'Koszty nieponiesione'!$D$3:$E$622,2,0)*D34,0)</f>
        <v>0</v>
      </c>
      <c r="P34" s="356">
        <f t="shared" si="7"/>
        <v>0</v>
      </c>
      <c r="Q34" s="356">
        <f>IF(OR(C34='Koszty nieponiesione'!$A$291,C34='Koszty nieponiesione'!$A$299,C34='Koszty nieponiesione'!$A$303,C34='Koszty nieponiesione'!$A$311,C34='Koszty nieponiesione'!$A$315,C34='Koszty nieponiesione'!$A$319,C34='Koszty nieponiesione'!$A$323,C34='Koszty nieponiesione'!$A$327), 'Prod. roślinna'!D34,0)</f>
        <v>0</v>
      </c>
      <c r="R34" s="357"/>
      <c r="S34" s="359">
        <f t="shared" si="2"/>
        <v>0</v>
      </c>
    </row>
    <row r="35" spans="1:19" ht="14.25" x14ac:dyDescent="0.2">
      <c r="A35" s="12" t="str">
        <f t="shared" si="0"/>
        <v>A</v>
      </c>
      <c r="B35" s="349">
        <v>67</v>
      </c>
      <c r="C35" s="350"/>
      <c r="D35" s="351"/>
      <c r="E35" s="351"/>
      <c r="F35" s="351"/>
      <c r="G35" s="352">
        <f t="shared" si="3"/>
        <v>0</v>
      </c>
      <c r="H35" s="352">
        <f t="shared" si="4"/>
        <v>0</v>
      </c>
      <c r="I35" s="353"/>
      <c r="J35" s="354" t="e">
        <f>AND(VLOOKUP(C35,'Dane średnie prod rośl.i zwierz'!$K$3:$W$185,6,0),('Prod. zwierzęca towar.'!$B$6&gt;0))</f>
        <v>#N/A</v>
      </c>
      <c r="K35" s="355"/>
      <c r="L35" s="356">
        <f t="shared" si="5"/>
        <v>0</v>
      </c>
      <c r="M35" s="356">
        <f>H35-L35</f>
        <v>0</v>
      </c>
      <c r="N35" s="355"/>
      <c r="O35" s="356">
        <f>IF(I35&gt;=70%,VLOOKUP(A35,'Koszty nieponiesione'!$D$3:$E$622,2,0)*D35,0)</f>
        <v>0</v>
      </c>
      <c r="P35" s="356">
        <f t="shared" si="7"/>
        <v>0</v>
      </c>
      <c r="Q35" s="356">
        <f>IF(OR(C35='Koszty nieponiesione'!$A$291,C35='Koszty nieponiesione'!$A$299,C35='Koszty nieponiesione'!$A$303,C35='Koszty nieponiesione'!$A$311,C35='Koszty nieponiesione'!$A$315,C35='Koszty nieponiesione'!$A$319,C35='Koszty nieponiesione'!$A$323,C35='Koszty nieponiesione'!$A$327), 'Prod. roślinna'!D35,0)</f>
        <v>0</v>
      </c>
      <c r="R35" s="357"/>
      <c r="S35" s="359">
        <f t="shared" si="2"/>
        <v>0</v>
      </c>
    </row>
    <row r="36" spans="1:19" ht="14.25" x14ac:dyDescent="0.2">
      <c r="A36" s="12" t="str">
        <f t="shared" si="0"/>
        <v>A</v>
      </c>
      <c r="B36" s="349">
        <v>68</v>
      </c>
      <c r="C36" s="350"/>
      <c r="D36" s="351"/>
      <c r="E36" s="351"/>
      <c r="F36" s="351"/>
      <c r="G36" s="352">
        <f t="shared" si="3"/>
        <v>0</v>
      </c>
      <c r="H36" s="352">
        <f t="shared" si="4"/>
        <v>0</v>
      </c>
      <c r="I36" s="353"/>
      <c r="J36" s="354" t="e">
        <f>AND(VLOOKUP(C36,'Dane średnie prod rośl.i zwierz'!$K$3:$W$185,6,0),('Prod. zwierzęca towar.'!$B$6&gt;0))</f>
        <v>#N/A</v>
      </c>
      <c r="K36" s="355"/>
      <c r="L36" s="356">
        <f t="shared" si="5"/>
        <v>0</v>
      </c>
      <c r="M36" s="356">
        <f t="shared" si="6"/>
        <v>0</v>
      </c>
      <c r="N36" s="355"/>
      <c r="O36" s="356">
        <f>IF(I36&gt;=70%,VLOOKUP(A36,'Koszty nieponiesione'!$D$3:$E$622,2,0)*D36,0)</f>
        <v>0</v>
      </c>
      <c r="P36" s="356">
        <f t="shared" si="7"/>
        <v>0</v>
      </c>
      <c r="Q36" s="356">
        <f>IF(OR(C36='Koszty nieponiesione'!$A$291,C36='Koszty nieponiesione'!$A$299,C36='Koszty nieponiesione'!$A$303,C36='Koszty nieponiesione'!$A$311,C36='Koszty nieponiesione'!$A$315,C36='Koszty nieponiesione'!$A$319,C36='Koszty nieponiesione'!$A$323,C36='Koszty nieponiesione'!$A$327), 'Prod. roślinna'!D36,0)</f>
        <v>0</v>
      </c>
      <c r="R36" s="357"/>
      <c r="S36" s="359">
        <f t="shared" si="2"/>
        <v>0</v>
      </c>
    </row>
    <row r="37" spans="1:19" ht="14.25" x14ac:dyDescent="0.2">
      <c r="A37" s="12" t="str">
        <f t="shared" si="0"/>
        <v>A</v>
      </c>
      <c r="B37" s="349">
        <v>69</v>
      </c>
      <c r="C37" s="350"/>
      <c r="D37" s="351"/>
      <c r="E37" s="351"/>
      <c r="F37" s="351"/>
      <c r="G37" s="352">
        <f t="shared" si="3"/>
        <v>0</v>
      </c>
      <c r="H37" s="352">
        <f t="shared" si="4"/>
        <v>0</v>
      </c>
      <c r="I37" s="353"/>
      <c r="J37" s="354" t="e">
        <f>AND(VLOOKUP(C37,'Dane średnie prod rośl.i zwierz'!$K$3:$W$185,6,0),('Prod. zwierzęca towar.'!$B$6&gt;0))</f>
        <v>#N/A</v>
      </c>
      <c r="K37" s="355"/>
      <c r="L37" s="356">
        <f t="shared" si="5"/>
        <v>0</v>
      </c>
      <c r="M37" s="356">
        <f t="shared" si="6"/>
        <v>0</v>
      </c>
      <c r="N37" s="355"/>
      <c r="O37" s="356">
        <f>IF(I37&gt;=70%,VLOOKUP(A37,'Koszty nieponiesione'!$D$3:$E$622,2,0)*D37,0)</f>
        <v>0</v>
      </c>
      <c r="P37" s="356">
        <f t="shared" si="7"/>
        <v>0</v>
      </c>
      <c r="Q37" s="356">
        <f>IF(OR(C37='Koszty nieponiesione'!$A$291,C37='Koszty nieponiesione'!$A$299,C37='Koszty nieponiesione'!$A$303,C37='Koszty nieponiesione'!$A$311,C37='Koszty nieponiesione'!$A$315,C37='Koszty nieponiesione'!$A$319,C37='Koszty nieponiesione'!$A$323,C37='Koszty nieponiesione'!$A$327), 'Prod. roślinna'!D37,0)</f>
        <v>0</v>
      </c>
      <c r="R37" s="357"/>
      <c r="S37" s="359">
        <f t="shared" si="2"/>
        <v>0</v>
      </c>
    </row>
    <row r="38" spans="1:19" ht="14.25" x14ac:dyDescent="0.2">
      <c r="A38" s="12" t="str">
        <f t="shared" si="0"/>
        <v>A</v>
      </c>
      <c r="B38" s="349">
        <v>70</v>
      </c>
      <c r="C38" s="350"/>
      <c r="D38" s="351"/>
      <c r="E38" s="351"/>
      <c r="F38" s="351"/>
      <c r="G38" s="352">
        <f t="shared" si="3"/>
        <v>0</v>
      </c>
      <c r="H38" s="352">
        <f t="shared" si="4"/>
        <v>0</v>
      </c>
      <c r="I38" s="353"/>
      <c r="J38" s="354" t="e">
        <f>AND(VLOOKUP(C38,'Dane średnie prod rośl.i zwierz'!$K$3:$W$185,6,0),('Prod. zwierzęca towar.'!$B$6&gt;0))</f>
        <v>#N/A</v>
      </c>
      <c r="K38" s="355"/>
      <c r="L38" s="356">
        <f t="shared" si="5"/>
        <v>0</v>
      </c>
      <c r="M38" s="356">
        <f t="shared" si="6"/>
        <v>0</v>
      </c>
      <c r="N38" s="355"/>
      <c r="O38" s="356">
        <f>IF(I38&gt;=70%,VLOOKUP(A38,'Koszty nieponiesione'!$D$3:$E$622,2,0)*D38,0)</f>
        <v>0</v>
      </c>
      <c r="P38" s="356">
        <f t="shared" si="7"/>
        <v>0</v>
      </c>
      <c r="Q38" s="356">
        <f>IF(OR(C38='Koszty nieponiesione'!$A$291,C38='Koszty nieponiesione'!$A$299,C38='Koszty nieponiesione'!$A$303,C38='Koszty nieponiesione'!$A$311,C38='Koszty nieponiesione'!$A$315,C38='Koszty nieponiesione'!$A$319,C38='Koszty nieponiesione'!$A$323,C38='Koszty nieponiesione'!$A$327), 'Prod. roślinna'!D38,0)</f>
        <v>0</v>
      </c>
      <c r="R38" s="357"/>
      <c r="S38" s="359">
        <f t="shared" si="2"/>
        <v>0</v>
      </c>
    </row>
    <row r="39" spans="1:19" ht="14.25" x14ac:dyDescent="0.2">
      <c r="A39" s="12" t="str">
        <f t="shared" si="0"/>
        <v>A</v>
      </c>
      <c r="B39" s="349">
        <v>71</v>
      </c>
      <c r="C39" s="350"/>
      <c r="D39" s="351"/>
      <c r="E39" s="351"/>
      <c r="F39" s="351"/>
      <c r="G39" s="352">
        <f t="shared" si="3"/>
        <v>0</v>
      </c>
      <c r="H39" s="352">
        <f t="shared" si="4"/>
        <v>0</v>
      </c>
      <c r="I39" s="353"/>
      <c r="J39" s="354" t="e">
        <f>AND(VLOOKUP(C39,'Dane średnie prod rośl.i zwierz'!$K$3:$W$185,6,0),('Prod. zwierzęca towar.'!$B$6&gt;0))</f>
        <v>#N/A</v>
      </c>
      <c r="K39" s="355"/>
      <c r="L39" s="356">
        <f t="shared" si="5"/>
        <v>0</v>
      </c>
      <c r="M39" s="356">
        <f t="shared" si="6"/>
        <v>0</v>
      </c>
      <c r="N39" s="355"/>
      <c r="O39" s="356">
        <f>IF(I39&gt;=70%,VLOOKUP(A39,'Koszty nieponiesione'!$D$3:$E$622,2,0)*D39,0)</f>
        <v>0</v>
      </c>
      <c r="P39" s="356">
        <f t="shared" si="7"/>
        <v>0</v>
      </c>
      <c r="Q39" s="356">
        <f>IF(OR(C39='Koszty nieponiesione'!$A$291,C39='Koszty nieponiesione'!$A$299,C39='Koszty nieponiesione'!$A$303,C39='Koszty nieponiesione'!$A$311,C39='Koszty nieponiesione'!$A$315,C39='Koszty nieponiesione'!$A$319,C39='Koszty nieponiesione'!$A$323,C39='Koszty nieponiesione'!$A$327), 'Prod. roślinna'!D39,0)</f>
        <v>0</v>
      </c>
      <c r="R39" s="357"/>
      <c r="S39" s="359">
        <f t="shared" si="2"/>
        <v>0</v>
      </c>
    </row>
    <row r="40" spans="1:19" ht="14.25" x14ac:dyDescent="0.2">
      <c r="A40" s="12" t="str">
        <f t="shared" si="0"/>
        <v>A</v>
      </c>
      <c r="B40" s="349">
        <v>72</v>
      </c>
      <c r="C40" s="350"/>
      <c r="D40" s="351"/>
      <c r="E40" s="351"/>
      <c r="F40" s="351"/>
      <c r="G40" s="352">
        <f t="shared" si="3"/>
        <v>0</v>
      </c>
      <c r="H40" s="352">
        <f t="shared" si="4"/>
        <v>0</v>
      </c>
      <c r="I40" s="353"/>
      <c r="J40" s="354" t="e">
        <f>AND(VLOOKUP(C40,'Dane średnie prod rośl.i zwierz'!$K$3:$W$185,6,0),('Prod. zwierzęca towar.'!$B$6&gt;0))</f>
        <v>#N/A</v>
      </c>
      <c r="K40" s="355"/>
      <c r="L40" s="356">
        <f t="shared" si="5"/>
        <v>0</v>
      </c>
      <c r="M40" s="356">
        <f t="shared" si="6"/>
        <v>0</v>
      </c>
      <c r="N40" s="355"/>
      <c r="O40" s="356">
        <f>IF(I40&gt;=70%,VLOOKUP(A40,'Koszty nieponiesione'!$D$3:$E$622,2,0)*D40,0)</f>
        <v>0</v>
      </c>
      <c r="P40" s="356">
        <f t="shared" si="7"/>
        <v>0</v>
      </c>
      <c r="Q40" s="356">
        <f>IF(OR(C40='Koszty nieponiesione'!$A$291,C40='Koszty nieponiesione'!$A$299,C40='Koszty nieponiesione'!$A$303,C40='Koszty nieponiesione'!$A$311,C40='Koszty nieponiesione'!$A$315,C40='Koszty nieponiesione'!$A$319,C40='Koszty nieponiesione'!$A$323,C40='Koszty nieponiesione'!$A$327), 'Prod. roślinna'!D40,0)</f>
        <v>0</v>
      </c>
      <c r="R40" s="357"/>
      <c r="S40" s="359">
        <f t="shared" si="2"/>
        <v>0</v>
      </c>
    </row>
    <row r="41" spans="1:19" ht="14.25" x14ac:dyDescent="0.2">
      <c r="A41" s="12" t="str">
        <f t="shared" si="0"/>
        <v>A</v>
      </c>
      <c r="B41" s="349">
        <v>73</v>
      </c>
      <c r="C41" s="350"/>
      <c r="D41" s="351"/>
      <c r="E41" s="351"/>
      <c r="F41" s="351"/>
      <c r="G41" s="352">
        <f t="shared" si="3"/>
        <v>0</v>
      </c>
      <c r="H41" s="352">
        <f t="shared" si="4"/>
        <v>0</v>
      </c>
      <c r="I41" s="353"/>
      <c r="J41" s="354" t="e">
        <f>AND(VLOOKUP(C41,'Dane średnie prod rośl.i zwierz'!$K$3:$W$185,6,0),('Prod. zwierzęca towar.'!$B$6&gt;0))</f>
        <v>#N/A</v>
      </c>
      <c r="K41" s="355"/>
      <c r="L41" s="356">
        <f t="shared" si="5"/>
        <v>0</v>
      </c>
      <c r="M41" s="356">
        <f t="shared" si="6"/>
        <v>0</v>
      </c>
      <c r="N41" s="355"/>
      <c r="O41" s="356">
        <f>IF(I41&gt;=70%,VLOOKUP(A41,'Koszty nieponiesione'!$D$3:$E$622,2,0)*D41,0)</f>
        <v>0</v>
      </c>
      <c r="P41" s="356">
        <f t="shared" si="7"/>
        <v>0</v>
      </c>
      <c r="Q41" s="356">
        <f>IF(OR(C41='Koszty nieponiesione'!$A$291,C41='Koszty nieponiesione'!$A$299,C41='Koszty nieponiesione'!$A$303,C41='Koszty nieponiesione'!$A$311,C41='Koszty nieponiesione'!$A$315,C41='Koszty nieponiesione'!$A$319,C41='Koszty nieponiesione'!$A$323,C41='Koszty nieponiesione'!$A$327), 'Prod. roślinna'!D41,0)</f>
        <v>0</v>
      </c>
      <c r="R41" s="357"/>
      <c r="S41" s="359">
        <f t="shared" si="2"/>
        <v>0</v>
      </c>
    </row>
    <row r="42" spans="1:19" ht="14.25" x14ac:dyDescent="0.2">
      <c r="A42" s="12" t="str">
        <f t="shared" si="0"/>
        <v>A</v>
      </c>
      <c r="B42" s="349">
        <v>74</v>
      </c>
      <c r="C42" s="350"/>
      <c r="D42" s="351"/>
      <c r="E42" s="351"/>
      <c r="F42" s="351"/>
      <c r="G42" s="352">
        <f t="shared" si="3"/>
        <v>0</v>
      </c>
      <c r="H42" s="352">
        <f t="shared" si="4"/>
        <v>0</v>
      </c>
      <c r="I42" s="353"/>
      <c r="J42" s="354" t="e">
        <f>AND(VLOOKUP(C42,'Dane średnie prod rośl.i zwierz'!$K$3:$W$185,6,0),('Prod. zwierzęca towar.'!$B$6&gt;0))</f>
        <v>#N/A</v>
      </c>
      <c r="K42" s="355"/>
      <c r="L42" s="356">
        <f t="shared" si="5"/>
        <v>0</v>
      </c>
      <c r="M42" s="356">
        <f t="shared" si="6"/>
        <v>0</v>
      </c>
      <c r="N42" s="355"/>
      <c r="O42" s="356">
        <f>IF(I42&gt;=70%,VLOOKUP(A42,'Koszty nieponiesione'!$D$3:$E$622,2,0)*D42,0)</f>
        <v>0</v>
      </c>
      <c r="P42" s="356">
        <f t="shared" si="7"/>
        <v>0</v>
      </c>
      <c r="Q42" s="356">
        <f>IF(OR(C42='Koszty nieponiesione'!$A$291,C42='Koszty nieponiesione'!$A$299,C42='Koszty nieponiesione'!$A$303,C42='Koszty nieponiesione'!$A$311,C42='Koszty nieponiesione'!$A$315,C42='Koszty nieponiesione'!$A$319,C42='Koszty nieponiesione'!$A$323,C42='Koszty nieponiesione'!$A$327), 'Prod. roślinna'!D42,0)</f>
        <v>0</v>
      </c>
      <c r="R42" s="357"/>
      <c r="S42" s="359">
        <f t="shared" si="2"/>
        <v>0</v>
      </c>
    </row>
    <row r="43" spans="1:19" ht="14.25" x14ac:dyDescent="0.2">
      <c r="A43" s="12" t="str">
        <f t="shared" si="0"/>
        <v>A</v>
      </c>
      <c r="B43" s="349">
        <v>75</v>
      </c>
      <c r="C43" s="350"/>
      <c r="D43" s="351"/>
      <c r="E43" s="351"/>
      <c r="F43" s="351"/>
      <c r="G43" s="352">
        <f t="shared" si="3"/>
        <v>0</v>
      </c>
      <c r="H43" s="352">
        <f t="shared" si="4"/>
        <v>0</v>
      </c>
      <c r="I43" s="353"/>
      <c r="J43" s="354" t="e">
        <f>AND(VLOOKUP(C43,'Dane średnie prod rośl.i zwierz'!$K$3:$W$185,6,0),('Prod. zwierzęca towar.'!$B$6&gt;0))</f>
        <v>#N/A</v>
      </c>
      <c r="K43" s="355"/>
      <c r="L43" s="356">
        <f t="shared" si="5"/>
        <v>0</v>
      </c>
      <c r="M43" s="356">
        <f t="shared" si="6"/>
        <v>0</v>
      </c>
      <c r="N43" s="355"/>
      <c r="O43" s="356">
        <f>IF(I43&gt;=70%,VLOOKUP(A43,'Koszty nieponiesione'!$D$3:$E$622,2,0)*D43,0)</f>
        <v>0</v>
      </c>
      <c r="P43" s="356">
        <f t="shared" si="7"/>
        <v>0</v>
      </c>
      <c r="Q43" s="356">
        <f>IF(OR(C43='Koszty nieponiesione'!$A$291,C43='Koszty nieponiesione'!$A$299,C43='Koszty nieponiesione'!$A$303,C43='Koszty nieponiesione'!$A$311,C43='Koszty nieponiesione'!$A$315,C43='Koszty nieponiesione'!$A$319,C43='Koszty nieponiesione'!$A$323,C43='Koszty nieponiesione'!$A$327), 'Prod. roślinna'!D43,0)</f>
        <v>0</v>
      </c>
      <c r="R43" s="357"/>
      <c r="S43" s="359">
        <f t="shared" si="2"/>
        <v>0</v>
      </c>
    </row>
    <row r="44" spans="1:19" ht="14.25" x14ac:dyDescent="0.2">
      <c r="A44" s="12" t="str">
        <f t="shared" si="0"/>
        <v>A</v>
      </c>
      <c r="B44" s="349">
        <v>76</v>
      </c>
      <c r="C44" s="350"/>
      <c r="D44" s="351"/>
      <c r="E44" s="351"/>
      <c r="F44" s="351"/>
      <c r="G44" s="352">
        <f t="shared" si="3"/>
        <v>0</v>
      </c>
      <c r="H44" s="352">
        <f t="shared" si="4"/>
        <v>0</v>
      </c>
      <c r="I44" s="353"/>
      <c r="J44" s="354" t="e">
        <f>AND(VLOOKUP(C44,'Dane średnie prod rośl.i zwierz'!$K$3:$W$185,6,0),('Prod. zwierzęca towar.'!$B$6&gt;0))</f>
        <v>#N/A</v>
      </c>
      <c r="K44" s="355"/>
      <c r="L44" s="356">
        <f t="shared" si="5"/>
        <v>0</v>
      </c>
      <c r="M44" s="356">
        <f t="shared" si="6"/>
        <v>0</v>
      </c>
      <c r="N44" s="355"/>
      <c r="O44" s="356">
        <f>IF(I44&gt;=70%,VLOOKUP(A44,'Koszty nieponiesione'!$D$3:$E$622,2,0)*D44,0)</f>
        <v>0</v>
      </c>
      <c r="P44" s="356">
        <f t="shared" si="7"/>
        <v>0</v>
      </c>
      <c r="Q44" s="356">
        <f>IF(OR(C44='Koszty nieponiesione'!$A$291,C44='Koszty nieponiesione'!$A$299,C44='Koszty nieponiesione'!$A$303,C44='Koszty nieponiesione'!$A$311,C44='Koszty nieponiesione'!$A$315,C44='Koszty nieponiesione'!$A$319,C44='Koszty nieponiesione'!$A$323,C44='Koszty nieponiesione'!$A$327), 'Prod. roślinna'!D44,0)</f>
        <v>0</v>
      </c>
      <c r="R44" s="357"/>
      <c r="S44" s="359">
        <f t="shared" si="2"/>
        <v>0</v>
      </c>
    </row>
    <row r="45" spans="1:19" ht="14.25" x14ac:dyDescent="0.2">
      <c r="A45" s="12" t="str">
        <f t="shared" si="0"/>
        <v>A</v>
      </c>
      <c r="B45" s="349">
        <v>77</v>
      </c>
      <c r="C45" s="350"/>
      <c r="D45" s="351"/>
      <c r="E45" s="351"/>
      <c r="F45" s="351"/>
      <c r="G45" s="352">
        <f t="shared" ref="G45:G54" si="8">E45*F45</f>
        <v>0</v>
      </c>
      <c r="H45" s="352">
        <f t="shared" ref="H45:H54" si="9">D45*G45</f>
        <v>0</v>
      </c>
      <c r="I45" s="353"/>
      <c r="J45" s="354" t="e">
        <f>AND(VLOOKUP(C45,'Dane średnie prod rośl.i zwierz'!$K$3:$W$185,6,0),('Prod. zwierzęca towar.'!$B$6&gt;0))</f>
        <v>#N/A</v>
      </c>
      <c r="K45" s="355"/>
      <c r="L45" s="356">
        <f t="shared" ref="L45:L54" si="10">H45*(100%-I45)</f>
        <v>0</v>
      </c>
      <c r="M45" s="356">
        <f t="shared" ref="M45:M54" si="11">H45-L45</f>
        <v>0</v>
      </c>
      <c r="N45" s="355"/>
      <c r="O45" s="356">
        <f>IF(I45&gt;=70%,VLOOKUP(A45,'Koszty nieponiesione'!$D$3:$E$622,2,0)*D45,0)</f>
        <v>0</v>
      </c>
      <c r="P45" s="356">
        <f t="shared" si="7"/>
        <v>0</v>
      </c>
      <c r="Q45" s="356">
        <f>IF(OR(C45='Koszty nieponiesione'!$A$291,C45='Koszty nieponiesione'!$A$299,C45='Koszty nieponiesione'!$A$303,C45='Koszty nieponiesione'!$A$311,C45='Koszty nieponiesione'!$A$315,C45='Koszty nieponiesione'!$A$319,C45='Koszty nieponiesione'!$A$323,C45='Koszty nieponiesione'!$A$327), 'Prod. roślinna'!D45,0)</f>
        <v>0</v>
      </c>
      <c r="R45" s="357"/>
      <c r="S45" s="359">
        <f t="shared" ref="S45:S54" si="12">IF(I45&gt;0,D45,0)</f>
        <v>0</v>
      </c>
    </row>
    <row r="46" spans="1:19" ht="14.25" x14ac:dyDescent="0.2">
      <c r="A46" s="12" t="str">
        <f t="shared" si="0"/>
        <v>A</v>
      </c>
      <c r="B46" s="349">
        <v>78</v>
      </c>
      <c r="C46" s="350"/>
      <c r="D46" s="351"/>
      <c r="E46" s="351"/>
      <c r="F46" s="351"/>
      <c r="G46" s="352">
        <f t="shared" si="8"/>
        <v>0</v>
      </c>
      <c r="H46" s="352">
        <f t="shared" si="9"/>
        <v>0</v>
      </c>
      <c r="I46" s="353"/>
      <c r="J46" s="354" t="e">
        <f>AND(VLOOKUP(C46,'Dane średnie prod rośl.i zwierz'!$K$3:$W$185,6,0),('Prod. zwierzęca towar.'!$B$6&gt;0))</f>
        <v>#N/A</v>
      </c>
      <c r="K46" s="355"/>
      <c r="L46" s="356">
        <f t="shared" si="10"/>
        <v>0</v>
      </c>
      <c r="M46" s="356">
        <f t="shared" si="11"/>
        <v>0</v>
      </c>
      <c r="N46" s="355"/>
      <c r="O46" s="356">
        <f>IF(I46&gt;=70%,VLOOKUP(A46,'Koszty nieponiesione'!$D$3:$E$622,2,0)*D46,0)</f>
        <v>0</v>
      </c>
      <c r="P46" s="356">
        <f t="shared" si="7"/>
        <v>0</v>
      </c>
      <c r="Q46" s="356">
        <f>IF(OR(C46='Koszty nieponiesione'!$A$291,C46='Koszty nieponiesione'!$A$299,C46='Koszty nieponiesione'!$A$303,C46='Koszty nieponiesione'!$A$311,C46='Koszty nieponiesione'!$A$315,C46='Koszty nieponiesione'!$A$319,C46='Koszty nieponiesione'!$A$323,C46='Koszty nieponiesione'!$A$327), 'Prod. roślinna'!D46,0)</f>
        <v>0</v>
      </c>
      <c r="R46" s="357"/>
      <c r="S46" s="359">
        <f t="shared" si="12"/>
        <v>0</v>
      </c>
    </row>
    <row r="47" spans="1:19" ht="14.25" x14ac:dyDescent="0.2">
      <c r="A47" s="12" t="str">
        <f t="shared" si="0"/>
        <v>A</v>
      </c>
      <c r="B47" s="349">
        <v>79</v>
      </c>
      <c r="C47" s="350"/>
      <c r="D47" s="351"/>
      <c r="E47" s="351"/>
      <c r="F47" s="351"/>
      <c r="G47" s="352">
        <f t="shared" si="8"/>
        <v>0</v>
      </c>
      <c r="H47" s="352">
        <f t="shared" si="9"/>
        <v>0</v>
      </c>
      <c r="I47" s="353"/>
      <c r="J47" s="354" t="e">
        <f>AND(VLOOKUP(C47,'Dane średnie prod rośl.i zwierz'!$K$3:$W$185,6,0),('Prod. zwierzęca towar.'!$B$6&gt;0))</f>
        <v>#N/A</v>
      </c>
      <c r="K47" s="355"/>
      <c r="L47" s="356">
        <f t="shared" si="10"/>
        <v>0</v>
      </c>
      <c r="M47" s="356">
        <f t="shared" si="11"/>
        <v>0</v>
      </c>
      <c r="N47" s="355"/>
      <c r="O47" s="356">
        <f>IF(I47&gt;=70%,VLOOKUP(A47,'Koszty nieponiesione'!$D$3:$E$622,2,0)*D47,0)</f>
        <v>0</v>
      </c>
      <c r="P47" s="356">
        <f t="shared" si="7"/>
        <v>0</v>
      </c>
      <c r="Q47" s="356">
        <f>IF(OR(C47='Koszty nieponiesione'!$A$291,C47='Koszty nieponiesione'!$A$299,C47='Koszty nieponiesione'!$A$303,C47='Koszty nieponiesione'!$A$311,C47='Koszty nieponiesione'!$A$315,C47='Koszty nieponiesione'!$A$319,C47='Koszty nieponiesione'!$A$323,C47='Koszty nieponiesione'!$A$327), 'Prod. roślinna'!D47,0)</f>
        <v>0</v>
      </c>
      <c r="R47" s="357"/>
      <c r="S47" s="359">
        <f t="shared" si="12"/>
        <v>0</v>
      </c>
    </row>
    <row r="48" spans="1:19" ht="14.25" x14ac:dyDescent="0.2">
      <c r="A48" s="12" t="str">
        <f t="shared" si="0"/>
        <v>A</v>
      </c>
      <c r="B48" s="349">
        <v>80</v>
      </c>
      <c r="C48" s="350"/>
      <c r="D48" s="351"/>
      <c r="E48" s="351"/>
      <c r="F48" s="351"/>
      <c r="G48" s="352">
        <f t="shared" si="8"/>
        <v>0</v>
      </c>
      <c r="H48" s="352">
        <f t="shared" si="9"/>
        <v>0</v>
      </c>
      <c r="I48" s="353"/>
      <c r="J48" s="354" t="e">
        <f>AND(VLOOKUP(C48,'Dane średnie prod rośl.i zwierz'!$K$3:$W$185,6,0),('Prod. zwierzęca towar.'!$B$6&gt;0))</f>
        <v>#N/A</v>
      </c>
      <c r="K48" s="355"/>
      <c r="L48" s="356">
        <f t="shared" si="10"/>
        <v>0</v>
      </c>
      <c r="M48" s="356">
        <f t="shared" si="11"/>
        <v>0</v>
      </c>
      <c r="N48" s="355"/>
      <c r="O48" s="356">
        <f>IF(I48&gt;=70%,VLOOKUP(A48,'Koszty nieponiesione'!$D$3:$E$622,2,0)*D48,0)</f>
        <v>0</v>
      </c>
      <c r="P48" s="356">
        <f t="shared" si="7"/>
        <v>0</v>
      </c>
      <c r="Q48" s="356">
        <f>IF(OR(C48='Koszty nieponiesione'!$A$291,C48='Koszty nieponiesione'!$A$299,C48='Koszty nieponiesione'!$A$303,C48='Koszty nieponiesione'!$A$311,C48='Koszty nieponiesione'!$A$315,C48='Koszty nieponiesione'!$A$319,C48='Koszty nieponiesione'!$A$323,C48='Koszty nieponiesione'!$A$327), 'Prod. roślinna'!D48,0)</f>
        <v>0</v>
      </c>
      <c r="R48" s="357"/>
      <c r="S48" s="359">
        <f t="shared" si="12"/>
        <v>0</v>
      </c>
    </row>
    <row r="49" spans="1:21" ht="14.25" x14ac:dyDescent="0.2">
      <c r="A49" s="12" t="str">
        <f t="shared" si="0"/>
        <v>A</v>
      </c>
      <c r="B49" s="349">
        <v>81</v>
      </c>
      <c r="C49" s="350"/>
      <c r="D49" s="351"/>
      <c r="E49" s="351"/>
      <c r="F49" s="351"/>
      <c r="G49" s="352">
        <f t="shared" si="8"/>
        <v>0</v>
      </c>
      <c r="H49" s="352">
        <f t="shared" si="9"/>
        <v>0</v>
      </c>
      <c r="I49" s="353"/>
      <c r="J49" s="354" t="e">
        <f>AND(VLOOKUP(C49,'Dane średnie prod rośl.i zwierz'!$K$3:$W$185,6,0),('Prod. zwierzęca towar.'!$B$6&gt;0))</f>
        <v>#N/A</v>
      </c>
      <c r="K49" s="355"/>
      <c r="L49" s="356">
        <f t="shared" si="10"/>
        <v>0</v>
      </c>
      <c r="M49" s="356">
        <f t="shared" si="11"/>
        <v>0</v>
      </c>
      <c r="N49" s="355"/>
      <c r="O49" s="356">
        <f>IF(I49&gt;=70%,VLOOKUP(A49,'Koszty nieponiesione'!$D$3:$E$622,2,0)*D49,0)</f>
        <v>0</v>
      </c>
      <c r="P49" s="356">
        <f t="shared" si="7"/>
        <v>0</v>
      </c>
      <c r="Q49" s="356">
        <f>IF(OR(C49='Koszty nieponiesione'!$A$291,C49='Koszty nieponiesione'!$A$299,C49='Koszty nieponiesione'!$A$303,C49='Koszty nieponiesione'!$A$311,C49='Koszty nieponiesione'!$A$315,C49='Koszty nieponiesione'!$A$319,C49='Koszty nieponiesione'!$A$323,C49='Koszty nieponiesione'!$A$327), 'Prod. roślinna'!D49,0)</f>
        <v>0</v>
      </c>
      <c r="R49" s="357"/>
      <c r="S49" s="359">
        <f t="shared" si="12"/>
        <v>0</v>
      </c>
    </row>
    <row r="50" spans="1:21" ht="14.25" x14ac:dyDescent="0.2">
      <c r="A50" s="12" t="str">
        <f t="shared" si="0"/>
        <v>A</v>
      </c>
      <c r="B50" s="349">
        <v>82</v>
      </c>
      <c r="C50" s="350"/>
      <c r="D50" s="351"/>
      <c r="E50" s="351"/>
      <c r="F50" s="351"/>
      <c r="G50" s="352">
        <f t="shared" si="8"/>
        <v>0</v>
      </c>
      <c r="H50" s="352">
        <f t="shared" si="9"/>
        <v>0</v>
      </c>
      <c r="I50" s="353"/>
      <c r="J50" s="354" t="e">
        <f>AND(VLOOKUP(C50,'Dane średnie prod rośl.i zwierz'!$K$3:$W$185,6,0),('Prod. zwierzęca towar.'!$B$6&gt;0))</f>
        <v>#N/A</v>
      </c>
      <c r="K50" s="355"/>
      <c r="L50" s="356">
        <f t="shared" si="10"/>
        <v>0</v>
      </c>
      <c r="M50" s="356">
        <f t="shared" si="11"/>
        <v>0</v>
      </c>
      <c r="N50" s="355"/>
      <c r="O50" s="356">
        <f>IF(I50&gt;=70%,VLOOKUP(A50,'Koszty nieponiesione'!$D$3:$E$622,2,0)*D50,0)</f>
        <v>0</v>
      </c>
      <c r="P50" s="356">
        <f t="shared" si="7"/>
        <v>0</v>
      </c>
      <c r="Q50" s="356">
        <f>IF(OR(C50='Koszty nieponiesione'!$A$291,C50='Koszty nieponiesione'!$A$299,C50='Koszty nieponiesione'!$A$303,C50='Koszty nieponiesione'!$A$311,C50='Koszty nieponiesione'!$A$315,C50='Koszty nieponiesione'!$A$319,C50='Koszty nieponiesione'!$A$323,C50='Koszty nieponiesione'!$A$327), 'Prod. roślinna'!D50,0)</f>
        <v>0</v>
      </c>
      <c r="R50" s="357"/>
      <c r="S50" s="359">
        <f t="shared" si="12"/>
        <v>0</v>
      </c>
    </row>
    <row r="51" spans="1:21" ht="14.25" x14ac:dyDescent="0.2">
      <c r="A51" s="12" t="str">
        <f t="shared" si="0"/>
        <v>A</v>
      </c>
      <c r="B51" s="349">
        <v>83</v>
      </c>
      <c r="C51" s="350"/>
      <c r="D51" s="351"/>
      <c r="E51" s="351"/>
      <c r="F51" s="351"/>
      <c r="G51" s="352">
        <f t="shared" si="8"/>
        <v>0</v>
      </c>
      <c r="H51" s="352">
        <f t="shared" si="9"/>
        <v>0</v>
      </c>
      <c r="I51" s="353"/>
      <c r="J51" s="354" t="e">
        <f>AND(VLOOKUP(C51,'Dane średnie prod rośl.i zwierz'!$K$3:$W$185,6,0),('Prod. zwierzęca towar.'!$B$6&gt;0))</f>
        <v>#N/A</v>
      </c>
      <c r="K51" s="355"/>
      <c r="L51" s="356">
        <f t="shared" si="10"/>
        <v>0</v>
      </c>
      <c r="M51" s="356">
        <f t="shared" si="11"/>
        <v>0</v>
      </c>
      <c r="N51" s="355"/>
      <c r="O51" s="356">
        <f>IF(I51&gt;=70%,VLOOKUP(A51,'Koszty nieponiesione'!$D$3:$E$622,2,0)*D51,0)</f>
        <v>0</v>
      </c>
      <c r="P51" s="356">
        <f t="shared" si="7"/>
        <v>0</v>
      </c>
      <c r="Q51" s="356">
        <f>IF(OR(C51='Koszty nieponiesione'!$A$291,C51='Koszty nieponiesione'!$A$299,C51='Koszty nieponiesione'!$A$303,C51='Koszty nieponiesione'!$A$311,C51='Koszty nieponiesione'!$A$315,C51='Koszty nieponiesione'!$A$319,C51='Koszty nieponiesione'!$A$323,C51='Koszty nieponiesione'!$A$327), 'Prod. roślinna'!D51,0)</f>
        <v>0</v>
      </c>
      <c r="R51" s="357"/>
      <c r="S51" s="359">
        <f t="shared" si="12"/>
        <v>0</v>
      </c>
    </row>
    <row r="52" spans="1:21" ht="14.25" x14ac:dyDescent="0.2">
      <c r="A52" s="12" t="str">
        <f t="shared" si="0"/>
        <v>A</v>
      </c>
      <c r="B52" s="349">
        <v>84</v>
      </c>
      <c r="C52" s="350"/>
      <c r="D52" s="351"/>
      <c r="E52" s="351"/>
      <c r="F52" s="351"/>
      <c r="G52" s="352">
        <f t="shared" si="8"/>
        <v>0</v>
      </c>
      <c r="H52" s="352">
        <f t="shared" si="9"/>
        <v>0</v>
      </c>
      <c r="I52" s="353"/>
      <c r="J52" s="354" t="e">
        <f>AND(VLOOKUP(C52,'Dane średnie prod rośl.i zwierz'!$K$3:$W$185,6,0),('Prod. zwierzęca towar.'!$B$6&gt;0))</f>
        <v>#N/A</v>
      </c>
      <c r="K52" s="355"/>
      <c r="L52" s="356">
        <f t="shared" si="10"/>
        <v>0</v>
      </c>
      <c r="M52" s="356">
        <f t="shared" si="11"/>
        <v>0</v>
      </c>
      <c r="N52" s="355"/>
      <c r="O52" s="356">
        <f>IF(I52&gt;=70%,VLOOKUP(A52,'Koszty nieponiesione'!$D$3:$E$622,2,0)*D52,0)</f>
        <v>0</v>
      </c>
      <c r="P52" s="356">
        <f t="shared" si="7"/>
        <v>0</v>
      </c>
      <c r="Q52" s="356">
        <f>IF(OR(C52='Koszty nieponiesione'!$A$291,C52='Koszty nieponiesione'!$A$299,C52='Koszty nieponiesione'!$A$303,C52='Koszty nieponiesione'!$A$311,C52='Koszty nieponiesione'!$A$315,C52='Koszty nieponiesione'!$A$319,C52='Koszty nieponiesione'!$A$323,C52='Koszty nieponiesione'!$A$327), 'Prod. roślinna'!D52,0)</f>
        <v>0</v>
      </c>
      <c r="R52" s="357"/>
      <c r="S52" s="359">
        <f t="shared" si="12"/>
        <v>0</v>
      </c>
    </row>
    <row r="53" spans="1:21" ht="14.25" x14ac:dyDescent="0.2">
      <c r="A53" s="12" t="str">
        <f t="shared" si="0"/>
        <v>A</v>
      </c>
      <c r="B53" s="349">
        <v>85</v>
      </c>
      <c r="C53" s="350"/>
      <c r="D53" s="351"/>
      <c r="E53" s="351"/>
      <c r="F53" s="351"/>
      <c r="G53" s="352">
        <f t="shared" si="8"/>
        <v>0</v>
      </c>
      <c r="H53" s="352">
        <f t="shared" si="9"/>
        <v>0</v>
      </c>
      <c r="I53" s="353"/>
      <c r="J53" s="354" t="e">
        <f>AND(VLOOKUP(C53,'Dane średnie prod rośl.i zwierz'!$K$3:$W$185,6,0),('Prod. zwierzęca towar.'!$B$6&gt;0))</f>
        <v>#N/A</v>
      </c>
      <c r="K53" s="355"/>
      <c r="L53" s="356">
        <f t="shared" si="10"/>
        <v>0</v>
      </c>
      <c r="M53" s="356">
        <f t="shared" si="11"/>
        <v>0</v>
      </c>
      <c r="N53" s="355"/>
      <c r="O53" s="356">
        <f>IF(I53&gt;=70%,VLOOKUP(A53,'Koszty nieponiesione'!$D$3:$E$622,2,0)*D53,0)</f>
        <v>0</v>
      </c>
      <c r="P53" s="356">
        <f t="shared" si="7"/>
        <v>0</v>
      </c>
      <c r="Q53" s="356">
        <f>IF(OR(C53='Koszty nieponiesione'!$A$291,C53='Koszty nieponiesione'!$A$299,C53='Koszty nieponiesione'!$A$303,C53='Koszty nieponiesione'!$A$311,C53='Koszty nieponiesione'!$A$315,C53='Koszty nieponiesione'!$A$319,C53='Koszty nieponiesione'!$A$323,C53='Koszty nieponiesione'!$A$327), 'Prod. roślinna'!D53,0)</f>
        <v>0</v>
      </c>
      <c r="R53" s="357"/>
      <c r="S53" s="359">
        <f t="shared" si="12"/>
        <v>0</v>
      </c>
    </row>
    <row r="54" spans="1:21" ht="14.25" x14ac:dyDescent="0.2">
      <c r="A54" s="12" t="str">
        <f t="shared" si="0"/>
        <v>A</v>
      </c>
      <c r="B54" s="349">
        <v>86</v>
      </c>
      <c r="C54" s="350"/>
      <c r="D54" s="351"/>
      <c r="E54" s="351"/>
      <c r="F54" s="351"/>
      <c r="G54" s="352">
        <f t="shared" si="8"/>
        <v>0</v>
      </c>
      <c r="H54" s="352">
        <f t="shared" si="9"/>
        <v>0</v>
      </c>
      <c r="I54" s="353"/>
      <c r="J54" s="354" t="e">
        <f>AND(VLOOKUP(C54,'Dane średnie prod rośl.i zwierz'!$K$3:$W$185,6,0),('Prod. zwierzęca towar.'!$B$6&gt;0))</f>
        <v>#N/A</v>
      </c>
      <c r="K54" s="355"/>
      <c r="L54" s="356">
        <f t="shared" si="10"/>
        <v>0</v>
      </c>
      <c r="M54" s="356">
        <f t="shared" si="11"/>
        <v>0</v>
      </c>
      <c r="N54" s="355"/>
      <c r="O54" s="356">
        <f>IF(I54&gt;=70%,VLOOKUP(A54,'Koszty nieponiesione'!$D$3:$E$622,2,0)*D54,0)</f>
        <v>0</v>
      </c>
      <c r="P54" s="356">
        <f t="shared" si="7"/>
        <v>0</v>
      </c>
      <c r="Q54" s="356">
        <f>IF(OR(C54='Koszty nieponiesione'!$A$291,C54='Koszty nieponiesione'!$A$299,C54='Koszty nieponiesione'!$A$303,C54='Koszty nieponiesione'!$A$311,C54='Koszty nieponiesione'!$A$315,C54='Koszty nieponiesione'!$A$319,C54='Koszty nieponiesione'!$A$323,C54='Koszty nieponiesione'!$A$327), 'Prod. roślinna'!D54,0)</f>
        <v>0</v>
      </c>
      <c r="R54" s="357"/>
      <c r="S54" s="359">
        <f t="shared" si="12"/>
        <v>0</v>
      </c>
    </row>
    <row r="55" spans="1:21" ht="14.25" x14ac:dyDescent="0.2">
      <c r="A55" s="12" t="str">
        <f t="shared" si="0"/>
        <v>A</v>
      </c>
      <c r="B55" s="349">
        <v>87</v>
      </c>
      <c r="C55" s="350"/>
      <c r="D55" s="351"/>
      <c r="E55" s="351"/>
      <c r="F55" s="351"/>
      <c r="G55" s="352">
        <f t="shared" si="3"/>
        <v>0</v>
      </c>
      <c r="H55" s="352">
        <f t="shared" si="4"/>
        <v>0</v>
      </c>
      <c r="I55" s="353"/>
      <c r="J55" s="354" t="e">
        <f>AND(VLOOKUP(C55,'Dane średnie prod rośl.i zwierz'!$K$3:$W$185,6,0),('Prod. zwierzęca towar.'!$B$6&gt;0))</f>
        <v>#N/A</v>
      </c>
      <c r="K55" s="355"/>
      <c r="L55" s="356">
        <f t="shared" si="5"/>
        <v>0</v>
      </c>
      <c r="M55" s="356">
        <f t="shared" si="6"/>
        <v>0</v>
      </c>
      <c r="N55" s="355"/>
      <c r="O55" s="356">
        <f>IF(I55&gt;=70%,VLOOKUP(A55,'Koszty nieponiesione'!$D$3:$E$622,2,0)*D55,0)</f>
        <v>0</v>
      </c>
      <c r="P55" s="356">
        <f t="shared" si="7"/>
        <v>0</v>
      </c>
      <c r="Q55" s="356">
        <f>IF(OR(C55='Koszty nieponiesione'!$A$291,C55='Koszty nieponiesione'!$A$299,C55='Koszty nieponiesione'!$A$303,C55='Koszty nieponiesione'!$A$311,C55='Koszty nieponiesione'!$A$315,C55='Koszty nieponiesione'!$A$319,C55='Koszty nieponiesione'!$A$323,C55='Koszty nieponiesione'!$A$327), 'Prod. roślinna'!D55,0)</f>
        <v>0</v>
      </c>
      <c r="R55" s="357"/>
      <c r="S55" s="359">
        <f t="shared" si="2"/>
        <v>0</v>
      </c>
    </row>
    <row r="56" spans="1:21" ht="15" thickBot="1" x14ac:dyDescent="0.25">
      <c r="A56" s="12" t="str">
        <f t="shared" si="0"/>
        <v>A</v>
      </c>
      <c r="B56" s="349">
        <v>88</v>
      </c>
      <c r="C56" s="350"/>
      <c r="D56" s="351"/>
      <c r="E56" s="351"/>
      <c r="F56" s="351"/>
      <c r="G56" s="366">
        <f>E56*F56</f>
        <v>0</v>
      </c>
      <c r="H56" s="366">
        <f t="shared" si="4"/>
        <v>0</v>
      </c>
      <c r="I56" s="353"/>
      <c r="J56" s="354" t="e">
        <f>AND(VLOOKUP(C56,'Dane średnie prod rośl.i zwierz'!$K$3:$W$185,6,0),('Prod. zwierzęca towar.'!$B$6&gt;0))</f>
        <v>#N/A</v>
      </c>
      <c r="K56" s="355"/>
      <c r="L56" s="356">
        <f t="shared" si="5"/>
        <v>0</v>
      </c>
      <c r="M56" s="356">
        <f t="shared" si="6"/>
        <v>0</v>
      </c>
      <c r="N56" s="355"/>
      <c r="O56" s="356">
        <f>IF(I56&gt;=70%,VLOOKUP(A56,'Koszty nieponiesione'!$D$3:$E$622,2,0)*D56,0)</f>
        <v>0</v>
      </c>
      <c r="P56" s="356">
        <f t="shared" si="7"/>
        <v>0</v>
      </c>
      <c r="Q56" s="356">
        <f>IF(OR(C56='Koszty nieponiesione'!$A$291,C56='Koszty nieponiesione'!$A$299,C56='Koszty nieponiesione'!$A$303,C56='Koszty nieponiesione'!$A$311,C56='Koszty nieponiesione'!$A$315,C56='Koszty nieponiesione'!$A$319,C56='Koszty nieponiesione'!$A$323,C56='Koszty nieponiesione'!$A$327), 'Prod. roślinna'!D56,0)</f>
        <v>0</v>
      </c>
      <c r="R56" s="367"/>
      <c r="S56" s="368">
        <f t="shared" si="2"/>
        <v>0</v>
      </c>
    </row>
    <row r="57" spans="1:21" ht="22.5" customHeight="1" thickBot="1" x14ac:dyDescent="0.25">
      <c r="B57" s="554" t="s">
        <v>650</v>
      </c>
      <c r="C57" s="555"/>
      <c r="D57" s="369">
        <f>SUM(D8:D56)</f>
        <v>0</v>
      </c>
      <c r="E57" s="370" t="s">
        <v>22</v>
      </c>
      <c r="F57" s="370" t="s">
        <v>22</v>
      </c>
      <c r="G57" s="370" t="s">
        <v>22</v>
      </c>
      <c r="H57" s="369">
        <f>SUM(H8:H56)</f>
        <v>0</v>
      </c>
      <c r="I57" s="370" t="s">
        <v>22</v>
      </c>
      <c r="J57" s="370"/>
      <c r="K57" s="369">
        <f>IF(SUM(K8:K56)&lt;'Prod. zwierzęca towar.'!H31,SUM(K8:K56),'Prod. zwierzęca towar.'!H31)</f>
        <v>0</v>
      </c>
      <c r="L57" s="369">
        <f>SUM(L8:L56)</f>
        <v>0</v>
      </c>
      <c r="M57" s="369">
        <f>SUM(M8:M56)</f>
        <v>0</v>
      </c>
      <c r="N57" s="369">
        <f>SUM(N8:N56)</f>
        <v>0</v>
      </c>
      <c r="O57" s="396"/>
      <c r="P57" s="396">
        <f>SUM(P8:P56)</f>
        <v>0</v>
      </c>
      <c r="Q57" s="396">
        <f>SUM(Q8:Q56)</f>
        <v>0</v>
      </c>
      <c r="R57" s="371">
        <f>SUM(R8:R56)</f>
        <v>0</v>
      </c>
      <c r="S57" s="372">
        <f>SUM(S8:S56)</f>
        <v>0</v>
      </c>
    </row>
    <row r="58" spans="1:21" ht="60" customHeight="1" x14ac:dyDescent="0.2">
      <c r="B58" s="566" t="s">
        <v>673</v>
      </c>
      <c r="C58" s="566"/>
      <c r="D58" s="566"/>
      <c r="E58" s="566"/>
      <c r="F58" s="566"/>
      <c r="G58" s="566"/>
      <c r="H58" s="566"/>
      <c r="I58" s="566"/>
      <c r="J58" s="566"/>
      <c r="K58" s="566"/>
      <c r="L58" s="566"/>
      <c r="M58" s="566"/>
      <c r="N58" s="566"/>
      <c r="O58" s="566"/>
      <c r="P58" s="566"/>
      <c r="Q58" s="566"/>
      <c r="R58" s="566"/>
      <c r="S58" s="566"/>
      <c r="T58" s="566"/>
      <c r="U58" s="566"/>
    </row>
    <row r="59" spans="1:21" ht="20.25" customHeight="1" x14ac:dyDescent="0.2">
      <c r="B59" s="559"/>
      <c r="C59" s="559"/>
      <c r="D59" s="559"/>
      <c r="E59" s="559"/>
      <c r="F59" s="559"/>
      <c r="G59" s="559"/>
      <c r="H59" s="559"/>
      <c r="I59" s="559"/>
      <c r="J59" s="559"/>
      <c r="K59" s="559"/>
      <c r="L59" s="559"/>
      <c r="M59" s="559"/>
      <c r="N59" s="559"/>
      <c r="O59" s="559"/>
      <c r="P59" s="559"/>
      <c r="Q59" s="559"/>
      <c r="R59" s="559"/>
      <c r="S59" s="559"/>
      <c r="T59" s="115"/>
      <c r="U59" s="115"/>
    </row>
    <row r="60" spans="1:21" ht="6.75" customHeight="1" x14ac:dyDescent="0.2">
      <c r="B60" s="116"/>
      <c r="C60" s="116"/>
      <c r="D60" s="116"/>
      <c r="E60" s="116"/>
      <c r="F60" s="116"/>
      <c r="G60" s="116"/>
      <c r="H60" s="116"/>
      <c r="I60" s="116"/>
      <c r="J60" s="116"/>
      <c r="K60" s="116"/>
      <c r="L60" s="116"/>
      <c r="M60" s="116"/>
      <c r="N60" s="116"/>
      <c r="O60" s="116"/>
      <c r="P60" s="116"/>
      <c r="Q60" s="116"/>
      <c r="R60" s="116"/>
      <c r="S60" s="106"/>
    </row>
    <row r="61" spans="1:21" ht="20.25" customHeight="1" x14ac:dyDescent="0.2">
      <c r="B61" s="106"/>
      <c r="C61" s="548" t="s">
        <v>139</v>
      </c>
      <c r="D61" s="548"/>
      <c r="E61" s="548"/>
      <c r="F61" s="548"/>
      <c r="G61" s="548"/>
      <c r="H61" s="106"/>
      <c r="I61" s="106"/>
      <c r="J61" s="106"/>
      <c r="K61" s="106"/>
      <c r="L61" s="106"/>
      <c r="M61" s="106"/>
      <c r="N61" s="106"/>
      <c r="O61" s="106"/>
      <c r="P61" s="106"/>
      <c r="Q61" s="106"/>
      <c r="R61" s="106"/>
      <c r="S61" s="106"/>
    </row>
    <row r="62" spans="1:21" ht="18.75" customHeight="1" x14ac:dyDescent="0.2">
      <c r="B62" s="112" t="s">
        <v>76</v>
      </c>
      <c r="C62" s="540" t="s">
        <v>499</v>
      </c>
      <c r="D62" s="540"/>
      <c r="E62" s="106"/>
      <c r="F62" s="218" t="s">
        <v>543</v>
      </c>
      <c r="G62" s="541" t="s">
        <v>499</v>
      </c>
      <c r="H62" s="541"/>
      <c r="I62" s="541"/>
      <c r="J62" s="541"/>
      <c r="K62" s="541"/>
      <c r="L62" s="106"/>
      <c r="M62" s="106"/>
      <c r="N62" s="106"/>
      <c r="O62" s="106"/>
      <c r="P62" s="106"/>
      <c r="Q62" s="106"/>
      <c r="R62" s="106"/>
      <c r="S62" s="106"/>
    </row>
    <row r="63" spans="1:21" ht="18.75" customHeight="1" x14ac:dyDescent="0.2">
      <c r="B63" s="112" t="s">
        <v>75</v>
      </c>
      <c r="C63" s="540" t="s">
        <v>499</v>
      </c>
      <c r="D63" s="540"/>
      <c r="E63" s="106"/>
      <c r="F63" s="218" t="s">
        <v>544</v>
      </c>
      <c r="G63" s="541" t="s">
        <v>499</v>
      </c>
      <c r="H63" s="541"/>
      <c r="I63" s="541"/>
      <c r="J63" s="541"/>
      <c r="K63" s="541"/>
      <c r="L63" s="106"/>
      <c r="M63" s="106"/>
      <c r="N63" s="106"/>
      <c r="O63" s="106"/>
      <c r="P63" s="106"/>
      <c r="Q63" s="106"/>
      <c r="R63" s="106"/>
      <c r="S63" s="106"/>
    </row>
    <row r="64" spans="1:21" ht="18.75" customHeight="1" x14ac:dyDescent="0.2">
      <c r="B64" s="112" t="s">
        <v>74</v>
      </c>
      <c r="C64" s="540" t="s">
        <v>499</v>
      </c>
      <c r="D64" s="540"/>
      <c r="E64" s="106"/>
      <c r="F64" s="218" t="s">
        <v>545</v>
      </c>
      <c r="G64" s="541" t="s">
        <v>499</v>
      </c>
      <c r="H64" s="541"/>
      <c r="I64" s="541"/>
      <c r="J64" s="541"/>
      <c r="K64" s="541"/>
      <c r="L64" s="106"/>
      <c r="M64" s="106"/>
      <c r="N64" s="106"/>
      <c r="O64" s="106"/>
      <c r="P64" s="106"/>
      <c r="Q64" s="106"/>
      <c r="R64" s="106"/>
      <c r="S64" s="106"/>
    </row>
    <row r="65" spans="2:19" ht="18.75" customHeight="1" x14ac:dyDescent="0.2">
      <c r="B65" s="112" t="s">
        <v>73</v>
      </c>
      <c r="C65" s="540" t="s">
        <v>499</v>
      </c>
      <c r="D65" s="540"/>
      <c r="E65" s="106"/>
      <c r="F65" s="218" t="s">
        <v>546</v>
      </c>
      <c r="G65" s="541" t="s">
        <v>499</v>
      </c>
      <c r="H65" s="541"/>
      <c r="I65" s="541"/>
      <c r="J65" s="541"/>
      <c r="K65" s="541"/>
      <c r="M65" s="106"/>
      <c r="N65" s="551" t="s">
        <v>468</v>
      </c>
      <c r="O65" s="551"/>
      <c r="P65" s="551"/>
      <c r="Q65" s="551"/>
      <c r="R65" s="551"/>
      <c r="S65" s="551"/>
    </row>
    <row r="66" spans="2:19" ht="18.75" customHeight="1" x14ac:dyDescent="0.2">
      <c r="B66" s="112" t="s">
        <v>69</v>
      </c>
      <c r="C66" s="540" t="s">
        <v>499</v>
      </c>
      <c r="D66" s="540"/>
      <c r="E66" s="106"/>
      <c r="F66" s="218" t="s">
        <v>547</v>
      </c>
      <c r="G66" s="541" t="s">
        <v>499</v>
      </c>
      <c r="H66" s="541"/>
      <c r="I66" s="541"/>
      <c r="J66" s="541"/>
      <c r="K66" s="541"/>
      <c r="M66" s="106"/>
      <c r="N66" s="540" t="s">
        <v>522</v>
      </c>
      <c r="O66" s="540"/>
      <c r="P66" s="540"/>
      <c r="Q66" s="540"/>
      <c r="R66" s="540"/>
      <c r="S66" s="262"/>
    </row>
    <row r="67" spans="2:19" x14ac:dyDescent="0.2">
      <c r="B67" s="106"/>
      <c r="C67" s="106"/>
      <c r="D67" s="106"/>
      <c r="E67" s="106"/>
      <c r="F67" s="212"/>
      <c r="G67" s="212"/>
      <c r="H67" s="212"/>
      <c r="I67" s="212"/>
      <c r="J67" s="212"/>
      <c r="K67" s="212"/>
      <c r="L67" s="106"/>
      <c r="M67" s="106"/>
      <c r="N67" s="106"/>
      <c r="O67" s="106"/>
      <c r="P67" s="106"/>
      <c r="Q67" s="106"/>
      <c r="R67" s="106"/>
      <c r="S67" s="106"/>
    </row>
    <row r="68" spans="2:19" x14ac:dyDescent="0.2">
      <c r="B68" s="106"/>
      <c r="C68" s="106"/>
      <c r="D68" s="106"/>
      <c r="E68" s="106"/>
      <c r="F68" s="212"/>
      <c r="G68" s="212"/>
      <c r="H68" s="212"/>
      <c r="I68" s="212"/>
      <c r="J68" s="212"/>
      <c r="K68" s="212"/>
      <c r="L68" s="106"/>
      <c r="M68" s="106"/>
      <c r="N68" s="106"/>
      <c r="O68" s="106"/>
      <c r="P68" s="106"/>
      <c r="Q68" s="106"/>
      <c r="R68" s="106"/>
      <c r="S68" s="106"/>
    </row>
  </sheetData>
  <sheetProtection algorithmName="SHA-512" hashValue="6vQrAn15F5qjtGYOaXmcqBuqpAVbSdqnhWgD9WBj+LZ2KdqRxtZcoe2gED0qyC27jqJ2BeFWTJjZ0AQqSJVyHw==" saltValue="HT7oq6sW5Pf3xjhfXfodEA==" spinCount="100000" sheet="1" objects="1" scenarios="1"/>
  <mergeCells count="20">
    <mergeCell ref="B59:S59"/>
    <mergeCell ref="B1:H1"/>
    <mergeCell ref="M1:N1"/>
    <mergeCell ref="B2:E2"/>
    <mergeCell ref="F2:I2"/>
    <mergeCell ref="B57:C57"/>
    <mergeCell ref="B58:U58"/>
    <mergeCell ref="C66:D66"/>
    <mergeCell ref="G66:K66"/>
    <mergeCell ref="N66:R66"/>
    <mergeCell ref="C61:G61"/>
    <mergeCell ref="C62:D62"/>
    <mergeCell ref="G62:K62"/>
    <mergeCell ref="C63:D63"/>
    <mergeCell ref="G63:K63"/>
    <mergeCell ref="C64:D64"/>
    <mergeCell ref="G64:K64"/>
    <mergeCell ref="C65:D65"/>
    <mergeCell ref="G65:K65"/>
    <mergeCell ref="N65:S65"/>
  </mergeCells>
  <conditionalFormatting sqref="K8:K56">
    <cfRule type="expression" dxfId="10" priority="1">
      <formula>AND(NOT(J8),K8&gt;0)</formula>
    </cfRule>
  </conditionalFormatting>
  <dataValidations count="3">
    <dataValidation allowBlank="1" showInputMessage="1" showErrorMessage="1" errorTitle="Błąd" error="Wartość przewyższa wartość średniej rocznej produkcji zwierzęcej. " sqref="K57" xr:uid="{00000000-0002-0000-0200-000000000000}"/>
    <dataValidation type="decimal" allowBlank="1" showInputMessage="1" showErrorMessage="1" errorTitle="Błąd" error="Kwota kosztów poniesionych z powodu niezbierania plonów wyższa niż wartość średniej rocznej produkcji." sqref="R8:R56" xr:uid="{00000000-0002-0000-0200-000001000000}">
      <formula1>0</formula1>
      <formula2>H8</formula2>
    </dataValidation>
    <dataValidation type="custom" allowBlank="1" showInputMessage="1" showErrorMessage="1" errorTitle="UWAGA" error="Nie zostały spełnione kryteria uprawniające do wprowadzenia wartości w danej komórce! Patrz wyjasnienia dotyczące wypełniania tej kolumny." prompt="Sprawdź czy zostały spełnione kryteria uprawniające do wprowadzenia wartości w danej komórce! Patrz wyjasnienia dotyczące wypełniania tej kolumny." sqref="K8:K56" xr:uid="{00000000-0002-0000-0200-000002000000}">
      <formula1>J8</formula1>
    </dataValidation>
  </dataValidations>
  <pageMargins left="0.75" right="0.7" top="0.75" bottom="0.75" header="0.3" footer="0.3"/>
  <pageSetup paperSize="9" scale="45"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3000000}">
          <x14:formula1>
            <xm:f>'Dane średnie prod rośl.i zwierz'!$K$3:$K$157</xm:f>
          </x14:formula1>
          <xm:sqref>C8:C56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56"/>
  <sheetViews>
    <sheetView view="pageLayout" zoomScale="80" zoomScaleNormal="80" zoomScaleSheetLayoutView="80" zoomScalePageLayoutView="80" workbookViewId="0">
      <selection sqref="A1:J1"/>
    </sheetView>
  </sheetViews>
  <sheetFormatPr defaultColWidth="9.140625" defaultRowHeight="12" x14ac:dyDescent="0.2"/>
  <cols>
    <col min="1" max="1" width="4" style="12" customWidth="1"/>
    <col min="2" max="2" width="47.42578125" style="12" customWidth="1"/>
    <col min="3" max="3" width="15.7109375" style="12" customWidth="1"/>
    <col min="4" max="15" width="17" style="12" customWidth="1"/>
    <col min="16" max="16384" width="9.140625" style="12"/>
  </cols>
  <sheetData>
    <row r="1" spans="1:15" ht="15" customHeight="1" x14ac:dyDescent="0.2">
      <c r="A1" s="553" t="s">
        <v>541</v>
      </c>
      <c r="B1" s="553"/>
      <c r="C1" s="553"/>
      <c r="D1" s="553"/>
      <c r="E1" s="553"/>
      <c r="F1" s="553"/>
      <c r="G1" s="553"/>
      <c r="H1" s="553"/>
      <c r="I1" s="553"/>
      <c r="J1" s="553"/>
      <c r="K1" s="552" t="s">
        <v>51</v>
      </c>
      <c r="L1" s="552"/>
      <c r="M1" s="162" t="str">
        <f>Protokół!V1</f>
        <v>A</v>
      </c>
    </row>
    <row r="2" spans="1:15" ht="12" customHeight="1" x14ac:dyDescent="0.2">
      <c r="A2" s="556" t="s">
        <v>49</v>
      </c>
      <c r="B2" s="556"/>
      <c r="C2" s="556" t="s">
        <v>49</v>
      </c>
      <c r="D2" s="556"/>
      <c r="E2" s="557" t="str">
        <f>Protokół!G8</f>
        <v>………………………………………
………………………...……………</v>
      </c>
      <c r="F2" s="557"/>
      <c r="G2" s="557"/>
      <c r="H2" s="557"/>
      <c r="I2" s="20"/>
      <c r="J2" s="20"/>
    </row>
    <row r="3" spans="1:15" ht="7.5" customHeight="1" thickBot="1" x14ac:dyDescent="0.25">
      <c r="A3" s="56"/>
      <c r="B3" s="56"/>
      <c r="C3" s="56"/>
      <c r="D3" s="56"/>
      <c r="E3" s="56"/>
      <c r="F3" s="56"/>
      <c r="G3" s="56"/>
      <c r="H3" s="56"/>
      <c r="I3" s="56"/>
      <c r="J3" s="56"/>
    </row>
    <row r="4" spans="1:15" ht="46.5" customHeight="1" x14ac:dyDescent="0.2">
      <c r="A4" s="575" t="s">
        <v>23</v>
      </c>
      <c r="B4" s="573" t="s">
        <v>26</v>
      </c>
      <c r="C4" s="577" t="s">
        <v>487</v>
      </c>
      <c r="D4" s="201" t="s">
        <v>535</v>
      </c>
      <c r="E4" s="202"/>
      <c r="F4" s="201" t="s">
        <v>535</v>
      </c>
      <c r="G4" s="202"/>
      <c r="H4" s="201" t="s">
        <v>535</v>
      </c>
      <c r="I4" s="202"/>
      <c r="J4" s="201" t="s">
        <v>535</v>
      </c>
      <c r="K4" s="202"/>
      <c r="L4" s="201" t="s">
        <v>535</v>
      </c>
      <c r="M4" s="202"/>
      <c r="N4" s="569" t="s">
        <v>540</v>
      </c>
      <c r="O4" s="570"/>
    </row>
    <row r="5" spans="1:15" ht="45" x14ac:dyDescent="0.2">
      <c r="A5" s="576"/>
      <c r="B5" s="574"/>
      <c r="C5" s="578"/>
      <c r="D5" s="177" t="s">
        <v>537</v>
      </c>
      <c r="E5" s="177" t="s">
        <v>539</v>
      </c>
      <c r="F5" s="177" t="s">
        <v>537</v>
      </c>
      <c r="G5" s="177" t="s">
        <v>539</v>
      </c>
      <c r="H5" s="177" t="s">
        <v>537</v>
      </c>
      <c r="I5" s="177" t="s">
        <v>539</v>
      </c>
      <c r="J5" s="177" t="s">
        <v>537</v>
      </c>
      <c r="K5" s="177" t="s">
        <v>539</v>
      </c>
      <c r="L5" s="177" t="s">
        <v>537</v>
      </c>
      <c r="M5" s="179" t="s">
        <v>539</v>
      </c>
      <c r="N5" s="246" t="s">
        <v>537</v>
      </c>
      <c r="O5" s="203" t="s">
        <v>539</v>
      </c>
    </row>
    <row r="6" spans="1:15" x14ac:dyDescent="0.2">
      <c r="A6" s="131"/>
      <c r="B6" s="132" t="s">
        <v>141</v>
      </c>
      <c r="C6" s="133" t="s">
        <v>33</v>
      </c>
      <c r="D6" s="133" t="s">
        <v>536</v>
      </c>
      <c r="E6" s="133" t="s">
        <v>538</v>
      </c>
      <c r="F6" s="133" t="s">
        <v>536</v>
      </c>
      <c r="G6" s="133" t="s">
        <v>538</v>
      </c>
      <c r="H6" s="133" t="s">
        <v>536</v>
      </c>
      <c r="I6" s="133" t="s">
        <v>538</v>
      </c>
      <c r="J6" s="133" t="s">
        <v>536</v>
      </c>
      <c r="K6" s="133" t="s">
        <v>538</v>
      </c>
      <c r="L6" s="133" t="s">
        <v>536</v>
      </c>
      <c r="M6" s="153" t="s">
        <v>538</v>
      </c>
      <c r="N6" s="133" t="s">
        <v>536</v>
      </c>
      <c r="O6" s="134" t="s">
        <v>538</v>
      </c>
    </row>
    <row r="7" spans="1:15" x14ac:dyDescent="0.2">
      <c r="A7" s="107">
        <v>1</v>
      </c>
      <c r="B7" s="178">
        <v>2</v>
      </c>
      <c r="C7" s="178">
        <v>3</v>
      </c>
      <c r="D7" s="143">
        <v>4</v>
      </c>
      <c r="E7" s="143">
        <v>5</v>
      </c>
      <c r="F7" s="143">
        <v>6</v>
      </c>
      <c r="G7" s="143">
        <v>7</v>
      </c>
      <c r="H7" s="143">
        <v>8</v>
      </c>
      <c r="I7" s="143">
        <v>9</v>
      </c>
      <c r="J7" s="143">
        <v>10</v>
      </c>
      <c r="K7" s="143">
        <v>11</v>
      </c>
      <c r="L7" s="143">
        <v>12</v>
      </c>
      <c r="M7" s="108">
        <v>13</v>
      </c>
      <c r="N7" s="243">
        <v>14</v>
      </c>
      <c r="O7" s="181">
        <v>15</v>
      </c>
    </row>
    <row r="8" spans="1:15" ht="16.5" customHeight="1" x14ac:dyDescent="0.2">
      <c r="A8" s="13">
        <v>1</v>
      </c>
      <c r="B8" s="7"/>
      <c r="C8" s="119"/>
      <c r="D8" s="256"/>
      <c r="E8" s="111"/>
      <c r="F8" s="256"/>
      <c r="G8" s="111"/>
      <c r="H8" s="256"/>
      <c r="I8" s="111"/>
      <c r="J8" s="256"/>
      <c r="K8" s="111"/>
      <c r="L8" s="256"/>
      <c r="M8" s="111"/>
      <c r="N8" s="258">
        <f>D8+F8+H8+J8+L8</f>
        <v>0</v>
      </c>
      <c r="O8" s="204">
        <f>E8+G8+I8+K8+M8</f>
        <v>0</v>
      </c>
    </row>
    <row r="9" spans="1:15" ht="16.5" customHeight="1" x14ac:dyDescent="0.2">
      <c r="A9" s="13">
        <v>2</v>
      </c>
      <c r="B9" s="7"/>
      <c r="C9" s="15"/>
      <c r="D9" s="256"/>
      <c r="E9" s="111"/>
      <c r="F9" s="256"/>
      <c r="G9" s="111"/>
      <c r="H9" s="256"/>
      <c r="I9" s="111"/>
      <c r="J9" s="256"/>
      <c r="K9" s="111"/>
      <c r="L9" s="256"/>
      <c r="M9" s="111"/>
      <c r="N9" s="258">
        <f t="shared" ref="N9:N46" si="0">D9+F9+H9+J9+L9</f>
        <v>0</v>
      </c>
      <c r="O9" s="204">
        <f t="shared" ref="O9:O46" si="1">E9+G9+I9+K9+M9</f>
        <v>0</v>
      </c>
    </row>
    <row r="10" spans="1:15" ht="16.5" customHeight="1" x14ac:dyDescent="0.2">
      <c r="A10" s="17">
        <v>3</v>
      </c>
      <c r="B10" s="7"/>
      <c r="C10" s="15"/>
      <c r="D10" s="256"/>
      <c r="E10" s="111"/>
      <c r="F10" s="256"/>
      <c r="G10" s="111"/>
      <c r="H10" s="256"/>
      <c r="I10" s="111"/>
      <c r="J10" s="256"/>
      <c r="K10" s="111"/>
      <c r="L10" s="256"/>
      <c r="M10" s="111"/>
      <c r="N10" s="258">
        <f t="shared" si="0"/>
        <v>0</v>
      </c>
      <c r="O10" s="204">
        <f t="shared" si="1"/>
        <v>0</v>
      </c>
    </row>
    <row r="11" spans="1:15" ht="16.5" customHeight="1" x14ac:dyDescent="0.2">
      <c r="A11" s="17">
        <v>4</v>
      </c>
      <c r="B11" s="7"/>
      <c r="C11" s="15"/>
      <c r="D11" s="256"/>
      <c r="E11" s="111"/>
      <c r="F11" s="256"/>
      <c r="G11" s="111"/>
      <c r="H11" s="256"/>
      <c r="I11" s="111"/>
      <c r="J11" s="256"/>
      <c r="K11" s="111"/>
      <c r="L11" s="256"/>
      <c r="M11" s="111"/>
      <c r="N11" s="258">
        <f t="shared" si="0"/>
        <v>0</v>
      </c>
      <c r="O11" s="204">
        <f t="shared" si="1"/>
        <v>0</v>
      </c>
    </row>
    <row r="12" spans="1:15" ht="16.5" customHeight="1" x14ac:dyDescent="0.2">
      <c r="A12" s="17">
        <v>5</v>
      </c>
      <c r="B12" s="7"/>
      <c r="C12" s="15"/>
      <c r="D12" s="256"/>
      <c r="E12" s="111"/>
      <c r="F12" s="256"/>
      <c r="G12" s="111"/>
      <c r="H12" s="256"/>
      <c r="I12" s="111"/>
      <c r="J12" s="256"/>
      <c r="K12" s="111"/>
      <c r="L12" s="256"/>
      <c r="M12" s="111"/>
      <c r="N12" s="258">
        <f t="shared" si="0"/>
        <v>0</v>
      </c>
      <c r="O12" s="204">
        <f t="shared" si="1"/>
        <v>0</v>
      </c>
    </row>
    <row r="13" spans="1:15" ht="16.5" customHeight="1" x14ac:dyDescent="0.2">
      <c r="A13" s="17">
        <v>6</v>
      </c>
      <c r="B13" s="7"/>
      <c r="C13" s="15"/>
      <c r="D13" s="256"/>
      <c r="E13" s="111"/>
      <c r="F13" s="256"/>
      <c r="G13" s="111"/>
      <c r="H13" s="256"/>
      <c r="I13" s="111"/>
      <c r="J13" s="256"/>
      <c r="K13" s="111"/>
      <c r="L13" s="256"/>
      <c r="M13" s="111"/>
      <c r="N13" s="258">
        <f t="shared" si="0"/>
        <v>0</v>
      </c>
      <c r="O13" s="204">
        <f t="shared" si="1"/>
        <v>0</v>
      </c>
    </row>
    <row r="14" spans="1:15" ht="16.5" customHeight="1" x14ac:dyDescent="0.2">
      <c r="A14" s="17">
        <v>7</v>
      </c>
      <c r="B14" s="7"/>
      <c r="C14" s="15"/>
      <c r="D14" s="256"/>
      <c r="E14" s="111"/>
      <c r="F14" s="256"/>
      <c r="G14" s="111"/>
      <c r="H14" s="256"/>
      <c r="I14" s="111"/>
      <c r="J14" s="256"/>
      <c r="K14" s="111"/>
      <c r="L14" s="256"/>
      <c r="M14" s="111"/>
      <c r="N14" s="258">
        <f t="shared" si="0"/>
        <v>0</v>
      </c>
      <c r="O14" s="204">
        <f t="shared" si="1"/>
        <v>0</v>
      </c>
    </row>
    <row r="15" spans="1:15" ht="16.5" customHeight="1" x14ac:dyDescent="0.2">
      <c r="A15" s="57">
        <v>8</v>
      </c>
      <c r="B15" s="7"/>
      <c r="C15" s="15"/>
      <c r="D15" s="256"/>
      <c r="E15" s="111"/>
      <c r="F15" s="256"/>
      <c r="G15" s="111"/>
      <c r="H15" s="256"/>
      <c r="I15" s="111"/>
      <c r="J15" s="256"/>
      <c r="K15" s="111"/>
      <c r="L15" s="256"/>
      <c r="M15" s="111"/>
      <c r="N15" s="258">
        <f t="shared" si="0"/>
        <v>0</v>
      </c>
      <c r="O15" s="204">
        <f t="shared" si="1"/>
        <v>0</v>
      </c>
    </row>
    <row r="16" spans="1:15" ht="16.5" customHeight="1" x14ac:dyDescent="0.2">
      <c r="A16" s="57">
        <v>9</v>
      </c>
      <c r="B16" s="7"/>
      <c r="C16" s="15"/>
      <c r="D16" s="256"/>
      <c r="E16" s="111"/>
      <c r="F16" s="256"/>
      <c r="G16" s="111"/>
      <c r="H16" s="256"/>
      <c r="I16" s="111"/>
      <c r="J16" s="256"/>
      <c r="K16" s="111"/>
      <c r="L16" s="256"/>
      <c r="M16" s="111"/>
      <c r="N16" s="258">
        <f t="shared" si="0"/>
        <v>0</v>
      </c>
      <c r="O16" s="204">
        <f t="shared" si="1"/>
        <v>0</v>
      </c>
    </row>
    <row r="17" spans="1:15" ht="16.5" customHeight="1" x14ac:dyDescent="0.2">
      <c r="A17" s="57">
        <v>10</v>
      </c>
      <c r="B17" s="7"/>
      <c r="C17" s="15"/>
      <c r="D17" s="256"/>
      <c r="E17" s="111"/>
      <c r="F17" s="256"/>
      <c r="G17" s="111"/>
      <c r="H17" s="256"/>
      <c r="I17" s="111"/>
      <c r="J17" s="256"/>
      <c r="K17" s="111"/>
      <c r="L17" s="256"/>
      <c r="M17" s="111"/>
      <c r="N17" s="258">
        <f t="shared" si="0"/>
        <v>0</v>
      </c>
      <c r="O17" s="204">
        <f t="shared" si="1"/>
        <v>0</v>
      </c>
    </row>
    <row r="18" spans="1:15" ht="16.5" customHeight="1" x14ac:dyDescent="0.2">
      <c r="A18" s="57">
        <v>11</v>
      </c>
      <c r="B18" s="7"/>
      <c r="C18" s="15"/>
      <c r="D18" s="256"/>
      <c r="E18" s="111"/>
      <c r="F18" s="256"/>
      <c r="G18" s="111"/>
      <c r="H18" s="256"/>
      <c r="I18" s="111"/>
      <c r="J18" s="256"/>
      <c r="K18" s="111"/>
      <c r="L18" s="256"/>
      <c r="M18" s="111"/>
      <c r="N18" s="258">
        <f>D18+F18+H18+J18+L18</f>
        <v>0</v>
      </c>
      <c r="O18" s="204">
        <f t="shared" si="1"/>
        <v>0</v>
      </c>
    </row>
    <row r="19" spans="1:15" ht="16.5" customHeight="1" x14ac:dyDescent="0.2">
      <c r="A19" s="57">
        <v>12</v>
      </c>
      <c r="B19" s="7"/>
      <c r="C19" s="15"/>
      <c r="D19" s="256"/>
      <c r="E19" s="111"/>
      <c r="F19" s="256"/>
      <c r="G19" s="111"/>
      <c r="H19" s="256"/>
      <c r="I19" s="111"/>
      <c r="J19" s="256"/>
      <c r="K19" s="111"/>
      <c r="L19" s="256"/>
      <c r="M19" s="111"/>
      <c r="N19" s="258">
        <f t="shared" si="0"/>
        <v>0</v>
      </c>
      <c r="O19" s="204">
        <f t="shared" si="1"/>
        <v>0</v>
      </c>
    </row>
    <row r="20" spans="1:15" ht="16.5" customHeight="1" x14ac:dyDescent="0.2">
      <c r="A20" s="57">
        <v>13</v>
      </c>
      <c r="B20" s="7"/>
      <c r="C20" s="15"/>
      <c r="D20" s="256"/>
      <c r="E20" s="111"/>
      <c r="F20" s="256"/>
      <c r="G20" s="111"/>
      <c r="H20" s="256"/>
      <c r="I20" s="111"/>
      <c r="J20" s="256"/>
      <c r="K20" s="111"/>
      <c r="L20" s="256"/>
      <c r="M20" s="111"/>
      <c r="N20" s="258">
        <f t="shared" si="0"/>
        <v>0</v>
      </c>
      <c r="O20" s="204">
        <f t="shared" si="1"/>
        <v>0</v>
      </c>
    </row>
    <row r="21" spans="1:15" ht="16.5" customHeight="1" x14ac:dyDescent="0.2">
      <c r="A21" s="57">
        <v>14</v>
      </c>
      <c r="B21" s="7"/>
      <c r="C21" s="15"/>
      <c r="D21" s="256"/>
      <c r="E21" s="111"/>
      <c r="F21" s="256"/>
      <c r="G21" s="111"/>
      <c r="H21" s="256"/>
      <c r="I21" s="111"/>
      <c r="J21" s="256"/>
      <c r="K21" s="111"/>
      <c r="L21" s="256"/>
      <c r="M21" s="111"/>
      <c r="N21" s="258">
        <f t="shared" si="0"/>
        <v>0</v>
      </c>
      <c r="O21" s="204">
        <f>E21+G21+I21+K21+M21</f>
        <v>0</v>
      </c>
    </row>
    <row r="22" spans="1:15" ht="16.5" customHeight="1" x14ac:dyDescent="0.2">
      <c r="A22" s="57">
        <v>15</v>
      </c>
      <c r="B22" s="7"/>
      <c r="C22" s="15"/>
      <c r="D22" s="256"/>
      <c r="E22" s="111"/>
      <c r="F22" s="256"/>
      <c r="G22" s="111"/>
      <c r="H22" s="256"/>
      <c r="I22" s="111"/>
      <c r="J22" s="256"/>
      <c r="K22" s="111"/>
      <c r="L22" s="256"/>
      <c r="M22" s="111"/>
      <c r="N22" s="258">
        <f t="shared" si="0"/>
        <v>0</v>
      </c>
      <c r="O22" s="204">
        <f t="shared" si="1"/>
        <v>0</v>
      </c>
    </row>
    <row r="23" spans="1:15" s="46" customFormat="1" ht="16.5" customHeight="1" x14ac:dyDescent="0.2">
      <c r="A23" s="205">
        <v>16</v>
      </c>
      <c r="B23" s="7"/>
      <c r="C23" s="15"/>
      <c r="D23" s="256"/>
      <c r="E23" s="111"/>
      <c r="F23" s="256"/>
      <c r="G23" s="111"/>
      <c r="H23" s="256"/>
      <c r="I23" s="111"/>
      <c r="J23" s="256"/>
      <c r="K23" s="111"/>
      <c r="L23" s="256"/>
      <c r="M23" s="111"/>
      <c r="N23" s="258">
        <f t="shared" si="0"/>
        <v>0</v>
      </c>
      <c r="O23" s="204">
        <f t="shared" si="1"/>
        <v>0</v>
      </c>
    </row>
    <row r="24" spans="1:15" s="46" customFormat="1" ht="16.5" customHeight="1" x14ac:dyDescent="0.2">
      <c r="A24" s="205">
        <v>17</v>
      </c>
      <c r="B24" s="7"/>
      <c r="C24" s="15"/>
      <c r="D24" s="256"/>
      <c r="E24" s="111"/>
      <c r="F24" s="256"/>
      <c r="G24" s="111"/>
      <c r="H24" s="256"/>
      <c r="I24" s="111"/>
      <c r="J24" s="256"/>
      <c r="K24" s="111"/>
      <c r="L24" s="256"/>
      <c r="M24" s="111"/>
      <c r="N24" s="258">
        <f t="shared" si="0"/>
        <v>0</v>
      </c>
      <c r="O24" s="204">
        <f t="shared" si="1"/>
        <v>0</v>
      </c>
    </row>
    <row r="25" spans="1:15" s="46" customFormat="1" ht="16.5" customHeight="1" x14ac:dyDescent="0.2">
      <c r="A25" s="205">
        <v>18</v>
      </c>
      <c r="B25" s="7"/>
      <c r="C25" s="15"/>
      <c r="D25" s="256"/>
      <c r="E25" s="111"/>
      <c r="F25" s="256"/>
      <c r="G25" s="111"/>
      <c r="H25" s="256"/>
      <c r="I25" s="111"/>
      <c r="J25" s="256"/>
      <c r="K25" s="111"/>
      <c r="L25" s="256"/>
      <c r="M25" s="111"/>
      <c r="N25" s="258">
        <f t="shared" si="0"/>
        <v>0</v>
      </c>
      <c r="O25" s="204">
        <f t="shared" si="1"/>
        <v>0</v>
      </c>
    </row>
    <row r="26" spans="1:15" ht="16.5" customHeight="1" x14ac:dyDescent="0.2">
      <c r="A26" s="57">
        <v>19</v>
      </c>
      <c r="B26" s="7"/>
      <c r="C26" s="15"/>
      <c r="D26" s="256"/>
      <c r="E26" s="111"/>
      <c r="F26" s="256"/>
      <c r="G26" s="111"/>
      <c r="H26" s="256"/>
      <c r="I26" s="111"/>
      <c r="J26" s="256"/>
      <c r="K26" s="111"/>
      <c r="L26" s="256"/>
      <c r="M26" s="111"/>
      <c r="N26" s="258">
        <f>D26+F26+H26+J26+L26</f>
        <v>0</v>
      </c>
      <c r="O26" s="204">
        <f t="shared" si="1"/>
        <v>0</v>
      </c>
    </row>
    <row r="27" spans="1:15" ht="16.5" customHeight="1" x14ac:dyDescent="0.2">
      <c r="A27" s="57">
        <v>20</v>
      </c>
      <c r="B27" s="7"/>
      <c r="C27" s="15"/>
      <c r="D27" s="256"/>
      <c r="E27" s="111"/>
      <c r="F27" s="256"/>
      <c r="G27" s="111"/>
      <c r="H27" s="256"/>
      <c r="I27" s="111"/>
      <c r="J27" s="256"/>
      <c r="K27" s="111"/>
      <c r="L27" s="256"/>
      <c r="M27" s="111"/>
      <c r="N27" s="258">
        <f t="shared" si="0"/>
        <v>0</v>
      </c>
      <c r="O27" s="204">
        <f t="shared" si="1"/>
        <v>0</v>
      </c>
    </row>
    <row r="28" spans="1:15" ht="16.5" customHeight="1" x14ac:dyDescent="0.2">
      <c r="A28" s="57">
        <v>21</v>
      </c>
      <c r="B28" s="7"/>
      <c r="C28" s="15"/>
      <c r="D28" s="256"/>
      <c r="E28" s="111"/>
      <c r="F28" s="256"/>
      <c r="G28" s="111"/>
      <c r="H28" s="256"/>
      <c r="I28" s="111"/>
      <c r="J28" s="256"/>
      <c r="K28" s="111"/>
      <c r="L28" s="256"/>
      <c r="M28" s="111"/>
      <c r="N28" s="258">
        <f t="shared" si="0"/>
        <v>0</v>
      </c>
      <c r="O28" s="204">
        <f t="shared" si="1"/>
        <v>0</v>
      </c>
    </row>
    <row r="29" spans="1:15" ht="16.5" customHeight="1" x14ac:dyDescent="0.2">
      <c r="A29" s="57">
        <v>22</v>
      </c>
      <c r="B29" s="7"/>
      <c r="C29" s="15"/>
      <c r="D29" s="256"/>
      <c r="E29" s="111"/>
      <c r="F29" s="256"/>
      <c r="G29" s="111"/>
      <c r="H29" s="256"/>
      <c r="I29" s="111"/>
      <c r="J29" s="256"/>
      <c r="K29" s="111"/>
      <c r="L29" s="256"/>
      <c r="M29" s="111"/>
      <c r="N29" s="258">
        <f t="shared" si="0"/>
        <v>0</v>
      </c>
      <c r="O29" s="204">
        <f t="shared" si="1"/>
        <v>0</v>
      </c>
    </row>
    <row r="30" spans="1:15" ht="16.5" customHeight="1" x14ac:dyDescent="0.2">
      <c r="A30" s="57">
        <v>23</v>
      </c>
      <c r="B30" s="7"/>
      <c r="C30" s="15"/>
      <c r="D30" s="256"/>
      <c r="E30" s="111"/>
      <c r="F30" s="256"/>
      <c r="G30" s="111"/>
      <c r="H30" s="256"/>
      <c r="I30" s="111"/>
      <c r="J30" s="256"/>
      <c r="K30" s="111"/>
      <c r="L30" s="256"/>
      <c r="M30" s="111"/>
      <c r="N30" s="258">
        <f t="shared" si="0"/>
        <v>0</v>
      </c>
      <c r="O30" s="204">
        <f t="shared" si="1"/>
        <v>0</v>
      </c>
    </row>
    <row r="31" spans="1:15" ht="16.5" customHeight="1" x14ac:dyDescent="0.2">
      <c r="A31" s="57">
        <v>24</v>
      </c>
      <c r="B31" s="7"/>
      <c r="C31" s="15"/>
      <c r="D31" s="256"/>
      <c r="E31" s="111"/>
      <c r="F31" s="256"/>
      <c r="G31" s="111"/>
      <c r="H31" s="256"/>
      <c r="I31" s="111"/>
      <c r="J31" s="256"/>
      <c r="K31" s="111"/>
      <c r="L31" s="256"/>
      <c r="M31" s="111"/>
      <c r="N31" s="258">
        <f t="shared" si="0"/>
        <v>0</v>
      </c>
      <c r="O31" s="204">
        <f t="shared" si="1"/>
        <v>0</v>
      </c>
    </row>
    <row r="32" spans="1:15" ht="16.5" customHeight="1" x14ac:dyDescent="0.2">
      <c r="A32" s="57">
        <v>25</v>
      </c>
      <c r="B32" s="7"/>
      <c r="C32" s="15"/>
      <c r="D32" s="256"/>
      <c r="E32" s="111"/>
      <c r="F32" s="256"/>
      <c r="G32" s="111"/>
      <c r="H32" s="256"/>
      <c r="I32" s="111"/>
      <c r="J32" s="256"/>
      <c r="K32" s="111"/>
      <c r="L32" s="256"/>
      <c r="M32" s="111"/>
      <c r="N32" s="258">
        <f t="shared" si="0"/>
        <v>0</v>
      </c>
      <c r="O32" s="204">
        <f t="shared" si="1"/>
        <v>0</v>
      </c>
    </row>
    <row r="33" spans="1:15" ht="16.5" customHeight="1" x14ac:dyDescent="0.2">
      <c r="A33" s="57">
        <v>26</v>
      </c>
      <c r="B33" s="7"/>
      <c r="C33" s="15"/>
      <c r="D33" s="256"/>
      <c r="E33" s="111"/>
      <c r="F33" s="256"/>
      <c r="G33" s="111"/>
      <c r="H33" s="256"/>
      <c r="I33" s="111"/>
      <c r="J33" s="256"/>
      <c r="K33" s="111"/>
      <c r="L33" s="256"/>
      <c r="M33" s="111"/>
      <c r="N33" s="258">
        <f t="shared" si="0"/>
        <v>0</v>
      </c>
      <c r="O33" s="204">
        <f t="shared" si="1"/>
        <v>0</v>
      </c>
    </row>
    <row r="34" spans="1:15" ht="16.5" customHeight="1" x14ac:dyDescent="0.2">
      <c r="A34" s="57">
        <v>27</v>
      </c>
      <c r="B34" s="7"/>
      <c r="C34" s="15"/>
      <c r="D34" s="256"/>
      <c r="E34" s="111"/>
      <c r="F34" s="256"/>
      <c r="G34" s="111"/>
      <c r="H34" s="256"/>
      <c r="I34" s="111"/>
      <c r="J34" s="256"/>
      <c r="K34" s="111"/>
      <c r="L34" s="256"/>
      <c r="M34" s="111"/>
      <c r="N34" s="258">
        <f t="shared" si="0"/>
        <v>0</v>
      </c>
      <c r="O34" s="204">
        <f t="shared" si="1"/>
        <v>0</v>
      </c>
    </row>
    <row r="35" spans="1:15" ht="16.5" customHeight="1" x14ac:dyDescent="0.2">
      <c r="A35" s="57">
        <v>28</v>
      </c>
      <c r="B35" s="7"/>
      <c r="C35" s="15"/>
      <c r="D35" s="256"/>
      <c r="E35" s="111"/>
      <c r="F35" s="256"/>
      <c r="G35" s="111"/>
      <c r="H35" s="256"/>
      <c r="I35" s="111"/>
      <c r="J35" s="256"/>
      <c r="K35" s="111"/>
      <c r="L35" s="256"/>
      <c r="M35" s="111"/>
      <c r="N35" s="258">
        <f t="shared" si="0"/>
        <v>0</v>
      </c>
      <c r="O35" s="204">
        <f t="shared" si="1"/>
        <v>0</v>
      </c>
    </row>
    <row r="36" spans="1:15" ht="16.5" customHeight="1" x14ac:dyDescent="0.2">
      <c r="A36" s="57">
        <v>29</v>
      </c>
      <c r="B36" s="7"/>
      <c r="C36" s="15"/>
      <c r="D36" s="256"/>
      <c r="E36" s="111"/>
      <c r="F36" s="256"/>
      <c r="G36" s="111"/>
      <c r="H36" s="256"/>
      <c r="I36" s="111"/>
      <c r="J36" s="256"/>
      <c r="K36" s="111"/>
      <c r="L36" s="256"/>
      <c r="M36" s="111"/>
      <c r="N36" s="258">
        <f t="shared" si="0"/>
        <v>0</v>
      </c>
      <c r="O36" s="204">
        <f t="shared" si="1"/>
        <v>0</v>
      </c>
    </row>
    <row r="37" spans="1:15" ht="16.5" customHeight="1" x14ac:dyDescent="0.2">
      <c r="A37" s="57">
        <v>30</v>
      </c>
      <c r="B37" s="7"/>
      <c r="C37" s="15"/>
      <c r="D37" s="256"/>
      <c r="E37" s="111"/>
      <c r="F37" s="256"/>
      <c r="G37" s="111"/>
      <c r="H37" s="256"/>
      <c r="I37" s="111"/>
      <c r="J37" s="256"/>
      <c r="K37" s="111"/>
      <c r="L37" s="256"/>
      <c r="M37" s="111"/>
      <c r="N37" s="258">
        <f t="shared" si="0"/>
        <v>0</v>
      </c>
      <c r="O37" s="204">
        <f t="shared" si="1"/>
        <v>0</v>
      </c>
    </row>
    <row r="38" spans="1:15" ht="16.5" customHeight="1" x14ac:dyDescent="0.2">
      <c r="A38" s="57">
        <v>31</v>
      </c>
      <c r="B38" s="7"/>
      <c r="C38" s="15"/>
      <c r="D38" s="256"/>
      <c r="E38" s="111"/>
      <c r="F38" s="256"/>
      <c r="G38" s="111"/>
      <c r="H38" s="256"/>
      <c r="I38" s="111"/>
      <c r="J38" s="256"/>
      <c r="K38" s="111"/>
      <c r="L38" s="256"/>
      <c r="M38" s="111"/>
      <c r="N38" s="258">
        <f t="shared" si="0"/>
        <v>0</v>
      </c>
      <c r="O38" s="204">
        <f t="shared" si="1"/>
        <v>0</v>
      </c>
    </row>
    <row r="39" spans="1:15" ht="16.5" customHeight="1" x14ac:dyDescent="0.2">
      <c r="A39" s="57">
        <v>32</v>
      </c>
      <c r="B39" s="7"/>
      <c r="C39" s="15"/>
      <c r="D39" s="256"/>
      <c r="E39" s="111"/>
      <c r="F39" s="256"/>
      <c r="G39" s="111"/>
      <c r="H39" s="256"/>
      <c r="I39" s="111"/>
      <c r="J39" s="256"/>
      <c r="K39" s="111"/>
      <c r="L39" s="256"/>
      <c r="M39" s="111"/>
      <c r="N39" s="258">
        <f t="shared" si="0"/>
        <v>0</v>
      </c>
      <c r="O39" s="204">
        <f t="shared" si="1"/>
        <v>0</v>
      </c>
    </row>
    <row r="40" spans="1:15" ht="16.5" customHeight="1" x14ac:dyDescent="0.2">
      <c r="A40" s="13">
        <v>33</v>
      </c>
      <c r="B40" s="7"/>
      <c r="C40" s="15"/>
      <c r="D40" s="256"/>
      <c r="E40" s="111"/>
      <c r="F40" s="256"/>
      <c r="G40" s="111"/>
      <c r="H40" s="256"/>
      <c r="I40" s="111"/>
      <c r="J40" s="256"/>
      <c r="K40" s="111"/>
      <c r="L40" s="256"/>
      <c r="M40" s="111"/>
      <c r="N40" s="258">
        <f t="shared" si="0"/>
        <v>0</v>
      </c>
      <c r="O40" s="204">
        <f t="shared" si="1"/>
        <v>0</v>
      </c>
    </row>
    <row r="41" spans="1:15" ht="16.5" customHeight="1" x14ac:dyDescent="0.2">
      <c r="A41" s="13">
        <v>34</v>
      </c>
      <c r="B41" s="7"/>
      <c r="C41" s="15"/>
      <c r="D41" s="256"/>
      <c r="E41" s="111"/>
      <c r="F41" s="256"/>
      <c r="G41" s="111"/>
      <c r="H41" s="256"/>
      <c r="I41" s="111"/>
      <c r="J41" s="256"/>
      <c r="K41" s="111"/>
      <c r="L41" s="256"/>
      <c r="M41" s="111"/>
      <c r="N41" s="258">
        <f t="shared" si="0"/>
        <v>0</v>
      </c>
      <c r="O41" s="204">
        <f t="shared" si="1"/>
        <v>0</v>
      </c>
    </row>
    <row r="42" spans="1:15" ht="16.5" customHeight="1" x14ac:dyDescent="0.2">
      <c r="A42" s="57">
        <v>35</v>
      </c>
      <c r="B42" s="7"/>
      <c r="C42" s="15"/>
      <c r="D42" s="256"/>
      <c r="E42" s="111"/>
      <c r="F42" s="256"/>
      <c r="G42" s="111"/>
      <c r="H42" s="256"/>
      <c r="I42" s="111"/>
      <c r="J42" s="256"/>
      <c r="K42" s="111"/>
      <c r="L42" s="256"/>
      <c r="M42" s="111"/>
      <c r="N42" s="258">
        <f t="shared" si="0"/>
        <v>0</v>
      </c>
      <c r="O42" s="204">
        <f t="shared" si="1"/>
        <v>0</v>
      </c>
    </row>
    <row r="43" spans="1:15" ht="16.5" customHeight="1" x14ac:dyDescent="0.2">
      <c r="A43" s="57">
        <v>36</v>
      </c>
      <c r="B43" s="7"/>
      <c r="C43" s="15"/>
      <c r="D43" s="256"/>
      <c r="E43" s="111"/>
      <c r="F43" s="256"/>
      <c r="G43" s="111"/>
      <c r="H43" s="256"/>
      <c r="I43" s="111"/>
      <c r="J43" s="256"/>
      <c r="K43" s="111"/>
      <c r="L43" s="256"/>
      <c r="M43" s="111"/>
      <c r="N43" s="258">
        <f t="shared" si="0"/>
        <v>0</v>
      </c>
      <c r="O43" s="204">
        <f t="shared" si="1"/>
        <v>0</v>
      </c>
    </row>
    <row r="44" spans="1:15" ht="16.5" customHeight="1" x14ac:dyDescent="0.2">
      <c r="A44" s="57">
        <v>37</v>
      </c>
      <c r="B44" s="7"/>
      <c r="C44" s="15"/>
      <c r="D44" s="256"/>
      <c r="E44" s="111"/>
      <c r="F44" s="256"/>
      <c r="G44" s="111"/>
      <c r="H44" s="256"/>
      <c r="I44" s="111"/>
      <c r="J44" s="256"/>
      <c r="K44" s="111"/>
      <c r="L44" s="256"/>
      <c r="M44" s="111"/>
      <c r="N44" s="258">
        <f t="shared" si="0"/>
        <v>0</v>
      </c>
      <c r="O44" s="204">
        <f t="shared" si="1"/>
        <v>0</v>
      </c>
    </row>
    <row r="45" spans="1:15" ht="16.5" customHeight="1" x14ac:dyDescent="0.2">
      <c r="A45" s="57">
        <v>38</v>
      </c>
      <c r="B45" s="7"/>
      <c r="C45" s="15"/>
      <c r="D45" s="256"/>
      <c r="E45" s="111"/>
      <c r="F45" s="256"/>
      <c r="G45" s="111"/>
      <c r="H45" s="256"/>
      <c r="I45" s="111"/>
      <c r="J45" s="256"/>
      <c r="K45" s="111"/>
      <c r="L45" s="256"/>
      <c r="M45" s="111"/>
      <c r="N45" s="258">
        <f t="shared" si="0"/>
        <v>0</v>
      </c>
      <c r="O45" s="204">
        <f t="shared" si="1"/>
        <v>0</v>
      </c>
    </row>
    <row r="46" spans="1:15" ht="16.5" customHeight="1" thickBot="1" x14ac:dyDescent="0.25">
      <c r="A46" s="206">
        <v>39</v>
      </c>
      <c r="B46" s="207"/>
      <c r="C46" s="21"/>
      <c r="D46" s="257"/>
      <c r="E46" s="208"/>
      <c r="F46" s="257"/>
      <c r="G46" s="208"/>
      <c r="H46" s="257"/>
      <c r="I46" s="208"/>
      <c r="J46" s="257"/>
      <c r="K46" s="208"/>
      <c r="L46" s="257"/>
      <c r="M46" s="208"/>
      <c r="N46" s="259">
        <f t="shared" si="0"/>
        <v>0</v>
      </c>
      <c r="O46" s="209">
        <f t="shared" si="1"/>
        <v>0</v>
      </c>
    </row>
    <row r="47" spans="1:15" ht="16.5" customHeight="1" thickBot="1" x14ac:dyDescent="0.25">
      <c r="A47" s="571" t="s">
        <v>16</v>
      </c>
      <c r="B47" s="572"/>
      <c r="C47" s="161">
        <f>SUM(C8:C46)</f>
        <v>0</v>
      </c>
      <c r="D47" s="160" t="s">
        <v>22</v>
      </c>
      <c r="E47" s="152">
        <f>SUM(E8:E46)</f>
        <v>0</v>
      </c>
      <c r="F47" s="151" t="s">
        <v>22</v>
      </c>
      <c r="G47" s="152">
        <f>SUM(G8:G46)</f>
        <v>0</v>
      </c>
      <c r="H47" s="151" t="s">
        <v>22</v>
      </c>
      <c r="I47" s="152">
        <f>SUM(I8:I46)</f>
        <v>0</v>
      </c>
      <c r="J47" s="151" t="s">
        <v>22</v>
      </c>
      <c r="K47" s="152">
        <f>SUM(K8:K46)</f>
        <v>0</v>
      </c>
      <c r="L47" s="151" t="s">
        <v>22</v>
      </c>
      <c r="M47" s="152">
        <f>SUM(M8:M46)</f>
        <v>0</v>
      </c>
      <c r="N47" s="159" t="s">
        <v>22</v>
      </c>
      <c r="O47" s="152">
        <f>SUM(O8:O46)</f>
        <v>0</v>
      </c>
    </row>
    <row r="48" spans="1:15" s="46" customFormat="1" ht="14.25" customHeight="1" x14ac:dyDescent="0.2">
      <c r="A48" s="154"/>
      <c r="B48" s="154"/>
      <c r="C48" s="155"/>
      <c r="D48" s="156"/>
      <c r="E48" s="157"/>
      <c r="F48" s="156"/>
      <c r="G48" s="157"/>
      <c r="H48" s="156"/>
      <c r="I48" s="157"/>
      <c r="J48" s="156"/>
      <c r="K48" s="157"/>
      <c r="L48" s="156"/>
      <c r="M48" s="157"/>
      <c r="N48" s="156"/>
      <c r="O48" s="157"/>
    </row>
    <row r="49" spans="1:15" ht="25.5" customHeight="1" x14ac:dyDescent="0.2">
      <c r="A49" s="210"/>
      <c r="B49" s="567" t="s">
        <v>139</v>
      </c>
      <c r="C49" s="567"/>
      <c r="D49" s="567"/>
      <c r="E49" s="567"/>
      <c r="F49" s="567"/>
      <c r="G49" s="210"/>
      <c r="H49" s="210"/>
      <c r="I49" s="210"/>
      <c r="J49" s="106"/>
      <c r="K49" s="106"/>
      <c r="M49" s="106"/>
      <c r="N49" s="106"/>
      <c r="O49" s="106"/>
    </row>
    <row r="50" spans="1:15" ht="25.5" customHeight="1" x14ac:dyDescent="0.2">
      <c r="A50" s="211" t="s">
        <v>76</v>
      </c>
      <c r="B50" s="551" t="s">
        <v>499</v>
      </c>
      <c r="C50" s="551"/>
      <c r="D50" s="210"/>
      <c r="E50" s="218" t="s">
        <v>543</v>
      </c>
      <c r="F50" s="568" t="s">
        <v>499</v>
      </c>
      <c r="G50" s="568"/>
      <c r="H50" s="568"/>
      <c r="I50" s="568"/>
      <c r="J50" s="106"/>
      <c r="K50" s="106"/>
      <c r="M50" s="106"/>
      <c r="N50" s="106"/>
      <c r="O50" s="106"/>
    </row>
    <row r="51" spans="1:15" ht="25.5" customHeight="1" x14ac:dyDescent="0.2">
      <c r="A51" s="211" t="s">
        <v>75</v>
      </c>
      <c r="B51" s="551" t="s">
        <v>499</v>
      </c>
      <c r="C51" s="551"/>
      <c r="D51" s="210"/>
      <c r="E51" s="218" t="s">
        <v>544</v>
      </c>
      <c r="F51" s="568" t="s">
        <v>499</v>
      </c>
      <c r="G51" s="568"/>
      <c r="H51" s="568"/>
      <c r="I51" s="568"/>
      <c r="J51" s="106"/>
      <c r="K51" s="106"/>
      <c r="M51" s="106"/>
      <c r="N51" s="106"/>
      <c r="O51" s="106"/>
    </row>
    <row r="52" spans="1:15" ht="25.5" customHeight="1" x14ac:dyDescent="0.2">
      <c r="A52" s="211" t="s">
        <v>74</v>
      </c>
      <c r="B52" s="551" t="s">
        <v>499</v>
      </c>
      <c r="C52" s="551"/>
      <c r="D52" s="210"/>
      <c r="E52" s="218" t="s">
        <v>545</v>
      </c>
      <c r="F52" s="568" t="s">
        <v>499</v>
      </c>
      <c r="G52" s="568"/>
      <c r="H52" s="568"/>
      <c r="I52" s="568"/>
      <c r="J52" s="106"/>
      <c r="K52" s="106"/>
      <c r="M52" s="106"/>
      <c r="N52" s="106"/>
      <c r="O52" s="106"/>
    </row>
    <row r="53" spans="1:15" ht="25.5" customHeight="1" x14ac:dyDescent="0.2">
      <c r="A53" s="211" t="s">
        <v>73</v>
      </c>
      <c r="B53" s="551" t="s">
        <v>499</v>
      </c>
      <c r="C53" s="551"/>
      <c r="D53" s="210"/>
      <c r="E53" s="218" t="s">
        <v>546</v>
      </c>
      <c r="F53" s="568" t="s">
        <v>499</v>
      </c>
      <c r="G53" s="568"/>
      <c r="H53" s="568"/>
      <c r="I53" s="568"/>
      <c r="K53" s="106"/>
      <c r="L53" s="551" t="s">
        <v>468</v>
      </c>
      <c r="M53" s="551"/>
      <c r="N53" s="551"/>
      <c r="O53" s="551"/>
    </row>
    <row r="54" spans="1:15" ht="25.5" customHeight="1" x14ac:dyDescent="0.2">
      <c r="A54" s="211" t="s">
        <v>69</v>
      </c>
      <c r="B54" s="551" t="s">
        <v>499</v>
      </c>
      <c r="C54" s="551"/>
      <c r="D54" s="210"/>
      <c r="E54" s="218" t="s">
        <v>547</v>
      </c>
      <c r="F54" s="568" t="s">
        <v>499</v>
      </c>
      <c r="G54" s="568"/>
      <c r="H54" s="568"/>
      <c r="I54" s="568"/>
      <c r="K54" s="106"/>
      <c r="L54" s="67"/>
      <c r="M54" s="540" t="s">
        <v>522</v>
      </c>
      <c r="N54" s="540"/>
      <c r="O54" s="239"/>
    </row>
    <row r="55" spans="1:15" x14ac:dyDescent="0.2">
      <c r="A55" s="106"/>
      <c r="B55" s="106"/>
      <c r="C55" s="106"/>
      <c r="D55" s="106"/>
      <c r="E55" s="106"/>
      <c r="F55" s="106"/>
      <c r="G55" s="106"/>
      <c r="H55" s="106"/>
      <c r="I55" s="106"/>
      <c r="J55" s="106"/>
      <c r="K55" s="106"/>
      <c r="L55" s="106"/>
      <c r="M55" s="106"/>
      <c r="N55" s="106"/>
      <c r="O55" s="106"/>
    </row>
    <row r="56" spans="1:15" x14ac:dyDescent="0.2">
      <c r="A56" s="106"/>
      <c r="B56" s="106"/>
      <c r="C56" s="106"/>
      <c r="D56" s="106"/>
      <c r="E56" s="106"/>
      <c r="F56" s="106"/>
      <c r="G56" s="106"/>
      <c r="H56" s="106"/>
      <c r="I56" s="106"/>
      <c r="J56" s="106"/>
      <c r="K56" s="106"/>
      <c r="L56" s="106"/>
      <c r="M56" s="106"/>
      <c r="N56" s="106"/>
      <c r="O56" s="106"/>
    </row>
  </sheetData>
  <sheetProtection algorithmName="SHA-512" hashValue="w3KEthB/zbPWLW71xyAY7ytnSNT5+2QjjLjR8fKuNqONhTuCeoRBJGaiNj7wdanEyqR3dp45P3jDwqtlGNGV1Q==" saltValue="XmMYdWrMfpZ0a67I0j5dfg==" spinCount="100000" sheet="1" objects="1" scenarios="1"/>
  <mergeCells count="22">
    <mergeCell ref="N4:O4"/>
    <mergeCell ref="K1:L1"/>
    <mergeCell ref="A2:D2"/>
    <mergeCell ref="E2:H2"/>
    <mergeCell ref="A47:B47"/>
    <mergeCell ref="A1:J1"/>
    <mergeCell ref="B4:B5"/>
    <mergeCell ref="A4:A5"/>
    <mergeCell ref="C4:C5"/>
    <mergeCell ref="L53:O53"/>
    <mergeCell ref="B54:C54"/>
    <mergeCell ref="M54:N54"/>
    <mergeCell ref="B49:F49"/>
    <mergeCell ref="B50:C50"/>
    <mergeCell ref="B51:C51"/>
    <mergeCell ref="B52:C52"/>
    <mergeCell ref="B53:C53"/>
    <mergeCell ref="F50:I50"/>
    <mergeCell ref="F51:I51"/>
    <mergeCell ref="F52:I52"/>
    <mergeCell ref="F53:I53"/>
    <mergeCell ref="F54:I54"/>
  </mergeCells>
  <dataValidations count="2">
    <dataValidation type="list" allowBlank="1" showInputMessage="1" showErrorMessage="1" sqref="B8:B46" xr:uid="{00000000-0002-0000-0300-000000000000}">
      <formula1>rosliny</formula1>
    </dataValidation>
    <dataValidation type="list" allowBlank="1" showInputMessage="1" showErrorMessage="1" sqref="G4 M4 K4 I4" xr:uid="{00000000-0002-0000-0300-000001000000}">
      <formula1>$K$192:$K$200</formula1>
    </dataValidation>
  </dataValidations>
  <pageMargins left="0.25" right="0.25" top="0.44955357142857144" bottom="0.56848958333333333" header="0.3" footer="0.3"/>
  <pageSetup paperSize="9" scale="52"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5000000}">
          <x14:formula1>
            <xm:f>'Dane średnie prod rośl.i zwierz'!$K$192:$K$200</xm:f>
          </x14:formula1>
          <xm:sqref>E4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40"/>
  <sheetViews>
    <sheetView view="pageLayout" zoomScale="80" zoomScaleNormal="100" zoomScaleSheetLayoutView="70" zoomScalePageLayoutView="80" workbookViewId="0">
      <selection sqref="A1:H1"/>
    </sheetView>
  </sheetViews>
  <sheetFormatPr defaultColWidth="9.140625" defaultRowHeight="12" x14ac:dyDescent="0.2"/>
  <cols>
    <col min="1" max="1" width="3.7109375" style="12" customWidth="1"/>
    <col min="2" max="2" width="3.5703125" style="12" hidden="1" customWidth="1"/>
    <col min="3" max="3" width="35.5703125" style="12" customWidth="1"/>
    <col min="4" max="4" width="10.7109375" style="12" customWidth="1"/>
    <col min="5" max="5" width="14.28515625" style="12" customWidth="1"/>
    <col min="6" max="6" width="12.7109375" style="12" customWidth="1"/>
    <col min="7" max="7" width="9.7109375" style="12" customWidth="1"/>
    <col min="8" max="8" width="12.42578125" style="12" customWidth="1"/>
    <col min="9" max="9" width="14" style="12" customWidth="1"/>
    <col min="10" max="10" width="13.42578125" style="12" customWidth="1"/>
    <col min="11" max="11" width="13" style="12" customWidth="1"/>
    <col min="12" max="12" width="14.85546875" style="12" customWidth="1"/>
    <col min="13" max="13" width="15.42578125" style="12" customWidth="1"/>
    <col min="14" max="16384" width="9.140625" style="12"/>
  </cols>
  <sheetData>
    <row r="1" spans="1:13" ht="16.5" customHeight="1" x14ac:dyDescent="0.2">
      <c r="A1" s="553" t="s">
        <v>89</v>
      </c>
      <c r="B1" s="553"/>
      <c r="C1" s="553"/>
      <c r="D1" s="553"/>
      <c r="E1" s="553"/>
      <c r="F1" s="553"/>
      <c r="G1" s="553"/>
      <c r="H1" s="553"/>
      <c r="I1" s="5"/>
      <c r="J1" s="587" t="s">
        <v>51</v>
      </c>
      <c r="K1" s="587"/>
      <c r="L1" s="587"/>
      <c r="M1" s="114" t="str">
        <f>Protokół!V1</f>
        <v>A</v>
      </c>
    </row>
    <row r="2" spans="1:13" ht="16.5" customHeight="1" x14ac:dyDescent="0.2">
      <c r="A2" s="582" t="s">
        <v>49</v>
      </c>
      <c r="B2" s="582"/>
      <c r="C2" s="582"/>
      <c r="D2" s="247"/>
      <c r="E2" s="557" t="str">
        <f>Protokół!G8</f>
        <v>………………………………………
………………………...……………</v>
      </c>
      <c r="F2" s="557"/>
      <c r="G2" s="557"/>
      <c r="H2" s="557"/>
      <c r="I2" s="557"/>
      <c r="J2" s="557"/>
      <c r="K2" s="241"/>
    </row>
    <row r="3" spans="1:13" ht="7.5" customHeight="1" thickBot="1" x14ac:dyDescent="0.25">
      <c r="C3" s="47"/>
      <c r="D3" s="47"/>
      <c r="L3" s="47"/>
      <c r="M3" s="47"/>
    </row>
    <row r="4" spans="1:13" s="58" customFormat="1" ht="90" customHeight="1" x14ac:dyDescent="0.2">
      <c r="A4" s="593" t="s">
        <v>23</v>
      </c>
      <c r="B4" s="269"/>
      <c r="C4" s="583" t="s">
        <v>19</v>
      </c>
      <c r="D4" s="584"/>
      <c r="E4" s="579" t="s">
        <v>483</v>
      </c>
      <c r="F4" s="580"/>
      <c r="G4" s="580"/>
      <c r="H4" s="581"/>
      <c r="I4" s="583" t="s">
        <v>531</v>
      </c>
      <c r="J4" s="584"/>
      <c r="K4" s="588" t="s">
        <v>485</v>
      </c>
      <c r="L4" s="577" t="s">
        <v>512</v>
      </c>
      <c r="M4" s="577" t="s">
        <v>513</v>
      </c>
    </row>
    <row r="5" spans="1:13" s="58" customFormat="1" ht="33" customHeight="1" x14ac:dyDescent="0.2">
      <c r="A5" s="594"/>
      <c r="B5" s="145"/>
      <c r="C5" s="585"/>
      <c r="D5" s="586"/>
      <c r="E5" s="242" t="s">
        <v>653</v>
      </c>
      <c r="F5" s="246" t="s">
        <v>106</v>
      </c>
      <c r="G5" s="246" t="s">
        <v>107</v>
      </c>
      <c r="H5" s="248" t="s">
        <v>24</v>
      </c>
      <c r="I5" s="246" t="s">
        <v>643</v>
      </c>
      <c r="J5" s="246" t="s">
        <v>484</v>
      </c>
      <c r="K5" s="589"/>
      <c r="L5" s="578"/>
      <c r="M5" s="578"/>
    </row>
    <row r="6" spans="1:13" s="59" customFormat="1" x14ac:dyDescent="0.2">
      <c r="A6" s="244">
        <v>1</v>
      </c>
      <c r="B6" s="268">
        <f>SUM(B7:B30)</f>
        <v>0</v>
      </c>
      <c r="C6" s="108">
        <v>2</v>
      </c>
      <c r="D6" s="109"/>
      <c r="E6" s="243">
        <v>3</v>
      </c>
      <c r="F6" s="243">
        <v>4</v>
      </c>
      <c r="G6" s="243">
        <v>5</v>
      </c>
      <c r="H6" s="243" t="s">
        <v>21</v>
      </c>
      <c r="I6" s="108">
        <v>7</v>
      </c>
      <c r="J6" s="243" t="s">
        <v>88</v>
      </c>
      <c r="K6" s="243" t="s">
        <v>105</v>
      </c>
      <c r="L6" s="108">
        <v>10</v>
      </c>
      <c r="M6" s="243">
        <v>11</v>
      </c>
    </row>
    <row r="7" spans="1:13" x14ac:dyDescent="0.2">
      <c r="A7" s="13">
        <v>1</v>
      </c>
      <c r="B7" s="270">
        <f>IFERROR(VLOOKUP(C7,'Dane średnie prod rośl.i zwierz'!$K$3:$P$186,6,0),0)</f>
        <v>0</v>
      </c>
      <c r="C7" s="118"/>
      <c r="D7" s="254" t="str">
        <f>IFERROR(VLOOKUP(C7,'Dane średnie prod rośl.i zwierz'!$C$591:$D$702,2,0),"")</f>
        <v/>
      </c>
      <c r="E7" s="14"/>
      <c r="F7" s="169"/>
      <c r="G7" s="169"/>
      <c r="H7" s="232">
        <f>E7*F7*G7</f>
        <v>0</v>
      </c>
      <c r="I7" s="255"/>
      <c r="J7" s="16">
        <f t="shared" ref="J7:J28" si="0">I7*F7*G7</f>
        <v>0</v>
      </c>
      <c r="K7" s="16">
        <f>H7-J7</f>
        <v>0</v>
      </c>
      <c r="L7" s="15"/>
      <c r="M7" s="15"/>
    </row>
    <row r="8" spans="1:13" x14ac:dyDescent="0.2">
      <c r="A8" s="13">
        <v>2</v>
      </c>
      <c r="B8" s="270">
        <f>IFERROR(VLOOKUP(C8,'Dane średnie prod rośl.i zwierz'!$K$3:$P$186,6,0),0)</f>
        <v>0</v>
      </c>
      <c r="C8" s="118"/>
      <c r="D8" s="254" t="str">
        <f>IFERROR(VLOOKUP(C8,'Dane średnie prod rośl.i zwierz'!$C$591:$D$702,2,0),"")</f>
        <v/>
      </c>
      <c r="E8" s="14"/>
      <c r="F8" s="169"/>
      <c r="G8" s="169"/>
      <c r="H8" s="232">
        <f t="shared" ref="H8:H28" si="1">E8*F8*G8</f>
        <v>0</v>
      </c>
      <c r="I8" s="255"/>
      <c r="J8" s="16">
        <f t="shared" si="0"/>
        <v>0</v>
      </c>
      <c r="K8" s="16">
        <f t="shared" ref="K8:K28" si="2">H8-J8</f>
        <v>0</v>
      </c>
      <c r="L8" s="15"/>
      <c r="M8" s="15"/>
    </row>
    <row r="9" spans="1:13" x14ac:dyDescent="0.2">
      <c r="A9" s="17">
        <v>3</v>
      </c>
      <c r="B9" s="270">
        <f>IFERROR(VLOOKUP(C9,'Dane średnie prod rośl.i zwierz'!$K$3:$P$186,6,0),0)</f>
        <v>0</v>
      </c>
      <c r="C9" s="118"/>
      <c r="D9" s="254" t="str">
        <f>IFERROR(VLOOKUP(C9,'Dane średnie prod rośl.i zwierz'!$C$591:$D$702,2,0),"")</f>
        <v/>
      </c>
      <c r="E9" s="14"/>
      <c r="F9" s="169"/>
      <c r="G9" s="169"/>
      <c r="H9" s="232">
        <f t="shared" si="1"/>
        <v>0</v>
      </c>
      <c r="I9" s="255"/>
      <c r="J9" s="16">
        <f t="shared" si="0"/>
        <v>0</v>
      </c>
      <c r="K9" s="16">
        <f t="shared" si="2"/>
        <v>0</v>
      </c>
      <c r="L9" s="15"/>
      <c r="M9" s="15"/>
    </row>
    <row r="10" spans="1:13" x14ac:dyDescent="0.2">
      <c r="A10" s="17">
        <v>4</v>
      </c>
      <c r="B10" s="270">
        <f>IFERROR(VLOOKUP(C10,'Dane średnie prod rośl.i zwierz'!$K$3:$P$186,6,0),0)</f>
        <v>0</v>
      </c>
      <c r="C10" s="118"/>
      <c r="D10" s="254" t="str">
        <f>IFERROR(VLOOKUP(C10,'Dane średnie prod rośl.i zwierz'!$C$591:$D$702,2,0),"")</f>
        <v/>
      </c>
      <c r="E10" s="14"/>
      <c r="F10" s="169"/>
      <c r="G10" s="169"/>
      <c r="H10" s="232">
        <f t="shared" si="1"/>
        <v>0</v>
      </c>
      <c r="I10" s="255"/>
      <c r="J10" s="16">
        <f t="shared" si="0"/>
        <v>0</v>
      </c>
      <c r="K10" s="16">
        <f t="shared" si="2"/>
        <v>0</v>
      </c>
      <c r="L10" s="15"/>
      <c r="M10" s="15"/>
    </row>
    <row r="11" spans="1:13" x14ac:dyDescent="0.2">
      <c r="A11" s="17">
        <v>5</v>
      </c>
      <c r="B11" s="270">
        <f>IFERROR(VLOOKUP(C11,'Dane średnie prod rośl.i zwierz'!$K$3:$P$186,6,0),0)</f>
        <v>0</v>
      </c>
      <c r="C11" s="118"/>
      <c r="D11" s="254" t="str">
        <f>IFERROR(VLOOKUP(C11,'Dane średnie prod rośl.i zwierz'!$C$591:$D$702,2,0),"")</f>
        <v/>
      </c>
      <c r="E11" s="14"/>
      <c r="F11" s="169"/>
      <c r="G11" s="169"/>
      <c r="H11" s="232">
        <f t="shared" si="1"/>
        <v>0</v>
      </c>
      <c r="I11" s="255"/>
      <c r="J11" s="16">
        <f t="shared" si="0"/>
        <v>0</v>
      </c>
      <c r="K11" s="16">
        <f t="shared" si="2"/>
        <v>0</v>
      </c>
      <c r="L11" s="15"/>
      <c r="M11" s="15"/>
    </row>
    <row r="12" spans="1:13" x14ac:dyDescent="0.2">
      <c r="A12" s="17">
        <v>6</v>
      </c>
      <c r="B12" s="270">
        <f>IFERROR(VLOOKUP(C12,'Dane średnie prod rośl.i zwierz'!$K$3:$P$186,6,0),0)</f>
        <v>0</v>
      </c>
      <c r="C12" s="118"/>
      <c r="D12" s="254" t="str">
        <f>IFERROR(VLOOKUP(C12,'Dane średnie prod rośl.i zwierz'!$C$591:$D$702,2,0),"")</f>
        <v/>
      </c>
      <c r="E12" s="14"/>
      <c r="F12" s="169"/>
      <c r="G12" s="169"/>
      <c r="H12" s="232">
        <f t="shared" si="1"/>
        <v>0</v>
      </c>
      <c r="I12" s="255"/>
      <c r="J12" s="16">
        <f t="shared" si="0"/>
        <v>0</v>
      </c>
      <c r="K12" s="16">
        <f t="shared" si="2"/>
        <v>0</v>
      </c>
      <c r="L12" s="15"/>
      <c r="M12" s="15"/>
    </row>
    <row r="13" spans="1:13" x14ac:dyDescent="0.2">
      <c r="A13" s="17">
        <v>7</v>
      </c>
      <c r="B13" s="270">
        <f>IFERROR(VLOOKUP(C13,'Dane średnie prod rośl.i zwierz'!$K$3:$P$186,6,0),0)</f>
        <v>0</v>
      </c>
      <c r="C13" s="118"/>
      <c r="D13" s="254" t="str">
        <f>IFERROR(VLOOKUP(C13,'Dane średnie prod rośl.i zwierz'!$C$591:$D$702,2,0),"")</f>
        <v/>
      </c>
      <c r="E13" s="14"/>
      <c r="F13" s="169"/>
      <c r="G13" s="169"/>
      <c r="H13" s="232">
        <f t="shared" si="1"/>
        <v>0</v>
      </c>
      <c r="I13" s="255"/>
      <c r="J13" s="16">
        <f t="shared" si="0"/>
        <v>0</v>
      </c>
      <c r="K13" s="16">
        <f t="shared" si="2"/>
        <v>0</v>
      </c>
      <c r="L13" s="15"/>
      <c r="M13" s="15"/>
    </row>
    <row r="14" spans="1:13" x14ac:dyDescent="0.2">
      <c r="A14" s="17">
        <v>8</v>
      </c>
      <c r="B14" s="270">
        <f>IFERROR(VLOOKUP(C14,'Dane średnie prod rośl.i zwierz'!$K$3:$P$186,6,0),0)</f>
        <v>0</v>
      </c>
      <c r="C14" s="118"/>
      <c r="D14" s="254" t="str">
        <f>IFERROR(VLOOKUP(C14,'Dane średnie prod rośl.i zwierz'!$C$591:$D$702,2,0),"")</f>
        <v/>
      </c>
      <c r="E14" s="14"/>
      <c r="F14" s="169"/>
      <c r="G14" s="169"/>
      <c r="H14" s="232">
        <f t="shared" si="1"/>
        <v>0</v>
      </c>
      <c r="I14" s="255"/>
      <c r="J14" s="16">
        <f t="shared" si="0"/>
        <v>0</v>
      </c>
      <c r="K14" s="16">
        <f t="shared" si="2"/>
        <v>0</v>
      </c>
      <c r="L14" s="15"/>
      <c r="M14" s="15"/>
    </row>
    <row r="15" spans="1:13" x14ac:dyDescent="0.2">
      <c r="A15" s="17">
        <v>9</v>
      </c>
      <c r="B15" s="270">
        <f>IFERROR(VLOOKUP(C15,'Dane średnie prod rośl.i zwierz'!$K$3:$P$186,6,0),0)</f>
        <v>0</v>
      </c>
      <c r="C15" s="118"/>
      <c r="D15" s="254" t="str">
        <f>IFERROR(VLOOKUP(C15,'Dane średnie prod rośl.i zwierz'!$C$591:$D$702,2,0),"")</f>
        <v/>
      </c>
      <c r="E15" s="14"/>
      <c r="F15" s="169"/>
      <c r="G15" s="169"/>
      <c r="H15" s="232">
        <f t="shared" si="1"/>
        <v>0</v>
      </c>
      <c r="I15" s="255"/>
      <c r="J15" s="16">
        <f t="shared" si="0"/>
        <v>0</v>
      </c>
      <c r="K15" s="16">
        <f t="shared" si="2"/>
        <v>0</v>
      </c>
      <c r="L15" s="15"/>
      <c r="M15" s="15"/>
    </row>
    <row r="16" spans="1:13" x14ac:dyDescent="0.2">
      <c r="A16" s="17">
        <v>10</v>
      </c>
      <c r="B16" s="270">
        <f>IFERROR(VLOOKUP(C16,'Dane średnie prod rośl.i zwierz'!$K$3:$P$186,6,0),0)</f>
        <v>0</v>
      </c>
      <c r="C16" s="118"/>
      <c r="D16" s="254" t="str">
        <f>IFERROR(VLOOKUP(C16,'Dane średnie prod rośl.i zwierz'!$C$591:$D$702,2,0),"")</f>
        <v/>
      </c>
      <c r="E16" s="14"/>
      <c r="F16" s="169"/>
      <c r="G16" s="169"/>
      <c r="H16" s="232">
        <f t="shared" si="1"/>
        <v>0</v>
      </c>
      <c r="I16" s="255"/>
      <c r="J16" s="16">
        <f t="shared" si="0"/>
        <v>0</v>
      </c>
      <c r="K16" s="16">
        <f t="shared" si="2"/>
        <v>0</v>
      </c>
      <c r="L16" s="15"/>
      <c r="M16" s="15"/>
    </row>
    <row r="17" spans="1:13" x14ac:dyDescent="0.2">
      <c r="A17" s="17">
        <v>11</v>
      </c>
      <c r="B17" s="270">
        <f>IFERROR(VLOOKUP(C17,'Dane średnie prod rośl.i zwierz'!$K$3:$P$186,6,0),0)</f>
        <v>0</v>
      </c>
      <c r="C17" s="118"/>
      <c r="D17" s="254" t="str">
        <f>IFERROR(VLOOKUP(C17,'Dane średnie prod rośl.i zwierz'!$C$591:$D$702,2,0),"")</f>
        <v/>
      </c>
      <c r="E17" s="14"/>
      <c r="F17" s="169"/>
      <c r="G17" s="169"/>
      <c r="H17" s="232">
        <f t="shared" si="1"/>
        <v>0</v>
      </c>
      <c r="I17" s="255"/>
      <c r="J17" s="16">
        <f t="shared" si="0"/>
        <v>0</v>
      </c>
      <c r="K17" s="16">
        <f t="shared" si="2"/>
        <v>0</v>
      </c>
      <c r="L17" s="15"/>
      <c r="M17" s="15"/>
    </row>
    <row r="18" spans="1:13" x14ac:dyDescent="0.2">
      <c r="A18" s="17">
        <v>12</v>
      </c>
      <c r="B18" s="270">
        <f>IFERROR(VLOOKUP(C18,'Dane średnie prod rośl.i zwierz'!$K$3:$P$186,6,0),0)</f>
        <v>0</v>
      </c>
      <c r="C18" s="118"/>
      <c r="D18" s="254" t="str">
        <f>IFERROR(VLOOKUP(C18,'Dane średnie prod rośl.i zwierz'!$C$591:$D$702,2,0),"")</f>
        <v/>
      </c>
      <c r="E18" s="14"/>
      <c r="F18" s="169"/>
      <c r="G18" s="169"/>
      <c r="H18" s="232">
        <f t="shared" si="1"/>
        <v>0</v>
      </c>
      <c r="I18" s="255"/>
      <c r="J18" s="16">
        <f t="shared" si="0"/>
        <v>0</v>
      </c>
      <c r="K18" s="16">
        <f t="shared" si="2"/>
        <v>0</v>
      </c>
      <c r="L18" s="15"/>
      <c r="M18" s="15"/>
    </row>
    <row r="19" spans="1:13" x14ac:dyDescent="0.2">
      <c r="A19" s="17">
        <v>13</v>
      </c>
      <c r="B19" s="270">
        <f>IFERROR(VLOOKUP(C19,'Dane średnie prod rośl.i zwierz'!$K$3:$P$186,6,0),0)</f>
        <v>0</v>
      </c>
      <c r="C19" s="118"/>
      <c r="D19" s="254" t="str">
        <f>IFERROR(VLOOKUP(C19,'Dane średnie prod rośl.i zwierz'!$C$591:$D$702,2,0),"")</f>
        <v/>
      </c>
      <c r="E19" s="14"/>
      <c r="F19" s="169"/>
      <c r="G19" s="169"/>
      <c r="H19" s="232">
        <f t="shared" si="1"/>
        <v>0</v>
      </c>
      <c r="I19" s="255"/>
      <c r="J19" s="16">
        <f t="shared" si="0"/>
        <v>0</v>
      </c>
      <c r="K19" s="16">
        <f t="shared" si="2"/>
        <v>0</v>
      </c>
      <c r="L19" s="15"/>
      <c r="M19" s="15"/>
    </row>
    <row r="20" spans="1:13" x14ac:dyDescent="0.2">
      <c r="A20" s="17">
        <v>14</v>
      </c>
      <c r="B20" s="270">
        <f>IFERROR(VLOOKUP(C20,'Dane średnie prod rośl.i zwierz'!$K$3:$P$186,6,0),0)</f>
        <v>0</v>
      </c>
      <c r="C20" s="118"/>
      <c r="D20" s="254" t="str">
        <f>IFERROR(VLOOKUP(C20,'Dane średnie prod rośl.i zwierz'!$C$591:$D$702,2,0),"")</f>
        <v/>
      </c>
      <c r="E20" s="14"/>
      <c r="F20" s="169"/>
      <c r="G20" s="169"/>
      <c r="H20" s="232">
        <f t="shared" si="1"/>
        <v>0</v>
      </c>
      <c r="I20" s="255"/>
      <c r="J20" s="16">
        <f t="shared" si="0"/>
        <v>0</v>
      </c>
      <c r="K20" s="16">
        <f t="shared" si="2"/>
        <v>0</v>
      </c>
      <c r="L20" s="15"/>
      <c r="M20" s="15"/>
    </row>
    <row r="21" spans="1:13" x14ac:dyDescent="0.2">
      <c r="A21" s="17">
        <v>15</v>
      </c>
      <c r="B21" s="270">
        <f>IFERROR(VLOOKUP(C21,'Dane średnie prod rośl.i zwierz'!$K$3:$P$186,6,0),0)</f>
        <v>0</v>
      </c>
      <c r="C21" s="118"/>
      <c r="D21" s="254" t="str">
        <f>IFERROR(VLOOKUP(C21,'Dane średnie prod rośl.i zwierz'!$C$591:$D$702,2,0),"")</f>
        <v/>
      </c>
      <c r="E21" s="14"/>
      <c r="F21" s="169"/>
      <c r="G21" s="169"/>
      <c r="H21" s="232">
        <f t="shared" si="1"/>
        <v>0</v>
      </c>
      <c r="I21" s="255"/>
      <c r="J21" s="16">
        <f t="shared" si="0"/>
        <v>0</v>
      </c>
      <c r="K21" s="16">
        <f t="shared" si="2"/>
        <v>0</v>
      </c>
      <c r="L21" s="15"/>
      <c r="M21" s="15"/>
    </row>
    <row r="22" spans="1:13" x14ac:dyDescent="0.2">
      <c r="A22" s="17">
        <v>16</v>
      </c>
      <c r="B22" s="270">
        <f>IFERROR(VLOOKUP(C22,'Dane średnie prod rośl.i zwierz'!$K$3:$P$186,6,0),0)</f>
        <v>0</v>
      </c>
      <c r="C22" s="118"/>
      <c r="D22" s="254" t="str">
        <f>IFERROR(VLOOKUP(C22,'Dane średnie prod rośl.i zwierz'!$C$591:$D$702,2,0),"")</f>
        <v/>
      </c>
      <c r="E22" s="14"/>
      <c r="F22" s="169"/>
      <c r="G22" s="169"/>
      <c r="H22" s="232">
        <f t="shared" si="1"/>
        <v>0</v>
      </c>
      <c r="I22" s="255"/>
      <c r="J22" s="16">
        <f t="shared" si="0"/>
        <v>0</v>
      </c>
      <c r="K22" s="16">
        <f t="shared" si="2"/>
        <v>0</v>
      </c>
      <c r="L22" s="15"/>
      <c r="M22" s="15"/>
    </row>
    <row r="23" spans="1:13" x14ac:dyDescent="0.2">
      <c r="A23" s="17">
        <v>17</v>
      </c>
      <c r="B23" s="270">
        <f>IFERROR(VLOOKUP(C23,'Dane średnie prod rośl.i zwierz'!$K$3:$P$186,6,0),0)</f>
        <v>0</v>
      </c>
      <c r="C23" s="118"/>
      <c r="D23" s="254" t="str">
        <f>IFERROR(VLOOKUP(C23,'Dane średnie prod rośl.i zwierz'!$C$591:$D$702,2,0),"")</f>
        <v/>
      </c>
      <c r="E23" s="14"/>
      <c r="F23" s="169"/>
      <c r="G23" s="169"/>
      <c r="H23" s="232">
        <f t="shared" si="1"/>
        <v>0</v>
      </c>
      <c r="I23" s="255"/>
      <c r="J23" s="16">
        <f t="shared" si="0"/>
        <v>0</v>
      </c>
      <c r="K23" s="16">
        <f t="shared" si="2"/>
        <v>0</v>
      </c>
      <c r="L23" s="15"/>
      <c r="M23" s="15"/>
    </row>
    <row r="24" spans="1:13" x14ac:dyDescent="0.2">
      <c r="A24" s="17">
        <v>18</v>
      </c>
      <c r="B24" s="270">
        <f>IFERROR(VLOOKUP(C24,'Dane średnie prod rośl.i zwierz'!$K$3:$P$186,6,0),0)</f>
        <v>0</v>
      </c>
      <c r="C24" s="118"/>
      <c r="D24" s="254" t="str">
        <f>IFERROR(VLOOKUP(C24,'Dane średnie prod rośl.i zwierz'!$C$591:$D$702,2,0),"")</f>
        <v/>
      </c>
      <c r="E24" s="14"/>
      <c r="F24" s="169"/>
      <c r="G24" s="169"/>
      <c r="H24" s="232">
        <f t="shared" si="1"/>
        <v>0</v>
      </c>
      <c r="I24" s="255"/>
      <c r="J24" s="16">
        <f t="shared" si="0"/>
        <v>0</v>
      </c>
      <c r="K24" s="16">
        <f t="shared" si="2"/>
        <v>0</v>
      </c>
      <c r="L24" s="15"/>
      <c r="M24" s="15"/>
    </row>
    <row r="25" spans="1:13" x14ac:dyDescent="0.2">
      <c r="A25" s="17">
        <v>19</v>
      </c>
      <c r="B25" s="270">
        <f>IFERROR(VLOOKUP(C25,'Dane średnie prod rośl.i zwierz'!$K$3:$P$186,6,0),0)</f>
        <v>0</v>
      </c>
      <c r="C25" s="118"/>
      <c r="D25" s="254" t="str">
        <f>IFERROR(VLOOKUP(C25,'Dane średnie prod rośl.i zwierz'!$C$591:$D$702,2,0),"")</f>
        <v/>
      </c>
      <c r="E25" s="14"/>
      <c r="F25" s="169"/>
      <c r="G25" s="169"/>
      <c r="H25" s="232">
        <f t="shared" si="1"/>
        <v>0</v>
      </c>
      <c r="I25" s="255"/>
      <c r="J25" s="16">
        <f t="shared" si="0"/>
        <v>0</v>
      </c>
      <c r="K25" s="16">
        <f t="shared" si="2"/>
        <v>0</v>
      </c>
      <c r="L25" s="15"/>
      <c r="M25" s="15"/>
    </row>
    <row r="26" spans="1:13" x14ac:dyDescent="0.2">
      <c r="A26" s="17">
        <v>20</v>
      </c>
      <c r="B26" s="270">
        <f>IFERROR(VLOOKUP(C26,'Dane średnie prod rośl.i zwierz'!$K$3:$P$186,6,0),0)</f>
        <v>0</v>
      </c>
      <c r="C26" s="118"/>
      <c r="D26" s="254" t="str">
        <f>IFERROR(VLOOKUP(C26,'Dane średnie prod rośl.i zwierz'!$C$591:$D$702,2,0),"")</f>
        <v/>
      </c>
      <c r="E26" s="14"/>
      <c r="F26" s="169"/>
      <c r="G26" s="169"/>
      <c r="H26" s="232">
        <f t="shared" si="1"/>
        <v>0</v>
      </c>
      <c r="I26" s="255"/>
      <c r="J26" s="16">
        <f t="shared" si="0"/>
        <v>0</v>
      </c>
      <c r="K26" s="16">
        <f t="shared" si="2"/>
        <v>0</v>
      </c>
      <c r="L26" s="15"/>
      <c r="M26" s="15"/>
    </row>
    <row r="27" spans="1:13" x14ac:dyDescent="0.2">
      <c r="A27" s="17">
        <v>21</v>
      </c>
      <c r="B27" s="270">
        <f>IFERROR(VLOOKUP(C27,'Dane średnie prod rośl.i zwierz'!$K$3:$P$186,6,0),0)</f>
        <v>0</v>
      </c>
      <c r="C27" s="118"/>
      <c r="D27" s="254" t="str">
        <f>IFERROR(VLOOKUP(C27,'Dane średnie prod rośl.i zwierz'!$C$591:$D$702,2,0),"")</f>
        <v/>
      </c>
      <c r="E27" s="14"/>
      <c r="F27" s="169"/>
      <c r="G27" s="169"/>
      <c r="H27" s="232">
        <f t="shared" si="1"/>
        <v>0</v>
      </c>
      <c r="I27" s="255"/>
      <c r="J27" s="16">
        <f t="shared" si="0"/>
        <v>0</v>
      </c>
      <c r="K27" s="16">
        <f t="shared" si="2"/>
        <v>0</v>
      </c>
      <c r="L27" s="15"/>
      <c r="M27" s="15"/>
    </row>
    <row r="28" spans="1:13" x14ac:dyDescent="0.2">
      <c r="A28" s="17">
        <v>22</v>
      </c>
      <c r="B28" s="270">
        <f>IFERROR(VLOOKUP(C28,'Dane średnie prod rośl.i zwierz'!$K$3:$P$186,6,0),0)</f>
        <v>0</v>
      </c>
      <c r="C28" s="118"/>
      <c r="D28" s="254" t="str">
        <f>IFERROR(VLOOKUP(C28,'Dane średnie prod rośl.i zwierz'!$C$591:$D$702,2,0),"")</f>
        <v/>
      </c>
      <c r="E28" s="14"/>
      <c r="F28" s="169"/>
      <c r="G28" s="169"/>
      <c r="H28" s="233">
        <f t="shared" si="1"/>
        <v>0</v>
      </c>
      <c r="I28" s="255"/>
      <c r="J28" s="16">
        <f t="shared" si="0"/>
        <v>0</v>
      </c>
      <c r="K28" s="16">
        <f t="shared" si="2"/>
        <v>0</v>
      </c>
      <c r="L28" s="15"/>
      <c r="M28" s="15"/>
    </row>
    <row r="29" spans="1:13" x14ac:dyDescent="0.2">
      <c r="A29" s="13">
        <v>23</v>
      </c>
      <c r="B29" s="270">
        <f>IFERROR(VLOOKUP(C29,'Dane średnie prod rośl.i zwierz'!$K$3:$P$186,6,0),0)</f>
        <v>0</v>
      </c>
      <c r="C29" s="118"/>
      <c r="D29" s="254" t="str">
        <f>IFERROR(VLOOKUP(C29,'Dane średnie prod rośl.i zwierz'!$C$591:$D$702,2,0),"")</f>
        <v/>
      </c>
      <c r="E29" s="14"/>
      <c r="F29" s="169"/>
      <c r="G29" s="169"/>
      <c r="H29" s="233">
        <f t="shared" ref="H29:H30" si="3">E29*F29*G29</f>
        <v>0</v>
      </c>
      <c r="I29" s="255"/>
      <c r="J29" s="217">
        <f t="shared" ref="J29:J30" si="4">I29*F29*G29</f>
        <v>0</v>
      </c>
      <c r="K29" s="217">
        <f t="shared" ref="K29:K30" si="5">H29-J29</f>
        <v>0</v>
      </c>
      <c r="L29" s="15"/>
      <c r="M29" s="15"/>
    </row>
    <row r="30" spans="1:13" ht="12.75" thickBot="1" x14ac:dyDescent="0.25">
      <c r="A30" s="221">
        <v>24</v>
      </c>
      <c r="B30" s="270">
        <f>IFERROR(VLOOKUP(C30,'Dane średnie prod rośl.i zwierz'!$K$3:$P$186,6,0),0)</f>
        <v>0</v>
      </c>
      <c r="C30" s="419"/>
      <c r="D30" s="254" t="str">
        <f>IFERROR(VLOOKUP(C30,'Dane średnie prod rośl.i zwierz'!$C$591:$D$698,2,0),"")</f>
        <v/>
      </c>
      <c r="E30" s="222"/>
      <c r="F30" s="223"/>
      <c r="G30" s="223"/>
      <c r="H30" s="233">
        <f t="shared" si="3"/>
        <v>0</v>
      </c>
      <c r="I30" s="255"/>
      <c r="J30" s="217">
        <f t="shared" si="4"/>
        <v>0</v>
      </c>
      <c r="K30" s="217">
        <f t="shared" si="5"/>
        <v>0</v>
      </c>
      <c r="L30" s="220"/>
      <c r="M30" s="15"/>
    </row>
    <row r="31" spans="1:13" ht="12.75" thickBot="1" x14ac:dyDescent="0.25">
      <c r="A31" s="571" t="s">
        <v>16</v>
      </c>
      <c r="B31" s="592"/>
      <c r="C31" s="592"/>
      <c r="D31" s="249"/>
      <c r="E31" s="29" t="s">
        <v>22</v>
      </c>
      <c r="F31" s="29" t="s">
        <v>22</v>
      </c>
      <c r="G31" s="29" t="s">
        <v>22</v>
      </c>
      <c r="H31" s="18">
        <f>SUM(H7:H30)</f>
        <v>0</v>
      </c>
      <c r="I31" s="29" t="s">
        <v>22</v>
      </c>
      <c r="J31" s="18">
        <f>SUM(J7:J30)</f>
        <v>0</v>
      </c>
      <c r="K31" s="18">
        <f>SUM(K7:K30)</f>
        <v>0</v>
      </c>
      <c r="L31" s="30">
        <f>SUM(L7:L30)</f>
        <v>0</v>
      </c>
      <c r="M31" s="31">
        <f>SUM(M7:M30)</f>
        <v>0</v>
      </c>
    </row>
    <row r="32" spans="1:13" ht="15" customHeight="1" x14ac:dyDescent="0.2">
      <c r="A32" s="590" t="s">
        <v>654</v>
      </c>
      <c r="B32" s="590"/>
      <c r="C32" s="590"/>
      <c r="D32" s="590"/>
      <c r="E32" s="590"/>
      <c r="F32" s="590"/>
      <c r="G32" s="590"/>
      <c r="H32" s="590"/>
      <c r="I32" s="590"/>
      <c r="J32" s="590"/>
      <c r="K32" s="590"/>
      <c r="L32" s="590"/>
      <c r="M32" s="590"/>
    </row>
    <row r="33" spans="1:13" ht="24.75" customHeight="1" x14ac:dyDescent="0.2">
      <c r="C33" s="591" t="s">
        <v>77</v>
      </c>
      <c r="D33" s="591"/>
      <c r="E33" s="591"/>
      <c r="F33" s="37"/>
      <c r="G33" s="37"/>
      <c r="H33" s="37"/>
      <c r="I33" s="37"/>
    </row>
    <row r="34" spans="1:13" ht="18" customHeight="1" x14ac:dyDescent="0.2">
      <c r="A34" s="240" t="s">
        <v>76</v>
      </c>
      <c r="B34" s="263"/>
      <c r="C34" s="464" t="s">
        <v>486</v>
      </c>
      <c r="D34" s="464"/>
      <c r="E34" s="464"/>
      <c r="F34" s="218" t="s">
        <v>543</v>
      </c>
      <c r="G34" s="463" t="s">
        <v>486</v>
      </c>
      <c r="H34" s="463"/>
      <c r="I34" s="463"/>
      <c r="J34" s="463"/>
    </row>
    <row r="35" spans="1:13" ht="18" customHeight="1" x14ac:dyDescent="0.2">
      <c r="A35" s="240" t="s">
        <v>75</v>
      </c>
      <c r="B35" s="263"/>
      <c r="C35" s="464" t="s">
        <v>486</v>
      </c>
      <c r="D35" s="464"/>
      <c r="E35" s="464"/>
      <c r="F35" s="218" t="s">
        <v>544</v>
      </c>
      <c r="G35" s="463" t="s">
        <v>486</v>
      </c>
      <c r="H35" s="463"/>
      <c r="I35" s="463"/>
      <c r="J35" s="463"/>
    </row>
    <row r="36" spans="1:13" ht="18" customHeight="1" x14ac:dyDescent="0.2">
      <c r="A36" s="240" t="s">
        <v>74</v>
      </c>
      <c r="B36" s="263"/>
      <c r="C36" s="464" t="s">
        <v>486</v>
      </c>
      <c r="D36" s="464"/>
      <c r="E36" s="464"/>
      <c r="F36" s="218" t="s">
        <v>545</v>
      </c>
      <c r="G36" s="463" t="s">
        <v>486</v>
      </c>
      <c r="H36" s="463"/>
      <c r="I36" s="463"/>
      <c r="J36" s="463"/>
    </row>
    <row r="37" spans="1:13" ht="18" customHeight="1" x14ac:dyDescent="0.2">
      <c r="A37" s="240" t="s">
        <v>73</v>
      </c>
      <c r="B37" s="263"/>
      <c r="C37" s="464" t="s">
        <v>486</v>
      </c>
      <c r="D37" s="464"/>
      <c r="E37" s="464"/>
      <c r="F37" s="218" t="s">
        <v>546</v>
      </c>
      <c r="G37" s="463" t="s">
        <v>486</v>
      </c>
      <c r="H37" s="463"/>
      <c r="I37" s="463"/>
      <c r="J37" s="463"/>
    </row>
    <row r="38" spans="1:13" ht="18" customHeight="1" x14ac:dyDescent="0.2">
      <c r="A38" s="240" t="s">
        <v>69</v>
      </c>
      <c r="B38" s="263"/>
      <c r="C38" s="464" t="s">
        <v>486</v>
      </c>
      <c r="D38" s="464"/>
      <c r="E38" s="464"/>
      <c r="F38" s="218" t="s">
        <v>547</v>
      </c>
      <c r="G38" s="463" t="s">
        <v>486</v>
      </c>
      <c r="H38" s="463"/>
      <c r="I38" s="463"/>
      <c r="J38" s="463"/>
    </row>
    <row r="39" spans="1:13" ht="17.25" customHeight="1" x14ac:dyDescent="0.2">
      <c r="F39" s="46"/>
      <c r="G39" s="46"/>
      <c r="H39" s="46"/>
      <c r="I39" s="46"/>
      <c r="J39" s="46"/>
      <c r="K39" s="551" t="s">
        <v>468</v>
      </c>
      <c r="L39" s="551"/>
      <c r="M39" s="551"/>
    </row>
    <row r="40" spans="1:13" ht="17.25" customHeight="1" x14ac:dyDescent="0.25">
      <c r="I40" s="61"/>
      <c r="J40" s="104"/>
      <c r="K40" s="105"/>
      <c r="L40" s="540" t="s">
        <v>522</v>
      </c>
      <c r="M40" s="540"/>
    </row>
  </sheetData>
  <sheetProtection algorithmName="SHA-512" hashValue="mrxS6vXKK1MW+jlVAmmysbrxlOqXS+G+nMmSQpFB1rsA4QmoJ5/SBrt+Nl8LLemjc8W6TzjlWYxBp3Hfcjd5zQ==" saltValue="jiPucG+aVMMRAfgd8nvx3Q==" spinCount="100000" sheet="1" objects="1" scenarios="1"/>
  <mergeCells count="26">
    <mergeCell ref="A32:M32"/>
    <mergeCell ref="C33:E33"/>
    <mergeCell ref="K39:M39"/>
    <mergeCell ref="A31:C31"/>
    <mergeCell ref="A4:A5"/>
    <mergeCell ref="L40:M40"/>
    <mergeCell ref="C34:E34"/>
    <mergeCell ref="C36:E36"/>
    <mergeCell ref="C37:E37"/>
    <mergeCell ref="C38:E38"/>
    <mergeCell ref="C35:E35"/>
    <mergeCell ref="G34:J34"/>
    <mergeCell ref="G35:J35"/>
    <mergeCell ref="G36:J36"/>
    <mergeCell ref="G37:J37"/>
    <mergeCell ref="G38:J38"/>
    <mergeCell ref="A1:H1"/>
    <mergeCell ref="L4:L5"/>
    <mergeCell ref="E4:H4"/>
    <mergeCell ref="M4:M5"/>
    <mergeCell ref="A2:C2"/>
    <mergeCell ref="E2:J2"/>
    <mergeCell ref="C4:D5"/>
    <mergeCell ref="J1:L1"/>
    <mergeCell ref="I4:J4"/>
    <mergeCell ref="K4:K5"/>
  </mergeCells>
  <dataValidations count="2">
    <dataValidation type="whole" operator="lessThanOrEqual" allowBlank="1" showInputMessage="1" showErrorMessage="1" errorTitle="Błąd" error="Liczba zwierząt w kol. 7 nie może być większa od liczby zwierząt w kol. 3" sqref="I7:I30" xr:uid="{00000000-0002-0000-0400-000000000000}">
      <formula1>E7</formula1>
    </dataValidation>
    <dataValidation type="whole" allowBlank="1" showInputMessage="1" showErrorMessage="1" errorTitle="Błąd" error="Kwota kosztów poniesionych w związku z wystąpieniem szkód wyższa niż wartość średniej rocznej produkcji." sqref="M7:M30" xr:uid="{00000000-0002-0000-0400-000001000000}">
      <formula1>0</formula1>
      <formula2>H7</formula2>
    </dataValidation>
  </dataValidations>
  <pageMargins left="0.25" right="0.25" top="0.75" bottom="0.75" header="0.3" footer="0.3"/>
  <pageSetup paperSize="9" scale="7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2000000}">
          <x14:formula1>
            <xm:f>'Dane średnie prod rośl.i zwierz'!$K$159:$K$186</xm:f>
          </x14:formula1>
          <xm:sqref>C7:C29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29"/>
  <sheetViews>
    <sheetView view="pageLayout" zoomScaleNormal="100" zoomScaleSheetLayoutView="90" workbookViewId="0">
      <selection sqref="A1:G1"/>
    </sheetView>
  </sheetViews>
  <sheetFormatPr defaultColWidth="9.140625" defaultRowHeight="15" x14ac:dyDescent="0.25"/>
  <cols>
    <col min="1" max="1" width="3.85546875" style="61" customWidth="1"/>
    <col min="2" max="2" width="16.28515625" style="61" bestFit="1" customWidth="1"/>
    <col min="3" max="4" width="9.7109375" style="61" customWidth="1"/>
    <col min="5" max="5" width="8.42578125" style="61" bestFit="1" customWidth="1"/>
    <col min="6" max="6" width="9.140625" style="61" customWidth="1"/>
    <col min="7" max="7" width="8" style="61" customWidth="1"/>
    <col min="8" max="8" width="11.7109375" style="61" customWidth="1"/>
    <col min="9" max="9" width="13.140625" style="61" customWidth="1"/>
    <col min="10" max="10" width="11.42578125" style="61" customWidth="1"/>
    <col min="11" max="11" width="10.140625" style="61" customWidth="1"/>
    <col min="12" max="12" width="9.42578125" style="61" customWidth="1"/>
    <col min="13" max="13" width="10.42578125" style="61" customWidth="1"/>
    <col min="14" max="14" width="9.85546875" style="61" customWidth="1"/>
    <col min="15" max="16384" width="9.140625" style="61"/>
  </cols>
  <sheetData>
    <row r="1" spans="1:14" ht="15" customHeight="1" x14ac:dyDescent="0.25">
      <c r="A1" s="553" t="s">
        <v>476</v>
      </c>
      <c r="B1" s="553"/>
      <c r="C1" s="553"/>
      <c r="D1" s="553"/>
      <c r="E1" s="553"/>
      <c r="F1" s="553"/>
      <c r="G1" s="553"/>
      <c r="H1" s="5"/>
      <c r="J1" s="28"/>
      <c r="K1" s="595" t="s">
        <v>51</v>
      </c>
      <c r="L1" s="595"/>
      <c r="M1" s="27" t="str">
        <f>Protokół!V1</f>
        <v>A</v>
      </c>
    </row>
    <row r="2" spans="1:14" ht="14.25" customHeight="1" x14ac:dyDescent="0.25">
      <c r="A2" s="596" t="s">
        <v>49</v>
      </c>
      <c r="B2" s="596"/>
      <c r="C2" s="596"/>
      <c r="D2" s="557" t="str">
        <f>Protokół!G8</f>
        <v>………………………………………
………………………...……………</v>
      </c>
      <c r="E2" s="557"/>
      <c r="F2" s="557"/>
      <c r="G2" s="557"/>
      <c r="H2" s="557"/>
      <c r="I2" s="557"/>
      <c r="J2" s="20"/>
      <c r="K2" s="20"/>
    </row>
    <row r="3" spans="1:14" ht="9.75" customHeight="1" thickBot="1" x14ac:dyDescent="0.3"/>
    <row r="4" spans="1:14" ht="54" customHeight="1" x14ac:dyDescent="0.25">
      <c r="A4" s="601" t="s">
        <v>23</v>
      </c>
      <c r="B4" s="597" t="s">
        <v>78</v>
      </c>
      <c r="C4" s="597" t="s">
        <v>79</v>
      </c>
      <c r="D4" s="597" t="s">
        <v>80</v>
      </c>
      <c r="E4" s="597" t="s">
        <v>81</v>
      </c>
      <c r="F4" s="597" t="s">
        <v>477</v>
      </c>
      <c r="G4" s="597" t="s">
        <v>478</v>
      </c>
      <c r="H4" s="597" t="s">
        <v>479</v>
      </c>
      <c r="I4" s="597" t="s">
        <v>532</v>
      </c>
      <c r="J4" s="597"/>
      <c r="K4" s="597" t="s">
        <v>482</v>
      </c>
      <c r="L4" s="597" t="s">
        <v>82</v>
      </c>
      <c r="M4" s="597" t="s">
        <v>20</v>
      </c>
      <c r="N4" s="603" t="s">
        <v>25</v>
      </c>
    </row>
    <row r="5" spans="1:14" ht="27" x14ac:dyDescent="0.25">
      <c r="A5" s="602"/>
      <c r="B5" s="598"/>
      <c r="C5" s="598"/>
      <c r="D5" s="598"/>
      <c r="E5" s="598"/>
      <c r="F5" s="598"/>
      <c r="G5" s="598"/>
      <c r="H5" s="598"/>
      <c r="I5" s="250" t="s">
        <v>481</v>
      </c>
      <c r="J5" s="250" t="s">
        <v>480</v>
      </c>
      <c r="K5" s="598"/>
      <c r="L5" s="598"/>
      <c r="M5" s="598"/>
      <c r="N5" s="604"/>
    </row>
    <row r="6" spans="1:14" x14ac:dyDescent="0.25">
      <c r="A6" s="97">
        <v>1</v>
      </c>
      <c r="B6" s="238">
        <v>2</v>
      </c>
      <c r="C6" s="238">
        <v>3</v>
      </c>
      <c r="D6" s="238">
        <v>4</v>
      </c>
      <c r="E6" s="238">
        <v>5</v>
      </c>
      <c r="F6" s="238">
        <v>6</v>
      </c>
      <c r="G6" s="238">
        <v>7</v>
      </c>
      <c r="H6" s="238" t="s">
        <v>83</v>
      </c>
      <c r="I6" s="238">
        <v>9</v>
      </c>
      <c r="J6" s="238" t="s">
        <v>84</v>
      </c>
      <c r="K6" s="238" t="s">
        <v>85</v>
      </c>
      <c r="L6" s="238" t="s">
        <v>86</v>
      </c>
      <c r="M6" s="238">
        <v>13</v>
      </c>
      <c r="N6" s="237">
        <v>14</v>
      </c>
    </row>
    <row r="7" spans="1:14" x14ac:dyDescent="0.25">
      <c r="A7" s="98">
        <v>1</v>
      </c>
      <c r="B7" s="88"/>
      <c r="C7" s="94"/>
      <c r="D7" s="95"/>
      <c r="E7" s="93"/>
      <c r="F7" s="66"/>
      <c r="G7" s="96"/>
      <c r="H7" s="26">
        <f>F7*G7</f>
        <v>0</v>
      </c>
      <c r="I7" s="103"/>
      <c r="J7" s="26">
        <f>G7*I7</f>
        <v>0</v>
      </c>
      <c r="K7" s="26">
        <f>H7-J7</f>
        <v>0</v>
      </c>
      <c r="L7" s="26">
        <f>IFERROR((K7/H7)*100,0)</f>
        <v>0</v>
      </c>
      <c r="M7" s="15"/>
      <c r="N7" s="99"/>
    </row>
    <row r="8" spans="1:14" x14ac:dyDescent="0.25">
      <c r="A8" s="98">
        <v>2</v>
      </c>
      <c r="B8" s="88"/>
      <c r="C8" s="91"/>
      <c r="D8" s="92"/>
      <c r="E8" s="93"/>
      <c r="F8" s="66"/>
      <c r="G8" s="25"/>
      <c r="H8" s="26">
        <f>F8*G8</f>
        <v>0</v>
      </c>
      <c r="I8" s="103"/>
      <c r="J8" s="26">
        <f>G8*I8</f>
        <v>0</v>
      </c>
      <c r="K8" s="26">
        <f>H8-J8</f>
        <v>0</v>
      </c>
      <c r="L8" s="26">
        <f t="shared" ref="L8:L20" si="0">IFERROR((K8/H8)*100,0)</f>
        <v>0</v>
      </c>
      <c r="M8" s="15"/>
      <c r="N8" s="99"/>
    </row>
    <row r="9" spans="1:14" x14ac:dyDescent="0.25">
      <c r="A9" s="98">
        <v>3</v>
      </c>
      <c r="B9" s="89"/>
      <c r="C9" s="91"/>
      <c r="D9" s="92"/>
      <c r="E9" s="93"/>
      <c r="F9" s="66"/>
      <c r="G9" s="25"/>
      <c r="H9" s="26">
        <f>F9*G9</f>
        <v>0</v>
      </c>
      <c r="I9" s="103"/>
      <c r="J9" s="26">
        <f>G9*I9</f>
        <v>0</v>
      </c>
      <c r="K9" s="26">
        <f>H9-J9</f>
        <v>0</v>
      </c>
      <c r="L9" s="26">
        <f t="shared" si="0"/>
        <v>0</v>
      </c>
      <c r="M9" s="15"/>
      <c r="N9" s="99"/>
    </row>
    <row r="10" spans="1:14" x14ac:dyDescent="0.25">
      <c r="A10" s="98">
        <v>4</v>
      </c>
      <c r="B10" s="90"/>
      <c r="C10" s="91"/>
      <c r="D10" s="92"/>
      <c r="E10" s="93"/>
      <c r="F10" s="66"/>
      <c r="G10" s="25"/>
      <c r="H10" s="26">
        <f>F10*G10</f>
        <v>0</v>
      </c>
      <c r="I10" s="103"/>
      <c r="J10" s="26">
        <f>G10*I10</f>
        <v>0</v>
      </c>
      <c r="K10" s="26">
        <f>H10-J10</f>
        <v>0</v>
      </c>
      <c r="L10" s="26">
        <f t="shared" si="0"/>
        <v>0</v>
      </c>
      <c r="M10" s="15"/>
      <c r="N10" s="99"/>
    </row>
    <row r="11" spans="1:14" x14ac:dyDescent="0.25">
      <c r="A11" s="98">
        <v>5</v>
      </c>
      <c r="B11" s="88"/>
      <c r="C11" s="91"/>
      <c r="D11" s="92"/>
      <c r="E11" s="93"/>
      <c r="F11" s="66"/>
      <c r="G11" s="25"/>
      <c r="H11" s="26">
        <f>F11*G11</f>
        <v>0</v>
      </c>
      <c r="I11" s="103"/>
      <c r="J11" s="26">
        <f>G11*I11</f>
        <v>0</v>
      </c>
      <c r="K11" s="26">
        <f>H11-J11</f>
        <v>0</v>
      </c>
      <c r="L11" s="26">
        <f t="shared" si="0"/>
        <v>0</v>
      </c>
      <c r="M11" s="15"/>
      <c r="N11" s="99"/>
    </row>
    <row r="12" spans="1:14" x14ac:dyDescent="0.25">
      <c r="A12" s="98">
        <v>6</v>
      </c>
      <c r="B12" s="88"/>
      <c r="C12" s="91"/>
      <c r="D12" s="92"/>
      <c r="E12" s="93"/>
      <c r="F12" s="66"/>
      <c r="G12" s="25"/>
      <c r="H12" s="26">
        <f t="shared" ref="H12:H18" si="1">F12*G12</f>
        <v>0</v>
      </c>
      <c r="I12" s="103"/>
      <c r="J12" s="26">
        <f t="shared" ref="J12:J18" si="2">G12*I12</f>
        <v>0</v>
      </c>
      <c r="K12" s="26">
        <f t="shared" ref="K12:K19" si="3">H12-J12</f>
        <v>0</v>
      </c>
      <c r="L12" s="26">
        <f t="shared" si="0"/>
        <v>0</v>
      </c>
      <c r="M12" s="15"/>
      <c r="N12" s="99"/>
    </row>
    <row r="13" spans="1:14" x14ac:dyDescent="0.25">
      <c r="A13" s="98">
        <v>7</v>
      </c>
      <c r="B13" s="88"/>
      <c r="C13" s="91"/>
      <c r="D13" s="92"/>
      <c r="E13" s="93"/>
      <c r="F13" s="66"/>
      <c r="G13" s="25"/>
      <c r="H13" s="26">
        <f t="shared" si="1"/>
        <v>0</v>
      </c>
      <c r="I13" s="103"/>
      <c r="J13" s="26">
        <f t="shared" si="2"/>
        <v>0</v>
      </c>
      <c r="K13" s="26">
        <f t="shared" si="3"/>
        <v>0</v>
      </c>
      <c r="L13" s="26">
        <f t="shared" si="0"/>
        <v>0</v>
      </c>
      <c r="M13" s="15"/>
      <c r="N13" s="99"/>
    </row>
    <row r="14" spans="1:14" x14ac:dyDescent="0.25">
      <c r="A14" s="98">
        <v>8</v>
      </c>
      <c r="B14" s="88"/>
      <c r="C14" s="91"/>
      <c r="D14" s="92"/>
      <c r="E14" s="93"/>
      <c r="F14" s="66"/>
      <c r="G14" s="25"/>
      <c r="H14" s="26">
        <f t="shared" si="1"/>
        <v>0</v>
      </c>
      <c r="I14" s="103"/>
      <c r="J14" s="26">
        <f t="shared" si="2"/>
        <v>0</v>
      </c>
      <c r="K14" s="26">
        <f t="shared" si="3"/>
        <v>0</v>
      </c>
      <c r="L14" s="26">
        <f t="shared" si="0"/>
        <v>0</v>
      </c>
      <c r="M14" s="15"/>
      <c r="N14" s="99"/>
    </row>
    <row r="15" spans="1:14" x14ac:dyDescent="0.25">
      <c r="A15" s="98">
        <v>9</v>
      </c>
      <c r="B15" s="88"/>
      <c r="C15" s="91"/>
      <c r="D15" s="92"/>
      <c r="E15" s="93"/>
      <c r="F15" s="66"/>
      <c r="G15" s="25"/>
      <c r="H15" s="26">
        <f t="shared" si="1"/>
        <v>0</v>
      </c>
      <c r="I15" s="103"/>
      <c r="J15" s="26">
        <f t="shared" si="2"/>
        <v>0</v>
      </c>
      <c r="K15" s="26">
        <f t="shared" si="3"/>
        <v>0</v>
      </c>
      <c r="L15" s="26">
        <f t="shared" si="0"/>
        <v>0</v>
      </c>
      <c r="M15" s="15"/>
      <c r="N15" s="99"/>
    </row>
    <row r="16" spans="1:14" x14ac:dyDescent="0.25">
      <c r="A16" s="98">
        <v>10</v>
      </c>
      <c r="B16" s="88"/>
      <c r="C16" s="91"/>
      <c r="D16" s="92"/>
      <c r="E16" s="93"/>
      <c r="F16" s="66"/>
      <c r="G16" s="25"/>
      <c r="H16" s="26">
        <f t="shared" si="1"/>
        <v>0</v>
      </c>
      <c r="I16" s="103"/>
      <c r="J16" s="26">
        <f t="shared" si="2"/>
        <v>0</v>
      </c>
      <c r="K16" s="26">
        <f t="shared" si="3"/>
        <v>0</v>
      </c>
      <c r="L16" s="26">
        <f t="shared" si="0"/>
        <v>0</v>
      </c>
      <c r="M16" s="15"/>
      <c r="N16" s="99"/>
    </row>
    <row r="17" spans="1:14" x14ac:dyDescent="0.25">
      <c r="A17" s="98">
        <v>11</v>
      </c>
      <c r="B17" s="88"/>
      <c r="C17" s="91"/>
      <c r="D17" s="92"/>
      <c r="E17" s="93"/>
      <c r="F17" s="66"/>
      <c r="G17" s="25"/>
      <c r="H17" s="26">
        <f t="shared" si="1"/>
        <v>0</v>
      </c>
      <c r="I17" s="103"/>
      <c r="J17" s="26">
        <f t="shared" si="2"/>
        <v>0</v>
      </c>
      <c r="K17" s="26">
        <f t="shared" si="3"/>
        <v>0</v>
      </c>
      <c r="L17" s="26">
        <f t="shared" si="0"/>
        <v>0</v>
      </c>
      <c r="M17" s="15"/>
      <c r="N17" s="99"/>
    </row>
    <row r="18" spans="1:14" x14ac:dyDescent="0.25">
      <c r="A18" s="98">
        <v>12</v>
      </c>
      <c r="B18" s="88"/>
      <c r="C18" s="91"/>
      <c r="D18" s="92"/>
      <c r="E18" s="93"/>
      <c r="F18" s="66"/>
      <c r="G18" s="25"/>
      <c r="H18" s="26">
        <f t="shared" si="1"/>
        <v>0</v>
      </c>
      <c r="I18" s="103"/>
      <c r="J18" s="26">
        <f t="shared" si="2"/>
        <v>0</v>
      </c>
      <c r="K18" s="26">
        <f t="shared" si="3"/>
        <v>0</v>
      </c>
      <c r="L18" s="26">
        <f t="shared" si="0"/>
        <v>0</v>
      </c>
      <c r="M18" s="15"/>
      <c r="N18" s="99"/>
    </row>
    <row r="19" spans="1:14" x14ac:dyDescent="0.25">
      <c r="A19" s="98">
        <v>13</v>
      </c>
      <c r="B19" s="88"/>
      <c r="C19" s="91"/>
      <c r="D19" s="92"/>
      <c r="E19" s="93"/>
      <c r="F19" s="66"/>
      <c r="G19" s="25"/>
      <c r="H19" s="26">
        <f>F19*G19</f>
        <v>0</v>
      </c>
      <c r="I19" s="103"/>
      <c r="J19" s="26">
        <f>G19*I19</f>
        <v>0</v>
      </c>
      <c r="K19" s="26">
        <f t="shared" si="3"/>
        <v>0</v>
      </c>
      <c r="L19" s="26">
        <f t="shared" si="0"/>
        <v>0</v>
      </c>
      <c r="M19" s="15"/>
      <c r="N19" s="99"/>
    </row>
    <row r="20" spans="1:14" ht="15.75" customHeight="1" thickBot="1" x14ac:dyDescent="0.3">
      <c r="A20" s="599" t="s">
        <v>16</v>
      </c>
      <c r="B20" s="600"/>
      <c r="C20" s="24" t="s">
        <v>22</v>
      </c>
      <c r="D20" s="102">
        <f>SUM(D7:D19)</f>
        <v>0</v>
      </c>
      <c r="E20" s="24" t="s">
        <v>22</v>
      </c>
      <c r="F20" s="24" t="s">
        <v>22</v>
      </c>
      <c r="G20" s="24" t="s">
        <v>22</v>
      </c>
      <c r="H20" s="102">
        <f>SUM(H7:H19)</f>
        <v>0</v>
      </c>
      <c r="I20" s="24" t="s">
        <v>22</v>
      </c>
      <c r="J20" s="24" t="s">
        <v>22</v>
      </c>
      <c r="K20" s="102">
        <f>SUM(K7:K19)</f>
        <v>0</v>
      </c>
      <c r="L20" s="200">
        <f t="shared" si="0"/>
        <v>0</v>
      </c>
      <c r="M20" s="100">
        <f>SUM(M7:M19)</f>
        <v>0</v>
      </c>
      <c r="N20" s="101">
        <f>SUM(N7:N19)</f>
        <v>0</v>
      </c>
    </row>
    <row r="21" spans="1:14" ht="7.15" customHeight="1" x14ac:dyDescent="0.25">
      <c r="A21" s="22"/>
      <c r="B21" s="22"/>
      <c r="C21" s="22"/>
      <c r="D21" s="22"/>
      <c r="E21" s="22"/>
      <c r="F21" s="22"/>
      <c r="G21" s="22"/>
      <c r="H21" s="22"/>
      <c r="I21" s="22"/>
      <c r="J21" s="22"/>
      <c r="M21" s="65"/>
      <c r="N21" s="65"/>
    </row>
    <row r="22" spans="1:14" x14ac:dyDescent="0.25">
      <c r="A22" s="12"/>
      <c r="B22" s="591" t="s">
        <v>77</v>
      </c>
      <c r="C22" s="591"/>
      <c r="D22" s="591"/>
      <c r="E22" s="591"/>
      <c r="F22" s="591"/>
      <c r="G22" s="591"/>
      <c r="M22" s="65"/>
      <c r="N22" s="65"/>
    </row>
    <row r="23" spans="1:14" ht="17.25" customHeight="1" x14ac:dyDescent="0.25">
      <c r="A23" s="240" t="s">
        <v>76</v>
      </c>
      <c r="B23" s="464" t="s">
        <v>87</v>
      </c>
      <c r="C23" s="464"/>
      <c r="D23" s="464"/>
      <c r="E23" s="464"/>
      <c r="F23" s="218" t="s">
        <v>543</v>
      </c>
      <c r="G23" s="463" t="s">
        <v>556</v>
      </c>
      <c r="H23" s="463"/>
      <c r="I23" s="463"/>
      <c r="J23" s="463"/>
      <c r="K23" s="117"/>
      <c r="L23" s="37"/>
      <c r="M23" s="65"/>
      <c r="N23" s="65"/>
    </row>
    <row r="24" spans="1:14" ht="17.25" customHeight="1" x14ac:dyDescent="0.25">
      <c r="A24" s="240" t="s">
        <v>75</v>
      </c>
      <c r="B24" s="464" t="s">
        <v>87</v>
      </c>
      <c r="C24" s="464"/>
      <c r="D24" s="464"/>
      <c r="E24" s="464"/>
      <c r="F24" s="218" t="s">
        <v>544</v>
      </c>
      <c r="G24" s="463" t="s">
        <v>87</v>
      </c>
      <c r="H24" s="463"/>
      <c r="I24" s="463"/>
      <c r="J24" s="463"/>
      <c r="K24" s="117"/>
      <c r="M24" s="65"/>
      <c r="N24" s="65"/>
    </row>
    <row r="25" spans="1:14" ht="17.25" customHeight="1" x14ac:dyDescent="0.25">
      <c r="A25" s="240" t="s">
        <v>74</v>
      </c>
      <c r="B25" s="464" t="s">
        <v>87</v>
      </c>
      <c r="C25" s="464"/>
      <c r="D25" s="464"/>
      <c r="E25" s="464"/>
      <c r="F25" s="218" t="s">
        <v>545</v>
      </c>
      <c r="G25" s="463" t="s">
        <v>87</v>
      </c>
      <c r="H25" s="463"/>
      <c r="I25" s="463"/>
      <c r="J25" s="463"/>
    </row>
    <row r="26" spans="1:14" ht="17.25" customHeight="1" x14ac:dyDescent="0.25">
      <c r="A26" s="240" t="s">
        <v>73</v>
      </c>
      <c r="B26" s="464" t="s">
        <v>87</v>
      </c>
      <c r="C26" s="464"/>
      <c r="D26" s="464"/>
      <c r="E26" s="464"/>
      <c r="F26" s="218" t="s">
        <v>546</v>
      </c>
      <c r="G26" s="463" t="s">
        <v>87</v>
      </c>
      <c r="H26" s="463"/>
      <c r="I26" s="463"/>
      <c r="J26" s="463"/>
    </row>
    <row r="27" spans="1:14" ht="17.25" customHeight="1" x14ac:dyDescent="0.25">
      <c r="A27" s="240" t="s">
        <v>69</v>
      </c>
      <c r="B27" s="464" t="s">
        <v>87</v>
      </c>
      <c r="C27" s="464"/>
      <c r="D27" s="464"/>
      <c r="E27" s="464"/>
      <c r="F27" s="218" t="s">
        <v>547</v>
      </c>
      <c r="G27" s="463" t="s">
        <v>87</v>
      </c>
      <c r="H27" s="463"/>
      <c r="I27" s="463"/>
      <c r="J27" s="463"/>
      <c r="K27" s="117"/>
      <c r="M27" s="65"/>
      <c r="N27" s="65"/>
    </row>
    <row r="28" spans="1:14" ht="14.45" customHeight="1" x14ac:dyDescent="0.25">
      <c r="I28" s="168"/>
      <c r="J28" s="168"/>
      <c r="K28" s="551" t="s">
        <v>468</v>
      </c>
      <c r="L28" s="551"/>
      <c r="M28" s="551"/>
      <c r="N28" s="551"/>
    </row>
    <row r="29" spans="1:14" ht="12" customHeight="1" x14ac:dyDescent="0.25">
      <c r="K29" s="540" t="s">
        <v>522</v>
      </c>
      <c r="L29" s="540"/>
      <c r="M29" s="540"/>
      <c r="N29" s="540"/>
    </row>
  </sheetData>
  <sheetProtection algorithmName="SHA-512" hashValue="mx0DU4ije8jjdwbTsx04qvsVrj6kMPtcM3bM/4VVpwN2l+PwL+weoutuxuVs1ElmpFPaa2uBFtTR5LmaRRU6EQ==" saltValue="pZQRNxDrLuSlRaAEOPe9ww==" spinCount="100000" sheet="1" objects="1" scenarios="1"/>
  <mergeCells count="31">
    <mergeCell ref="N4:N5"/>
    <mergeCell ref="K28:N28"/>
    <mergeCell ref="G4:G5"/>
    <mergeCell ref="H4:H5"/>
    <mergeCell ref="G27:J27"/>
    <mergeCell ref="G23:J23"/>
    <mergeCell ref="M4:M5"/>
    <mergeCell ref="B23:E23"/>
    <mergeCell ref="D2:I2"/>
    <mergeCell ref="K1:L1"/>
    <mergeCell ref="A1:G1"/>
    <mergeCell ref="A2:C2"/>
    <mergeCell ref="B22:G22"/>
    <mergeCell ref="K4:K5"/>
    <mergeCell ref="L4:L5"/>
    <mergeCell ref="A20:B20"/>
    <mergeCell ref="I4:J4"/>
    <mergeCell ref="B4:B5"/>
    <mergeCell ref="A4:A5"/>
    <mergeCell ref="C4:C5"/>
    <mergeCell ref="D4:D5"/>
    <mergeCell ref="E4:E5"/>
    <mergeCell ref="F4:F5"/>
    <mergeCell ref="K29:N29"/>
    <mergeCell ref="B24:E24"/>
    <mergeCell ref="B25:E25"/>
    <mergeCell ref="B26:E26"/>
    <mergeCell ref="B27:E27"/>
    <mergeCell ref="G24:J24"/>
    <mergeCell ref="G25:J25"/>
    <mergeCell ref="G26:J26"/>
  </mergeCells>
  <pageMargins left="0.25" right="5.2083333333333336E-2"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46"/>
  <sheetViews>
    <sheetView view="pageLayout" zoomScale="90" zoomScaleNormal="100" zoomScaleSheetLayoutView="80" zoomScalePageLayoutView="90" workbookViewId="0">
      <selection sqref="A1:D1"/>
    </sheetView>
  </sheetViews>
  <sheetFormatPr defaultColWidth="9.140625" defaultRowHeight="15" x14ac:dyDescent="0.25"/>
  <cols>
    <col min="1" max="1" width="4" style="61" bestFit="1" customWidth="1"/>
    <col min="2" max="2" width="32.42578125" style="61" customWidth="1"/>
    <col min="3" max="3" width="8.7109375" style="61" customWidth="1"/>
    <col min="4" max="4" width="19.85546875" style="61" customWidth="1"/>
    <col min="5" max="5" width="15" style="61" customWidth="1"/>
    <col min="6" max="6" width="10.85546875" style="61" customWidth="1"/>
    <col min="7" max="16384" width="9.140625" style="61"/>
  </cols>
  <sheetData>
    <row r="1" spans="1:10" ht="23.25" customHeight="1" x14ac:dyDescent="0.25">
      <c r="A1" s="608" t="s">
        <v>469</v>
      </c>
      <c r="B1" s="608"/>
      <c r="C1" s="608"/>
      <c r="D1" s="608"/>
      <c r="E1" s="81" t="s">
        <v>51</v>
      </c>
      <c r="F1" s="114" t="str">
        <f>Protokół!V1</f>
        <v>A</v>
      </c>
      <c r="H1" s="23"/>
      <c r="I1" s="60"/>
      <c r="J1" s="23"/>
    </row>
    <row r="2" spans="1:10" s="63" customFormat="1" ht="17.25" customHeight="1" x14ac:dyDescent="0.25">
      <c r="A2" s="62"/>
      <c r="B2" s="251" t="s">
        <v>49</v>
      </c>
      <c r="C2" s="609" t="str">
        <f>Protokół!G8</f>
        <v>………………………………………
………………………...……………</v>
      </c>
      <c r="D2" s="609"/>
      <c r="E2" s="609"/>
      <c r="F2" s="609"/>
    </row>
    <row r="3" spans="1:10" ht="6.75" customHeight="1" thickBot="1" x14ac:dyDescent="0.3">
      <c r="A3" s="64"/>
    </row>
    <row r="4" spans="1:10" s="170" customFormat="1" ht="53.25" customHeight="1" x14ac:dyDescent="0.2">
      <c r="A4" s="84" t="s">
        <v>0</v>
      </c>
      <c r="B4" s="245" t="s">
        <v>470</v>
      </c>
      <c r="C4" s="245" t="s">
        <v>471</v>
      </c>
      <c r="D4" s="245" t="s">
        <v>18</v>
      </c>
      <c r="E4" s="85" t="s">
        <v>472</v>
      </c>
      <c r="F4" s="70" t="s">
        <v>542</v>
      </c>
    </row>
    <row r="5" spans="1:10" s="170" customFormat="1" ht="11.25" x14ac:dyDescent="0.2">
      <c r="A5" s="72">
        <v>1</v>
      </c>
      <c r="B5" s="252">
        <v>2</v>
      </c>
      <c r="C5" s="252">
        <v>3</v>
      </c>
      <c r="D5" s="252">
        <v>4</v>
      </c>
      <c r="E5" s="86">
        <v>5</v>
      </c>
      <c r="F5" s="86">
        <v>6</v>
      </c>
    </row>
    <row r="6" spans="1:10" s="170" customFormat="1" ht="18" customHeight="1" x14ac:dyDescent="0.2">
      <c r="A6" s="76">
        <v>1</v>
      </c>
      <c r="B6" s="171"/>
      <c r="C6" s="82"/>
      <c r="D6" s="83"/>
      <c r="E6" s="172"/>
      <c r="F6" s="173"/>
    </row>
    <row r="7" spans="1:10" s="170" customFormat="1" ht="18" customHeight="1" x14ac:dyDescent="0.2">
      <c r="A7" s="76">
        <v>2</v>
      </c>
      <c r="B7" s="171"/>
      <c r="C7" s="82"/>
      <c r="D7" s="83"/>
      <c r="E7" s="172"/>
      <c r="F7" s="173"/>
    </row>
    <row r="8" spans="1:10" s="170" customFormat="1" ht="18" customHeight="1" x14ac:dyDescent="0.2">
      <c r="A8" s="77">
        <v>3</v>
      </c>
      <c r="B8" s="171"/>
      <c r="C8" s="82"/>
      <c r="D8" s="83"/>
      <c r="E8" s="172"/>
      <c r="F8" s="173"/>
    </row>
    <row r="9" spans="1:10" s="170" customFormat="1" ht="18" customHeight="1" x14ac:dyDescent="0.2">
      <c r="A9" s="77">
        <v>4</v>
      </c>
      <c r="B9" s="171"/>
      <c r="C9" s="82"/>
      <c r="D9" s="83"/>
      <c r="E9" s="172"/>
      <c r="F9" s="173"/>
    </row>
    <row r="10" spans="1:10" s="170" customFormat="1" ht="18" customHeight="1" x14ac:dyDescent="0.2">
      <c r="A10" s="77">
        <v>5</v>
      </c>
      <c r="B10" s="171"/>
      <c r="C10" s="82"/>
      <c r="D10" s="83"/>
      <c r="E10" s="172"/>
      <c r="F10" s="173"/>
    </row>
    <row r="11" spans="1:10" s="170" customFormat="1" ht="18" customHeight="1" x14ac:dyDescent="0.2">
      <c r="A11" s="77">
        <v>6</v>
      </c>
      <c r="B11" s="171"/>
      <c r="C11" s="82"/>
      <c r="D11" s="83"/>
      <c r="E11" s="172"/>
      <c r="F11" s="173"/>
    </row>
    <row r="12" spans="1:10" s="170" customFormat="1" ht="18" customHeight="1" x14ac:dyDescent="0.2">
      <c r="A12" s="77">
        <v>7</v>
      </c>
      <c r="B12" s="171"/>
      <c r="C12" s="82"/>
      <c r="D12" s="83"/>
      <c r="E12" s="172"/>
      <c r="F12" s="173"/>
    </row>
    <row r="13" spans="1:10" s="170" customFormat="1" ht="18" customHeight="1" x14ac:dyDescent="0.2">
      <c r="A13" s="77">
        <v>8</v>
      </c>
      <c r="B13" s="171"/>
      <c r="C13" s="82"/>
      <c r="D13" s="83"/>
      <c r="E13" s="172"/>
      <c r="F13" s="173"/>
    </row>
    <row r="14" spans="1:10" s="170" customFormat="1" ht="18" customHeight="1" x14ac:dyDescent="0.2">
      <c r="A14" s="77">
        <v>9</v>
      </c>
      <c r="B14" s="171"/>
      <c r="C14" s="82"/>
      <c r="D14" s="83"/>
      <c r="E14" s="172"/>
      <c r="F14" s="173"/>
    </row>
    <row r="15" spans="1:10" s="170" customFormat="1" ht="18" customHeight="1" x14ac:dyDescent="0.2">
      <c r="A15" s="77">
        <v>10</v>
      </c>
      <c r="B15" s="171"/>
      <c r="C15" s="82"/>
      <c r="D15" s="83"/>
      <c r="E15" s="172"/>
      <c r="F15" s="173"/>
    </row>
    <row r="16" spans="1:10" s="170" customFormat="1" ht="16.5" customHeight="1" thickBot="1" x14ac:dyDescent="0.25">
      <c r="A16" s="610" t="s">
        <v>17</v>
      </c>
      <c r="B16" s="611"/>
      <c r="C16" s="78" t="s">
        <v>22</v>
      </c>
      <c r="D16" s="79" t="s">
        <v>22</v>
      </c>
      <c r="E16" s="80">
        <f>ROUND(SUM(E6:E15),2)</f>
        <v>0</v>
      </c>
      <c r="F16" s="78" t="s">
        <v>22</v>
      </c>
    </row>
    <row r="17" spans="1:6" s="170" customFormat="1" ht="13.5" customHeight="1" thickBot="1" x14ac:dyDescent="0.25"/>
    <row r="18" spans="1:6" s="170" customFormat="1" ht="22.5" customHeight="1" x14ac:dyDescent="0.2">
      <c r="A18" s="84" t="s">
        <v>0</v>
      </c>
      <c r="B18" s="578" t="s">
        <v>475</v>
      </c>
      <c r="C18" s="578"/>
      <c r="D18" s="578"/>
      <c r="E18" s="85" t="s">
        <v>474</v>
      </c>
      <c r="F18" s="70" t="s">
        <v>542</v>
      </c>
    </row>
    <row r="19" spans="1:6" s="170" customFormat="1" ht="11.25" x14ac:dyDescent="0.2">
      <c r="A19" s="72">
        <v>1</v>
      </c>
      <c r="B19" s="613">
        <v>2</v>
      </c>
      <c r="C19" s="614"/>
      <c r="D19" s="615"/>
      <c r="E19" s="252">
        <v>3</v>
      </c>
      <c r="F19" s="174">
        <v>4</v>
      </c>
    </row>
    <row r="20" spans="1:6" s="170" customFormat="1" ht="17.25" customHeight="1" x14ac:dyDescent="0.2">
      <c r="A20" s="76">
        <v>1</v>
      </c>
      <c r="B20" s="605"/>
      <c r="C20" s="605"/>
      <c r="D20" s="605"/>
      <c r="E20" s="172"/>
      <c r="F20" s="173"/>
    </row>
    <row r="21" spans="1:6" s="170" customFormat="1" ht="17.25" customHeight="1" x14ac:dyDescent="0.2">
      <c r="A21" s="76">
        <v>2</v>
      </c>
      <c r="B21" s="605"/>
      <c r="C21" s="605"/>
      <c r="D21" s="605"/>
      <c r="E21" s="172"/>
      <c r="F21" s="173"/>
    </row>
    <row r="22" spans="1:6" s="170" customFormat="1" ht="17.25" customHeight="1" x14ac:dyDescent="0.2">
      <c r="A22" s="77">
        <v>3</v>
      </c>
      <c r="B22" s="605"/>
      <c r="C22" s="605"/>
      <c r="D22" s="605"/>
      <c r="E22" s="172"/>
      <c r="F22" s="173"/>
    </row>
    <row r="23" spans="1:6" s="170" customFormat="1" ht="17.25" customHeight="1" x14ac:dyDescent="0.2">
      <c r="A23" s="77">
        <v>4</v>
      </c>
      <c r="B23" s="605"/>
      <c r="C23" s="605"/>
      <c r="D23" s="605"/>
      <c r="E23" s="172"/>
      <c r="F23" s="173"/>
    </row>
    <row r="24" spans="1:6" s="170" customFormat="1" ht="17.25" customHeight="1" x14ac:dyDescent="0.2">
      <c r="A24" s="77">
        <v>5</v>
      </c>
      <c r="B24" s="605"/>
      <c r="C24" s="605"/>
      <c r="D24" s="605"/>
      <c r="E24" s="172"/>
      <c r="F24" s="173"/>
    </row>
    <row r="25" spans="1:6" s="170" customFormat="1" ht="16.5" customHeight="1" thickBot="1" x14ac:dyDescent="0.25">
      <c r="A25" s="607" t="s">
        <v>17</v>
      </c>
      <c r="B25" s="607"/>
      <c r="C25" s="607"/>
      <c r="D25" s="607"/>
      <c r="E25" s="80">
        <f>ROUND(SUM(E20:E24),2)</f>
        <v>0</v>
      </c>
      <c r="F25" s="78" t="s">
        <v>22</v>
      </c>
    </row>
    <row r="26" spans="1:6" s="170" customFormat="1" ht="12" customHeight="1" thickBot="1" x14ac:dyDescent="0.25"/>
    <row r="27" spans="1:6" s="170" customFormat="1" ht="21" customHeight="1" x14ac:dyDescent="0.2">
      <c r="A27" s="246" t="s">
        <v>0</v>
      </c>
      <c r="B27" s="578" t="s">
        <v>473</v>
      </c>
      <c r="C27" s="578"/>
      <c r="D27" s="578"/>
      <c r="E27" s="85" t="s">
        <v>474</v>
      </c>
      <c r="F27" s="70" t="s">
        <v>542</v>
      </c>
    </row>
    <row r="28" spans="1:6" s="170" customFormat="1" ht="12" customHeight="1" x14ac:dyDescent="0.2">
      <c r="A28" s="252">
        <v>1</v>
      </c>
      <c r="B28" s="612">
        <v>2</v>
      </c>
      <c r="C28" s="612"/>
      <c r="D28" s="612"/>
      <c r="E28" s="86">
        <v>3</v>
      </c>
      <c r="F28" s="86">
        <v>4</v>
      </c>
    </row>
    <row r="29" spans="1:6" s="170" customFormat="1" ht="17.25" customHeight="1" x14ac:dyDescent="0.2">
      <c r="A29" s="175">
        <v>1</v>
      </c>
      <c r="B29" s="605"/>
      <c r="C29" s="605"/>
      <c r="D29" s="605"/>
      <c r="E29" s="172"/>
      <c r="F29" s="173"/>
    </row>
    <row r="30" spans="1:6" s="170" customFormat="1" ht="17.25" customHeight="1" x14ac:dyDescent="0.2">
      <c r="A30" s="175">
        <v>2</v>
      </c>
      <c r="B30" s="605"/>
      <c r="C30" s="605"/>
      <c r="D30" s="605"/>
      <c r="E30" s="172"/>
      <c r="F30" s="173"/>
    </row>
    <row r="31" spans="1:6" s="170" customFormat="1" ht="17.25" customHeight="1" x14ac:dyDescent="0.2">
      <c r="A31" s="176">
        <v>3</v>
      </c>
      <c r="B31" s="605"/>
      <c r="C31" s="605"/>
      <c r="D31" s="605"/>
      <c r="E31" s="172"/>
      <c r="F31" s="173"/>
    </row>
    <row r="32" spans="1:6" s="170" customFormat="1" ht="17.25" customHeight="1" x14ac:dyDescent="0.2">
      <c r="A32" s="176">
        <v>4</v>
      </c>
      <c r="B32" s="605"/>
      <c r="C32" s="605"/>
      <c r="D32" s="605"/>
      <c r="E32" s="172"/>
      <c r="F32" s="173"/>
    </row>
    <row r="33" spans="1:6" s="170" customFormat="1" ht="17.25" customHeight="1" x14ac:dyDescent="0.2">
      <c r="A33" s="176">
        <v>5</v>
      </c>
      <c r="B33" s="605"/>
      <c r="C33" s="605"/>
      <c r="D33" s="605"/>
      <c r="E33" s="172"/>
      <c r="F33" s="173"/>
    </row>
    <row r="34" spans="1:6" s="170" customFormat="1" ht="16.5" customHeight="1" thickBot="1" x14ac:dyDescent="0.25">
      <c r="A34" s="607" t="s">
        <v>17</v>
      </c>
      <c r="B34" s="607"/>
      <c r="C34" s="607"/>
      <c r="D34" s="607"/>
      <c r="E34" s="80">
        <f>ROUND(SUM(E29:E33),2)</f>
        <v>0</v>
      </c>
      <c r="F34" s="78" t="s">
        <v>22</v>
      </c>
    </row>
    <row r="35" spans="1:6" ht="7.9" customHeight="1" x14ac:dyDescent="0.25"/>
    <row r="36" spans="1:6" x14ac:dyDescent="0.25">
      <c r="A36" s="591" t="s">
        <v>77</v>
      </c>
      <c r="B36" s="591"/>
      <c r="C36" s="591"/>
      <c r="D36" s="591"/>
      <c r="E36" s="62"/>
    </row>
    <row r="37" spans="1:6" ht="18" customHeight="1" x14ac:dyDescent="0.25">
      <c r="A37" s="87" t="s">
        <v>76</v>
      </c>
      <c r="B37" s="180" t="s">
        <v>554</v>
      </c>
      <c r="C37" s="218" t="s">
        <v>543</v>
      </c>
      <c r="D37" s="606" t="s">
        <v>553</v>
      </c>
      <c r="E37" s="606"/>
      <c r="F37" s="168"/>
    </row>
    <row r="38" spans="1:6" ht="20.25" customHeight="1" x14ac:dyDescent="0.25">
      <c r="A38" s="87" t="s">
        <v>75</v>
      </c>
      <c r="B38" s="180" t="s">
        <v>554</v>
      </c>
      <c r="C38" s="218" t="s">
        <v>544</v>
      </c>
      <c r="D38" s="606" t="s">
        <v>553</v>
      </c>
      <c r="E38" s="606"/>
      <c r="F38" s="168"/>
    </row>
    <row r="39" spans="1:6" ht="20.25" customHeight="1" x14ac:dyDescent="0.25">
      <c r="A39" s="87" t="s">
        <v>74</v>
      </c>
      <c r="B39" s="180" t="s">
        <v>554</v>
      </c>
      <c r="C39" s="218" t="s">
        <v>545</v>
      </c>
      <c r="D39" s="606" t="s">
        <v>553</v>
      </c>
      <c r="E39" s="606"/>
      <c r="F39" s="168"/>
    </row>
    <row r="40" spans="1:6" ht="16.149999999999999" customHeight="1" x14ac:dyDescent="0.25">
      <c r="A40" s="87" t="s">
        <v>73</v>
      </c>
      <c r="B40" s="180" t="s">
        <v>554</v>
      </c>
      <c r="C40" s="218" t="s">
        <v>546</v>
      </c>
      <c r="D40" s="606" t="s">
        <v>553</v>
      </c>
      <c r="E40" s="606"/>
      <c r="F40" s="168"/>
    </row>
    <row r="41" spans="1:6" ht="15.6" customHeight="1" x14ac:dyDescent="0.25">
      <c r="A41" s="87" t="s">
        <v>69</v>
      </c>
      <c r="B41" s="180" t="s">
        <v>554</v>
      </c>
      <c r="C41" s="218" t="s">
        <v>547</v>
      </c>
      <c r="D41" s="606" t="s">
        <v>553</v>
      </c>
      <c r="E41" s="606"/>
      <c r="F41" s="168"/>
    </row>
    <row r="42" spans="1:6" ht="18.600000000000001" customHeight="1" x14ac:dyDescent="0.25">
      <c r="C42" s="219"/>
      <c r="D42" s="447" t="s">
        <v>555</v>
      </c>
      <c r="E42" s="447"/>
      <c r="F42" s="447"/>
    </row>
    <row r="43" spans="1:6" ht="14.45" customHeight="1" x14ac:dyDescent="0.25">
      <c r="C43" s="180"/>
      <c r="D43" s="464" t="s">
        <v>522</v>
      </c>
      <c r="E43" s="464"/>
    </row>
    <row r="44" spans="1:6" ht="23.25" customHeight="1" x14ac:dyDescent="0.25">
      <c r="C44" s="180"/>
    </row>
    <row r="45" spans="1:6" ht="22.5" customHeight="1" x14ac:dyDescent="0.25">
      <c r="C45" s="180"/>
    </row>
    <row r="46" spans="1:6" ht="22.5" customHeight="1" x14ac:dyDescent="0.25">
      <c r="C46" s="180"/>
    </row>
  </sheetData>
  <sheetProtection algorithmName="SHA-512" hashValue="mYBLBFgABWwcBCX2bSn+JYyyOINhafGLXCqXDGfLmZCpeOovbU+a9S+2BWb9o8D1toT5vFItwtBJURfti6QS+Q==" saltValue="HNlLLBPDKmq7HB3NSA4Ixw==" spinCount="100000" sheet="1" objects="1" scenarios="1"/>
  <mergeCells count="27">
    <mergeCell ref="A1:D1"/>
    <mergeCell ref="C2:F2"/>
    <mergeCell ref="D37:E37"/>
    <mergeCell ref="D38:E38"/>
    <mergeCell ref="A16:B16"/>
    <mergeCell ref="A25:D25"/>
    <mergeCell ref="B27:D27"/>
    <mergeCell ref="B28:D28"/>
    <mergeCell ref="B29:D29"/>
    <mergeCell ref="B30:D30"/>
    <mergeCell ref="B18:D18"/>
    <mergeCell ref="B19:D19"/>
    <mergeCell ref="B20:D20"/>
    <mergeCell ref="B21:D21"/>
    <mergeCell ref="B22:D22"/>
    <mergeCell ref="B23:D23"/>
    <mergeCell ref="B24:D24"/>
    <mergeCell ref="D43:E43"/>
    <mergeCell ref="A36:D36"/>
    <mergeCell ref="D42:F42"/>
    <mergeCell ref="B31:D31"/>
    <mergeCell ref="B32:D32"/>
    <mergeCell ref="B33:D33"/>
    <mergeCell ref="D39:E39"/>
    <mergeCell ref="D40:E40"/>
    <mergeCell ref="D41:E41"/>
    <mergeCell ref="A34:D34"/>
  </mergeCells>
  <pageMargins left="0.70866141732283461" right="0.27777777777777779" top="0.625" bottom="0.53240740740740744"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2"/>
  <sheetViews>
    <sheetView view="pageLayout" zoomScaleNormal="85" zoomScaleSheetLayoutView="100" workbookViewId="0">
      <selection sqref="A1:G1"/>
    </sheetView>
  </sheetViews>
  <sheetFormatPr defaultRowHeight="12" x14ac:dyDescent="0.2"/>
  <cols>
    <col min="1" max="1" width="4" style="12" customWidth="1"/>
    <col min="2" max="2" width="13.140625" style="12" customWidth="1"/>
    <col min="3" max="3" width="34.7109375" style="12" customWidth="1"/>
    <col min="4" max="4" width="10.85546875" style="12" customWidth="1"/>
    <col min="5" max="5" width="5.5703125" style="12" customWidth="1"/>
    <col min="6" max="6" width="10" style="12" customWidth="1"/>
    <col min="7" max="7" width="11.85546875" style="12" customWidth="1"/>
    <col min="8" max="8" width="10.7109375" style="12" customWidth="1"/>
    <col min="9" max="9" width="11" style="12" customWidth="1"/>
    <col min="10" max="10" width="16.140625" style="12" customWidth="1"/>
    <col min="11" max="11" width="14.5703125" style="12" customWidth="1"/>
    <col min="12" max="256" width="9.140625" style="12"/>
    <col min="257" max="257" width="5" style="12" customWidth="1"/>
    <col min="258" max="258" width="34.5703125" style="12" customWidth="1"/>
    <col min="259" max="259" width="11.42578125" style="12" customWidth="1"/>
    <col min="260" max="260" width="10.85546875" style="12" customWidth="1"/>
    <col min="261" max="261" width="11" style="12" customWidth="1"/>
    <col min="262" max="262" width="10.85546875" style="12" customWidth="1"/>
    <col min="263" max="263" width="12.28515625" style="12" customWidth="1"/>
    <col min="264" max="264" width="11.28515625" style="12" customWidth="1"/>
    <col min="265" max="265" width="17.7109375" style="12" customWidth="1"/>
    <col min="266" max="266" width="20.28515625" style="12" customWidth="1"/>
    <col min="267" max="512" width="9.140625" style="12"/>
    <col min="513" max="513" width="5" style="12" customWidth="1"/>
    <col min="514" max="514" width="34.5703125" style="12" customWidth="1"/>
    <col min="515" max="515" width="11.42578125" style="12" customWidth="1"/>
    <col min="516" max="516" width="10.85546875" style="12" customWidth="1"/>
    <col min="517" max="517" width="11" style="12" customWidth="1"/>
    <col min="518" max="518" width="10.85546875" style="12" customWidth="1"/>
    <col min="519" max="519" width="12.28515625" style="12" customWidth="1"/>
    <col min="520" max="520" width="11.28515625" style="12" customWidth="1"/>
    <col min="521" max="521" width="17.7109375" style="12" customWidth="1"/>
    <col min="522" max="522" width="20.28515625" style="12" customWidth="1"/>
    <col min="523" max="768" width="9.140625" style="12"/>
    <col min="769" max="769" width="5" style="12" customWidth="1"/>
    <col min="770" max="770" width="34.5703125" style="12" customWidth="1"/>
    <col min="771" max="771" width="11.42578125" style="12" customWidth="1"/>
    <col min="772" max="772" width="10.85546875" style="12" customWidth="1"/>
    <col min="773" max="773" width="11" style="12" customWidth="1"/>
    <col min="774" max="774" width="10.85546875" style="12" customWidth="1"/>
    <col min="775" max="775" width="12.28515625" style="12" customWidth="1"/>
    <col min="776" max="776" width="11.28515625" style="12" customWidth="1"/>
    <col min="777" max="777" width="17.7109375" style="12" customWidth="1"/>
    <col min="778" max="778" width="20.28515625" style="12" customWidth="1"/>
    <col min="779" max="1024" width="9.140625" style="12"/>
    <col min="1025" max="1025" width="5" style="12" customWidth="1"/>
    <col min="1026" max="1026" width="34.5703125" style="12" customWidth="1"/>
    <col min="1027" max="1027" width="11.42578125" style="12" customWidth="1"/>
    <col min="1028" max="1028" width="10.85546875" style="12" customWidth="1"/>
    <col min="1029" max="1029" width="11" style="12" customWidth="1"/>
    <col min="1030" max="1030" width="10.85546875" style="12" customWidth="1"/>
    <col min="1031" max="1031" width="12.28515625" style="12" customWidth="1"/>
    <col min="1032" max="1032" width="11.28515625" style="12" customWidth="1"/>
    <col min="1033" max="1033" width="17.7109375" style="12" customWidth="1"/>
    <col min="1034" max="1034" width="20.28515625" style="12" customWidth="1"/>
    <col min="1035" max="1280" width="9.140625" style="12"/>
    <col min="1281" max="1281" width="5" style="12" customWidth="1"/>
    <col min="1282" max="1282" width="34.5703125" style="12" customWidth="1"/>
    <col min="1283" max="1283" width="11.42578125" style="12" customWidth="1"/>
    <col min="1284" max="1284" width="10.85546875" style="12" customWidth="1"/>
    <col min="1285" max="1285" width="11" style="12" customWidth="1"/>
    <col min="1286" max="1286" width="10.85546875" style="12" customWidth="1"/>
    <col min="1287" max="1287" width="12.28515625" style="12" customWidth="1"/>
    <col min="1288" max="1288" width="11.28515625" style="12" customWidth="1"/>
    <col min="1289" max="1289" width="17.7109375" style="12" customWidth="1"/>
    <col min="1290" max="1290" width="20.28515625" style="12" customWidth="1"/>
    <col min="1291" max="1536" width="9.140625" style="12"/>
    <col min="1537" max="1537" width="5" style="12" customWidth="1"/>
    <col min="1538" max="1538" width="34.5703125" style="12" customWidth="1"/>
    <col min="1539" max="1539" width="11.42578125" style="12" customWidth="1"/>
    <col min="1540" max="1540" width="10.85546875" style="12" customWidth="1"/>
    <col min="1541" max="1541" width="11" style="12" customWidth="1"/>
    <col min="1542" max="1542" width="10.85546875" style="12" customWidth="1"/>
    <col min="1543" max="1543" width="12.28515625" style="12" customWidth="1"/>
    <col min="1544" max="1544" width="11.28515625" style="12" customWidth="1"/>
    <col min="1545" max="1545" width="17.7109375" style="12" customWidth="1"/>
    <col min="1546" max="1546" width="20.28515625" style="12" customWidth="1"/>
    <col min="1547" max="1792" width="9.140625" style="12"/>
    <col min="1793" max="1793" width="5" style="12" customWidth="1"/>
    <col min="1794" max="1794" width="34.5703125" style="12" customWidth="1"/>
    <col min="1795" max="1795" width="11.42578125" style="12" customWidth="1"/>
    <col min="1796" max="1796" width="10.85546875" style="12" customWidth="1"/>
    <col min="1797" max="1797" width="11" style="12" customWidth="1"/>
    <col min="1798" max="1798" width="10.85546875" style="12" customWidth="1"/>
    <col min="1799" max="1799" width="12.28515625" style="12" customWidth="1"/>
    <col min="1800" max="1800" width="11.28515625" style="12" customWidth="1"/>
    <col min="1801" max="1801" width="17.7109375" style="12" customWidth="1"/>
    <col min="1802" max="1802" width="20.28515625" style="12" customWidth="1"/>
    <col min="1803" max="2048" width="9.140625" style="12"/>
    <col min="2049" max="2049" width="5" style="12" customWidth="1"/>
    <col min="2050" max="2050" width="34.5703125" style="12" customWidth="1"/>
    <col min="2051" max="2051" width="11.42578125" style="12" customWidth="1"/>
    <col min="2052" max="2052" width="10.85546875" style="12" customWidth="1"/>
    <col min="2053" max="2053" width="11" style="12" customWidth="1"/>
    <col min="2054" max="2054" width="10.85546875" style="12" customWidth="1"/>
    <col min="2055" max="2055" width="12.28515625" style="12" customWidth="1"/>
    <col min="2056" max="2056" width="11.28515625" style="12" customWidth="1"/>
    <col min="2057" max="2057" width="17.7109375" style="12" customWidth="1"/>
    <col min="2058" max="2058" width="20.28515625" style="12" customWidth="1"/>
    <col min="2059" max="2304" width="9.140625" style="12"/>
    <col min="2305" max="2305" width="5" style="12" customWidth="1"/>
    <col min="2306" max="2306" width="34.5703125" style="12" customWidth="1"/>
    <col min="2307" max="2307" width="11.42578125" style="12" customWidth="1"/>
    <col min="2308" max="2308" width="10.85546875" style="12" customWidth="1"/>
    <col min="2309" max="2309" width="11" style="12" customWidth="1"/>
    <col min="2310" max="2310" width="10.85546875" style="12" customWidth="1"/>
    <col min="2311" max="2311" width="12.28515625" style="12" customWidth="1"/>
    <col min="2312" max="2312" width="11.28515625" style="12" customWidth="1"/>
    <col min="2313" max="2313" width="17.7109375" style="12" customWidth="1"/>
    <col min="2314" max="2314" width="20.28515625" style="12" customWidth="1"/>
    <col min="2315" max="2560" width="9.140625" style="12"/>
    <col min="2561" max="2561" width="5" style="12" customWidth="1"/>
    <col min="2562" max="2562" width="34.5703125" style="12" customWidth="1"/>
    <col min="2563" max="2563" width="11.42578125" style="12" customWidth="1"/>
    <col min="2564" max="2564" width="10.85546875" style="12" customWidth="1"/>
    <col min="2565" max="2565" width="11" style="12" customWidth="1"/>
    <col min="2566" max="2566" width="10.85546875" style="12" customWidth="1"/>
    <col min="2567" max="2567" width="12.28515625" style="12" customWidth="1"/>
    <col min="2568" max="2568" width="11.28515625" style="12" customWidth="1"/>
    <col min="2569" max="2569" width="17.7109375" style="12" customWidth="1"/>
    <col min="2570" max="2570" width="20.28515625" style="12" customWidth="1"/>
    <col min="2571" max="2816" width="9.140625" style="12"/>
    <col min="2817" max="2817" width="5" style="12" customWidth="1"/>
    <col min="2818" max="2818" width="34.5703125" style="12" customWidth="1"/>
    <col min="2819" max="2819" width="11.42578125" style="12" customWidth="1"/>
    <col min="2820" max="2820" width="10.85546875" style="12" customWidth="1"/>
    <col min="2821" max="2821" width="11" style="12" customWidth="1"/>
    <col min="2822" max="2822" width="10.85546875" style="12" customWidth="1"/>
    <col min="2823" max="2823" width="12.28515625" style="12" customWidth="1"/>
    <col min="2824" max="2824" width="11.28515625" style="12" customWidth="1"/>
    <col min="2825" max="2825" width="17.7109375" style="12" customWidth="1"/>
    <col min="2826" max="2826" width="20.28515625" style="12" customWidth="1"/>
    <col min="2827" max="3072" width="9.140625" style="12"/>
    <col min="3073" max="3073" width="5" style="12" customWidth="1"/>
    <col min="3074" max="3074" width="34.5703125" style="12" customWidth="1"/>
    <col min="3075" max="3075" width="11.42578125" style="12" customWidth="1"/>
    <col min="3076" max="3076" width="10.85546875" style="12" customWidth="1"/>
    <col min="3077" max="3077" width="11" style="12" customWidth="1"/>
    <col min="3078" max="3078" width="10.85546875" style="12" customWidth="1"/>
    <col min="3079" max="3079" width="12.28515625" style="12" customWidth="1"/>
    <col min="3080" max="3080" width="11.28515625" style="12" customWidth="1"/>
    <col min="3081" max="3081" width="17.7109375" style="12" customWidth="1"/>
    <col min="3082" max="3082" width="20.28515625" style="12" customWidth="1"/>
    <col min="3083" max="3328" width="9.140625" style="12"/>
    <col min="3329" max="3329" width="5" style="12" customWidth="1"/>
    <col min="3330" max="3330" width="34.5703125" style="12" customWidth="1"/>
    <col min="3331" max="3331" width="11.42578125" style="12" customWidth="1"/>
    <col min="3332" max="3332" width="10.85546875" style="12" customWidth="1"/>
    <col min="3333" max="3333" width="11" style="12" customWidth="1"/>
    <col min="3334" max="3334" width="10.85546875" style="12" customWidth="1"/>
    <col min="3335" max="3335" width="12.28515625" style="12" customWidth="1"/>
    <col min="3336" max="3336" width="11.28515625" style="12" customWidth="1"/>
    <col min="3337" max="3337" width="17.7109375" style="12" customWidth="1"/>
    <col min="3338" max="3338" width="20.28515625" style="12" customWidth="1"/>
    <col min="3339" max="3584" width="9.140625" style="12"/>
    <col min="3585" max="3585" width="5" style="12" customWidth="1"/>
    <col min="3586" max="3586" width="34.5703125" style="12" customWidth="1"/>
    <col min="3587" max="3587" width="11.42578125" style="12" customWidth="1"/>
    <col min="3588" max="3588" width="10.85546875" style="12" customWidth="1"/>
    <col min="3589" max="3589" width="11" style="12" customWidth="1"/>
    <col min="3590" max="3590" width="10.85546875" style="12" customWidth="1"/>
    <col min="3591" max="3591" width="12.28515625" style="12" customWidth="1"/>
    <col min="3592" max="3592" width="11.28515625" style="12" customWidth="1"/>
    <col min="3593" max="3593" width="17.7109375" style="12" customWidth="1"/>
    <col min="3594" max="3594" width="20.28515625" style="12" customWidth="1"/>
    <col min="3595" max="3840" width="9.140625" style="12"/>
    <col min="3841" max="3841" width="5" style="12" customWidth="1"/>
    <col min="3842" max="3842" width="34.5703125" style="12" customWidth="1"/>
    <col min="3843" max="3843" width="11.42578125" style="12" customWidth="1"/>
    <col min="3844" max="3844" width="10.85546875" style="12" customWidth="1"/>
    <col min="3845" max="3845" width="11" style="12" customWidth="1"/>
    <col min="3846" max="3846" width="10.85546875" style="12" customWidth="1"/>
    <col min="3847" max="3847" width="12.28515625" style="12" customWidth="1"/>
    <col min="3848" max="3848" width="11.28515625" style="12" customWidth="1"/>
    <col min="3849" max="3849" width="17.7109375" style="12" customWidth="1"/>
    <col min="3850" max="3850" width="20.28515625" style="12" customWidth="1"/>
    <col min="3851" max="4096" width="9.140625" style="12"/>
    <col min="4097" max="4097" width="5" style="12" customWidth="1"/>
    <col min="4098" max="4098" width="34.5703125" style="12" customWidth="1"/>
    <col min="4099" max="4099" width="11.42578125" style="12" customWidth="1"/>
    <col min="4100" max="4100" width="10.85546875" style="12" customWidth="1"/>
    <col min="4101" max="4101" width="11" style="12" customWidth="1"/>
    <col min="4102" max="4102" width="10.85546875" style="12" customWidth="1"/>
    <col min="4103" max="4103" width="12.28515625" style="12" customWidth="1"/>
    <col min="4104" max="4104" width="11.28515625" style="12" customWidth="1"/>
    <col min="4105" max="4105" width="17.7109375" style="12" customWidth="1"/>
    <col min="4106" max="4106" width="20.28515625" style="12" customWidth="1"/>
    <col min="4107" max="4352" width="9.140625" style="12"/>
    <col min="4353" max="4353" width="5" style="12" customWidth="1"/>
    <col min="4354" max="4354" width="34.5703125" style="12" customWidth="1"/>
    <col min="4355" max="4355" width="11.42578125" style="12" customWidth="1"/>
    <col min="4356" max="4356" width="10.85546875" style="12" customWidth="1"/>
    <col min="4357" max="4357" width="11" style="12" customWidth="1"/>
    <col min="4358" max="4358" width="10.85546875" style="12" customWidth="1"/>
    <col min="4359" max="4359" width="12.28515625" style="12" customWidth="1"/>
    <col min="4360" max="4360" width="11.28515625" style="12" customWidth="1"/>
    <col min="4361" max="4361" width="17.7109375" style="12" customWidth="1"/>
    <col min="4362" max="4362" width="20.28515625" style="12" customWidth="1"/>
    <col min="4363" max="4608" width="9.140625" style="12"/>
    <col min="4609" max="4609" width="5" style="12" customWidth="1"/>
    <col min="4610" max="4610" width="34.5703125" style="12" customWidth="1"/>
    <col min="4611" max="4611" width="11.42578125" style="12" customWidth="1"/>
    <col min="4612" max="4612" width="10.85546875" style="12" customWidth="1"/>
    <col min="4613" max="4613" width="11" style="12" customWidth="1"/>
    <col min="4614" max="4614" width="10.85546875" style="12" customWidth="1"/>
    <col min="4615" max="4615" width="12.28515625" style="12" customWidth="1"/>
    <col min="4616" max="4616" width="11.28515625" style="12" customWidth="1"/>
    <col min="4617" max="4617" width="17.7109375" style="12" customWidth="1"/>
    <col min="4618" max="4618" width="20.28515625" style="12" customWidth="1"/>
    <col min="4619" max="4864" width="9.140625" style="12"/>
    <col min="4865" max="4865" width="5" style="12" customWidth="1"/>
    <col min="4866" max="4866" width="34.5703125" style="12" customWidth="1"/>
    <col min="4867" max="4867" width="11.42578125" style="12" customWidth="1"/>
    <col min="4868" max="4868" width="10.85546875" style="12" customWidth="1"/>
    <col min="4869" max="4869" width="11" style="12" customWidth="1"/>
    <col min="4870" max="4870" width="10.85546875" style="12" customWidth="1"/>
    <col min="4871" max="4871" width="12.28515625" style="12" customWidth="1"/>
    <col min="4872" max="4872" width="11.28515625" style="12" customWidth="1"/>
    <col min="4873" max="4873" width="17.7109375" style="12" customWidth="1"/>
    <col min="4874" max="4874" width="20.28515625" style="12" customWidth="1"/>
    <col min="4875" max="5120" width="9.140625" style="12"/>
    <col min="5121" max="5121" width="5" style="12" customWidth="1"/>
    <col min="5122" max="5122" width="34.5703125" style="12" customWidth="1"/>
    <col min="5123" max="5123" width="11.42578125" style="12" customWidth="1"/>
    <col min="5124" max="5124" width="10.85546875" style="12" customWidth="1"/>
    <col min="5125" max="5125" width="11" style="12" customWidth="1"/>
    <col min="5126" max="5126" width="10.85546875" style="12" customWidth="1"/>
    <col min="5127" max="5127" width="12.28515625" style="12" customWidth="1"/>
    <col min="5128" max="5128" width="11.28515625" style="12" customWidth="1"/>
    <col min="5129" max="5129" width="17.7109375" style="12" customWidth="1"/>
    <col min="5130" max="5130" width="20.28515625" style="12" customWidth="1"/>
    <col min="5131" max="5376" width="9.140625" style="12"/>
    <col min="5377" max="5377" width="5" style="12" customWidth="1"/>
    <col min="5378" max="5378" width="34.5703125" style="12" customWidth="1"/>
    <col min="5379" max="5379" width="11.42578125" style="12" customWidth="1"/>
    <col min="5380" max="5380" width="10.85546875" style="12" customWidth="1"/>
    <col min="5381" max="5381" width="11" style="12" customWidth="1"/>
    <col min="5382" max="5382" width="10.85546875" style="12" customWidth="1"/>
    <col min="5383" max="5383" width="12.28515625" style="12" customWidth="1"/>
    <col min="5384" max="5384" width="11.28515625" style="12" customWidth="1"/>
    <col min="5385" max="5385" width="17.7109375" style="12" customWidth="1"/>
    <col min="5386" max="5386" width="20.28515625" style="12" customWidth="1"/>
    <col min="5387" max="5632" width="9.140625" style="12"/>
    <col min="5633" max="5633" width="5" style="12" customWidth="1"/>
    <col min="5634" max="5634" width="34.5703125" style="12" customWidth="1"/>
    <col min="5635" max="5635" width="11.42578125" style="12" customWidth="1"/>
    <col min="5636" max="5636" width="10.85546875" style="12" customWidth="1"/>
    <col min="5637" max="5637" width="11" style="12" customWidth="1"/>
    <col min="5638" max="5638" width="10.85546875" style="12" customWidth="1"/>
    <col min="5639" max="5639" width="12.28515625" style="12" customWidth="1"/>
    <col min="5640" max="5640" width="11.28515625" style="12" customWidth="1"/>
    <col min="5641" max="5641" width="17.7109375" style="12" customWidth="1"/>
    <col min="5642" max="5642" width="20.28515625" style="12" customWidth="1"/>
    <col min="5643" max="5888" width="9.140625" style="12"/>
    <col min="5889" max="5889" width="5" style="12" customWidth="1"/>
    <col min="5890" max="5890" width="34.5703125" style="12" customWidth="1"/>
    <col min="5891" max="5891" width="11.42578125" style="12" customWidth="1"/>
    <col min="5892" max="5892" width="10.85546875" style="12" customWidth="1"/>
    <col min="5893" max="5893" width="11" style="12" customWidth="1"/>
    <col min="5894" max="5894" width="10.85546875" style="12" customWidth="1"/>
    <col min="5895" max="5895" width="12.28515625" style="12" customWidth="1"/>
    <col min="5896" max="5896" width="11.28515625" style="12" customWidth="1"/>
    <col min="5897" max="5897" width="17.7109375" style="12" customWidth="1"/>
    <col min="5898" max="5898" width="20.28515625" style="12" customWidth="1"/>
    <col min="5899" max="6144" width="9.140625" style="12"/>
    <col min="6145" max="6145" width="5" style="12" customWidth="1"/>
    <col min="6146" max="6146" width="34.5703125" style="12" customWidth="1"/>
    <col min="6147" max="6147" width="11.42578125" style="12" customWidth="1"/>
    <col min="6148" max="6148" width="10.85546875" style="12" customWidth="1"/>
    <col min="6149" max="6149" width="11" style="12" customWidth="1"/>
    <col min="6150" max="6150" width="10.85546875" style="12" customWidth="1"/>
    <col min="6151" max="6151" width="12.28515625" style="12" customWidth="1"/>
    <col min="6152" max="6152" width="11.28515625" style="12" customWidth="1"/>
    <col min="6153" max="6153" width="17.7109375" style="12" customWidth="1"/>
    <col min="6154" max="6154" width="20.28515625" style="12" customWidth="1"/>
    <col min="6155" max="6400" width="9.140625" style="12"/>
    <col min="6401" max="6401" width="5" style="12" customWidth="1"/>
    <col min="6402" max="6402" width="34.5703125" style="12" customWidth="1"/>
    <col min="6403" max="6403" width="11.42578125" style="12" customWidth="1"/>
    <col min="6404" max="6404" width="10.85546875" style="12" customWidth="1"/>
    <col min="6405" max="6405" width="11" style="12" customWidth="1"/>
    <col min="6406" max="6406" width="10.85546875" style="12" customWidth="1"/>
    <col min="6407" max="6407" width="12.28515625" style="12" customWidth="1"/>
    <col min="6408" max="6408" width="11.28515625" style="12" customWidth="1"/>
    <col min="6409" max="6409" width="17.7109375" style="12" customWidth="1"/>
    <col min="6410" max="6410" width="20.28515625" style="12" customWidth="1"/>
    <col min="6411" max="6656" width="9.140625" style="12"/>
    <col min="6657" max="6657" width="5" style="12" customWidth="1"/>
    <col min="6658" max="6658" width="34.5703125" style="12" customWidth="1"/>
    <col min="6659" max="6659" width="11.42578125" style="12" customWidth="1"/>
    <col min="6660" max="6660" width="10.85546875" style="12" customWidth="1"/>
    <col min="6661" max="6661" width="11" style="12" customWidth="1"/>
    <col min="6662" max="6662" width="10.85546875" style="12" customWidth="1"/>
    <col min="6663" max="6663" width="12.28515625" style="12" customWidth="1"/>
    <col min="6664" max="6664" width="11.28515625" style="12" customWidth="1"/>
    <col min="6665" max="6665" width="17.7109375" style="12" customWidth="1"/>
    <col min="6666" max="6666" width="20.28515625" style="12" customWidth="1"/>
    <col min="6667" max="6912" width="9.140625" style="12"/>
    <col min="6913" max="6913" width="5" style="12" customWidth="1"/>
    <col min="6914" max="6914" width="34.5703125" style="12" customWidth="1"/>
    <col min="6915" max="6915" width="11.42578125" style="12" customWidth="1"/>
    <col min="6916" max="6916" width="10.85546875" style="12" customWidth="1"/>
    <col min="6917" max="6917" width="11" style="12" customWidth="1"/>
    <col min="6918" max="6918" width="10.85546875" style="12" customWidth="1"/>
    <col min="6919" max="6919" width="12.28515625" style="12" customWidth="1"/>
    <col min="6920" max="6920" width="11.28515625" style="12" customWidth="1"/>
    <col min="6921" max="6921" width="17.7109375" style="12" customWidth="1"/>
    <col min="6922" max="6922" width="20.28515625" style="12" customWidth="1"/>
    <col min="6923" max="7168" width="9.140625" style="12"/>
    <col min="7169" max="7169" width="5" style="12" customWidth="1"/>
    <col min="7170" max="7170" width="34.5703125" style="12" customWidth="1"/>
    <col min="7171" max="7171" width="11.42578125" style="12" customWidth="1"/>
    <col min="7172" max="7172" width="10.85546875" style="12" customWidth="1"/>
    <col min="7173" max="7173" width="11" style="12" customWidth="1"/>
    <col min="7174" max="7174" width="10.85546875" style="12" customWidth="1"/>
    <col min="7175" max="7175" width="12.28515625" style="12" customWidth="1"/>
    <col min="7176" max="7176" width="11.28515625" style="12" customWidth="1"/>
    <col min="7177" max="7177" width="17.7109375" style="12" customWidth="1"/>
    <col min="7178" max="7178" width="20.28515625" style="12" customWidth="1"/>
    <col min="7179" max="7424" width="9.140625" style="12"/>
    <col min="7425" max="7425" width="5" style="12" customWidth="1"/>
    <col min="7426" max="7426" width="34.5703125" style="12" customWidth="1"/>
    <col min="7427" max="7427" width="11.42578125" style="12" customWidth="1"/>
    <col min="7428" max="7428" width="10.85546875" style="12" customWidth="1"/>
    <col min="7429" max="7429" width="11" style="12" customWidth="1"/>
    <col min="7430" max="7430" width="10.85546875" style="12" customWidth="1"/>
    <col min="7431" max="7431" width="12.28515625" style="12" customWidth="1"/>
    <col min="7432" max="7432" width="11.28515625" style="12" customWidth="1"/>
    <col min="7433" max="7433" width="17.7109375" style="12" customWidth="1"/>
    <col min="7434" max="7434" width="20.28515625" style="12" customWidth="1"/>
    <col min="7435" max="7680" width="9.140625" style="12"/>
    <col min="7681" max="7681" width="5" style="12" customWidth="1"/>
    <col min="7682" max="7682" width="34.5703125" style="12" customWidth="1"/>
    <col min="7683" max="7683" width="11.42578125" style="12" customWidth="1"/>
    <col min="7684" max="7684" width="10.85546875" style="12" customWidth="1"/>
    <col min="7685" max="7685" width="11" style="12" customWidth="1"/>
    <col min="7686" max="7686" width="10.85546875" style="12" customWidth="1"/>
    <col min="7687" max="7687" width="12.28515625" style="12" customWidth="1"/>
    <col min="7688" max="7688" width="11.28515625" style="12" customWidth="1"/>
    <col min="7689" max="7689" width="17.7109375" style="12" customWidth="1"/>
    <col min="7690" max="7690" width="20.28515625" style="12" customWidth="1"/>
    <col min="7691" max="7936" width="9.140625" style="12"/>
    <col min="7937" max="7937" width="5" style="12" customWidth="1"/>
    <col min="7938" max="7938" width="34.5703125" style="12" customWidth="1"/>
    <col min="7939" max="7939" width="11.42578125" style="12" customWidth="1"/>
    <col min="7940" max="7940" width="10.85546875" style="12" customWidth="1"/>
    <col min="7941" max="7941" width="11" style="12" customWidth="1"/>
    <col min="7942" max="7942" width="10.85546875" style="12" customWidth="1"/>
    <col min="7943" max="7943" width="12.28515625" style="12" customWidth="1"/>
    <col min="7944" max="7944" width="11.28515625" style="12" customWidth="1"/>
    <col min="7945" max="7945" width="17.7109375" style="12" customWidth="1"/>
    <col min="7946" max="7946" width="20.28515625" style="12" customWidth="1"/>
    <col min="7947" max="8192" width="9.140625" style="12"/>
    <col min="8193" max="8193" width="5" style="12" customWidth="1"/>
    <col min="8194" max="8194" width="34.5703125" style="12" customWidth="1"/>
    <col min="8195" max="8195" width="11.42578125" style="12" customWidth="1"/>
    <col min="8196" max="8196" width="10.85546875" style="12" customWidth="1"/>
    <col min="8197" max="8197" width="11" style="12" customWidth="1"/>
    <col min="8198" max="8198" width="10.85546875" style="12" customWidth="1"/>
    <col min="8199" max="8199" width="12.28515625" style="12" customWidth="1"/>
    <col min="8200" max="8200" width="11.28515625" style="12" customWidth="1"/>
    <col min="8201" max="8201" width="17.7109375" style="12" customWidth="1"/>
    <col min="8202" max="8202" width="20.28515625" style="12" customWidth="1"/>
    <col min="8203" max="8448" width="9.140625" style="12"/>
    <col min="8449" max="8449" width="5" style="12" customWidth="1"/>
    <col min="8450" max="8450" width="34.5703125" style="12" customWidth="1"/>
    <col min="8451" max="8451" width="11.42578125" style="12" customWidth="1"/>
    <col min="8452" max="8452" width="10.85546875" style="12" customWidth="1"/>
    <col min="8453" max="8453" width="11" style="12" customWidth="1"/>
    <col min="8454" max="8454" width="10.85546875" style="12" customWidth="1"/>
    <col min="8455" max="8455" width="12.28515625" style="12" customWidth="1"/>
    <col min="8456" max="8456" width="11.28515625" style="12" customWidth="1"/>
    <col min="8457" max="8457" width="17.7109375" style="12" customWidth="1"/>
    <col min="8458" max="8458" width="20.28515625" style="12" customWidth="1"/>
    <col min="8459" max="8704" width="9.140625" style="12"/>
    <col min="8705" max="8705" width="5" style="12" customWidth="1"/>
    <col min="8706" max="8706" width="34.5703125" style="12" customWidth="1"/>
    <col min="8707" max="8707" width="11.42578125" style="12" customWidth="1"/>
    <col min="8708" max="8708" width="10.85546875" style="12" customWidth="1"/>
    <col min="8709" max="8709" width="11" style="12" customWidth="1"/>
    <col min="8710" max="8710" width="10.85546875" style="12" customWidth="1"/>
    <col min="8711" max="8711" width="12.28515625" style="12" customWidth="1"/>
    <col min="8712" max="8712" width="11.28515625" style="12" customWidth="1"/>
    <col min="8713" max="8713" width="17.7109375" style="12" customWidth="1"/>
    <col min="8714" max="8714" width="20.28515625" style="12" customWidth="1"/>
    <col min="8715" max="8960" width="9.140625" style="12"/>
    <col min="8961" max="8961" width="5" style="12" customWidth="1"/>
    <col min="8962" max="8962" width="34.5703125" style="12" customWidth="1"/>
    <col min="8963" max="8963" width="11.42578125" style="12" customWidth="1"/>
    <col min="8964" max="8964" width="10.85546875" style="12" customWidth="1"/>
    <col min="8965" max="8965" width="11" style="12" customWidth="1"/>
    <col min="8966" max="8966" width="10.85546875" style="12" customWidth="1"/>
    <col min="8967" max="8967" width="12.28515625" style="12" customWidth="1"/>
    <col min="8968" max="8968" width="11.28515625" style="12" customWidth="1"/>
    <col min="8969" max="8969" width="17.7109375" style="12" customWidth="1"/>
    <col min="8970" max="8970" width="20.28515625" style="12" customWidth="1"/>
    <col min="8971" max="9216" width="9.140625" style="12"/>
    <col min="9217" max="9217" width="5" style="12" customWidth="1"/>
    <col min="9218" max="9218" width="34.5703125" style="12" customWidth="1"/>
    <col min="9219" max="9219" width="11.42578125" style="12" customWidth="1"/>
    <col min="9220" max="9220" width="10.85546875" style="12" customWidth="1"/>
    <col min="9221" max="9221" width="11" style="12" customWidth="1"/>
    <col min="9222" max="9222" width="10.85546875" style="12" customWidth="1"/>
    <col min="9223" max="9223" width="12.28515625" style="12" customWidth="1"/>
    <col min="9224" max="9224" width="11.28515625" style="12" customWidth="1"/>
    <col min="9225" max="9225" width="17.7109375" style="12" customWidth="1"/>
    <col min="9226" max="9226" width="20.28515625" style="12" customWidth="1"/>
    <col min="9227" max="9472" width="9.140625" style="12"/>
    <col min="9473" max="9473" width="5" style="12" customWidth="1"/>
    <col min="9474" max="9474" width="34.5703125" style="12" customWidth="1"/>
    <col min="9475" max="9475" width="11.42578125" style="12" customWidth="1"/>
    <col min="9476" max="9476" width="10.85546875" style="12" customWidth="1"/>
    <col min="9477" max="9477" width="11" style="12" customWidth="1"/>
    <col min="9478" max="9478" width="10.85546875" style="12" customWidth="1"/>
    <col min="9479" max="9479" width="12.28515625" style="12" customWidth="1"/>
    <col min="9480" max="9480" width="11.28515625" style="12" customWidth="1"/>
    <col min="9481" max="9481" width="17.7109375" style="12" customWidth="1"/>
    <col min="9482" max="9482" width="20.28515625" style="12" customWidth="1"/>
    <col min="9483" max="9728" width="9.140625" style="12"/>
    <col min="9729" max="9729" width="5" style="12" customWidth="1"/>
    <col min="9730" max="9730" width="34.5703125" style="12" customWidth="1"/>
    <col min="9731" max="9731" width="11.42578125" style="12" customWidth="1"/>
    <col min="9732" max="9732" width="10.85546875" style="12" customWidth="1"/>
    <col min="9733" max="9733" width="11" style="12" customWidth="1"/>
    <col min="9734" max="9734" width="10.85546875" style="12" customWidth="1"/>
    <col min="9735" max="9735" width="12.28515625" style="12" customWidth="1"/>
    <col min="9736" max="9736" width="11.28515625" style="12" customWidth="1"/>
    <col min="9737" max="9737" width="17.7109375" style="12" customWidth="1"/>
    <col min="9738" max="9738" width="20.28515625" style="12" customWidth="1"/>
    <col min="9739" max="9984" width="9.140625" style="12"/>
    <col min="9985" max="9985" width="5" style="12" customWidth="1"/>
    <col min="9986" max="9986" width="34.5703125" style="12" customWidth="1"/>
    <col min="9987" max="9987" width="11.42578125" style="12" customWidth="1"/>
    <col min="9988" max="9988" width="10.85546875" style="12" customWidth="1"/>
    <col min="9989" max="9989" width="11" style="12" customWidth="1"/>
    <col min="9990" max="9990" width="10.85546875" style="12" customWidth="1"/>
    <col min="9991" max="9991" width="12.28515625" style="12" customWidth="1"/>
    <col min="9992" max="9992" width="11.28515625" style="12" customWidth="1"/>
    <col min="9993" max="9993" width="17.7109375" style="12" customWidth="1"/>
    <col min="9994" max="9994" width="20.28515625" style="12" customWidth="1"/>
    <col min="9995" max="10240" width="9.140625" style="12"/>
    <col min="10241" max="10241" width="5" style="12" customWidth="1"/>
    <col min="10242" max="10242" width="34.5703125" style="12" customWidth="1"/>
    <col min="10243" max="10243" width="11.42578125" style="12" customWidth="1"/>
    <col min="10244" max="10244" width="10.85546875" style="12" customWidth="1"/>
    <col min="10245" max="10245" width="11" style="12" customWidth="1"/>
    <col min="10246" max="10246" width="10.85546875" style="12" customWidth="1"/>
    <col min="10247" max="10247" width="12.28515625" style="12" customWidth="1"/>
    <col min="10248" max="10248" width="11.28515625" style="12" customWidth="1"/>
    <col min="10249" max="10249" width="17.7109375" style="12" customWidth="1"/>
    <col min="10250" max="10250" width="20.28515625" style="12" customWidth="1"/>
    <col min="10251" max="10496" width="9.140625" style="12"/>
    <col min="10497" max="10497" width="5" style="12" customWidth="1"/>
    <col min="10498" max="10498" width="34.5703125" style="12" customWidth="1"/>
    <col min="10499" max="10499" width="11.42578125" style="12" customWidth="1"/>
    <col min="10500" max="10500" width="10.85546875" style="12" customWidth="1"/>
    <col min="10501" max="10501" width="11" style="12" customWidth="1"/>
    <col min="10502" max="10502" width="10.85546875" style="12" customWidth="1"/>
    <col min="10503" max="10503" width="12.28515625" style="12" customWidth="1"/>
    <col min="10504" max="10504" width="11.28515625" style="12" customWidth="1"/>
    <col min="10505" max="10505" width="17.7109375" style="12" customWidth="1"/>
    <col min="10506" max="10506" width="20.28515625" style="12" customWidth="1"/>
    <col min="10507" max="10752" width="9.140625" style="12"/>
    <col min="10753" max="10753" width="5" style="12" customWidth="1"/>
    <col min="10754" max="10754" width="34.5703125" style="12" customWidth="1"/>
    <col min="10755" max="10755" width="11.42578125" style="12" customWidth="1"/>
    <col min="10756" max="10756" width="10.85546875" style="12" customWidth="1"/>
    <col min="10757" max="10757" width="11" style="12" customWidth="1"/>
    <col min="10758" max="10758" width="10.85546875" style="12" customWidth="1"/>
    <col min="10759" max="10759" width="12.28515625" style="12" customWidth="1"/>
    <col min="10760" max="10760" width="11.28515625" style="12" customWidth="1"/>
    <col min="10761" max="10761" width="17.7109375" style="12" customWidth="1"/>
    <col min="10762" max="10762" width="20.28515625" style="12" customWidth="1"/>
    <col min="10763" max="11008" width="9.140625" style="12"/>
    <col min="11009" max="11009" width="5" style="12" customWidth="1"/>
    <col min="11010" max="11010" width="34.5703125" style="12" customWidth="1"/>
    <col min="11011" max="11011" width="11.42578125" style="12" customWidth="1"/>
    <col min="11012" max="11012" width="10.85546875" style="12" customWidth="1"/>
    <col min="11013" max="11013" width="11" style="12" customWidth="1"/>
    <col min="11014" max="11014" width="10.85546875" style="12" customWidth="1"/>
    <col min="11015" max="11015" width="12.28515625" style="12" customWidth="1"/>
    <col min="11016" max="11016" width="11.28515625" style="12" customWidth="1"/>
    <col min="11017" max="11017" width="17.7109375" style="12" customWidth="1"/>
    <col min="11018" max="11018" width="20.28515625" style="12" customWidth="1"/>
    <col min="11019" max="11264" width="9.140625" style="12"/>
    <col min="11265" max="11265" width="5" style="12" customWidth="1"/>
    <col min="11266" max="11266" width="34.5703125" style="12" customWidth="1"/>
    <col min="11267" max="11267" width="11.42578125" style="12" customWidth="1"/>
    <col min="11268" max="11268" width="10.85546875" style="12" customWidth="1"/>
    <col min="11269" max="11269" width="11" style="12" customWidth="1"/>
    <col min="11270" max="11270" width="10.85546875" style="12" customWidth="1"/>
    <col min="11271" max="11271" width="12.28515625" style="12" customWidth="1"/>
    <col min="11272" max="11272" width="11.28515625" style="12" customWidth="1"/>
    <col min="11273" max="11273" width="17.7109375" style="12" customWidth="1"/>
    <col min="11274" max="11274" width="20.28515625" style="12" customWidth="1"/>
    <col min="11275" max="11520" width="9.140625" style="12"/>
    <col min="11521" max="11521" width="5" style="12" customWidth="1"/>
    <col min="11522" max="11522" width="34.5703125" style="12" customWidth="1"/>
    <col min="11523" max="11523" width="11.42578125" style="12" customWidth="1"/>
    <col min="11524" max="11524" width="10.85546875" style="12" customWidth="1"/>
    <col min="11525" max="11525" width="11" style="12" customWidth="1"/>
    <col min="11526" max="11526" width="10.85546875" style="12" customWidth="1"/>
    <col min="11527" max="11527" width="12.28515625" style="12" customWidth="1"/>
    <col min="11528" max="11528" width="11.28515625" style="12" customWidth="1"/>
    <col min="11529" max="11529" width="17.7109375" style="12" customWidth="1"/>
    <col min="11530" max="11530" width="20.28515625" style="12" customWidth="1"/>
    <col min="11531" max="11776" width="9.140625" style="12"/>
    <col min="11777" max="11777" width="5" style="12" customWidth="1"/>
    <col min="11778" max="11778" width="34.5703125" style="12" customWidth="1"/>
    <col min="11779" max="11779" width="11.42578125" style="12" customWidth="1"/>
    <col min="11780" max="11780" width="10.85546875" style="12" customWidth="1"/>
    <col min="11781" max="11781" width="11" style="12" customWidth="1"/>
    <col min="11782" max="11782" width="10.85546875" style="12" customWidth="1"/>
    <col min="11783" max="11783" width="12.28515625" style="12" customWidth="1"/>
    <col min="11784" max="11784" width="11.28515625" style="12" customWidth="1"/>
    <col min="11785" max="11785" width="17.7109375" style="12" customWidth="1"/>
    <col min="11786" max="11786" width="20.28515625" style="12" customWidth="1"/>
    <col min="11787" max="12032" width="9.140625" style="12"/>
    <col min="12033" max="12033" width="5" style="12" customWidth="1"/>
    <col min="12034" max="12034" width="34.5703125" style="12" customWidth="1"/>
    <col min="12035" max="12035" width="11.42578125" style="12" customWidth="1"/>
    <col min="12036" max="12036" width="10.85546875" style="12" customWidth="1"/>
    <col min="12037" max="12037" width="11" style="12" customWidth="1"/>
    <col min="12038" max="12038" width="10.85546875" style="12" customWidth="1"/>
    <col min="12039" max="12039" width="12.28515625" style="12" customWidth="1"/>
    <col min="12040" max="12040" width="11.28515625" style="12" customWidth="1"/>
    <col min="12041" max="12041" width="17.7109375" style="12" customWidth="1"/>
    <col min="12042" max="12042" width="20.28515625" style="12" customWidth="1"/>
    <col min="12043" max="12288" width="9.140625" style="12"/>
    <col min="12289" max="12289" width="5" style="12" customWidth="1"/>
    <col min="12290" max="12290" width="34.5703125" style="12" customWidth="1"/>
    <col min="12291" max="12291" width="11.42578125" style="12" customWidth="1"/>
    <col min="12292" max="12292" width="10.85546875" style="12" customWidth="1"/>
    <col min="12293" max="12293" width="11" style="12" customWidth="1"/>
    <col min="12294" max="12294" width="10.85546875" style="12" customWidth="1"/>
    <col min="12295" max="12295" width="12.28515625" style="12" customWidth="1"/>
    <col min="12296" max="12296" width="11.28515625" style="12" customWidth="1"/>
    <col min="12297" max="12297" width="17.7109375" style="12" customWidth="1"/>
    <col min="12298" max="12298" width="20.28515625" style="12" customWidth="1"/>
    <col min="12299" max="12544" width="9.140625" style="12"/>
    <col min="12545" max="12545" width="5" style="12" customWidth="1"/>
    <col min="12546" max="12546" width="34.5703125" style="12" customWidth="1"/>
    <col min="12547" max="12547" width="11.42578125" style="12" customWidth="1"/>
    <col min="12548" max="12548" width="10.85546875" style="12" customWidth="1"/>
    <col min="12549" max="12549" width="11" style="12" customWidth="1"/>
    <col min="12550" max="12550" width="10.85546875" style="12" customWidth="1"/>
    <col min="12551" max="12551" width="12.28515625" style="12" customWidth="1"/>
    <col min="12552" max="12552" width="11.28515625" style="12" customWidth="1"/>
    <col min="12553" max="12553" width="17.7109375" style="12" customWidth="1"/>
    <col min="12554" max="12554" width="20.28515625" style="12" customWidth="1"/>
    <col min="12555" max="12800" width="9.140625" style="12"/>
    <col min="12801" max="12801" width="5" style="12" customWidth="1"/>
    <col min="12802" max="12802" width="34.5703125" style="12" customWidth="1"/>
    <col min="12803" max="12803" width="11.42578125" style="12" customWidth="1"/>
    <col min="12804" max="12804" width="10.85546875" style="12" customWidth="1"/>
    <col min="12805" max="12805" width="11" style="12" customWidth="1"/>
    <col min="12806" max="12806" width="10.85546875" style="12" customWidth="1"/>
    <col min="12807" max="12807" width="12.28515625" style="12" customWidth="1"/>
    <col min="12808" max="12808" width="11.28515625" style="12" customWidth="1"/>
    <col min="12809" max="12809" width="17.7109375" style="12" customWidth="1"/>
    <col min="12810" max="12810" width="20.28515625" style="12" customWidth="1"/>
    <col min="12811" max="13056" width="9.140625" style="12"/>
    <col min="13057" max="13057" width="5" style="12" customWidth="1"/>
    <col min="13058" max="13058" width="34.5703125" style="12" customWidth="1"/>
    <col min="13059" max="13059" width="11.42578125" style="12" customWidth="1"/>
    <col min="13060" max="13060" width="10.85546875" style="12" customWidth="1"/>
    <col min="13061" max="13061" width="11" style="12" customWidth="1"/>
    <col min="13062" max="13062" width="10.85546875" style="12" customWidth="1"/>
    <col min="13063" max="13063" width="12.28515625" style="12" customWidth="1"/>
    <col min="13064" max="13064" width="11.28515625" style="12" customWidth="1"/>
    <col min="13065" max="13065" width="17.7109375" style="12" customWidth="1"/>
    <col min="13066" max="13066" width="20.28515625" style="12" customWidth="1"/>
    <col min="13067" max="13312" width="9.140625" style="12"/>
    <col min="13313" max="13313" width="5" style="12" customWidth="1"/>
    <col min="13314" max="13314" width="34.5703125" style="12" customWidth="1"/>
    <col min="13315" max="13315" width="11.42578125" style="12" customWidth="1"/>
    <col min="13316" max="13316" width="10.85546875" style="12" customWidth="1"/>
    <col min="13317" max="13317" width="11" style="12" customWidth="1"/>
    <col min="13318" max="13318" width="10.85546875" style="12" customWidth="1"/>
    <col min="13319" max="13319" width="12.28515625" style="12" customWidth="1"/>
    <col min="13320" max="13320" width="11.28515625" style="12" customWidth="1"/>
    <col min="13321" max="13321" width="17.7109375" style="12" customWidth="1"/>
    <col min="13322" max="13322" width="20.28515625" style="12" customWidth="1"/>
    <col min="13323" max="13568" width="9.140625" style="12"/>
    <col min="13569" max="13569" width="5" style="12" customWidth="1"/>
    <col min="13570" max="13570" width="34.5703125" style="12" customWidth="1"/>
    <col min="13571" max="13571" width="11.42578125" style="12" customWidth="1"/>
    <col min="13572" max="13572" width="10.85546875" style="12" customWidth="1"/>
    <col min="13573" max="13573" width="11" style="12" customWidth="1"/>
    <col min="13574" max="13574" width="10.85546875" style="12" customWidth="1"/>
    <col min="13575" max="13575" width="12.28515625" style="12" customWidth="1"/>
    <col min="13576" max="13576" width="11.28515625" style="12" customWidth="1"/>
    <col min="13577" max="13577" width="17.7109375" style="12" customWidth="1"/>
    <col min="13578" max="13578" width="20.28515625" style="12" customWidth="1"/>
    <col min="13579" max="13824" width="9.140625" style="12"/>
    <col min="13825" max="13825" width="5" style="12" customWidth="1"/>
    <col min="13826" max="13826" width="34.5703125" style="12" customWidth="1"/>
    <col min="13827" max="13827" width="11.42578125" style="12" customWidth="1"/>
    <col min="13828" max="13828" width="10.85546875" style="12" customWidth="1"/>
    <col min="13829" max="13829" width="11" style="12" customWidth="1"/>
    <col min="13830" max="13830" width="10.85546875" style="12" customWidth="1"/>
    <col min="13831" max="13831" width="12.28515625" style="12" customWidth="1"/>
    <col min="13832" max="13832" width="11.28515625" style="12" customWidth="1"/>
    <col min="13833" max="13833" width="17.7109375" style="12" customWidth="1"/>
    <col min="13834" max="13834" width="20.28515625" style="12" customWidth="1"/>
    <col min="13835" max="14080" width="9.140625" style="12"/>
    <col min="14081" max="14081" width="5" style="12" customWidth="1"/>
    <col min="14082" max="14082" width="34.5703125" style="12" customWidth="1"/>
    <col min="14083" max="14083" width="11.42578125" style="12" customWidth="1"/>
    <col min="14084" max="14084" width="10.85546875" style="12" customWidth="1"/>
    <col min="14085" max="14085" width="11" style="12" customWidth="1"/>
    <col min="14086" max="14086" width="10.85546875" style="12" customWidth="1"/>
    <col min="14087" max="14087" width="12.28515625" style="12" customWidth="1"/>
    <col min="14088" max="14088" width="11.28515625" style="12" customWidth="1"/>
    <col min="14089" max="14089" width="17.7109375" style="12" customWidth="1"/>
    <col min="14090" max="14090" width="20.28515625" style="12" customWidth="1"/>
    <col min="14091" max="14336" width="9.140625" style="12"/>
    <col min="14337" max="14337" width="5" style="12" customWidth="1"/>
    <col min="14338" max="14338" width="34.5703125" style="12" customWidth="1"/>
    <col min="14339" max="14339" width="11.42578125" style="12" customWidth="1"/>
    <col min="14340" max="14340" width="10.85546875" style="12" customWidth="1"/>
    <col min="14341" max="14341" width="11" style="12" customWidth="1"/>
    <col min="14342" max="14342" width="10.85546875" style="12" customWidth="1"/>
    <col min="14343" max="14343" width="12.28515625" style="12" customWidth="1"/>
    <col min="14344" max="14344" width="11.28515625" style="12" customWidth="1"/>
    <col min="14345" max="14345" width="17.7109375" style="12" customWidth="1"/>
    <col min="14346" max="14346" width="20.28515625" style="12" customWidth="1"/>
    <col min="14347" max="14592" width="9.140625" style="12"/>
    <col min="14593" max="14593" width="5" style="12" customWidth="1"/>
    <col min="14594" max="14594" width="34.5703125" style="12" customWidth="1"/>
    <col min="14595" max="14595" width="11.42578125" style="12" customWidth="1"/>
    <col min="14596" max="14596" width="10.85546875" style="12" customWidth="1"/>
    <col min="14597" max="14597" width="11" style="12" customWidth="1"/>
    <col min="14598" max="14598" width="10.85546875" style="12" customWidth="1"/>
    <col min="14599" max="14599" width="12.28515625" style="12" customWidth="1"/>
    <col min="14600" max="14600" width="11.28515625" style="12" customWidth="1"/>
    <col min="14601" max="14601" width="17.7109375" style="12" customWidth="1"/>
    <col min="14602" max="14602" width="20.28515625" style="12" customWidth="1"/>
    <col min="14603" max="14848" width="9.140625" style="12"/>
    <col min="14849" max="14849" width="5" style="12" customWidth="1"/>
    <col min="14850" max="14850" width="34.5703125" style="12" customWidth="1"/>
    <col min="14851" max="14851" width="11.42578125" style="12" customWidth="1"/>
    <col min="14852" max="14852" width="10.85546875" style="12" customWidth="1"/>
    <col min="14853" max="14853" width="11" style="12" customWidth="1"/>
    <col min="14854" max="14854" width="10.85546875" style="12" customWidth="1"/>
    <col min="14855" max="14855" width="12.28515625" style="12" customWidth="1"/>
    <col min="14856" max="14856" width="11.28515625" style="12" customWidth="1"/>
    <col min="14857" max="14857" width="17.7109375" style="12" customWidth="1"/>
    <col min="14858" max="14858" width="20.28515625" style="12" customWidth="1"/>
    <col min="14859" max="15104" width="9.140625" style="12"/>
    <col min="15105" max="15105" width="5" style="12" customWidth="1"/>
    <col min="15106" max="15106" width="34.5703125" style="12" customWidth="1"/>
    <col min="15107" max="15107" width="11.42578125" style="12" customWidth="1"/>
    <col min="15108" max="15108" width="10.85546875" style="12" customWidth="1"/>
    <col min="15109" max="15109" width="11" style="12" customWidth="1"/>
    <col min="15110" max="15110" width="10.85546875" style="12" customWidth="1"/>
    <col min="15111" max="15111" width="12.28515625" style="12" customWidth="1"/>
    <col min="15112" max="15112" width="11.28515625" style="12" customWidth="1"/>
    <col min="15113" max="15113" width="17.7109375" style="12" customWidth="1"/>
    <col min="15114" max="15114" width="20.28515625" style="12" customWidth="1"/>
    <col min="15115" max="15360" width="9.140625" style="12"/>
    <col min="15361" max="15361" width="5" style="12" customWidth="1"/>
    <col min="15362" max="15362" width="34.5703125" style="12" customWidth="1"/>
    <col min="15363" max="15363" width="11.42578125" style="12" customWidth="1"/>
    <col min="15364" max="15364" width="10.85546875" style="12" customWidth="1"/>
    <col min="15365" max="15365" width="11" style="12" customWidth="1"/>
    <col min="15366" max="15366" width="10.85546875" style="12" customWidth="1"/>
    <col min="15367" max="15367" width="12.28515625" style="12" customWidth="1"/>
    <col min="15368" max="15368" width="11.28515625" style="12" customWidth="1"/>
    <col min="15369" max="15369" width="17.7109375" style="12" customWidth="1"/>
    <col min="15370" max="15370" width="20.28515625" style="12" customWidth="1"/>
    <col min="15371" max="15616" width="9.140625" style="12"/>
    <col min="15617" max="15617" width="5" style="12" customWidth="1"/>
    <col min="15618" max="15618" width="34.5703125" style="12" customWidth="1"/>
    <col min="15619" max="15619" width="11.42578125" style="12" customWidth="1"/>
    <col min="15620" max="15620" width="10.85546875" style="12" customWidth="1"/>
    <col min="15621" max="15621" width="11" style="12" customWidth="1"/>
    <col min="15622" max="15622" width="10.85546875" style="12" customWidth="1"/>
    <col min="15623" max="15623" width="12.28515625" style="12" customWidth="1"/>
    <col min="15624" max="15624" width="11.28515625" style="12" customWidth="1"/>
    <col min="15625" max="15625" width="17.7109375" style="12" customWidth="1"/>
    <col min="15626" max="15626" width="20.28515625" style="12" customWidth="1"/>
    <col min="15627" max="15872" width="9.140625" style="12"/>
    <col min="15873" max="15873" width="5" style="12" customWidth="1"/>
    <col min="15874" max="15874" width="34.5703125" style="12" customWidth="1"/>
    <col min="15875" max="15875" width="11.42578125" style="12" customWidth="1"/>
    <col min="15876" max="15876" width="10.85546875" style="12" customWidth="1"/>
    <col min="15877" max="15877" width="11" style="12" customWidth="1"/>
    <col min="15878" max="15878" width="10.85546875" style="12" customWidth="1"/>
    <col min="15879" max="15879" width="12.28515625" style="12" customWidth="1"/>
    <col min="15880" max="15880" width="11.28515625" style="12" customWidth="1"/>
    <col min="15881" max="15881" width="17.7109375" style="12" customWidth="1"/>
    <col min="15882" max="15882" width="20.28515625" style="12" customWidth="1"/>
    <col min="15883" max="16128" width="9.140625" style="12"/>
    <col min="16129" max="16129" width="5" style="12" customWidth="1"/>
    <col min="16130" max="16130" width="34.5703125" style="12" customWidth="1"/>
    <col min="16131" max="16131" width="11.42578125" style="12" customWidth="1"/>
    <col min="16132" max="16132" width="10.85546875" style="12" customWidth="1"/>
    <col min="16133" max="16133" width="11" style="12" customWidth="1"/>
    <col min="16134" max="16134" width="10.85546875" style="12" customWidth="1"/>
    <col min="16135" max="16135" width="12.28515625" style="12" customWidth="1"/>
    <col min="16136" max="16136" width="11.28515625" style="12" customWidth="1"/>
    <col min="16137" max="16137" width="17.7109375" style="12" customWidth="1"/>
    <col min="16138" max="16138" width="20.28515625" style="12" customWidth="1"/>
    <col min="16139" max="16384" width="9.140625" style="12"/>
  </cols>
  <sheetData>
    <row r="1" spans="1:11" ht="12.75" customHeight="1" x14ac:dyDescent="0.2">
      <c r="A1" s="553" t="s">
        <v>467</v>
      </c>
      <c r="B1" s="553"/>
      <c r="C1" s="553"/>
      <c r="D1" s="553"/>
      <c r="E1" s="553"/>
      <c r="F1" s="553"/>
      <c r="G1" s="553"/>
      <c r="H1" s="5"/>
      <c r="I1" s="618" t="s">
        <v>51</v>
      </c>
      <c r="J1" s="618"/>
      <c r="K1" s="114" t="str">
        <f>Protokół!V1</f>
        <v>A</v>
      </c>
    </row>
    <row r="2" spans="1:11" x14ac:dyDescent="0.2">
      <c r="A2" s="556" t="s">
        <v>49</v>
      </c>
      <c r="B2" s="556"/>
      <c r="C2" s="556"/>
      <c r="D2" s="557" t="str">
        <f>Protokół!G8</f>
        <v>………………………………………
………………………...……………</v>
      </c>
      <c r="E2" s="557"/>
      <c r="F2" s="557"/>
      <c r="G2" s="557"/>
      <c r="H2" s="557"/>
      <c r="I2" s="20"/>
      <c r="J2" s="20"/>
      <c r="K2" s="20"/>
    </row>
    <row r="3" spans="1:11" ht="7.5" customHeight="1" thickBot="1" x14ac:dyDescent="0.25">
      <c r="A3" s="6"/>
      <c r="B3" s="6"/>
      <c r="C3" s="1"/>
      <c r="D3" s="1"/>
      <c r="E3" s="1"/>
      <c r="F3" s="1"/>
      <c r="G3" s="1"/>
      <c r="H3" s="1"/>
      <c r="I3" s="1"/>
      <c r="J3" s="1"/>
      <c r="K3" s="1"/>
    </row>
    <row r="4" spans="1:11" ht="37.5" customHeight="1" x14ac:dyDescent="0.2">
      <c r="A4" s="593" t="s">
        <v>0</v>
      </c>
      <c r="B4" s="588" t="s">
        <v>651</v>
      </c>
      <c r="C4" s="583" t="s">
        <v>38</v>
      </c>
      <c r="D4" s="584"/>
      <c r="E4" s="583" t="s">
        <v>1</v>
      </c>
      <c r="F4" s="584"/>
      <c r="G4" s="583" t="s">
        <v>2</v>
      </c>
      <c r="H4" s="616" t="s">
        <v>3</v>
      </c>
      <c r="I4" s="617"/>
      <c r="J4" s="588" t="s">
        <v>4</v>
      </c>
      <c r="K4" s="70" t="s">
        <v>5</v>
      </c>
    </row>
    <row r="5" spans="1:11" ht="74.25" customHeight="1" x14ac:dyDescent="0.2">
      <c r="A5" s="594"/>
      <c r="B5" s="589"/>
      <c r="C5" s="585"/>
      <c r="D5" s="586"/>
      <c r="E5" s="585"/>
      <c r="F5" s="586"/>
      <c r="G5" s="585"/>
      <c r="H5" s="334" t="s">
        <v>6</v>
      </c>
      <c r="I5" s="334" t="s">
        <v>7</v>
      </c>
      <c r="J5" s="589"/>
      <c r="K5" s="71" t="s">
        <v>8</v>
      </c>
    </row>
    <row r="6" spans="1:11" x14ac:dyDescent="0.2">
      <c r="A6" s="72"/>
      <c r="B6" s="73">
        <v>1</v>
      </c>
      <c r="C6" s="619">
        <v>2</v>
      </c>
      <c r="D6" s="620"/>
      <c r="E6" s="335">
        <v>3</v>
      </c>
      <c r="F6" s="335">
        <v>4</v>
      </c>
      <c r="G6" s="335" t="s">
        <v>9</v>
      </c>
      <c r="H6" s="74">
        <v>6</v>
      </c>
      <c r="I6" s="74">
        <v>7</v>
      </c>
      <c r="J6" s="335" t="s">
        <v>10</v>
      </c>
      <c r="K6" s="75" t="s">
        <v>11</v>
      </c>
    </row>
    <row r="7" spans="1:11" s="54" customFormat="1" ht="56.25" x14ac:dyDescent="0.2">
      <c r="A7" s="8"/>
      <c r="B7" s="9"/>
      <c r="C7" s="4" t="s">
        <v>12</v>
      </c>
      <c r="D7" s="4" t="s">
        <v>13</v>
      </c>
      <c r="E7" s="4" t="s">
        <v>57</v>
      </c>
      <c r="F7" s="4" t="s">
        <v>58</v>
      </c>
      <c r="G7" s="10" t="s">
        <v>14</v>
      </c>
      <c r="H7" s="10" t="s">
        <v>15</v>
      </c>
      <c r="I7" s="10" t="s">
        <v>15</v>
      </c>
      <c r="J7" s="10" t="s">
        <v>15</v>
      </c>
      <c r="K7" s="11" t="s">
        <v>14</v>
      </c>
    </row>
    <row r="8" spans="1:11" x14ac:dyDescent="0.2">
      <c r="A8" s="68">
        <v>1</v>
      </c>
      <c r="B8" s="182"/>
      <c r="C8" s="183"/>
      <c r="D8" s="184"/>
      <c r="E8" s="185"/>
      <c r="F8" s="186"/>
      <c r="G8" s="187">
        <f>E8*F8</f>
        <v>0</v>
      </c>
      <c r="H8" s="188"/>
      <c r="I8" s="188"/>
      <c r="J8" s="189">
        <f>(H8+I8)/2</f>
        <v>0</v>
      </c>
      <c r="K8" s="190">
        <f t="shared" ref="K8:K22" si="0">G8*J8</f>
        <v>0</v>
      </c>
    </row>
    <row r="9" spans="1:11" x14ac:dyDescent="0.2">
      <c r="A9" s="69">
        <v>2</v>
      </c>
      <c r="B9" s="191"/>
      <c r="C9" s="90"/>
      <c r="D9" s="184"/>
      <c r="E9" s="185"/>
      <c r="F9" s="192"/>
      <c r="G9" s="193">
        <f t="shared" ref="G9:G22" si="1">E9*F9</f>
        <v>0</v>
      </c>
      <c r="H9" s="192"/>
      <c r="I9" s="192"/>
      <c r="J9" s="189">
        <f t="shared" ref="J9:J22" si="2">(H9+I9)/2</f>
        <v>0</v>
      </c>
      <c r="K9" s="190">
        <f t="shared" si="0"/>
        <v>0</v>
      </c>
    </row>
    <row r="10" spans="1:11" x14ac:dyDescent="0.2">
      <c r="A10" s="69">
        <v>3</v>
      </c>
      <c r="B10" s="191"/>
      <c r="C10" s="90"/>
      <c r="D10" s="184"/>
      <c r="E10" s="185"/>
      <c r="F10" s="192"/>
      <c r="G10" s="193">
        <f t="shared" si="1"/>
        <v>0</v>
      </c>
      <c r="H10" s="192"/>
      <c r="I10" s="192"/>
      <c r="J10" s="189">
        <f t="shared" si="2"/>
        <v>0</v>
      </c>
      <c r="K10" s="190">
        <f t="shared" si="0"/>
        <v>0</v>
      </c>
    </row>
    <row r="11" spans="1:11" x14ac:dyDescent="0.2">
      <c r="A11" s="69">
        <v>4</v>
      </c>
      <c r="B11" s="191"/>
      <c r="C11" s="90"/>
      <c r="D11" s="184"/>
      <c r="E11" s="185"/>
      <c r="F11" s="192"/>
      <c r="G11" s="193">
        <f t="shared" si="1"/>
        <v>0</v>
      </c>
      <c r="H11" s="192"/>
      <c r="I11" s="192"/>
      <c r="J11" s="189">
        <f t="shared" si="2"/>
        <v>0</v>
      </c>
      <c r="K11" s="190">
        <f t="shared" si="0"/>
        <v>0</v>
      </c>
    </row>
    <row r="12" spans="1:11" x14ac:dyDescent="0.2">
      <c r="A12" s="69">
        <v>5</v>
      </c>
      <c r="B12" s="191"/>
      <c r="C12" s="90"/>
      <c r="D12" s="184"/>
      <c r="E12" s="185"/>
      <c r="F12" s="192"/>
      <c r="G12" s="193">
        <f t="shared" si="1"/>
        <v>0</v>
      </c>
      <c r="H12" s="192"/>
      <c r="I12" s="192"/>
      <c r="J12" s="189">
        <f t="shared" si="2"/>
        <v>0</v>
      </c>
      <c r="K12" s="190">
        <f t="shared" si="0"/>
        <v>0</v>
      </c>
    </row>
    <row r="13" spans="1:11" x14ac:dyDescent="0.2">
      <c r="A13" s="69">
        <v>6</v>
      </c>
      <c r="B13" s="191"/>
      <c r="C13" s="90"/>
      <c r="D13" s="184"/>
      <c r="E13" s="185"/>
      <c r="F13" s="192"/>
      <c r="G13" s="193">
        <f t="shared" si="1"/>
        <v>0</v>
      </c>
      <c r="H13" s="192"/>
      <c r="I13" s="192"/>
      <c r="J13" s="189">
        <f t="shared" si="2"/>
        <v>0</v>
      </c>
      <c r="K13" s="190">
        <f t="shared" si="0"/>
        <v>0</v>
      </c>
    </row>
    <row r="14" spans="1:11" x14ac:dyDescent="0.2">
      <c r="A14" s="69">
        <v>7</v>
      </c>
      <c r="B14" s="191"/>
      <c r="C14" s="90"/>
      <c r="D14" s="184"/>
      <c r="E14" s="185"/>
      <c r="F14" s="192"/>
      <c r="G14" s="193">
        <f t="shared" si="1"/>
        <v>0</v>
      </c>
      <c r="H14" s="192"/>
      <c r="I14" s="192"/>
      <c r="J14" s="189">
        <f t="shared" si="2"/>
        <v>0</v>
      </c>
      <c r="K14" s="190">
        <f t="shared" si="0"/>
        <v>0</v>
      </c>
    </row>
    <row r="15" spans="1:11" x14ac:dyDescent="0.2">
      <c r="A15" s="69">
        <v>8</v>
      </c>
      <c r="B15" s="191"/>
      <c r="C15" s="90"/>
      <c r="D15" s="184"/>
      <c r="E15" s="185"/>
      <c r="F15" s="192"/>
      <c r="G15" s="193">
        <f t="shared" si="1"/>
        <v>0</v>
      </c>
      <c r="H15" s="192"/>
      <c r="I15" s="192"/>
      <c r="J15" s="189">
        <f t="shared" si="2"/>
        <v>0</v>
      </c>
      <c r="K15" s="190">
        <f t="shared" si="0"/>
        <v>0</v>
      </c>
    </row>
    <row r="16" spans="1:11" ht="12.75" customHeight="1" x14ac:dyDescent="0.2">
      <c r="A16" s="69">
        <v>9</v>
      </c>
      <c r="B16" s="191"/>
      <c r="C16" s="90"/>
      <c r="D16" s="184"/>
      <c r="E16" s="185"/>
      <c r="F16" s="192"/>
      <c r="G16" s="193">
        <f t="shared" si="1"/>
        <v>0</v>
      </c>
      <c r="H16" s="192"/>
      <c r="I16" s="192"/>
      <c r="J16" s="189">
        <f t="shared" si="2"/>
        <v>0</v>
      </c>
      <c r="K16" s="190">
        <f t="shared" si="0"/>
        <v>0</v>
      </c>
    </row>
    <row r="17" spans="1:11" x14ac:dyDescent="0.2">
      <c r="A17" s="69">
        <v>10</v>
      </c>
      <c r="B17" s="191"/>
      <c r="C17" s="90"/>
      <c r="D17" s="184"/>
      <c r="E17" s="185"/>
      <c r="F17" s="192"/>
      <c r="G17" s="193">
        <f t="shared" si="1"/>
        <v>0</v>
      </c>
      <c r="H17" s="192"/>
      <c r="I17" s="192"/>
      <c r="J17" s="189">
        <f t="shared" si="2"/>
        <v>0</v>
      </c>
      <c r="K17" s="190">
        <f t="shared" si="0"/>
        <v>0</v>
      </c>
    </row>
    <row r="18" spans="1:11" x14ac:dyDescent="0.2">
      <c r="A18" s="69">
        <v>11</v>
      </c>
      <c r="B18" s="191"/>
      <c r="C18" s="90"/>
      <c r="D18" s="184"/>
      <c r="E18" s="185"/>
      <c r="F18" s="192"/>
      <c r="G18" s="193">
        <f t="shared" si="1"/>
        <v>0</v>
      </c>
      <c r="H18" s="192"/>
      <c r="I18" s="192"/>
      <c r="J18" s="189">
        <f t="shared" si="2"/>
        <v>0</v>
      </c>
      <c r="K18" s="190">
        <f t="shared" si="0"/>
        <v>0</v>
      </c>
    </row>
    <row r="19" spans="1:11" x14ac:dyDescent="0.2">
      <c r="A19" s="69">
        <v>12</v>
      </c>
      <c r="B19" s="191"/>
      <c r="C19" s="90"/>
      <c r="D19" s="184"/>
      <c r="E19" s="185"/>
      <c r="F19" s="192"/>
      <c r="G19" s="193">
        <f t="shared" si="1"/>
        <v>0</v>
      </c>
      <c r="H19" s="192"/>
      <c r="I19" s="192"/>
      <c r="J19" s="189">
        <f t="shared" si="2"/>
        <v>0</v>
      </c>
      <c r="K19" s="190">
        <f t="shared" si="0"/>
        <v>0</v>
      </c>
    </row>
    <row r="20" spans="1:11" x14ac:dyDescent="0.2">
      <c r="A20" s="69">
        <v>13</v>
      </c>
      <c r="B20" s="191"/>
      <c r="C20" s="90"/>
      <c r="D20" s="184"/>
      <c r="E20" s="185"/>
      <c r="F20" s="192"/>
      <c r="G20" s="193">
        <f t="shared" si="1"/>
        <v>0</v>
      </c>
      <c r="H20" s="192"/>
      <c r="I20" s="192"/>
      <c r="J20" s="189">
        <f t="shared" si="2"/>
        <v>0</v>
      </c>
      <c r="K20" s="190">
        <f t="shared" si="0"/>
        <v>0</v>
      </c>
    </row>
    <row r="21" spans="1:11" x14ac:dyDescent="0.2">
      <c r="A21" s="69">
        <v>14</v>
      </c>
      <c r="B21" s="191"/>
      <c r="C21" s="90"/>
      <c r="D21" s="184"/>
      <c r="E21" s="185"/>
      <c r="F21" s="192"/>
      <c r="G21" s="193">
        <f t="shared" si="1"/>
        <v>0</v>
      </c>
      <c r="H21" s="192"/>
      <c r="I21" s="192"/>
      <c r="J21" s="189">
        <f t="shared" si="2"/>
        <v>0</v>
      </c>
      <c r="K21" s="190">
        <f t="shared" si="0"/>
        <v>0</v>
      </c>
    </row>
    <row r="22" spans="1:11" x14ac:dyDescent="0.2">
      <c r="A22" s="69">
        <v>15</v>
      </c>
      <c r="B22" s="191"/>
      <c r="C22" s="90"/>
      <c r="D22" s="184"/>
      <c r="E22" s="185"/>
      <c r="F22" s="192"/>
      <c r="G22" s="193">
        <f t="shared" si="1"/>
        <v>0</v>
      </c>
      <c r="H22" s="192"/>
      <c r="I22" s="192"/>
      <c r="J22" s="189">
        <f t="shared" si="2"/>
        <v>0</v>
      </c>
      <c r="K22" s="190">
        <f t="shared" si="0"/>
        <v>0</v>
      </c>
    </row>
    <row r="23" spans="1:11" ht="12.75" thickBot="1" x14ac:dyDescent="0.25">
      <c r="A23" s="621" t="s">
        <v>16</v>
      </c>
      <c r="B23" s="622"/>
      <c r="C23" s="623"/>
      <c r="D23" s="24">
        <f>SUM(D8:D22)</f>
        <v>0</v>
      </c>
      <c r="E23" s="194" t="s">
        <v>22</v>
      </c>
      <c r="F23" s="195" t="s">
        <v>22</v>
      </c>
      <c r="G23" s="196">
        <f>SUM(G8:G22)</f>
        <v>0</v>
      </c>
      <c r="H23" s="197" t="s">
        <v>22</v>
      </c>
      <c r="I23" s="197" t="s">
        <v>22</v>
      </c>
      <c r="J23" s="198" t="s">
        <v>22</v>
      </c>
      <c r="K23" s="199">
        <f>SUM(K8:K22)</f>
        <v>0</v>
      </c>
    </row>
    <row r="24" spans="1:11" ht="7.5" customHeight="1" x14ac:dyDescent="0.2"/>
    <row r="25" spans="1:11" x14ac:dyDescent="0.2">
      <c r="B25" s="591" t="s">
        <v>77</v>
      </c>
      <c r="C25" s="591"/>
      <c r="D25" s="591"/>
      <c r="E25" s="591"/>
    </row>
    <row r="26" spans="1:11" ht="17.25" customHeight="1" x14ac:dyDescent="0.2">
      <c r="A26" s="333" t="s">
        <v>76</v>
      </c>
      <c r="B26" s="464" t="s">
        <v>550</v>
      </c>
      <c r="C26" s="464"/>
      <c r="D26" s="218" t="s">
        <v>543</v>
      </c>
      <c r="E26" s="463" t="s">
        <v>551</v>
      </c>
      <c r="F26" s="463"/>
      <c r="G26" s="463"/>
      <c r="H26" s="463"/>
    </row>
    <row r="27" spans="1:11" ht="17.25" customHeight="1" x14ac:dyDescent="0.2">
      <c r="A27" s="333" t="s">
        <v>75</v>
      </c>
      <c r="B27" s="464" t="s">
        <v>550</v>
      </c>
      <c r="C27" s="464"/>
      <c r="D27" s="218" t="s">
        <v>544</v>
      </c>
      <c r="E27" s="463" t="s">
        <v>551</v>
      </c>
      <c r="F27" s="463"/>
      <c r="G27" s="463"/>
      <c r="H27" s="463"/>
    </row>
    <row r="28" spans="1:11" ht="17.25" customHeight="1" x14ac:dyDescent="0.2">
      <c r="A28" s="333" t="s">
        <v>74</v>
      </c>
      <c r="B28" s="464" t="s">
        <v>550</v>
      </c>
      <c r="C28" s="464"/>
      <c r="D28" s="218" t="s">
        <v>545</v>
      </c>
      <c r="E28" s="463" t="s">
        <v>551</v>
      </c>
      <c r="F28" s="463"/>
      <c r="G28" s="463"/>
      <c r="H28" s="463"/>
    </row>
    <row r="29" spans="1:11" ht="17.25" customHeight="1" x14ac:dyDescent="0.2">
      <c r="A29" s="333" t="s">
        <v>73</v>
      </c>
      <c r="B29" s="464" t="s">
        <v>550</v>
      </c>
      <c r="C29" s="464"/>
      <c r="D29" s="218" t="s">
        <v>546</v>
      </c>
      <c r="E29" s="463" t="s">
        <v>551</v>
      </c>
      <c r="F29" s="463"/>
      <c r="G29" s="463"/>
      <c r="H29" s="463"/>
    </row>
    <row r="30" spans="1:11" ht="15" customHeight="1" x14ac:dyDescent="0.2">
      <c r="A30" s="333" t="s">
        <v>69</v>
      </c>
      <c r="B30" s="464" t="s">
        <v>550</v>
      </c>
      <c r="C30" s="464"/>
      <c r="D30" s="218" t="s">
        <v>547</v>
      </c>
      <c r="E30" s="463" t="s">
        <v>551</v>
      </c>
      <c r="F30" s="463"/>
      <c r="G30" s="463"/>
      <c r="H30" s="463"/>
    </row>
    <row r="31" spans="1:11" ht="9.6" customHeight="1" x14ac:dyDescent="0.2">
      <c r="I31" s="551" t="s">
        <v>468</v>
      </c>
      <c r="J31" s="551"/>
      <c r="K31" s="551"/>
    </row>
    <row r="32" spans="1:11" ht="12.75" x14ac:dyDescent="0.2">
      <c r="I32" s="67"/>
      <c r="J32" s="540" t="s">
        <v>522</v>
      </c>
      <c r="K32" s="540"/>
    </row>
  </sheetData>
  <sheetProtection algorithmName="SHA-512" hashValue="FDaY+FlYLO/2qsNuPOX5Kh5Eavz6ZPNQgcS8CdlYt/7m0gV3adfP0yzQTYlbKWfHy1+rF8Bh54rJvVy/73ZUlQ==" saltValue="NcZ5d4uBWAxFzD2IxvZhTQ==" spinCount="100000" sheet="1" objects="1" scenarios="1"/>
  <mergeCells count="26">
    <mergeCell ref="E29:H29"/>
    <mergeCell ref="E30:H30"/>
    <mergeCell ref="J32:K32"/>
    <mergeCell ref="B25:E25"/>
    <mergeCell ref="A23:C23"/>
    <mergeCell ref="A1:G1"/>
    <mergeCell ref="A2:C2"/>
    <mergeCell ref="D2:H2"/>
    <mergeCell ref="I31:K31"/>
    <mergeCell ref="B27:C27"/>
    <mergeCell ref="B28:C28"/>
    <mergeCell ref="B29:C29"/>
    <mergeCell ref="B30:C30"/>
    <mergeCell ref="B26:C26"/>
    <mergeCell ref="E26:H26"/>
    <mergeCell ref="E27:H27"/>
    <mergeCell ref="E28:H28"/>
    <mergeCell ref="I1:J1"/>
    <mergeCell ref="J4:J5"/>
    <mergeCell ref="C6:D6"/>
    <mergeCell ref="A4:A5"/>
    <mergeCell ref="C4:D5"/>
    <mergeCell ref="E4:F5"/>
    <mergeCell ref="G4:G5"/>
    <mergeCell ref="H4:I4"/>
    <mergeCell ref="B4:B5"/>
  </mergeCells>
  <pageMargins left="0.25" right="0.25" top="0.55555555555555558" bottom="0.47916666666666669" header="0.3" footer="0.3"/>
  <pageSetup paperSize="9" orientation="landscape" r:id="rId1"/>
  <headerFooter>
    <oddFooter>&amp;L&amp;"Arial,Normalny"&amp;8 1) Dane według ewidencji gruntów i budynków</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8"/>
  <sheetViews>
    <sheetView view="pageBreakPreview" zoomScale="140" zoomScaleNormal="100" zoomScaleSheetLayoutView="140" workbookViewId="0">
      <selection activeCell="A2" sqref="A2:XFD2"/>
    </sheetView>
  </sheetViews>
  <sheetFormatPr defaultColWidth="9.140625" defaultRowHeight="14.25" x14ac:dyDescent="0.2"/>
  <cols>
    <col min="1" max="1" width="23" style="32" customWidth="1"/>
    <col min="2" max="2" width="21.85546875" style="32" customWidth="1"/>
    <col min="3" max="3" width="17" style="32" customWidth="1"/>
    <col min="4" max="4" width="18.28515625" style="32" customWidth="1"/>
    <col min="5" max="16384" width="9.140625" style="32"/>
  </cols>
  <sheetData>
    <row r="1" spans="1:4" ht="17.25" customHeight="1" x14ac:dyDescent="0.2"/>
    <row r="2" spans="1:4" ht="23.25" customHeight="1" x14ac:dyDescent="0.2">
      <c r="A2" s="624" t="s">
        <v>108</v>
      </c>
      <c r="B2" s="624"/>
      <c r="C2" s="624"/>
      <c r="D2" s="624"/>
    </row>
    <row r="3" spans="1:4" ht="23.25" customHeight="1" x14ac:dyDescent="0.2">
      <c r="A3" s="625" t="s">
        <v>125</v>
      </c>
      <c r="B3" s="625"/>
      <c r="C3" s="625"/>
      <c r="D3" s="625"/>
    </row>
    <row r="4" spans="1:4" ht="23.25" customHeight="1" x14ac:dyDescent="0.2">
      <c r="A4" s="336" t="s">
        <v>126</v>
      </c>
      <c r="B4" s="336" t="s">
        <v>127</v>
      </c>
      <c r="C4" s="336" t="s">
        <v>149</v>
      </c>
      <c r="D4" s="336" t="s">
        <v>128</v>
      </c>
    </row>
    <row r="5" spans="1:4" ht="23.25" customHeight="1" x14ac:dyDescent="0.2">
      <c r="A5" s="33" t="s">
        <v>109</v>
      </c>
      <c r="B5" s="33" t="s">
        <v>113</v>
      </c>
      <c r="C5" s="33" t="s">
        <v>117</v>
      </c>
      <c r="D5" s="33" t="s">
        <v>121</v>
      </c>
    </row>
    <row r="6" spans="1:4" ht="23.25" customHeight="1" x14ac:dyDescent="0.2">
      <c r="A6" s="33" t="s">
        <v>110</v>
      </c>
      <c r="B6" s="33" t="s">
        <v>114</v>
      </c>
      <c r="C6" s="33" t="s">
        <v>118</v>
      </c>
      <c r="D6" s="33" t="s">
        <v>122</v>
      </c>
    </row>
    <row r="7" spans="1:4" ht="23.25" customHeight="1" x14ac:dyDescent="0.2">
      <c r="A7" s="33" t="s">
        <v>111</v>
      </c>
      <c r="B7" s="33" t="s">
        <v>115</v>
      </c>
      <c r="C7" s="33" t="s">
        <v>119</v>
      </c>
      <c r="D7" s="33" t="s">
        <v>123</v>
      </c>
    </row>
    <row r="8" spans="1:4" ht="23.25" customHeight="1" x14ac:dyDescent="0.2">
      <c r="A8" s="33" t="s">
        <v>112</v>
      </c>
      <c r="B8" s="33" t="s">
        <v>116</v>
      </c>
      <c r="C8" s="33" t="s">
        <v>120</v>
      </c>
      <c r="D8" s="33" t="s">
        <v>124</v>
      </c>
    </row>
  </sheetData>
  <sheetProtection algorithmName="SHA-512" hashValue="L7lQaSmoibHxJ8qVy1YVjf/OARM9VbaVL6z1l9fZKEaJmIMzoSSAaIF35mqGFysA+lxBTmdRVpDr4tmTO/7T5w==" saltValue="Lu+UYkjzVsFF9ofi/o4Wjw==" spinCount="100000" sheet="1" objects="1" scenarios="1"/>
  <mergeCells count="2">
    <mergeCell ref="A2:D2"/>
    <mergeCell ref="A3:D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13</vt:i4>
      </vt:variant>
      <vt:variant>
        <vt:lpstr>Nazwane zakresy</vt:lpstr>
      </vt:variant>
      <vt:variant>
        <vt:i4>8</vt:i4>
      </vt:variant>
    </vt:vector>
  </HeadingPairs>
  <TitlesOfParts>
    <vt:vector size="21" baseType="lpstr">
      <vt:lpstr>Protokół</vt:lpstr>
      <vt:lpstr>Prod. roślinna</vt:lpstr>
      <vt:lpstr>Prod. roślinna str 2</vt:lpstr>
      <vt:lpstr>Prod. roślinna-rozpisanie szkód</vt:lpstr>
      <vt:lpstr>Prod. zwierzęca towar.</vt:lpstr>
      <vt:lpstr>Prod. ryb</vt:lpstr>
      <vt:lpstr>Środki trwałe</vt:lpstr>
      <vt:lpstr>Uprawy trwałe</vt:lpstr>
      <vt:lpstr>Regiony FADN</vt:lpstr>
      <vt:lpstr>Dane średnie prod rośl.i zwierz</vt:lpstr>
      <vt:lpstr>Koszty nieponiesione</vt:lpstr>
      <vt:lpstr>Kalendarz</vt:lpstr>
      <vt:lpstr>Koszty nieponiesione </vt:lpstr>
      <vt:lpstr>'Prod. roślinna-rozpisanie szkód'!Baza_danych</vt:lpstr>
      <vt:lpstr>Baza_danych</vt:lpstr>
      <vt:lpstr>dane</vt:lpstr>
      <vt:lpstr>region</vt:lpstr>
      <vt:lpstr>Regiony</vt:lpstr>
      <vt:lpstr>rosliny</vt:lpstr>
      <vt:lpstr>'Dane średnie prod rośl.i zwierz'!Wybieranie</vt:lpstr>
      <vt:lpstr>zwierzeta</vt:lpstr>
    </vt:vector>
  </TitlesOfParts>
  <Company>MRiRW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Sidoruk-Gruchała Sylwia</dc:creator>
  <cp:lastModifiedBy>Agnieszka Gajewska</cp:lastModifiedBy>
  <cp:lastPrinted>2020-07-16T10:10:57Z</cp:lastPrinted>
  <dcterms:created xsi:type="dcterms:W3CDTF">2016-06-20T10:50:21Z</dcterms:created>
  <dcterms:modified xsi:type="dcterms:W3CDTF">2022-06-13T08:07:54Z</dcterms:modified>
</cp:coreProperties>
</file>