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KO i KOMISJE/2021/"/>
    </mc:Choice>
  </mc:AlternateContent>
  <bookViews>
    <workbookView xWindow="0" yWindow="0" windowWidth="25600" windowHeight="10270"/>
  </bookViews>
  <sheets>
    <sheet name="RIO" sheetId="1" r:id="rId1"/>
    <sheet name="Międzyr." sheetId="13" r:id="rId2"/>
    <sheet name="ZBIORCZO" sheetId="7" r:id="rId3"/>
    <sheet name="Porównanie" sheetId="5" r:id="rId4"/>
  </sheets>
  <externalReferences>
    <externalReference r:id="rId5"/>
  </externalReference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Porównanie!$A$1:$I$69</definedName>
    <definedName name="_xlnm.Print_Area" localSheetId="0">RIO!$A$1:$S$69</definedName>
    <definedName name="_xlnm.Print_Area" localSheetId="2">ZBIORCZO!$A$1:$F$69</definedName>
  </definedNames>
  <calcPr calcId="152511"/>
</workbook>
</file>

<file path=xl/calcChain.xml><?xml version="1.0" encoding="utf-8"?>
<calcChain xmlns="http://schemas.openxmlformats.org/spreadsheetml/2006/main">
  <c r="H4" i="1" l="1"/>
  <c r="P9" i="1" l="1"/>
  <c r="D4" i="13" l="1"/>
  <c r="O4" i="1" l="1"/>
  <c r="H4" i="13"/>
  <c r="G4" i="1" l="1"/>
  <c r="E4" i="13" l="1"/>
  <c r="F4" i="13"/>
  <c r="F11" i="13" s="1"/>
  <c r="G4" i="13"/>
  <c r="G11" i="13" s="1"/>
  <c r="F4" i="1"/>
  <c r="F11" i="1" s="1"/>
  <c r="I4" i="1"/>
  <c r="J4" i="1"/>
  <c r="J11" i="1" s="1"/>
  <c r="K4" i="1"/>
  <c r="L4" i="1"/>
  <c r="M4" i="1"/>
  <c r="N4" i="1"/>
  <c r="P4" i="1"/>
  <c r="P11" i="1" s="1"/>
  <c r="Q4" i="1"/>
  <c r="Q11" i="1" s="1"/>
  <c r="R4" i="1"/>
  <c r="D4" i="1"/>
  <c r="D11" i="1" s="1"/>
  <c r="E4" i="1"/>
  <c r="C4" i="1"/>
  <c r="Q66" i="1" l="1"/>
  <c r="H11" i="13" l="1"/>
  <c r="H17" i="1" l="1"/>
  <c r="H11" i="1" l="1"/>
  <c r="G11" i="1" l="1"/>
  <c r="D17" i="1" l="1"/>
  <c r="I69" i="13" l="1"/>
  <c r="E69" i="7" s="1"/>
  <c r="I67" i="13"/>
  <c r="E67" i="7" s="1"/>
  <c r="H66" i="13"/>
  <c r="G66" i="13"/>
  <c r="F66" i="13"/>
  <c r="E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H15" i="13" s="1"/>
  <c r="G17" i="13"/>
  <c r="G15" i="13" s="1"/>
  <c r="F17" i="13"/>
  <c r="F15" i="13" s="1"/>
  <c r="E17" i="13"/>
  <c r="E15" i="13" s="1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D11" i="13"/>
  <c r="H13" i="13" l="1"/>
  <c r="H10" i="13" s="1"/>
  <c r="F13" i="13"/>
  <c r="F10" i="13" s="1"/>
  <c r="F31" i="13"/>
  <c r="I66" i="13"/>
  <c r="E66" i="7" s="1"/>
  <c r="E65" i="7"/>
  <c r="I23" i="13"/>
  <c r="E23" i="7" s="1"/>
  <c r="G31" i="13"/>
  <c r="G13" i="13"/>
  <c r="I4" i="13"/>
  <c r="E4" i="7" s="1"/>
  <c r="E11" i="13"/>
  <c r="E31" i="13"/>
  <c r="E13" i="13"/>
  <c r="I17" i="13"/>
  <c r="E17" i="7" s="1"/>
  <c r="D15" i="13"/>
  <c r="H31" i="13"/>
  <c r="G10" i="13" l="1"/>
  <c r="D31" i="13"/>
  <c r="I15" i="13"/>
  <c r="E15" i="7" s="1"/>
  <c r="D13" i="13"/>
  <c r="E10" i="13"/>
  <c r="I11" i="13"/>
  <c r="E11" i="7" s="1"/>
  <c r="I68" i="13" l="1"/>
  <c r="E68" i="7" s="1"/>
  <c r="I13" i="13"/>
  <c r="E13" i="7" s="1"/>
  <c r="D10" i="13"/>
  <c r="I31" i="13"/>
  <c r="E31" i="7" s="1"/>
  <c r="E11" i="1" l="1"/>
  <c r="I11" i="1"/>
  <c r="K11" i="1"/>
  <c r="L11" i="1"/>
  <c r="M11" i="1"/>
  <c r="N11" i="1"/>
  <c r="O11" i="1"/>
  <c r="S33" i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I49" i="5" s="1"/>
  <c r="S50" i="1"/>
  <c r="D50" i="7" s="1"/>
  <c r="F50" i="7" s="1"/>
  <c r="S51" i="1"/>
  <c r="D51" i="7" s="1"/>
  <c r="F51" i="7" s="1"/>
  <c r="I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I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I41" i="5" s="1"/>
  <c r="F39" i="7"/>
  <c r="F37" i="7"/>
  <c r="F35" i="7"/>
  <c r="F33" i="7"/>
  <c r="R11" i="1" l="1"/>
  <c r="G17" i="1" l="1"/>
  <c r="G15" i="1" s="1"/>
  <c r="H15" i="1"/>
  <c r="H13" i="1" s="1"/>
  <c r="I17" i="1"/>
  <c r="I15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R66" i="1"/>
  <c r="R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D15" i="1"/>
  <c r="E17" i="1"/>
  <c r="E15" i="1" s="1"/>
  <c r="F17" i="1"/>
  <c r="F15" i="1" s="1"/>
  <c r="J17" i="1"/>
  <c r="J15" i="1" s="1"/>
  <c r="K17" i="1"/>
  <c r="K15" i="1" s="1"/>
  <c r="L17" i="1"/>
  <c r="L15" i="1" s="1"/>
  <c r="M17" i="1"/>
  <c r="M15" i="1" s="1"/>
  <c r="N17" i="1"/>
  <c r="N15" i="1" s="1"/>
  <c r="O17" i="1"/>
  <c r="O15" i="1" s="1"/>
  <c r="P17" i="1"/>
  <c r="P15" i="1" s="1"/>
  <c r="Q17" i="1"/>
  <c r="Q15" i="1" s="1"/>
  <c r="R17" i="1"/>
  <c r="R15" i="1" s="1"/>
  <c r="O31" i="1" l="1"/>
  <c r="M31" i="1"/>
  <c r="F31" i="1"/>
  <c r="D31" i="1"/>
  <c r="P31" i="1"/>
  <c r="L31" i="1"/>
  <c r="J31" i="1"/>
  <c r="R31" i="1"/>
  <c r="N31" i="1"/>
  <c r="Q31" i="1"/>
  <c r="K31" i="1"/>
  <c r="E31" i="1"/>
  <c r="H31" i="1"/>
  <c r="I31" i="1"/>
  <c r="G31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F13" i="1"/>
  <c r="G13" i="1"/>
  <c r="C17" i="1"/>
  <c r="C15" i="1" s="1"/>
  <c r="S5" i="1"/>
  <c r="D5" i="7" s="1"/>
  <c r="F5" i="7" s="1"/>
  <c r="S19" i="1"/>
  <c r="D19" i="7" s="1"/>
  <c r="F19" i="7" s="1"/>
  <c r="S20" i="1"/>
  <c r="D20" i="7" s="1"/>
  <c r="F20" i="7" s="1"/>
  <c r="S21" i="1"/>
  <c r="S18" i="1"/>
  <c r="D18" i="7" s="1"/>
  <c r="F18" i="7" s="1"/>
  <c r="S16" i="1"/>
  <c r="D16" i="7" s="1"/>
  <c r="F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F28" i="7" s="1"/>
  <c r="S29" i="1"/>
  <c r="D29" i="7" s="1"/>
  <c r="F29" i="7" s="1"/>
  <c r="S32" i="1"/>
  <c r="D32" i="7" s="1"/>
  <c r="S7" i="1"/>
  <c r="D7" i="7" s="1"/>
  <c r="F7" i="7" s="1"/>
  <c r="C23" i="1"/>
  <c r="S25" i="1"/>
  <c r="D25" i="7" s="1"/>
  <c r="F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F32" i="7" l="1"/>
  <c r="D65" i="7"/>
  <c r="F65" i="7" s="1"/>
  <c r="F66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I8" i="5"/>
  <c r="Q13" i="1"/>
  <c r="O13" i="1"/>
  <c r="L13" i="1"/>
  <c r="J13" i="1"/>
  <c r="M13" i="1"/>
  <c r="R13" i="1"/>
  <c r="P13" i="1"/>
  <c r="N13" i="1"/>
  <c r="K13" i="1"/>
  <c r="I13" i="1"/>
  <c r="D13" i="1"/>
  <c r="E13" i="1"/>
  <c r="I6" i="5"/>
  <c r="I52" i="5"/>
  <c r="I39" i="5"/>
  <c r="I55" i="5"/>
  <c r="I54" i="5"/>
  <c r="C31" i="1"/>
  <c r="I50" i="5"/>
  <c r="S17" i="1"/>
  <c r="I67" i="5"/>
  <c r="S4" i="1"/>
  <c r="D4" i="7" s="1"/>
  <c r="F4" i="7" s="1"/>
  <c r="I69" i="5"/>
  <c r="I53" i="5"/>
  <c r="I48" i="5"/>
  <c r="I26" i="5"/>
  <c r="I12" i="5"/>
  <c r="I9" i="5"/>
  <c r="I5" i="5"/>
  <c r="I27" i="5"/>
  <c r="I58" i="5"/>
  <c r="S66" i="1"/>
  <c r="D66" i="7" s="1"/>
  <c r="I25" i="5"/>
  <c r="S23" i="1"/>
  <c r="D23" i="7" s="1"/>
  <c r="I7" i="5"/>
  <c r="S11" i="1"/>
  <c r="D11" i="7" s="1"/>
  <c r="S15" i="1"/>
  <c r="I56" i="5"/>
  <c r="C13" i="1"/>
  <c r="I65" i="5" l="1"/>
  <c r="F21" i="7"/>
  <c r="F11" i="7"/>
  <c r="D17" i="7"/>
  <c r="F17" i="7" s="1"/>
  <c r="D15" i="7"/>
  <c r="I44" i="5"/>
  <c r="I46" i="5"/>
  <c r="I59" i="5"/>
  <c r="I35" i="5"/>
  <c r="I32" i="5"/>
  <c r="I61" i="5"/>
  <c r="I42" i="5"/>
  <c r="I62" i="5"/>
  <c r="I40" i="5"/>
  <c r="I36" i="5"/>
  <c r="I43" i="5"/>
  <c r="I33" i="5"/>
  <c r="I37" i="5"/>
  <c r="I63" i="5"/>
  <c r="I34" i="5"/>
  <c r="I45" i="5"/>
  <c r="I38" i="5"/>
  <c r="I47" i="5"/>
  <c r="I60" i="5"/>
  <c r="S68" i="1"/>
  <c r="S31" i="1"/>
  <c r="D31" i="7" s="1"/>
  <c r="I19" i="5"/>
  <c r="I14" i="5"/>
  <c r="I24" i="5"/>
  <c r="I29" i="5"/>
  <c r="S13" i="1"/>
  <c r="I18" i="5"/>
  <c r="I16" i="5"/>
  <c r="F23" i="7"/>
  <c r="I20" i="5"/>
  <c r="I28" i="5"/>
  <c r="I66" i="5"/>
  <c r="F15" i="7" l="1"/>
  <c r="I21" i="5"/>
  <c r="D68" i="7"/>
  <c r="F68" i="7" s="1"/>
  <c r="I68" i="5" s="1"/>
  <c r="D13" i="7"/>
  <c r="F13" i="7" s="1"/>
  <c r="I17" i="5"/>
  <c r="F31" i="7"/>
  <c r="I23" i="5"/>
  <c r="I15" i="5" l="1"/>
  <c r="I13" i="5"/>
  <c r="I31" i="5"/>
  <c r="I11" i="5"/>
  <c r="I4" i="5"/>
</calcChain>
</file>

<file path=xl/comments1.xml><?xml version="1.0" encoding="utf-8"?>
<comments xmlns="http://schemas.openxmlformats.org/spreadsheetml/2006/main">
  <authors>
    <author>Magdalena Zych</author>
    <author>Zych Magdalena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komisja rozstrzygała sprawę dwa razy w danym roku, to podajemy liczbę spraw raz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rozstrzygnięcie KO zostało zmienione przez GKO, to podajemy rozstrzygnięcie z I instancji (dot. to odpowiedzialności, kary, czynów itd..)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Magdalena Zych</author>
    <author>Zych Magdalena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komisja rozstrzygała sprawę dwa razy w danym roku, to podajemy liczbę spraw raz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rozstrzygnięcie KO zostało zmienione przez GKO, to podajemy rozstrzygnięcie z I instancji (dot. to odpowiedzialności, kary, czynów itd..)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<sst xmlns="http://schemas.openxmlformats.org/spreadsheetml/2006/main" count="352" uniqueCount="159">
  <si>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</si>
  <si>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</si>
  <si>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</si>
  <si>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</si>
  <si>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</si>
  <si>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</si>
  <si>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</si>
  <si>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</si>
  <si>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</si>
  <si>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</si>
  <si>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</si>
  <si>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</si>
  <si>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</si>
  <si>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</si>
  <si>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</si>
  <si>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</si>
  <si>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</si>
  <si>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</si>
  <si>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</si>
  <si>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</si>
  <si>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</si>
  <si>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</si>
  <si>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</si>
  <si>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</si>
  <si>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</si>
  <si>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</si>
  <si>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</si>
  <si>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</si>
  <si>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</si>
  <si>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</si>
  <si>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</si>
  <si>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</si>
  <si>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</si>
  <si>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</si>
  <si>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</si>
  <si>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</si>
  <si>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</si>
  <si>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</si>
  <si>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</si>
  <si>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</si>
  <si>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</si>
  <si>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</si>
  <si>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</si>
  <si>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</si>
  <si>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</si>
  <si>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</si>
  <si>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</si>
  <si>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</si>
  <si>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</si>
  <si>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</si>
  <si>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</si>
  <si>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</si>
  <si>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</si>
  <si>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</si>
  <si>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</si>
  <si>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</si>
  <si>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</si>
  <si>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</si>
  <si>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</si>
  <si>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</si>
  <si>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</si>
  <si>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</si>
  <si>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</si>
  <si>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</si>
  <si>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</si>
  <si>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</si>
  <si>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</si>
  <si>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</si>
  <si>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</si>
  <si>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</si>
  <si>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</si>
  <si>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</si>
  <si>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</si>
  <si>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Łącznawysokość wyegzekwowanych kosztów postępowania należnych Skarbowi Państwa</t>
  </si>
  <si>
    <t>Osobom odpowiedzialnym za ndfp (wykazanym w części II - wiersz 11) 
przypisano czyny z poszczególnych art. ustawy:</t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</si>
  <si>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</si>
  <si>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</si>
  <si>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</si>
  <si>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</si>
  <si>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</si>
  <si>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</si>
  <si>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</si>
  <si>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</si>
  <si>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</si>
  <si>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</si>
  <si>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</si>
  <si>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</si>
  <si>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</si>
  <si>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</si>
  <si>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</si>
  <si>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</si>
  <si>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</si>
  <si>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</si>
  <si>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</si>
  <si>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</si>
  <si>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</si>
  <si>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Osobom odpowiedzialnym za ndfp (wykazanym w części II - wiersz 11) przypisano czyny z poszczególnych art. ustawy: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</si>
  <si>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</si>
  <si>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</si>
  <si>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</si>
  <si>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</si>
  <si>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</si>
  <si>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</si>
  <si>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</si>
  <si>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</si>
  <si>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</si>
  <si>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</si>
  <si>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</si>
  <si>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</si>
  <si>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t xml:space="preserve">     umorzenia postępowania, gdy w zarzucanym czynie brak jest znamion naruszenia dfp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</si>
  <si>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</si>
  <si>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</si>
  <si>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</si>
  <si>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</si>
  <si>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</si>
  <si>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</si>
  <si>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</si>
  <si>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</si>
  <si>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Łączna wysokość wyegzekwowanych kosztów postępowania należnych Skarbowi Państwa</t>
  </si>
  <si>
    <r>
      <t>Sprawy oczekujące</t>
    </r>
    <r>
      <rPr>
        <sz val="14"/>
        <rFont val="Calibri"/>
        <family val="2"/>
        <charset val="238"/>
        <scheme val="minor"/>
      </rPr>
      <t xml:space="preserve"> na rozstrzygnięcie wg stanu 
na początek roku sprawozdawczego</t>
    </r>
  </si>
  <si>
    <r>
      <t>Złożone wnioski</t>
    </r>
    <r>
      <rPr>
        <sz val="14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</si>
  <si>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4"/>
        <rFont val="Calibri"/>
        <family val="2"/>
        <charset val="238"/>
        <scheme val="minor"/>
      </rPr>
      <t>przekazane do</t>
    </r>
    <r>
      <rPr>
        <sz val="14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</si>
  <si>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4"/>
        <rFont val="Calibri"/>
        <family val="2"/>
        <charset val="238"/>
        <scheme val="minor"/>
      </rPr>
      <t>przekazane z</t>
    </r>
    <r>
      <rPr>
        <sz val="14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</si>
  <si>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4"/>
        <rFont val="Calibri"/>
        <family val="2"/>
        <charset val="238"/>
        <scheme val="minor"/>
      </rPr>
      <t xml:space="preserve">przekazane z Głównej Komisji Orzekającej 
</t>
    </r>
    <r>
      <rPr>
        <sz val="14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</si>
  <si>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4"/>
        <rFont val="Calibri"/>
        <family val="2"/>
        <charset val="238"/>
        <scheme val="minor"/>
      </rPr>
      <t>oczekujące na rozstrzygnięcie 
wg stanu na koniec roku sprawozdawczego</t>
    </r>
  </si>
  <si>
    <r>
      <t>Sprawy rozstrzygnięte (załatwione)</t>
    </r>
    <r>
      <rPr>
        <sz val="14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</si>
  <si>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orzeczenia </t>
    </r>
    <r>
      <rPr>
        <sz val="14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</si>
  <si>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</si>
  <si>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4"/>
        <rFont val="Calibri"/>
        <family val="2"/>
        <charset val="238"/>
        <scheme val="minor"/>
      </rPr>
      <t xml:space="preserve">uznaniu odpowiedzialnym </t>
    </r>
    <r>
      <rPr>
        <sz val="14"/>
        <rFont val="Calibri"/>
        <family val="2"/>
        <charset val="238"/>
        <scheme val="minor"/>
      </rPr>
      <t>za naruszenie dyscypliny finansów publicznych (ogółem) - z tego:</t>
    </r>
  </si>
  <si>
    <r>
      <t>Sprawy oczekujące</t>
    </r>
    <r>
      <rPr>
        <sz val="12"/>
        <rFont val="Calibri"/>
        <family val="2"/>
        <charset val="238"/>
        <scheme val="minor"/>
      </rPr>
      <t xml:space="preserve"> na rozstrzygnięcie wg stanu 
na początek roku sprawozdawczego</t>
    </r>
  </si>
  <si>
    <r>
      <t>Złożone wnioski</t>
    </r>
    <r>
      <rPr>
        <sz val="12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</si>
  <si>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do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</si>
  <si>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z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</si>
  <si>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2"/>
        <rFont val="Calibri"/>
        <family val="2"/>
        <charset val="238"/>
        <scheme val="minor"/>
      </rPr>
      <t xml:space="preserve">przekazane z Głównej Komisji Orzekającej 
</t>
    </r>
    <r>
      <rPr>
        <sz val="12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</si>
  <si>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2"/>
        <rFont val="Calibri"/>
        <family val="2"/>
        <charset val="238"/>
        <scheme val="minor"/>
      </rPr>
      <t>oczekujące na rozstrzygnięcie 
wg stanu na koniec roku sprawozdawczego</t>
    </r>
  </si>
  <si>
    <r>
      <t>Sprawy rozstrzygnięte (załatwione)</t>
    </r>
    <r>
      <rPr>
        <sz val="12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</si>
  <si>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orzeczenia </t>
    </r>
    <r>
      <rPr>
        <sz val="12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</si>
  <si>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</si>
  <si>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 xml:space="preserve">uznaniu odpowiedzialnym </t>
    </r>
    <r>
      <rPr>
        <sz val="12"/>
        <rFont val="Calibri"/>
        <family val="2"/>
        <charset val="238"/>
        <scheme val="minor"/>
      </rPr>
      <t>za naruszenie dyscypliny finansów publicznych (ogółem) - z tego:</t>
    </r>
  </si>
  <si>
    <r>
      <t>Sprawy oczekujące</t>
    </r>
    <r>
      <rPr>
        <sz val="12"/>
        <rFont val="Calibri"/>
        <family val="2"/>
        <charset val="238"/>
        <scheme val="minor"/>
      </rPr>
      <t xml:space="preserve"> na rozstrzygnięcie wg stanu na początek roku sprawozdawczego</t>
    </r>
  </si>
  <si>
    <r>
      <t xml:space="preserve">Sprawy </t>
    </r>
    <r>
      <rPr>
        <b/>
        <sz val="12"/>
        <rFont val="Calibri"/>
        <family val="2"/>
        <charset val="238"/>
        <scheme val="minor"/>
      </rPr>
      <t xml:space="preserve">przekazane z Głównej Komisji Orzekającej </t>
    </r>
    <r>
      <rPr>
        <sz val="12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</si>
  <si>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2"/>
        <rFont val="Calibri"/>
        <family val="2"/>
        <charset val="238"/>
        <scheme val="minor"/>
      </rPr>
      <t>oczekujące na rozstrzygnięcie wg stanu na koniec roku sprawozdawczego</t>
    </r>
  </si>
  <si>
    <r>
      <t>Sprawy oczekujące</t>
    </r>
    <r>
      <rPr>
        <sz val="10"/>
        <rFont val="Calibri"/>
        <family val="2"/>
        <charset val="238"/>
        <scheme val="minor"/>
      </rPr>
      <t xml:space="preserve"> na rozstrzygnięcie wg stanu na początek roku sprawozdawczego</t>
    </r>
  </si>
  <si>
    <r>
      <t>Złożone wnioski</t>
    </r>
    <r>
      <rPr>
        <sz val="10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</si>
  <si>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0"/>
        <rFont val="Calibri"/>
        <family val="2"/>
        <charset val="238"/>
        <scheme val="minor"/>
      </rPr>
      <t>przekazane do</t>
    </r>
    <r>
      <rPr>
        <sz val="10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</si>
  <si>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0"/>
        <rFont val="Calibri"/>
        <family val="2"/>
        <charset val="238"/>
        <scheme val="minor"/>
      </rPr>
      <t>przekazane z</t>
    </r>
    <r>
      <rPr>
        <sz val="10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</si>
  <si>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0"/>
        <rFont val="Calibri"/>
        <family val="2"/>
        <charset val="238"/>
        <scheme val="minor"/>
      </rPr>
      <t xml:space="preserve">przekazane z Głównej Komisji Orzekającej </t>
    </r>
    <r>
      <rPr>
        <sz val="10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</si>
  <si>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0"/>
        <rFont val="Calibri"/>
        <family val="2"/>
        <charset val="238"/>
        <scheme val="minor"/>
      </rPr>
      <t>oczekujące na rozstrzygnięcie wg stanu na koniec roku sprawozdawczego</t>
    </r>
  </si>
  <si>
    <r>
      <t>Sprawy rozstrzygnięte</t>
    </r>
    <r>
      <rPr>
        <sz val="10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</si>
  <si>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orzeczenia </t>
    </r>
    <r>
      <rPr>
        <sz val="10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</si>
  <si>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</si>
  <si>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0"/>
        <rFont val="Calibri"/>
        <family val="2"/>
        <charset val="238"/>
        <scheme val="minor"/>
      </rPr>
      <t xml:space="preserve">uznaniu odpowiedzialnym </t>
    </r>
    <r>
      <rPr>
        <sz val="10"/>
        <rFont val="Calibri"/>
        <family val="2"/>
        <charset val="238"/>
        <scheme val="minor"/>
      </rPr>
      <t>za naruszenie dyscypliny finansów publicznych (ogółem) - z tego:</t>
    </r>
  </si>
  <si>
    <t>Załącznik 3
Sprawozdanie o sposobie rozpoznania wniosków o ukaranie wniesionych w roku 2021 
do komisji orzekających w sprawach o naruszenie dyscypliny finansów publicznych - zbiorczo</t>
  </si>
  <si>
    <t>Załącznik 4
Sprawozdanie o sposobie rozpoznania wniosków o ukaranie wniesionych w latach 2018, 2019, 2020 i 2021 - zbiorczo w ujęciu porównawczym</t>
  </si>
  <si>
    <t xml:space="preserve">     umorzenia postępowania, gdy nie dochodzi się odpowiedzialności za ndfp, którego stopień szkodliwości dla finansów publicznych jest znikomy</t>
  </si>
  <si>
    <t xml:space="preserve">     umorzenia postępowania, gdy nie dochodzi się odpowiedzialności za ndfp w przypadku działania lub zaniechania podjętego wyłącznie w celu ograniczenia skutków zdarzenia losowego</t>
  </si>
  <si>
    <r>
      <t xml:space="preserve">Załącznik 1. Sprawozdanie o sposobie rozpoznania wniosków o ukaranie wniesionych w roku 2021 
do </t>
    </r>
    <r>
      <rPr>
        <b/>
        <u/>
        <sz val="18"/>
        <rFont val="Calibri"/>
        <family val="2"/>
        <charset val="238"/>
        <scheme val="minor"/>
      </rPr>
      <t>Regionalnych Komisji Orzekających</t>
    </r>
    <r>
      <rPr>
        <b/>
        <sz val="18"/>
        <rFont val="Calibri"/>
        <family val="2"/>
        <charset val="238"/>
        <scheme val="minor"/>
      </rPr>
      <t xml:space="preserve"> w sprawach o naruszenie dyscypliny finansów publicznych przy Regionalnych Izbach Obrachunkowych</t>
    </r>
  </si>
  <si>
    <r>
      <t xml:space="preserve">Załącznik 2. 
Sprawozdanie o sposobie rozpoznania wniosków o ukaranie wniesionych w roku 2021
do </t>
    </r>
    <r>
      <rPr>
        <b/>
        <u/>
        <sz val="16"/>
        <rFont val="Calibri"/>
        <family val="2"/>
        <charset val="238"/>
        <scheme val="minor"/>
      </rPr>
      <t>"międzyresortowych" komisji orzekających</t>
    </r>
    <r>
      <rPr>
        <b/>
        <sz val="16"/>
        <rFont val="Calibri"/>
        <family val="2"/>
        <charset val="238"/>
        <scheme val="minor"/>
      </rPr>
      <t xml:space="preserve"> w sprawach o naruszenie dyscypliny finansów publicznych </t>
    </r>
  </si>
  <si>
    <t>``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</si>
</sst>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&quot;zł&quot;"/>
    <numFmt numFmtId="165" formatCode="0.0%"/>
    <numFmt numFmtId="166" formatCode="#,##0.00\ _z_ł"/>
    <numFmt numFmtId="167" formatCode="0.000%"/>
  </numFmts>
  <fonts count="24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3" fontId="16" fillId="2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6" fillId="2" borderId="2" xfId="0" applyNumberFormat="1" applyFont="1" applyFill="1" applyBorder="1" applyAlignment="1">
      <alignment horizontal="center" vertical="center" wrapText="1"/>
    </xf>
    <xf numFmtId="1" fontId="14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3" fontId="16" fillId="2" borderId="5" xfId="0" applyNumberFormat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3" fontId="15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right" vertical="center" wrapText="1"/>
    </xf>
    <xf numFmtId="166" fontId="20" fillId="0" borderId="6" xfId="0" applyNumberFormat="1" applyFont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Fill="1" applyBorder="1" applyAlignment="1" applyProtection="1">
      <alignment horizontal="center" vertical="center" wrapText="1"/>
    </xf>
    <xf numFmtId="164" fontId="16" fillId="2" borderId="6" xfId="0" applyNumberFormat="1" applyFont="1" applyFill="1" applyBorder="1" applyAlignment="1">
      <alignment horizontal="right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43" fontId="8" fillId="0" borderId="0" xfId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6" fontId="20" fillId="0" borderId="1" xfId="0" applyNumberFormat="1" applyFont="1" applyBorder="1" applyAlignment="1" applyProtection="1">
      <alignment horizontal="center" vertical="center" wrapText="1"/>
      <protection locked="0"/>
    </xf>
    <xf numFmtId="43" fontId="8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right" vertical="center" wrapText="1"/>
    </xf>
    <xf numFmtId="1" fontId="14" fillId="0" borderId="0" xfId="0" applyNumberFormat="1" applyFont="1" applyAlignment="1">
      <alignment horizontal="left" vertical="center" wrapText="1"/>
    </xf>
    <xf numFmtId="1" fontId="7" fillId="0" borderId="0" xfId="0" applyNumberFormat="1" applyFont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3" fontId="8" fillId="0" borderId="0" xfId="0" applyNumberFormat="1" applyFont="1" applyFill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1" fontId="18" fillId="0" borderId="0" xfId="0" applyNumberFormat="1" applyFont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right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10" fontId="8" fillId="0" borderId="0" xfId="2" applyNumberFormat="1" applyFont="1" applyFill="1" applyAlignment="1">
      <alignment horizontal="center" vertical="center" wrapText="1"/>
    </xf>
    <xf numFmtId="165" fontId="8" fillId="0" borderId="0" xfId="2" applyNumberFormat="1" applyFont="1" applyFill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1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" fontId="7" fillId="0" borderId="0" xfId="0" applyNumberFormat="1" applyFont="1" applyAlignment="1">
      <alignment horizontal="right" vertical="center" wrapText="1"/>
    </xf>
    <xf numFmtId="43" fontId="8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10" fontId="18" fillId="0" borderId="0" xfId="2" applyNumberFormat="1" applyFont="1" applyBorder="1" applyAlignment="1">
      <alignment horizontal="right" vertical="center" wrapText="1"/>
    </xf>
    <xf numFmtId="167" fontId="8" fillId="0" borderId="0" xfId="2" applyNumberFormat="1" applyFont="1" applyFill="1" applyAlignment="1">
      <alignment horizontal="center" vertical="center" wrapText="1"/>
    </xf>
    <xf numFmtId="167" fontId="8" fillId="0" borderId="0" xfId="0" applyNumberFormat="1" applyFont="1" applyFill="1" applyAlignment="1">
      <alignment horizontal="center" vertical="center" wrapText="1"/>
    </xf>
    <xf numFmtId="10" fontId="8" fillId="0" borderId="0" xfId="2" applyNumberFormat="1" applyFont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 wrapText="1"/>
    </xf>
    <xf numFmtId="3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1" fontId="18" fillId="2" borderId="3" xfId="0" applyNumberFormat="1" applyFont="1" applyFill="1" applyBorder="1" applyAlignment="1">
      <alignment horizontal="right" vertical="center" wrapText="1"/>
    </xf>
    <xf numFmtId="1" fontId="18" fillId="2" borderId="4" xfId="0" applyNumberFormat="1" applyFont="1" applyFill="1" applyBorder="1" applyAlignment="1">
      <alignment horizontal="right" vertical="center" wrapText="1"/>
    </xf>
    <xf numFmtId="1" fontId="18" fillId="2" borderId="4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1" fontId="18" fillId="0" borderId="3" xfId="0" applyNumberFormat="1" applyFont="1" applyBorder="1" applyAlignment="1">
      <alignment horizontal="right" vertical="center" wrapText="1"/>
    </xf>
    <xf numFmtId="43" fontId="6" fillId="0" borderId="3" xfId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49" fontId="18" fillId="0" borderId="0" xfId="0" applyNumberFormat="1" applyFont="1" applyAlignment="1">
      <alignment horizontal="right" vertical="center" wrapText="1"/>
    </xf>
    <xf numFmtId="3" fontId="6" fillId="0" borderId="0" xfId="0" applyNumberFormat="1" applyFont="1" applyFill="1" applyAlignment="1">
      <alignment horizontal="center" vertical="center"/>
    </xf>
    <xf numFmtId="2" fontId="8" fillId="0" borderId="0" xfId="2" applyNumberFormat="1" applyFont="1" applyFill="1" applyAlignment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" fontId="14" fillId="2" borderId="4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 wrapText="1"/>
    </xf>
    <xf numFmtId="166" fontId="13" fillId="0" borderId="6" xfId="0" applyNumberFormat="1" applyFont="1" applyBorder="1" applyAlignment="1">
      <alignment horizontal="right" vertical="center" wrapText="1"/>
    </xf>
    <xf numFmtId="164" fontId="14" fillId="2" borderId="6" xfId="0" applyNumberFormat="1" applyFont="1" applyFill="1" applyBorder="1" applyAlignment="1">
      <alignment horizontal="right" vertical="center" wrapText="1"/>
    </xf>
    <xf numFmtId="166" fontId="13" fillId="0" borderId="1" xfId="0" applyNumberFormat="1" applyFont="1" applyFill="1" applyBorder="1" applyAlignment="1">
      <alignment horizontal="right" vertical="center" wrapText="1"/>
    </xf>
    <xf numFmtId="166" fontId="13" fillId="0" borderId="1" xfId="0" applyNumberFormat="1" applyFont="1" applyBorder="1" applyAlignment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3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3" borderId="6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166" fontId="14" fillId="2" borderId="6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43" fontId="8" fillId="0" borderId="3" xfId="1" applyFont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" fontId="10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1" fontId="13" fillId="0" borderId="2" xfId="0" applyNumberFormat="1" applyFont="1" applyBorder="1" applyAlignment="1">
      <alignment horizontal="right" vertical="center" wrapText="1"/>
    </xf>
    <xf numFmtId="1" fontId="13" fillId="0" borderId="8" xfId="0" applyNumberFormat="1" applyFont="1" applyBorder="1" applyAlignment="1">
      <alignment horizontal="right" vertical="center" wrapText="1"/>
    </xf>
    <xf numFmtId="1" fontId="13" fillId="0" borderId="6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right" vertical="center" wrapText="1"/>
    </xf>
    <xf numFmtId="1" fontId="13" fillId="0" borderId="8" xfId="0" applyNumberFormat="1" applyFont="1" applyFill="1" applyBorder="1" applyAlignment="1">
      <alignment horizontal="right" vertical="center" wrapText="1"/>
    </xf>
    <xf numFmtId="1" fontId="13" fillId="0" borderId="6" xfId="0" applyNumberFormat="1" applyFont="1" applyFill="1" applyBorder="1" applyAlignment="1">
      <alignment horizontal="right" vertical="center" wrapText="1"/>
    </xf>
    <xf numFmtId="1" fontId="18" fillId="0" borderId="2" xfId="0" applyNumberFormat="1" applyFont="1" applyFill="1" applyBorder="1" applyAlignment="1">
      <alignment horizontal="right" vertical="center" wrapText="1"/>
    </xf>
    <xf numFmtId="1" fontId="18" fillId="0" borderId="8" xfId="0" applyNumberFormat="1" applyFont="1" applyFill="1" applyBorder="1" applyAlignment="1">
      <alignment horizontal="right" vertical="center" wrapText="1"/>
    </xf>
    <xf numFmtId="1" fontId="18" fillId="0" borderId="6" xfId="0" applyNumberFormat="1" applyFont="1" applyFill="1" applyBorder="1" applyAlignment="1">
      <alignment horizontal="right" vertical="center" wrapText="1"/>
    </xf>
    <xf numFmtId="1" fontId="18" fillId="0" borderId="2" xfId="0" applyNumberFormat="1" applyFont="1" applyBorder="1" applyAlignment="1">
      <alignment horizontal="right" vertical="center" wrapText="1"/>
    </xf>
    <xf numFmtId="1" fontId="18" fillId="0" borderId="8" xfId="0" applyNumberFormat="1" applyFont="1" applyBorder="1" applyAlignment="1">
      <alignment horizontal="right" vertical="center" wrapText="1"/>
    </xf>
    <xf numFmtId="1" fontId="18" fillId="0" borderId="6" xfId="0" applyNumberFormat="1" applyFont="1" applyBorder="1" applyAlignment="1">
      <alignment horizontal="right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15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9" tint="0.79998168889431442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DF/Docs/BDF4/Sprawozdanie%20GKO%20i%20Komisje/2020/KO%20zbiorcze%20spr%20roczn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>
        <row r="9">
          <cell r="C9">
            <v>6</v>
          </cell>
          <cell r="D9">
            <v>49</v>
          </cell>
          <cell r="E9">
            <v>34</v>
          </cell>
          <cell r="F9">
            <v>139</v>
          </cell>
          <cell r="G9">
            <v>7</v>
          </cell>
          <cell r="H9">
            <v>111</v>
          </cell>
          <cell r="I9">
            <v>28</v>
          </cell>
          <cell r="J9">
            <v>41</v>
          </cell>
          <cell r="K9">
            <v>33</v>
          </cell>
          <cell r="L9">
            <v>33</v>
          </cell>
          <cell r="M9">
            <v>18</v>
          </cell>
          <cell r="N9">
            <v>21</v>
          </cell>
          <cell r="O9">
            <v>23</v>
          </cell>
          <cell r="P9">
            <v>57</v>
          </cell>
          <cell r="Q9">
            <v>47</v>
          </cell>
          <cell r="R9">
            <v>4</v>
          </cell>
        </row>
      </sheetData>
      <sheetData sheetId="1">
        <row r="9">
          <cell r="D9">
            <v>8</v>
          </cell>
          <cell r="E9">
            <v>21</v>
          </cell>
          <cell r="F9">
            <v>246</v>
          </cell>
          <cell r="G9">
            <v>95</v>
          </cell>
          <cell r="H9">
            <v>175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  <pageSetUpPr fitToPage="1"/>
  </sheetPr>
  <dimension ref="A1:AA70"/>
  <sheetViews>
    <sheetView tabSelected="1" zoomScale="80" zoomScaleNormal="80" workbookViewId="0">
      <pane xSplit="2" ySplit="3" topLeftCell="C4" activePane="bottomRight" state="frozen"/>
      <selection activeCell="C80" sqref="C80:Q80"/>
      <selection pane="topRight" activeCell="C80" sqref="C80:Q80"/>
      <selection pane="bottomLeft" activeCell="C80" sqref="C80:Q80"/>
      <selection pane="bottomRight" activeCell="D11" sqref="D11"/>
    </sheetView>
  </sheetViews>
  <sheetFormatPr defaultColWidth="50.54296875" defaultRowHeight="18.5" x14ac:dyDescent="0.25"/>
  <cols>
    <col min="1" max="1" width="4.453125" style="67" customWidth="1"/>
    <col min="2" max="2" width="64.453125" style="1" customWidth="1"/>
    <col min="3" max="18" width="12.08984375" style="7" customWidth="1"/>
    <col min="19" max="19" width="18.90625" style="51" customWidth="1"/>
    <col min="20" max="20" width="14.453125" style="7" customWidth="1"/>
    <col min="21" max="21" width="20.54296875" style="7" customWidth="1"/>
    <col min="22" max="22" width="8.54296875" style="7" customWidth="1"/>
    <col min="23" max="23" width="4" style="7" customWidth="1"/>
    <col min="24" max="24" width="9.453125" style="7" customWidth="1"/>
    <col min="25" max="25" width="8.453125" style="7" customWidth="1"/>
    <col min="26" max="26" width="5.08984375" style="7" customWidth="1"/>
    <col min="27" max="27" width="8.453125" style="7" customWidth="1"/>
    <col min="28" max="28" width="7.453125" style="7" customWidth="1"/>
    <col min="29" max="29" width="6" style="7" customWidth="1"/>
    <col min="30" max="30" width="11.453125" style="7" customWidth="1"/>
    <col min="31" max="31" width="9.90625" style="7" customWidth="1"/>
    <col min="32" max="32" width="13.453125" style="7" customWidth="1"/>
    <col min="33" max="16384" width="50.54296875" style="7"/>
  </cols>
  <sheetData>
    <row r="1" spans="1:27" s="3" customFormat="1" ht="118.5" customHeight="1" x14ac:dyDescent="0.25">
      <c r="B1" s="192" t="s">
        <v>156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27" ht="111.65" customHeight="1" x14ac:dyDescent="0.25">
      <c r="A2" s="4" t="s">
        <v>0</v>
      </c>
      <c r="B2" s="5" t="s">
        <v>87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</row>
    <row r="3" spans="1:27" s="12" customFormat="1" ht="17.149999999999999" customHeight="1" x14ac:dyDescent="0.25">
      <c r="A3" s="8" t="s">
        <v>18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27" ht="41.4" customHeight="1" x14ac:dyDescent="0.25">
      <c r="A4" s="13" t="s">
        <v>19</v>
      </c>
      <c r="B4" s="14" t="s">
        <v>119</v>
      </c>
      <c r="C4" s="144">
        <f>[1]RIO!C$9</f>
        <v>6</v>
      </c>
      <c r="D4" s="144">
        <f>[1]RIO!D$9</f>
        <v>49</v>
      </c>
      <c r="E4" s="144">
        <f>[1]RIO!E$9</f>
        <v>34</v>
      </c>
      <c r="F4" s="144">
        <f>[1]RIO!F$9</f>
        <v>139</v>
      </c>
      <c r="G4" s="144">
        <f>[1]RIO!G$9-1</f>
        <v>6</v>
      </c>
      <c r="H4" s="144">
        <f>[1]RIO!H$9+1</f>
        <v>112</v>
      </c>
      <c r="I4" s="144">
        <f>[1]RIO!I$9</f>
        <v>28</v>
      </c>
      <c r="J4" s="144">
        <f>[1]RIO!J$9</f>
        <v>41</v>
      </c>
      <c r="K4" s="144">
        <f>[1]RIO!K$9</f>
        <v>33</v>
      </c>
      <c r="L4" s="144">
        <f>[1]RIO!L$9</f>
        <v>33</v>
      </c>
      <c r="M4" s="144">
        <f>[1]RIO!M$9</f>
        <v>18</v>
      </c>
      <c r="N4" s="144">
        <f>[1]RIO!N$9</f>
        <v>21</v>
      </c>
      <c r="O4" s="144">
        <f>[1]RIO!O$9-1</f>
        <v>22</v>
      </c>
      <c r="P4" s="144">
        <f>[1]RIO!P$9</f>
        <v>57</v>
      </c>
      <c r="Q4" s="144">
        <f>[1]RIO!Q$9</f>
        <v>47</v>
      </c>
      <c r="R4" s="144">
        <f>[1]RIO!R$9</f>
        <v>4</v>
      </c>
      <c r="S4" s="15">
        <f>SUM(C4:R4)</f>
        <v>650</v>
      </c>
      <c r="T4" s="16"/>
      <c r="U4" s="16"/>
      <c r="V4" s="16"/>
      <c r="W4" s="16"/>
      <c r="X4" s="16"/>
      <c r="Y4" s="16"/>
      <c r="Z4" s="16"/>
      <c r="AA4" s="16"/>
    </row>
    <row r="5" spans="1:27" ht="25.4" customHeight="1" x14ac:dyDescent="0.25">
      <c r="A5" s="17">
        <f>A4+1</f>
        <v>2</v>
      </c>
      <c r="B5" s="18" t="s">
        <v>120</v>
      </c>
      <c r="C5" s="19">
        <v>10</v>
      </c>
      <c r="D5" s="19">
        <v>76</v>
      </c>
      <c r="E5" s="19">
        <v>40</v>
      </c>
      <c r="F5" s="19">
        <v>119</v>
      </c>
      <c r="G5" s="19">
        <v>50</v>
      </c>
      <c r="H5" s="19">
        <v>85</v>
      </c>
      <c r="I5" s="19">
        <v>21</v>
      </c>
      <c r="J5" s="19">
        <v>74</v>
      </c>
      <c r="K5" s="19">
        <v>38</v>
      </c>
      <c r="L5" s="19">
        <v>28</v>
      </c>
      <c r="M5" s="19">
        <v>80</v>
      </c>
      <c r="N5" s="19">
        <v>31</v>
      </c>
      <c r="O5" s="19">
        <v>25</v>
      </c>
      <c r="P5" s="19">
        <v>40</v>
      </c>
      <c r="Q5" s="19">
        <v>55</v>
      </c>
      <c r="R5" s="19">
        <v>17</v>
      </c>
      <c r="S5" s="20">
        <f>SUM(C5:R5)</f>
        <v>789</v>
      </c>
      <c r="T5" s="21"/>
    </row>
    <row r="6" spans="1:27" ht="23.15" customHeight="1" x14ac:dyDescent="0.25">
      <c r="A6" s="17">
        <f>A5+1</f>
        <v>3</v>
      </c>
      <c r="B6" s="22" t="s">
        <v>121</v>
      </c>
      <c r="C6" s="23"/>
      <c r="D6" s="23"/>
      <c r="E6" s="23"/>
      <c r="F6" s="23"/>
      <c r="G6" s="19"/>
      <c r="H6" s="23"/>
      <c r="I6" s="19"/>
      <c r="J6" s="23"/>
      <c r="K6" s="19"/>
      <c r="L6" s="23"/>
      <c r="M6" s="23"/>
      <c r="N6" s="19"/>
      <c r="O6" s="23"/>
      <c r="P6" s="23"/>
      <c r="Q6" s="23"/>
      <c r="R6" s="23"/>
      <c r="S6" s="20">
        <f t="shared" ref="S6:S69" si="0">SUM(C6:R6)</f>
        <v>0</v>
      </c>
      <c r="T6" s="16"/>
    </row>
    <row r="7" spans="1:27" ht="23.15" customHeight="1" x14ac:dyDescent="0.25">
      <c r="A7" s="17">
        <f>A6+1</f>
        <v>4</v>
      </c>
      <c r="B7" s="22" t="s">
        <v>122</v>
      </c>
      <c r="C7" s="23"/>
      <c r="D7" s="23"/>
      <c r="E7" s="23"/>
      <c r="F7" s="23"/>
      <c r="G7" s="19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0">
        <f t="shared" si="0"/>
        <v>0</v>
      </c>
    </row>
    <row r="8" spans="1:27" ht="39" customHeight="1" x14ac:dyDescent="0.25">
      <c r="A8" s="17">
        <f>A7+1</f>
        <v>5</v>
      </c>
      <c r="B8" s="22" t="s">
        <v>123</v>
      </c>
      <c r="C8" s="23">
        <v>2</v>
      </c>
      <c r="D8" s="23"/>
      <c r="E8" s="23">
        <v>2</v>
      </c>
      <c r="F8" s="23"/>
      <c r="G8" s="19">
        <v>1</v>
      </c>
      <c r="H8" s="19">
        <v>1</v>
      </c>
      <c r="I8" s="23"/>
      <c r="J8" s="23">
        <v>2</v>
      </c>
      <c r="K8" s="23">
        <v>3</v>
      </c>
      <c r="L8" s="23"/>
      <c r="M8" s="23"/>
      <c r="N8" s="23"/>
      <c r="O8" s="23"/>
      <c r="P8" s="23">
        <v>3</v>
      </c>
      <c r="Q8" s="23"/>
      <c r="R8" s="23"/>
      <c r="S8" s="20">
        <f t="shared" si="0"/>
        <v>14</v>
      </c>
    </row>
    <row r="9" spans="1:27" ht="39" customHeight="1" x14ac:dyDescent="0.25">
      <c r="A9" s="24">
        <f>A8+1</f>
        <v>6</v>
      </c>
      <c r="B9" s="25" t="s">
        <v>124</v>
      </c>
      <c r="C9" s="26">
        <v>11</v>
      </c>
      <c r="D9" s="26">
        <v>68</v>
      </c>
      <c r="E9" s="26">
        <v>29</v>
      </c>
      <c r="F9" s="26">
        <v>107</v>
      </c>
      <c r="G9" s="26">
        <v>15</v>
      </c>
      <c r="H9" s="26">
        <v>83</v>
      </c>
      <c r="I9" s="26">
        <v>15</v>
      </c>
      <c r="J9" s="26">
        <v>47</v>
      </c>
      <c r="K9" s="26">
        <v>18</v>
      </c>
      <c r="L9" s="26">
        <v>33</v>
      </c>
      <c r="M9" s="26">
        <v>9</v>
      </c>
      <c r="N9" s="26">
        <v>20</v>
      </c>
      <c r="O9" s="26">
        <v>10</v>
      </c>
      <c r="P9" s="26">
        <f>28</f>
        <v>28</v>
      </c>
      <c r="Q9" s="26">
        <v>30</v>
      </c>
      <c r="R9" s="26">
        <v>8</v>
      </c>
      <c r="S9" s="27">
        <f t="shared" si="0"/>
        <v>531</v>
      </c>
      <c r="T9" s="21"/>
    </row>
    <row r="10" spans="1:27" s="33" customFormat="1" x14ac:dyDescent="0.25">
      <c r="A10" s="28" t="s">
        <v>20</v>
      </c>
      <c r="B10" s="29"/>
      <c r="C10" s="30"/>
      <c r="D10" s="30"/>
      <c r="E10" s="30"/>
      <c r="F10" s="30"/>
      <c r="G10" s="31"/>
      <c r="H10" s="31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2"/>
    </row>
    <row r="11" spans="1:27" ht="39" customHeight="1" x14ac:dyDescent="0.25">
      <c r="A11" s="13">
        <f>A9+1</f>
        <v>7</v>
      </c>
      <c r="B11" s="14" t="s">
        <v>125</v>
      </c>
      <c r="C11" s="145">
        <f>C4+C5-C6+C7+C8-C9</f>
        <v>7</v>
      </c>
      <c r="D11" s="145">
        <f>D4+D5-D6+D7+D8-D9-2</f>
        <v>55</v>
      </c>
      <c r="E11" s="145">
        <f t="shared" ref="E11:R11" si="1">E4+E5-E6+E7+E8-E9</f>
        <v>47</v>
      </c>
      <c r="F11" s="145">
        <f>F4+F5-F6+F7+F8-F9-13</f>
        <v>138</v>
      </c>
      <c r="G11" s="145">
        <f>G4+G5-G6+G7+G8-G9</f>
        <v>42</v>
      </c>
      <c r="H11" s="145">
        <f>H4+H5-H6+H7+H8-H9</f>
        <v>115</v>
      </c>
      <c r="I11" s="145">
        <f t="shared" si="1"/>
        <v>34</v>
      </c>
      <c r="J11" s="145">
        <f>J4+J5-J6+J7+J8-J9</f>
        <v>70</v>
      </c>
      <c r="K11" s="145">
        <f t="shared" si="1"/>
        <v>56</v>
      </c>
      <c r="L11" s="145">
        <f t="shared" si="1"/>
        <v>28</v>
      </c>
      <c r="M11" s="145">
        <f t="shared" si="1"/>
        <v>89</v>
      </c>
      <c r="N11" s="145">
        <f t="shared" si="1"/>
        <v>32</v>
      </c>
      <c r="O11" s="145">
        <f t="shared" si="1"/>
        <v>37</v>
      </c>
      <c r="P11" s="145">
        <f>P4+P5-P6+P7+P8-P9</f>
        <v>72</v>
      </c>
      <c r="Q11" s="145">
        <f>Q4+Q5-Q6+Q7+Q8-Q9-2</f>
        <v>70</v>
      </c>
      <c r="R11" s="145">
        <f t="shared" si="1"/>
        <v>13</v>
      </c>
      <c r="S11" s="15">
        <f t="shared" si="0"/>
        <v>905</v>
      </c>
      <c r="T11" s="21"/>
      <c r="U11" s="21"/>
    </row>
    <row r="12" spans="1:27" ht="25.4" customHeight="1" x14ac:dyDescent="0.25">
      <c r="A12" s="17">
        <f>A11+1</f>
        <v>8</v>
      </c>
      <c r="B12" s="22" t="s">
        <v>21</v>
      </c>
      <c r="C12" s="19"/>
      <c r="D12" s="19">
        <v>1</v>
      </c>
      <c r="E12" s="19">
        <v>4</v>
      </c>
      <c r="F12" s="19">
        <v>11</v>
      </c>
      <c r="G12" s="19">
        <v>13</v>
      </c>
      <c r="H12" s="19">
        <v>13</v>
      </c>
      <c r="I12" s="19"/>
      <c r="J12" s="19">
        <v>5</v>
      </c>
      <c r="K12" s="19">
        <v>3</v>
      </c>
      <c r="L12" s="19">
        <v>5</v>
      </c>
      <c r="M12" s="19">
        <v>3</v>
      </c>
      <c r="N12" s="19"/>
      <c r="O12" s="19">
        <v>1</v>
      </c>
      <c r="P12" s="19">
        <v>5</v>
      </c>
      <c r="Q12" s="19">
        <v>3</v>
      </c>
      <c r="R12" s="19"/>
      <c r="S12" s="20">
        <f t="shared" si="0"/>
        <v>67</v>
      </c>
      <c r="T12" s="21"/>
    </row>
    <row r="13" spans="1:27" ht="39" customHeight="1" x14ac:dyDescent="0.25">
      <c r="A13" s="17">
        <f t="shared" ref="A13:A21" si="2">A12+1</f>
        <v>9</v>
      </c>
      <c r="B13" s="18" t="s">
        <v>126</v>
      </c>
      <c r="C13" s="146">
        <f>C14+C15</f>
        <v>7</v>
      </c>
      <c r="D13" s="146">
        <f t="shared" ref="D13:R13" si="3">D14+D15</f>
        <v>54</v>
      </c>
      <c r="E13" s="146">
        <f t="shared" si="3"/>
        <v>43</v>
      </c>
      <c r="F13" s="146">
        <f t="shared" si="3"/>
        <v>127</v>
      </c>
      <c r="G13" s="146">
        <f t="shared" si="3"/>
        <v>29</v>
      </c>
      <c r="H13" s="146">
        <f>H14+H15</f>
        <v>102</v>
      </c>
      <c r="I13" s="146">
        <f t="shared" si="3"/>
        <v>34</v>
      </c>
      <c r="J13" s="146">
        <f t="shared" si="3"/>
        <v>65</v>
      </c>
      <c r="K13" s="146">
        <f t="shared" si="3"/>
        <v>53</v>
      </c>
      <c r="L13" s="146">
        <f t="shared" si="3"/>
        <v>23</v>
      </c>
      <c r="M13" s="146">
        <f t="shared" si="3"/>
        <v>86</v>
      </c>
      <c r="N13" s="146">
        <f t="shared" si="3"/>
        <v>32</v>
      </c>
      <c r="O13" s="146">
        <f t="shared" si="3"/>
        <v>36</v>
      </c>
      <c r="P13" s="146">
        <f t="shared" si="3"/>
        <v>67</v>
      </c>
      <c r="Q13" s="146">
        <f t="shared" si="3"/>
        <v>67</v>
      </c>
      <c r="R13" s="146">
        <f t="shared" si="3"/>
        <v>13</v>
      </c>
      <c r="S13" s="20">
        <f t="shared" si="0"/>
        <v>838</v>
      </c>
      <c r="T13" s="21"/>
      <c r="U13" s="7" t="s">
        <v>158</v>
      </c>
    </row>
    <row r="14" spans="1:27" s="16" customFormat="1" ht="25.4" customHeight="1" x14ac:dyDescent="0.25">
      <c r="A14" s="34">
        <f t="shared" si="2"/>
        <v>10</v>
      </c>
      <c r="B14" s="35" t="s">
        <v>127</v>
      </c>
      <c r="C14" s="19"/>
      <c r="D14" s="19">
        <v>8</v>
      </c>
      <c r="E14" s="19">
        <v>7</v>
      </c>
      <c r="F14" s="19">
        <v>62</v>
      </c>
      <c r="G14" s="19">
        <v>2</v>
      </c>
      <c r="H14" s="19">
        <v>16</v>
      </c>
      <c r="I14" s="19">
        <v>8</v>
      </c>
      <c r="J14" s="19">
        <v>7</v>
      </c>
      <c r="K14" s="19">
        <v>3</v>
      </c>
      <c r="L14" s="19">
        <v>6</v>
      </c>
      <c r="M14" s="19">
        <v>8</v>
      </c>
      <c r="N14" s="19">
        <v>7</v>
      </c>
      <c r="O14" s="19">
        <v>2</v>
      </c>
      <c r="P14" s="19">
        <v>17</v>
      </c>
      <c r="Q14" s="19">
        <v>14</v>
      </c>
      <c r="R14" s="19">
        <v>1</v>
      </c>
      <c r="S14" s="20">
        <f t="shared" si="0"/>
        <v>168</v>
      </c>
    </row>
    <row r="15" spans="1:27" ht="39" customHeight="1" x14ac:dyDescent="0.25">
      <c r="A15" s="17">
        <f t="shared" si="2"/>
        <v>11</v>
      </c>
      <c r="B15" s="22" t="s">
        <v>128</v>
      </c>
      <c r="C15" s="146">
        <f t="shared" ref="C15:R15" si="4">IF(((C16+C17)&lt;=SUM(C32:C63)),(C16+C17),FALSE)</f>
        <v>7</v>
      </c>
      <c r="D15" s="146">
        <f t="shared" si="4"/>
        <v>46</v>
      </c>
      <c r="E15" s="146">
        <f t="shared" si="4"/>
        <v>36</v>
      </c>
      <c r="F15" s="146">
        <f t="shared" si="4"/>
        <v>65</v>
      </c>
      <c r="G15" s="146">
        <f t="shared" si="4"/>
        <v>27</v>
      </c>
      <c r="H15" s="146">
        <f t="shared" si="4"/>
        <v>86</v>
      </c>
      <c r="I15" s="146">
        <f t="shared" si="4"/>
        <v>26</v>
      </c>
      <c r="J15" s="146">
        <f t="shared" si="4"/>
        <v>58</v>
      </c>
      <c r="K15" s="146">
        <f t="shared" si="4"/>
        <v>50</v>
      </c>
      <c r="L15" s="146">
        <f t="shared" si="4"/>
        <v>17</v>
      </c>
      <c r="M15" s="146">
        <f t="shared" si="4"/>
        <v>78</v>
      </c>
      <c r="N15" s="146">
        <f t="shared" si="4"/>
        <v>25</v>
      </c>
      <c r="O15" s="146">
        <f t="shared" si="4"/>
        <v>34</v>
      </c>
      <c r="P15" s="146">
        <f t="shared" si="4"/>
        <v>50</v>
      </c>
      <c r="Q15" s="146">
        <f t="shared" si="4"/>
        <v>53</v>
      </c>
      <c r="R15" s="146">
        <f t="shared" si="4"/>
        <v>12</v>
      </c>
      <c r="S15" s="20">
        <f t="shared" si="0"/>
        <v>670</v>
      </c>
      <c r="T15" s="21"/>
    </row>
    <row r="16" spans="1:27" ht="25.4" customHeight="1" x14ac:dyDescent="0.25">
      <c r="A16" s="17">
        <f t="shared" si="2"/>
        <v>12</v>
      </c>
      <c r="B16" s="22" t="s">
        <v>92</v>
      </c>
      <c r="C16" s="19">
        <v>3</v>
      </c>
      <c r="D16" s="19">
        <v>12</v>
      </c>
      <c r="E16" s="19">
        <v>19</v>
      </c>
      <c r="F16" s="19">
        <v>36</v>
      </c>
      <c r="G16" s="19">
        <v>19</v>
      </c>
      <c r="H16" s="19">
        <v>73</v>
      </c>
      <c r="I16" s="19">
        <v>16</v>
      </c>
      <c r="J16" s="19">
        <v>38</v>
      </c>
      <c r="K16" s="19">
        <v>19</v>
      </c>
      <c r="L16" s="19">
        <v>7</v>
      </c>
      <c r="M16" s="19">
        <v>41</v>
      </c>
      <c r="N16" s="19">
        <v>6</v>
      </c>
      <c r="O16" s="19">
        <v>10</v>
      </c>
      <c r="P16" s="19">
        <v>16</v>
      </c>
      <c r="Q16" s="19">
        <v>33</v>
      </c>
      <c r="R16" s="19">
        <v>4</v>
      </c>
      <c r="S16" s="20">
        <f t="shared" si="0"/>
        <v>352</v>
      </c>
    </row>
    <row r="17" spans="1:20" ht="25.4" customHeight="1" x14ac:dyDescent="0.25">
      <c r="A17" s="17">
        <f t="shared" si="2"/>
        <v>13</v>
      </c>
      <c r="B17" s="22" t="s">
        <v>93</v>
      </c>
      <c r="C17" s="147">
        <f>SUM(C18:C21)</f>
        <v>4</v>
      </c>
      <c r="D17" s="147">
        <f t="shared" ref="D17:R17" si="5">SUM(D18:D21)</f>
        <v>34</v>
      </c>
      <c r="E17" s="147">
        <f t="shared" si="5"/>
        <v>17</v>
      </c>
      <c r="F17" s="147">
        <f t="shared" si="5"/>
        <v>29</v>
      </c>
      <c r="G17" s="147">
        <f t="shared" ref="G17:H17" si="6">SUM(G18:G21)</f>
        <v>8</v>
      </c>
      <c r="H17" s="147">
        <f t="shared" si="6"/>
        <v>13</v>
      </c>
      <c r="I17" s="147">
        <f t="shared" ref="I17" si="7">SUM(I18:I21)</f>
        <v>10</v>
      </c>
      <c r="J17" s="147">
        <f t="shared" si="5"/>
        <v>20</v>
      </c>
      <c r="K17" s="147">
        <f t="shared" si="5"/>
        <v>31</v>
      </c>
      <c r="L17" s="147">
        <f t="shared" si="5"/>
        <v>10</v>
      </c>
      <c r="M17" s="147">
        <f t="shared" si="5"/>
        <v>37</v>
      </c>
      <c r="N17" s="147">
        <f t="shared" si="5"/>
        <v>19</v>
      </c>
      <c r="O17" s="147">
        <f t="shared" si="5"/>
        <v>24</v>
      </c>
      <c r="P17" s="147">
        <f t="shared" si="5"/>
        <v>34</v>
      </c>
      <c r="Q17" s="147">
        <f t="shared" si="5"/>
        <v>20</v>
      </c>
      <c r="R17" s="147">
        <f t="shared" si="5"/>
        <v>8</v>
      </c>
      <c r="S17" s="20">
        <f t="shared" si="0"/>
        <v>318</v>
      </c>
      <c r="T17" s="21"/>
    </row>
    <row r="18" spans="1:20" ht="25.4" customHeight="1" x14ac:dyDescent="0.25">
      <c r="A18" s="17">
        <f t="shared" si="2"/>
        <v>14</v>
      </c>
      <c r="B18" s="22" t="s">
        <v>98</v>
      </c>
      <c r="C18" s="23">
        <v>4</v>
      </c>
      <c r="D18" s="23">
        <v>28</v>
      </c>
      <c r="E18" s="23">
        <v>13</v>
      </c>
      <c r="F18" s="23">
        <v>26</v>
      </c>
      <c r="G18" s="23">
        <v>6</v>
      </c>
      <c r="H18" s="23">
        <v>10</v>
      </c>
      <c r="I18" s="23">
        <v>8</v>
      </c>
      <c r="J18" s="23">
        <v>13</v>
      </c>
      <c r="K18" s="23">
        <v>26</v>
      </c>
      <c r="L18" s="23">
        <v>6</v>
      </c>
      <c r="M18" s="23">
        <v>37</v>
      </c>
      <c r="N18" s="23">
        <v>19</v>
      </c>
      <c r="O18" s="23">
        <v>22</v>
      </c>
      <c r="P18" s="23">
        <v>22</v>
      </c>
      <c r="Q18" s="23">
        <v>12</v>
      </c>
      <c r="R18" s="23">
        <v>8</v>
      </c>
      <c r="S18" s="20">
        <f t="shared" si="0"/>
        <v>260</v>
      </c>
    </row>
    <row r="19" spans="1:20" ht="25.4" customHeight="1" x14ac:dyDescent="0.25">
      <c r="A19" s="17">
        <f t="shared" si="2"/>
        <v>15</v>
      </c>
      <c r="B19" s="22" t="s">
        <v>99</v>
      </c>
      <c r="C19" s="23"/>
      <c r="D19" s="23">
        <v>6</v>
      </c>
      <c r="E19" s="23">
        <v>2</v>
      </c>
      <c r="F19" s="23">
        <v>1</v>
      </c>
      <c r="G19" s="23">
        <v>1</v>
      </c>
      <c r="H19" s="23">
        <v>2</v>
      </c>
      <c r="I19" s="23">
        <v>2</v>
      </c>
      <c r="J19" s="23">
        <v>5</v>
      </c>
      <c r="K19" s="23">
        <v>5</v>
      </c>
      <c r="L19" s="23">
        <v>4</v>
      </c>
      <c r="M19" s="23"/>
      <c r="N19" s="23"/>
      <c r="O19" s="23">
        <v>2</v>
      </c>
      <c r="P19" s="23">
        <v>9</v>
      </c>
      <c r="Q19" s="23">
        <v>4</v>
      </c>
      <c r="R19" s="23"/>
      <c r="S19" s="20">
        <f t="shared" si="0"/>
        <v>43</v>
      </c>
    </row>
    <row r="20" spans="1:20" ht="25.4" customHeight="1" x14ac:dyDescent="0.25">
      <c r="A20" s="17">
        <f t="shared" si="2"/>
        <v>16</v>
      </c>
      <c r="B20" s="22" t="s">
        <v>100</v>
      </c>
      <c r="C20" s="23"/>
      <c r="D20" s="23"/>
      <c r="E20" s="23">
        <v>2</v>
      </c>
      <c r="F20" s="23">
        <v>2</v>
      </c>
      <c r="G20" s="23">
        <v>1</v>
      </c>
      <c r="H20" s="23">
        <v>1</v>
      </c>
      <c r="I20" s="23"/>
      <c r="J20" s="23">
        <v>2</v>
      </c>
      <c r="K20" s="23"/>
      <c r="L20" s="23"/>
      <c r="M20" s="23"/>
      <c r="N20" s="23"/>
      <c r="O20" s="23"/>
      <c r="P20" s="23">
        <v>3</v>
      </c>
      <c r="Q20" s="23">
        <v>4</v>
      </c>
      <c r="R20" s="23"/>
      <c r="S20" s="20">
        <f t="shared" si="0"/>
        <v>15</v>
      </c>
    </row>
    <row r="21" spans="1:20" ht="25.4" customHeight="1" x14ac:dyDescent="0.25">
      <c r="A21" s="24">
        <f t="shared" si="2"/>
        <v>17</v>
      </c>
      <c r="B21" s="36" t="s">
        <v>97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7">
        <f t="shared" si="0"/>
        <v>0</v>
      </c>
    </row>
    <row r="22" spans="1:20" s="12" customFormat="1" ht="21" x14ac:dyDescent="0.25">
      <c r="A22" s="8" t="s">
        <v>28</v>
      </c>
      <c r="B22" s="37"/>
      <c r="C22" s="38"/>
      <c r="D22" s="39"/>
      <c r="E22" s="39"/>
      <c r="F22" s="39"/>
      <c r="G22" s="39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</row>
    <row r="23" spans="1:20" s="43" customFormat="1" ht="39" customHeight="1" x14ac:dyDescent="0.25">
      <c r="A23" s="41">
        <v>18</v>
      </c>
      <c r="B23" s="42" t="s">
        <v>29</v>
      </c>
      <c r="C23" s="148">
        <f>SUM(C24:C29)</f>
        <v>0</v>
      </c>
      <c r="D23" s="148">
        <f t="shared" ref="D23:Q23" si="8">SUM(D24:D29)</f>
        <v>1</v>
      </c>
      <c r="E23" s="148">
        <f t="shared" si="8"/>
        <v>6</v>
      </c>
      <c r="F23" s="148">
        <f t="shared" si="8"/>
        <v>9</v>
      </c>
      <c r="G23" s="148">
        <f t="shared" si="8"/>
        <v>15</v>
      </c>
      <c r="H23" s="148">
        <f t="shared" si="8"/>
        <v>13</v>
      </c>
      <c r="I23" s="148">
        <f t="shared" si="8"/>
        <v>0</v>
      </c>
      <c r="J23" s="148">
        <f t="shared" si="8"/>
        <v>5</v>
      </c>
      <c r="K23" s="148">
        <f t="shared" si="8"/>
        <v>3</v>
      </c>
      <c r="L23" s="148">
        <f t="shared" si="8"/>
        <v>7</v>
      </c>
      <c r="M23" s="148">
        <f t="shared" si="8"/>
        <v>3</v>
      </c>
      <c r="N23" s="148">
        <f t="shared" si="8"/>
        <v>0</v>
      </c>
      <c r="O23" s="148">
        <f t="shared" si="8"/>
        <v>1</v>
      </c>
      <c r="P23" s="148">
        <f t="shared" si="8"/>
        <v>8</v>
      </c>
      <c r="Q23" s="148">
        <f t="shared" si="8"/>
        <v>3</v>
      </c>
      <c r="R23" s="148">
        <f>SUM(R24:R29)</f>
        <v>0</v>
      </c>
      <c r="S23" s="15">
        <f t="shared" si="0"/>
        <v>74</v>
      </c>
    </row>
    <row r="24" spans="1:20" s="16" customFormat="1" ht="33.65" customHeight="1" x14ac:dyDescent="0.25">
      <c r="A24" s="34">
        <f t="shared" ref="A24:A29" si="9">A23+1</f>
        <v>19</v>
      </c>
      <c r="B24" s="35" t="s">
        <v>37</v>
      </c>
      <c r="C24" s="19"/>
      <c r="D24" s="19">
        <v>1</v>
      </c>
      <c r="E24" s="19">
        <v>3</v>
      </c>
      <c r="F24" s="19">
        <v>3</v>
      </c>
      <c r="G24" s="19">
        <v>1</v>
      </c>
      <c r="H24" s="19"/>
      <c r="I24" s="19"/>
      <c r="J24" s="19"/>
      <c r="K24" s="19">
        <v>2</v>
      </c>
      <c r="L24" s="19">
        <v>4</v>
      </c>
      <c r="M24" s="19"/>
      <c r="N24" s="19"/>
      <c r="O24" s="19"/>
      <c r="P24" s="19"/>
      <c r="Q24" s="23">
        <v>1</v>
      </c>
      <c r="R24" s="19"/>
      <c r="S24" s="20">
        <f t="shared" si="0"/>
        <v>15</v>
      </c>
    </row>
    <row r="25" spans="1:20" s="16" customFormat="1" ht="39" customHeight="1" x14ac:dyDescent="0.25">
      <c r="A25" s="34">
        <f t="shared" si="9"/>
        <v>20</v>
      </c>
      <c r="B25" s="35" t="s">
        <v>38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3"/>
      <c r="R25" s="19"/>
      <c r="S25" s="20">
        <f t="shared" si="0"/>
        <v>0</v>
      </c>
    </row>
    <row r="26" spans="1:20" s="16" customFormat="1" ht="39" customHeight="1" x14ac:dyDescent="0.25">
      <c r="A26" s="34">
        <f t="shared" si="9"/>
        <v>21</v>
      </c>
      <c r="B26" s="35" t="s">
        <v>39</v>
      </c>
      <c r="C26" s="19"/>
      <c r="D26" s="19"/>
      <c r="E26" s="19"/>
      <c r="F26" s="19"/>
      <c r="G26" s="19"/>
      <c r="H26" s="19"/>
      <c r="I26" s="19"/>
      <c r="J26" s="19"/>
      <c r="K26" s="19">
        <v>1</v>
      </c>
      <c r="L26" s="19"/>
      <c r="M26" s="19"/>
      <c r="N26" s="19"/>
      <c r="O26" s="19"/>
      <c r="P26" s="19"/>
      <c r="Q26" s="23"/>
      <c r="R26" s="19"/>
      <c r="S26" s="20">
        <f t="shared" si="0"/>
        <v>1</v>
      </c>
    </row>
    <row r="27" spans="1:20" s="16" customFormat="1" ht="74.150000000000006" customHeight="1" x14ac:dyDescent="0.25">
      <c r="A27" s="34">
        <f t="shared" si="9"/>
        <v>22</v>
      </c>
      <c r="B27" s="35" t="s">
        <v>94</v>
      </c>
      <c r="C27" s="19"/>
      <c r="D27" s="19"/>
      <c r="E27" s="19"/>
      <c r="F27" s="19"/>
      <c r="G27" s="19"/>
      <c r="H27" s="19">
        <v>3</v>
      </c>
      <c r="I27" s="19"/>
      <c r="J27" s="19"/>
      <c r="K27" s="19"/>
      <c r="L27" s="19"/>
      <c r="M27" s="19"/>
      <c r="N27" s="19"/>
      <c r="O27" s="19"/>
      <c r="P27" s="19"/>
      <c r="Q27" s="23"/>
      <c r="R27" s="19"/>
      <c r="S27" s="20">
        <f t="shared" si="0"/>
        <v>3</v>
      </c>
    </row>
    <row r="28" spans="1:20" s="16" customFormat="1" ht="55.4" customHeight="1" x14ac:dyDescent="0.25">
      <c r="A28" s="34">
        <f t="shared" si="9"/>
        <v>23</v>
      </c>
      <c r="B28" s="35" t="s">
        <v>95</v>
      </c>
      <c r="C28" s="19"/>
      <c r="D28" s="19"/>
      <c r="E28" s="19">
        <v>2</v>
      </c>
      <c r="F28" s="19">
        <v>6</v>
      </c>
      <c r="G28" s="19">
        <v>14</v>
      </c>
      <c r="H28" s="19">
        <v>10</v>
      </c>
      <c r="I28" s="19"/>
      <c r="J28" s="19">
        <v>5</v>
      </c>
      <c r="K28" s="19"/>
      <c r="L28" s="19">
        <v>3</v>
      </c>
      <c r="M28" s="19">
        <v>3</v>
      </c>
      <c r="N28" s="19"/>
      <c r="O28" s="19">
        <v>1</v>
      </c>
      <c r="P28" s="19">
        <v>5</v>
      </c>
      <c r="Q28" s="23">
        <v>1</v>
      </c>
      <c r="R28" s="19"/>
      <c r="S28" s="20">
        <f t="shared" si="0"/>
        <v>50</v>
      </c>
    </row>
    <row r="29" spans="1:20" s="16" customFormat="1" ht="25.4" customHeight="1" x14ac:dyDescent="0.25">
      <c r="A29" s="44">
        <f t="shared" si="9"/>
        <v>24</v>
      </c>
      <c r="B29" s="45" t="s">
        <v>42</v>
      </c>
      <c r="C29" s="46"/>
      <c r="D29" s="46"/>
      <c r="E29" s="46">
        <v>1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>
        <v>3</v>
      </c>
      <c r="Q29" s="23">
        <v>1</v>
      </c>
      <c r="R29" s="46"/>
      <c r="S29" s="27">
        <f t="shared" si="0"/>
        <v>5</v>
      </c>
    </row>
    <row r="30" spans="1:20" s="48" customFormat="1" ht="21" x14ac:dyDescent="0.25">
      <c r="A30" s="28" t="s">
        <v>33</v>
      </c>
      <c r="B30" s="29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7"/>
    </row>
    <row r="31" spans="1:20" s="51" customFormat="1" ht="39" customHeight="1" x14ac:dyDescent="0.25">
      <c r="A31" s="49"/>
      <c r="B31" s="50" t="s">
        <v>96</v>
      </c>
      <c r="C31" s="148">
        <f t="shared" ref="C31:R31" si="10">IF((SUM(C32:C63)&gt;=C15),(SUM(C32:C63)),FALSE)</f>
        <v>9</v>
      </c>
      <c r="D31" s="148">
        <f t="shared" si="10"/>
        <v>70</v>
      </c>
      <c r="E31" s="148">
        <f t="shared" si="10"/>
        <v>47</v>
      </c>
      <c r="F31" s="148">
        <f t="shared" si="10"/>
        <v>72</v>
      </c>
      <c r="G31" s="148">
        <f t="shared" si="10"/>
        <v>68</v>
      </c>
      <c r="H31" s="148">
        <f t="shared" si="10"/>
        <v>178</v>
      </c>
      <c r="I31" s="148">
        <f t="shared" si="10"/>
        <v>42</v>
      </c>
      <c r="J31" s="148">
        <f t="shared" si="10"/>
        <v>79</v>
      </c>
      <c r="K31" s="148">
        <f t="shared" si="10"/>
        <v>88</v>
      </c>
      <c r="L31" s="148">
        <f t="shared" si="10"/>
        <v>21</v>
      </c>
      <c r="M31" s="148">
        <f t="shared" si="10"/>
        <v>103</v>
      </c>
      <c r="N31" s="148">
        <f t="shared" si="10"/>
        <v>26</v>
      </c>
      <c r="O31" s="148">
        <f t="shared" si="10"/>
        <v>47</v>
      </c>
      <c r="P31" s="148">
        <f t="shared" si="10"/>
        <v>86</v>
      </c>
      <c r="Q31" s="148">
        <f t="shared" si="10"/>
        <v>95</v>
      </c>
      <c r="R31" s="148">
        <f t="shared" si="10"/>
        <v>16</v>
      </c>
      <c r="S31" s="15">
        <f t="shared" si="0"/>
        <v>1047</v>
      </c>
    </row>
    <row r="32" spans="1:20" ht="25.4" customHeight="1" x14ac:dyDescent="0.25">
      <c r="A32" s="17">
        <v>25</v>
      </c>
      <c r="B32" s="22" t="s">
        <v>43</v>
      </c>
      <c r="C32" s="23">
        <v>1</v>
      </c>
      <c r="D32" s="23">
        <v>1</v>
      </c>
      <c r="E32" s="23">
        <v>1</v>
      </c>
      <c r="F32" s="23"/>
      <c r="G32" s="23">
        <v>2</v>
      </c>
      <c r="H32" s="23"/>
      <c r="I32" s="23">
        <v>3</v>
      </c>
      <c r="J32" s="23">
        <v>4</v>
      </c>
      <c r="K32" s="23">
        <v>5</v>
      </c>
      <c r="L32" s="23">
        <v>1</v>
      </c>
      <c r="M32" s="23">
        <v>5</v>
      </c>
      <c r="N32" s="23"/>
      <c r="O32" s="23"/>
      <c r="P32" s="23">
        <v>1</v>
      </c>
      <c r="Q32" s="23">
        <v>1</v>
      </c>
      <c r="R32" s="23"/>
      <c r="S32" s="20">
        <f t="shared" si="0"/>
        <v>25</v>
      </c>
    </row>
    <row r="33" spans="1:19" ht="25.4" customHeight="1" x14ac:dyDescent="0.25">
      <c r="A33" s="17">
        <f>A32+1</f>
        <v>26</v>
      </c>
      <c r="B33" s="22" t="s">
        <v>44</v>
      </c>
      <c r="C33" s="23"/>
      <c r="D33" s="23">
        <v>1</v>
      </c>
      <c r="E33" s="23"/>
      <c r="F33" s="23">
        <v>1</v>
      </c>
      <c r="G33" s="23"/>
      <c r="H33" s="23"/>
      <c r="I33" s="23"/>
      <c r="J33" s="23">
        <v>1</v>
      </c>
      <c r="K33" s="23"/>
      <c r="L33" s="23">
        <v>1</v>
      </c>
      <c r="M33" s="23"/>
      <c r="N33" s="23"/>
      <c r="O33" s="23"/>
      <c r="P33" s="23">
        <v>3</v>
      </c>
      <c r="Q33" s="23">
        <v>2</v>
      </c>
      <c r="R33" s="23"/>
      <c r="S33" s="20">
        <f t="shared" si="0"/>
        <v>9</v>
      </c>
    </row>
    <row r="34" spans="1:19" ht="25.4" customHeight="1" x14ac:dyDescent="0.25">
      <c r="A34" s="17">
        <f t="shared" ref="A34:A63" si="11">A33+1</f>
        <v>27</v>
      </c>
      <c r="B34" s="22" t="s">
        <v>45</v>
      </c>
      <c r="C34" s="23"/>
      <c r="D34" s="23"/>
      <c r="E34" s="23"/>
      <c r="F34" s="23"/>
      <c r="G34" s="23"/>
      <c r="H34" s="23"/>
      <c r="I34" s="23">
        <v>4</v>
      </c>
      <c r="J34" s="23">
        <v>1</v>
      </c>
      <c r="K34" s="23"/>
      <c r="L34" s="23"/>
      <c r="M34" s="23">
        <v>1</v>
      </c>
      <c r="N34" s="23"/>
      <c r="O34" s="23"/>
      <c r="P34" s="23"/>
      <c r="Q34" s="23"/>
      <c r="R34" s="23"/>
      <c r="S34" s="20">
        <f t="shared" si="0"/>
        <v>6</v>
      </c>
    </row>
    <row r="35" spans="1:19" ht="25.4" customHeight="1" x14ac:dyDescent="0.25">
      <c r="A35" s="17">
        <f t="shared" si="11"/>
        <v>28</v>
      </c>
      <c r="B35" s="22" t="s">
        <v>46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1</v>
      </c>
      <c r="Q35" s="23">
        <v>2</v>
      </c>
      <c r="R35" s="23"/>
      <c r="S35" s="20">
        <f t="shared" si="0"/>
        <v>3</v>
      </c>
    </row>
    <row r="36" spans="1:19" ht="25.4" customHeight="1" x14ac:dyDescent="0.25">
      <c r="A36" s="17">
        <f t="shared" si="11"/>
        <v>29</v>
      </c>
      <c r="B36" s="22" t="s">
        <v>47</v>
      </c>
      <c r="C36" s="23"/>
      <c r="D36" s="23">
        <v>6</v>
      </c>
      <c r="E36" s="23">
        <v>3</v>
      </c>
      <c r="F36" s="23"/>
      <c r="G36" s="23">
        <v>3</v>
      </c>
      <c r="H36" s="23">
        <v>2</v>
      </c>
      <c r="I36" s="23">
        <v>1</v>
      </c>
      <c r="J36" s="23">
        <v>1</v>
      </c>
      <c r="K36" s="23">
        <v>4</v>
      </c>
      <c r="L36" s="23">
        <v>1</v>
      </c>
      <c r="M36" s="23">
        <v>2</v>
      </c>
      <c r="N36" s="23">
        <v>3</v>
      </c>
      <c r="O36" s="23"/>
      <c r="P36" s="23">
        <v>3</v>
      </c>
      <c r="Q36" s="23">
        <v>4</v>
      </c>
      <c r="R36" s="23">
        <v>1</v>
      </c>
      <c r="S36" s="20">
        <f t="shared" si="0"/>
        <v>34</v>
      </c>
    </row>
    <row r="37" spans="1:19" ht="25.4" customHeight="1" x14ac:dyDescent="0.25">
      <c r="A37" s="17">
        <f t="shared" si="11"/>
        <v>30</v>
      </c>
      <c r="B37" s="22" t="s">
        <v>48</v>
      </c>
      <c r="C37" s="23"/>
      <c r="D37" s="23"/>
      <c r="E37" s="23">
        <v>4</v>
      </c>
      <c r="F37" s="23">
        <v>19</v>
      </c>
      <c r="G37" s="23">
        <v>4</v>
      </c>
      <c r="H37" s="23">
        <v>1</v>
      </c>
      <c r="I37" s="23">
        <v>1</v>
      </c>
      <c r="J37" s="23">
        <v>1</v>
      </c>
      <c r="K37" s="23">
        <v>3</v>
      </c>
      <c r="L37" s="23">
        <v>4</v>
      </c>
      <c r="M37" s="23">
        <v>8</v>
      </c>
      <c r="N37" s="23"/>
      <c r="O37" s="23">
        <v>6</v>
      </c>
      <c r="P37" s="23">
        <v>13</v>
      </c>
      <c r="Q37" s="23">
        <v>10</v>
      </c>
      <c r="R37" s="23"/>
      <c r="S37" s="20">
        <f t="shared" si="0"/>
        <v>74</v>
      </c>
    </row>
    <row r="38" spans="1:19" ht="25.4" customHeight="1" x14ac:dyDescent="0.25">
      <c r="A38" s="17">
        <f t="shared" si="11"/>
        <v>31</v>
      </c>
      <c r="B38" s="22" t="s">
        <v>49</v>
      </c>
      <c r="C38" s="23">
        <v>1</v>
      </c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3"/>
      <c r="P38" s="23"/>
      <c r="Q38" s="23"/>
      <c r="R38" s="23">
        <v>1</v>
      </c>
      <c r="S38" s="20">
        <f t="shared" si="0"/>
        <v>3</v>
      </c>
    </row>
    <row r="39" spans="1:19" ht="25.4" customHeight="1" x14ac:dyDescent="0.25">
      <c r="A39" s="17">
        <f t="shared" si="11"/>
        <v>32</v>
      </c>
      <c r="B39" s="22" t="s">
        <v>50</v>
      </c>
      <c r="C39" s="23">
        <v>3</v>
      </c>
      <c r="D39" s="23">
        <v>14</v>
      </c>
      <c r="E39" s="23">
        <v>13</v>
      </c>
      <c r="F39" s="23">
        <v>5</v>
      </c>
      <c r="G39" s="23">
        <v>11</v>
      </c>
      <c r="H39" s="23">
        <v>11</v>
      </c>
      <c r="I39" s="23">
        <v>4</v>
      </c>
      <c r="J39" s="23">
        <v>3</v>
      </c>
      <c r="K39" s="23">
        <v>9</v>
      </c>
      <c r="L39" s="23">
        <v>2</v>
      </c>
      <c r="M39" s="23">
        <v>17</v>
      </c>
      <c r="N39" s="23">
        <v>5</v>
      </c>
      <c r="O39" s="23">
        <v>7</v>
      </c>
      <c r="P39" s="23">
        <v>12</v>
      </c>
      <c r="Q39" s="23">
        <v>14</v>
      </c>
      <c r="R39" s="23">
        <v>2</v>
      </c>
      <c r="S39" s="20">
        <f t="shared" si="0"/>
        <v>132</v>
      </c>
    </row>
    <row r="40" spans="1:19" ht="25.4" customHeight="1" x14ac:dyDescent="0.25">
      <c r="A40" s="17">
        <f t="shared" si="11"/>
        <v>33</v>
      </c>
      <c r="B40" s="22" t="s">
        <v>51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0">
        <f t="shared" si="0"/>
        <v>0</v>
      </c>
    </row>
    <row r="41" spans="1:19" ht="25.4" customHeight="1" x14ac:dyDescent="0.25">
      <c r="A41" s="17">
        <f t="shared" si="11"/>
        <v>34</v>
      </c>
      <c r="B41" s="22" t="s">
        <v>112</v>
      </c>
      <c r="C41" s="23"/>
      <c r="D41" s="23"/>
      <c r="E41" s="23"/>
      <c r="F41" s="23"/>
      <c r="G41" s="23"/>
      <c r="H41" s="23"/>
      <c r="I41" s="23"/>
      <c r="J41" s="23">
        <v>1</v>
      </c>
      <c r="K41" s="23"/>
      <c r="L41" s="23"/>
      <c r="M41" s="23"/>
      <c r="N41" s="23"/>
      <c r="O41" s="23"/>
      <c r="P41" s="23"/>
      <c r="Q41" s="23"/>
      <c r="R41" s="23"/>
      <c r="S41" s="20">
        <f t="shared" si="0"/>
        <v>1</v>
      </c>
    </row>
    <row r="42" spans="1:19" ht="25.4" customHeight="1" x14ac:dyDescent="0.25">
      <c r="A42" s="17">
        <f t="shared" si="11"/>
        <v>35</v>
      </c>
      <c r="B42" s="22" t="s">
        <v>52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0">
        <f t="shared" si="0"/>
        <v>0</v>
      </c>
    </row>
    <row r="43" spans="1:19" ht="25.4" customHeight="1" x14ac:dyDescent="0.25">
      <c r="A43" s="17">
        <f t="shared" si="11"/>
        <v>36</v>
      </c>
      <c r="B43" s="22" t="s">
        <v>53</v>
      </c>
      <c r="C43" s="23"/>
      <c r="D43" s="23">
        <v>2</v>
      </c>
      <c r="E43" s="23"/>
      <c r="F43" s="23">
        <v>12</v>
      </c>
      <c r="G43" s="23"/>
      <c r="H43" s="23">
        <v>2</v>
      </c>
      <c r="I43" s="23"/>
      <c r="J43" s="23">
        <v>3</v>
      </c>
      <c r="K43" s="23">
        <v>1</v>
      </c>
      <c r="L43" s="23">
        <v>3</v>
      </c>
      <c r="M43" s="23">
        <v>1</v>
      </c>
      <c r="N43" s="23"/>
      <c r="O43" s="23"/>
      <c r="P43" s="23"/>
      <c r="Q43" s="23">
        <v>9</v>
      </c>
      <c r="R43" s="23"/>
      <c r="S43" s="20">
        <f t="shared" si="0"/>
        <v>33</v>
      </c>
    </row>
    <row r="44" spans="1:19" ht="25.4" customHeight="1" x14ac:dyDescent="0.25">
      <c r="A44" s="17">
        <f t="shared" si="11"/>
        <v>37</v>
      </c>
      <c r="B44" s="22" t="s">
        <v>54</v>
      </c>
      <c r="C44" s="23"/>
      <c r="D44" s="23">
        <v>3</v>
      </c>
      <c r="E44" s="23"/>
      <c r="F44" s="23"/>
      <c r="G44" s="23"/>
      <c r="H44" s="23">
        <v>28</v>
      </c>
      <c r="I44" s="23"/>
      <c r="J44" s="23">
        <v>2</v>
      </c>
      <c r="K44" s="23">
        <v>5</v>
      </c>
      <c r="L44" s="23"/>
      <c r="M44" s="23">
        <v>3</v>
      </c>
      <c r="N44" s="23"/>
      <c r="O44" s="23">
        <v>2</v>
      </c>
      <c r="P44" s="23">
        <v>9</v>
      </c>
      <c r="Q44" s="23">
        <v>6</v>
      </c>
      <c r="R44" s="23"/>
      <c r="S44" s="20">
        <f t="shared" si="0"/>
        <v>58</v>
      </c>
    </row>
    <row r="45" spans="1:19" ht="25.4" customHeight="1" x14ac:dyDescent="0.25">
      <c r="A45" s="17">
        <f t="shared" si="11"/>
        <v>38</v>
      </c>
      <c r="B45" s="22" t="s">
        <v>55</v>
      </c>
      <c r="C45" s="23">
        <v>1</v>
      </c>
      <c r="D45" s="23">
        <v>7</v>
      </c>
      <c r="E45" s="23">
        <v>2</v>
      </c>
      <c r="F45" s="23">
        <v>3</v>
      </c>
      <c r="G45" s="23">
        <v>8</v>
      </c>
      <c r="H45" s="23">
        <v>15</v>
      </c>
      <c r="I45" s="23">
        <v>2</v>
      </c>
      <c r="J45" s="23">
        <v>12</v>
      </c>
      <c r="K45" s="23">
        <v>8</v>
      </c>
      <c r="L45" s="23">
        <v>1</v>
      </c>
      <c r="M45" s="23"/>
      <c r="N45" s="23">
        <v>3</v>
      </c>
      <c r="O45" s="23">
        <v>3</v>
      </c>
      <c r="P45" s="23">
        <v>4</v>
      </c>
      <c r="Q45" s="23">
        <v>13</v>
      </c>
      <c r="R45" s="23">
        <v>3</v>
      </c>
      <c r="S45" s="20">
        <f t="shared" si="0"/>
        <v>85</v>
      </c>
    </row>
    <row r="46" spans="1:19" ht="25.4" customHeight="1" x14ac:dyDescent="0.25">
      <c r="A46" s="17">
        <f t="shared" si="11"/>
        <v>39</v>
      </c>
      <c r="B46" s="22" t="s">
        <v>56</v>
      </c>
      <c r="C46" s="23"/>
      <c r="D46" s="23"/>
      <c r="E46" s="23"/>
      <c r="F46" s="23"/>
      <c r="G46" s="23"/>
      <c r="H46" s="23">
        <v>3</v>
      </c>
      <c r="I46" s="23"/>
      <c r="J46" s="23"/>
      <c r="K46" s="23">
        <v>1</v>
      </c>
      <c r="L46" s="23"/>
      <c r="M46" s="23"/>
      <c r="N46" s="23">
        <v>1</v>
      </c>
      <c r="O46" s="23">
        <v>1</v>
      </c>
      <c r="P46" s="23"/>
      <c r="Q46" s="23"/>
      <c r="R46" s="23"/>
      <c r="S46" s="20">
        <f t="shared" si="0"/>
        <v>6</v>
      </c>
    </row>
    <row r="47" spans="1:19" ht="25.4" customHeight="1" x14ac:dyDescent="0.25">
      <c r="A47" s="17">
        <f t="shared" si="11"/>
        <v>40</v>
      </c>
      <c r="B47" s="22" t="s">
        <v>57</v>
      </c>
      <c r="C47" s="23"/>
      <c r="D47" s="23">
        <v>5</v>
      </c>
      <c r="E47" s="23">
        <v>2</v>
      </c>
      <c r="F47" s="23">
        <v>18</v>
      </c>
      <c r="G47" s="23"/>
      <c r="H47" s="23">
        <v>3</v>
      </c>
      <c r="I47" s="23">
        <v>2</v>
      </c>
      <c r="J47" s="23">
        <v>3</v>
      </c>
      <c r="K47" s="23">
        <v>5</v>
      </c>
      <c r="L47" s="23">
        <v>1</v>
      </c>
      <c r="M47" s="23">
        <v>7</v>
      </c>
      <c r="N47" s="23"/>
      <c r="O47" s="23">
        <v>1</v>
      </c>
      <c r="P47" s="23">
        <v>9</v>
      </c>
      <c r="Q47" s="23">
        <v>2</v>
      </c>
      <c r="R47" s="23"/>
      <c r="S47" s="20">
        <f t="shared" si="0"/>
        <v>58</v>
      </c>
    </row>
    <row r="48" spans="1:19" ht="25.4" customHeight="1" x14ac:dyDescent="0.25">
      <c r="A48" s="17">
        <f t="shared" si="11"/>
        <v>41</v>
      </c>
      <c r="B48" s="22" t="s">
        <v>63</v>
      </c>
      <c r="C48" s="23"/>
      <c r="D48" s="23">
        <v>6</v>
      </c>
      <c r="E48" s="23">
        <v>6</v>
      </c>
      <c r="F48" s="23">
        <v>1</v>
      </c>
      <c r="G48" s="23">
        <v>1</v>
      </c>
      <c r="H48" s="23">
        <v>5</v>
      </c>
      <c r="I48" s="23">
        <v>3</v>
      </c>
      <c r="J48" s="23">
        <v>3</v>
      </c>
      <c r="K48" s="23">
        <v>6</v>
      </c>
      <c r="L48" s="23"/>
      <c r="M48" s="23">
        <v>2</v>
      </c>
      <c r="N48" s="23">
        <v>1</v>
      </c>
      <c r="O48" s="23">
        <v>3</v>
      </c>
      <c r="P48" s="23">
        <v>4</v>
      </c>
      <c r="Q48" s="23">
        <v>3</v>
      </c>
      <c r="R48" s="23"/>
      <c r="S48" s="20">
        <f t="shared" si="0"/>
        <v>44</v>
      </c>
    </row>
    <row r="49" spans="1:19" ht="25.4" customHeight="1" x14ac:dyDescent="0.25">
      <c r="A49" s="17">
        <f t="shared" si="11"/>
        <v>42</v>
      </c>
      <c r="B49" s="22" t="s">
        <v>113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0">
        <f t="shared" si="0"/>
        <v>0</v>
      </c>
    </row>
    <row r="50" spans="1:19" ht="25.4" customHeight="1" x14ac:dyDescent="0.25">
      <c r="A50" s="17">
        <f t="shared" si="11"/>
        <v>43</v>
      </c>
      <c r="B50" s="22" t="s">
        <v>64</v>
      </c>
      <c r="C50" s="23"/>
      <c r="D50" s="23"/>
      <c r="E50" s="23">
        <v>1</v>
      </c>
      <c r="F50" s="23">
        <v>4</v>
      </c>
      <c r="G50" s="23"/>
      <c r="H50" s="23">
        <v>1</v>
      </c>
      <c r="I50" s="23">
        <v>2</v>
      </c>
      <c r="J50" s="23">
        <v>9</v>
      </c>
      <c r="K50" s="23">
        <v>3</v>
      </c>
      <c r="L50" s="23">
        <v>1</v>
      </c>
      <c r="M50" s="23">
        <v>3</v>
      </c>
      <c r="N50" s="23">
        <v>1</v>
      </c>
      <c r="O50" s="23">
        <v>1</v>
      </c>
      <c r="P50" s="23">
        <v>4</v>
      </c>
      <c r="Q50" s="23">
        <v>1</v>
      </c>
      <c r="R50" s="23"/>
      <c r="S50" s="20">
        <f t="shared" si="0"/>
        <v>31</v>
      </c>
    </row>
    <row r="51" spans="1:19" ht="25.4" customHeight="1" x14ac:dyDescent="0.25">
      <c r="A51" s="17">
        <f t="shared" si="11"/>
        <v>44</v>
      </c>
      <c r="B51" s="22" t="s">
        <v>114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0">
        <f t="shared" si="0"/>
        <v>0</v>
      </c>
    </row>
    <row r="52" spans="1:19" ht="25.4" customHeight="1" x14ac:dyDescent="0.25">
      <c r="A52" s="17">
        <f t="shared" si="11"/>
        <v>45</v>
      </c>
      <c r="B52" s="22" t="s">
        <v>58</v>
      </c>
      <c r="C52" s="23"/>
      <c r="D52" s="23"/>
      <c r="E52" s="23"/>
      <c r="F52" s="23"/>
      <c r="G52" s="23"/>
      <c r="H52" s="23"/>
      <c r="I52" s="23"/>
      <c r="J52" s="23"/>
      <c r="K52" s="23"/>
      <c r="L52" s="23">
        <v>1</v>
      </c>
      <c r="M52" s="23">
        <v>1</v>
      </c>
      <c r="N52" s="23"/>
      <c r="O52" s="23"/>
      <c r="P52" s="23"/>
      <c r="Q52" s="23"/>
      <c r="R52" s="23">
        <v>1</v>
      </c>
      <c r="S52" s="20">
        <f t="shared" si="0"/>
        <v>3</v>
      </c>
    </row>
    <row r="53" spans="1:19" ht="25.4" customHeight="1" x14ac:dyDescent="0.25">
      <c r="A53" s="17">
        <f t="shared" si="11"/>
        <v>46</v>
      </c>
      <c r="B53" s="22" t="s">
        <v>59</v>
      </c>
      <c r="C53" s="23"/>
      <c r="D53" s="23"/>
      <c r="E53" s="23"/>
      <c r="F53" s="23"/>
      <c r="G53" s="23"/>
      <c r="H53" s="23"/>
      <c r="I53" s="23"/>
      <c r="J53" s="23">
        <v>1</v>
      </c>
      <c r="K53" s="23">
        <v>2</v>
      </c>
      <c r="L53" s="23"/>
      <c r="M53" s="23"/>
      <c r="N53" s="23">
        <v>1</v>
      </c>
      <c r="O53" s="23"/>
      <c r="P53" s="23"/>
      <c r="Q53" s="23"/>
      <c r="R53" s="23"/>
      <c r="S53" s="20">
        <f t="shared" si="0"/>
        <v>4</v>
      </c>
    </row>
    <row r="54" spans="1:19" ht="25.4" customHeight="1" x14ac:dyDescent="0.25">
      <c r="A54" s="17">
        <f t="shared" si="11"/>
        <v>47</v>
      </c>
      <c r="B54" s="22" t="s">
        <v>60</v>
      </c>
      <c r="C54" s="23"/>
      <c r="D54" s="23">
        <v>1</v>
      </c>
      <c r="E54" s="23"/>
      <c r="F54" s="23"/>
      <c r="G54" s="23"/>
      <c r="H54" s="23"/>
      <c r="I54" s="23"/>
      <c r="J54" s="23">
        <v>3</v>
      </c>
      <c r="K54" s="23"/>
      <c r="L54" s="23"/>
      <c r="M54" s="23"/>
      <c r="N54" s="23"/>
      <c r="O54" s="23"/>
      <c r="P54" s="23">
        <v>4</v>
      </c>
      <c r="Q54" s="23">
        <v>1</v>
      </c>
      <c r="R54" s="23"/>
      <c r="S54" s="20">
        <f t="shared" si="0"/>
        <v>9</v>
      </c>
    </row>
    <row r="55" spans="1:19" ht="25.4" customHeight="1" x14ac:dyDescent="0.25">
      <c r="A55" s="17">
        <f t="shared" si="11"/>
        <v>48</v>
      </c>
      <c r="B55" s="22" t="s">
        <v>61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0">
        <f t="shared" si="0"/>
        <v>0</v>
      </c>
    </row>
    <row r="56" spans="1:19" ht="25.4" customHeight="1" x14ac:dyDescent="0.25">
      <c r="A56" s="17">
        <f t="shared" si="11"/>
        <v>49</v>
      </c>
      <c r="B56" s="22" t="s">
        <v>62</v>
      </c>
      <c r="C56" s="23"/>
      <c r="D56" s="23">
        <v>3</v>
      </c>
      <c r="E56" s="23">
        <v>1</v>
      </c>
      <c r="F56" s="23">
        <v>4</v>
      </c>
      <c r="G56" s="23">
        <v>3</v>
      </c>
      <c r="H56" s="23">
        <v>2</v>
      </c>
      <c r="I56" s="23">
        <v>12</v>
      </c>
      <c r="J56" s="23">
        <v>1</v>
      </c>
      <c r="K56" s="23">
        <v>4</v>
      </c>
      <c r="L56" s="23">
        <v>1</v>
      </c>
      <c r="M56" s="23">
        <v>1</v>
      </c>
      <c r="N56" s="23"/>
      <c r="O56" s="23"/>
      <c r="P56" s="23">
        <v>3</v>
      </c>
      <c r="Q56" s="23">
        <v>2</v>
      </c>
      <c r="R56" s="23"/>
      <c r="S56" s="20">
        <f t="shared" si="0"/>
        <v>37</v>
      </c>
    </row>
    <row r="57" spans="1:19" ht="25.4" customHeight="1" x14ac:dyDescent="0.25">
      <c r="A57" s="17">
        <f t="shared" si="11"/>
        <v>50</v>
      </c>
      <c r="B57" s="22" t="s">
        <v>115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0">
        <f t="shared" si="0"/>
        <v>0</v>
      </c>
    </row>
    <row r="58" spans="1:19" ht="25.4" customHeight="1" x14ac:dyDescent="0.25">
      <c r="A58" s="17">
        <f t="shared" si="11"/>
        <v>51</v>
      </c>
      <c r="B58" s="22" t="s">
        <v>65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0">
        <f t="shared" si="0"/>
        <v>0</v>
      </c>
    </row>
    <row r="59" spans="1:19" ht="25.4" customHeight="1" x14ac:dyDescent="0.25">
      <c r="A59" s="17">
        <f t="shared" si="11"/>
        <v>52</v>
      </c>
      <c r="B59" s="22" t="s">
        <v>66</v>
      </c>
      <c r="C59" s="23"/>
      <c r="D59" s="23">
        <v>4</v>
      </c>
      <c r="E59" s="23">
        <v>3</v>
      </c>
      <c r="F59" s="23">
        <v>1</v>
      </c>
      <c r="G59" s="23">
        <v>9</v>
      </c>
      <c r="H59" s="23">
        <v>20</v>
      </c>
      <c r="I59" s="23">
        <v>2</v>
      </c>
      <c r="J59" s="23">
        <v>11</v>
      </c>
      <c r="K59" s="23">
        <v>10</v>
      </c>
      <c r="L59" s="23">
        <v>2</v>
      </c>
      <c r="M59" s="23">
        <v>12</v>
      </c>
      <c r="N59" s="23">
        <v>7</v>
      </c>
      <c r="O59" s="23">
        <v>6</v>
      </c>
      <c r="P59" s="23">
        <v>6</v>
      </c>
      <c r="Q59" s="23">
        <v>8</v>
      </c>
      <c r="R59" s="23">
        <v>2</v>
      </c>
      <c r="S59" s="20">
        <f t="shared" si="0"/>
        <v>103</v>
      </c>
    </row>
    <row r="60" spans="1:19" ht="25.4" customHeight="1" x14ac:dyDescent="0.25">
      <c r="A60" s="17">
        <f t="shared" si="11"/>
        <v>53</v>
      </c>
      <c r="B60" s="22" t="s">
        <v>67</v>
      </c>
      <c r="C60" s="23">
        <v>1</v>
      </c>
      <c r="D60" s="23">
        <v>15</v>
      </c>
      <c r="E60" s="23">
        <v>5</v>
      </c>
      <c r="F60" s="23">
        <v>2</v>
      </c>
      <c r="G60" s="23">
        <v>14</v>
      </c>
      <c r="H60" s="23">
        <v>48</v>
      </c>
      <c r="I60" s="23">
        <v>4</v>
      </c>
      <c r="J60" s="23">
        <v>18</v>
      </c>
      <c r="K60" s="23">
        <v>9</v>
      </c>
      <c r="L60" s="23">
        <v>1</v>
      </c>
      <c r="M60" s="23">
        <v>27</v>
      </c>
      <c r="N60" s="23">
        <v>3</v>
      </c>
      <c r="O60" s="23">
        <v>16</v>
      </c>
      <c r="P60" s="23">
        <v>6</v>
      </c>
      <c r="Q60" s="23">
        <v>5</v>
      </c>
      <c r="R60" s="23">
        <v>1</v>
      </c>
      <c r="S60" s="20">
        <f t="shared" si="0"/>
        <v>175</v>
      </c>
    </row>
    <row r="61" spans="1:19" ht="25.4" customHeight="1" x14ac:dyDescent="0.25">
      <c r="A61" s="17">
        <f t="shared" si="11"/>
        <v>54</v>
      </c>
      <c r="B61" s="22" t="s">
        <v>68</v>
      </c>
      <c r="C61" s="23"/>
      <c r="D61" s="23"/>
      <c r="E61" s="23">
        <v>4</v>
      </c>
      <c r="F61" s="23">
        <v>1</v>
      </c>
      <c r="G61" s="23">
        <v>1</v>
      </c>
      <c r="H61" s="23">
        <v>19</v>
      </c>
      <c r="I61" s="23"/>
      <c r="J61" s="23"/>
      <c r="K61" s="23"/>
      <c r="L61" s="23"/>
      <c r="M61" s="23">
        <v>8</v>
      </c>
      <c r="N61" s="23"/>
      <c r="O61" s="23"/>
      <c r="P61" s="23"/>
      <c r="Q61" s="23">
        <v>1</v>
      </c>
      <c r="R61" s="23">
        <v>3</v>
      </c>
      <c r="S61" s="20">
        <f t="shared" si="0"/>
        <v>37</v>
      </c>
    </row>
    <row r="62" spans="1:19" ht="25.4" customHeight="1" x14ac:dyDescent="0.25">
      <c r="A62" s="17">
        <f t="shared" si="11"/>
        <v>55</v>
      </c>
      <c r="B62" s="22" t="s">
        <v>69</v>
      </c>
      <c r="C62" s="23">
        <v>2</v>
      </c>
      <c r="D62" s="23">
        <v>2</v>
      </c>
      <c r="E62" s="23">
        <v>2</v>
      </c>
      <c r="F62" s="23">
        <v>1</v>
      </c>
      <c r="G62" s="23">
        <v>10</v>
      </c>
      <c r="H62" s="23">
        <v>18</v>
      </c>
      <c r="I62" s="23">
        <v>2</v>
      </c>
      <c r="J62" s="23"/>
      <c r="K62" s="23">
        <v>8</v>
      </c>
      <c r="L62" s="23">
        <v>1</v>
      </c>
      <c r="M62" s="23">
        <v>5</v>
      </c>
      <c r="N62" s="23">
        <v>1</v>
      </c>
      <c r="O62" s="23">
        <v>1</v>
      </c>
      <c r="P62" s="23">
        <v>3</v>
      </c>
      <c r="Q62" s="23">
        <v>7</v>
      </c>
      <c r="R62" s="23">
        <v>1</v>
      </c>
      <c r="S62" s="20">
        <f t="shared" si="0"/>
        <v>64</v>
      </c>
    </row>
    <row r="63" spans="1:19" ht="25.4" customHeight="1" x14ac:dyDescent="0.25">
      <c r="A63" s="17">
        <f t="shared" si="11"/>
        <v>56</v>
      </c>
      <c r="B63" s="36" t="s">
        <v>70</v>
      </c>
      <c r="C63" s="26"/>
      <c r="D63" s="26"/>
      <c r="E63" s="26"/>
      <c r="F63" s="26"/>
      <c r="G63" s="26">
        <v>2</v>
      </c>
      <c r="H63" s="26"/>
      <c r="I63" s="26"/>
      <c r="J63" s="26"/>
      <c r="K63" s="26">
        <v>5</v>
      </c>
      <c r="L63" s="26"/>
      <c r="M63" s="26"/>
      <c r="N63" s="26"/>
      <c r="O63" s="26"/>
      <c r="P63" s="26">
        <v>1</v>
      </c>
      <c r="Q63" s="26">
        <v>4</v>
      </c>
      <c r="R63" s="26">
        <v>1</v>
      </c>
      <c r="S63" s="20">
        <f t="shared" si="0"/>
        <v>13</v>
      </c>
    </row>
    <row r="64" spans="1:19" s="12" customFormat="1" x14ac:dyDescent="0.25">
      <c r="A64" s="28" t="s">
        <v>34</v>
      </c>
      <c r="B64" s="29"/>
      <c r="C64" s="52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11"/>
    </row>
    <row r="65" spans="1:21" ht="25.4" customHeight="1" x14ac:dyDescent="0.25">
      <c r="A65" s="13">
        <f>A63+1</f>
        <v>57</v>
      </c>
      <c r="B65" s="54" t="s">
        <v>35</v>
      </c>
      <c r="C65" s="55"/>
      <c r="D65" s="55"/>
      <c r="E65" s="55">
        <v>4731</v>
      </c>
      <c r="F65" s="55">
        <v>12000</v>
      </c>
      <c r="G65" s="55">
        <v>4184</v>
      </c>
      <c r="H65" s="55">
        <v>4134</v>
      </c>
      <c r="I65" s="55"/>
      <c r="J65" s="55">
        <v>5100</v>
      </c>
      <c r="K65" s="55"/>
      <c r="L65" s="55"/>
      <c r="M65" s="55"/>
      <c r="N65" s="55"/>
      <c r="O65" s="55"/>
      <c r="P65" s="55">
        <v>13850.89</v>
      </c>
      <c r="Q65" s="56">
        <v>13268.04</v>
      </c>
      <c r="R65" s="55"/>
      <c r="S65" s="57">
        <f t="shared" si="0"/>
        <v>57267.93</v>
      </c>
    </row>
    <row r="66" spans="1:21" ht="25.4" customHeight="1" x14ac:dyDescent="0.25">
      <c r="A66" s="13">
        <f>A65+1</f>
        <v>58</v>
      </c>
      <c r="B66" s="22" t="s">
        <v>71</v>
      </c>
      <c r="C66" s="149">
        <f t="shared" ref="C66:R66" si="12">IF(C65&gt;0,C65/C20,0)</f>
        <v>0</v>
      </c>
      <c r="D66" s="149">
        <f t="shared" si="12"/>
        <v>0</v>
      </c>
      <c r="E66" s="149">
        <f t="shared" si="12"/>
        <v>2365.5</v>
      </c>
      <c r="F66" s="149">
        <f t="shared" si="12"/>
        <v>6000</v>
      </c>
      <c r="G66" s="149">
        <f t="shared" si="12"/>
        <v>4184</v>
      </c>
      <c r="H66" s="149">
        <f t="shared" si="12"/>
        <v>4134</v>
      </c>
      <c r="I66" s="149">
        <f t="shared" si="12"/>
        <v>0</v>
      </c>
      <c r="J66" s="149">
        <f t="shared" si="12"/>
        <v>2550</v>
      </c>
      <c r="K66" s="149">
        <f t="shared" si="12"/>
        <v>0</v>
      </c>
      <c r="L66" s="149">
        <f t="shared" si="12"/>
        <v>0</v>
      </c>
      <c r="M66" s="149">
        <f t="shared" si="12"/>
        <v>0</v>
      </c>
      <c r="N66" s="149">
        <f t="shared" si="12"/>
        <v>0</v>
      </c>
      <c r="O66" s="149">
        <f t="shared" si="12"/>
        <v>0</v>
      </c>
      <c r="P66" s="149">
        <f t="shared" si="12"/>
        <v>4616.9633333333331</v>
      </c>
      <c r="Q66" s="149">
        <f t="shared" si="12"/>
        <v>3317.01</v>
      </c>
      <c r="R66" s="149">
        <f t="shared" si="12"/>
        <v>0</v>
      </c>
      <c r="S66" s="58">
        <f>S65/S20</f>
        <v>3817.8620000000001</v>
      </c>
      <c r="T66" s="59"/>
      <c r="U66" s="60"/>
    </row>
    <row r="67" spans="1:21" ht="25.4" customHeight="1" x14ac:dyDescent="0.25">
      <c r="A67" s="13">
        <f>A66+1</f>
        <v>59</v>
      </c>
      <c r="B67" s="22" t="s">
        <v>72</v>
      </c>
      <c r="C67" s="61"/>
      <c r="D67" s="61"/>
      <c r="E67" s="61">
        <v>5931</v>
      </c>
      <c r="F67" s="61"/>
      <c r="G67" s="61"/>
      <c r="H67" s="61">
        <v>0</v>
      </c>
      <c r="I67" s="61"/>
      <c r="J67" s="61"/>
      <c r="K67" s="61">
        <v>2687.94</v>
      </c>
      <c r="L67" s="61"/>
      <c r="M67" s="61"/>
      <c r="N67" s="61"/>
      <c r="O67" s="61"/>
      <c r="P67" s="61">
        <v>1033.5</v>
      </c>
      <c r="Q67" s="56">
        <v>5210.83</v>
      </c>
      <c r="R67" s="61"/>
      <c r="S67" s="58">
        <f t="shared" si="0"/>
        <v>14863.27</v>
      </c>
    </row>
    <row r="68" spans="1:21" ht="39" customHeight="1" x14ac:dyDescent="0.25">
      <c r="A68" s="13">
        <f>A67+1</f>
        <v>60</v>
      </c>
      <c r="B68" s="22" t="s">
        <v>36</v>
      </c>
      <c r="C68" s="56">
        <v>2893.8</v>
      </c>
      <c r="D68" s="56">
        <v>19016.400000000001</v>
      </c>
      <c r="E68" s="56">
        <v>14882.4</v>
      </c>
      <c r="F68" s="56">
        <v>26871</v>
      </c>
      <c r="G68" s="56">
        <v>11161.8</v>
      </c>
      <c r="H68" s="61">
        <v>35053.410000000003</v>
      </c>
      <c r="I68" s="56">
        <v>10748.4</v>
      </c>
      <c r="J68" s="61">
        <v>23977.200000000001</v>
      </c>
      <c r="K68" s="61">
        <v>20670</v>
      </c>
      <c r="L68" s="56">
        <v>7027.8</v>
      </c>
      <c r="M68" s="56">
        <v>32245.200000000001</v>
      </c>
      <c r="N68" s="56">
        <v>10335</v>
      </c>
      <c r="O68" s="56">
        <v>14055.6</v>
      </c>
      <c r="P68" s="56">
        <v>20670</v>
      </c>
      <c r="Q68" s="56">
        <v>21910.2</v>
      </c>
      <c r="R68" s="61">
        <v>4960.8</v>
      </c>
      <c r="S68" s="58">
        <f t="shared" si="0"/>
        <v>276479.01</v>
      </c>
      <c r="T68" s="62"/>
    </row>
    <row r="69" spans="1:21" ht="39" customHeight="1" x14ac:dyDescent="0.25">
      <c r="A69" s="13">
        <f>A68+1</f>
        <v>61</v>
      </c>
      <c r="B69" s="22" t="s">
        <v>118</v>
      </c>
      <c r="C69" s="61">
        <v>7356.98</v>
      </c>
      <c r="D69" s="61">
        <v>18614.599999999999</v>
      </c>
      <c r="E69" s="61">
        <v>12827</v>
      </c>
      <c r="F69" s="61">
        <v>19378.59</v>
      </c>
      <c r="G69" s="61">
        <v>16504.93</v>
      </c>
      <c r="H69" s="61">
        <v>29764.799999999999</v>
      </c>
      <c r="I69" s="61">
        <v>11636.02</v>
      </c>
      <c r="J69" s="56">
        <v>23564.400000000001</v>
      </c>
      <c r="K69" s="56">
        <v>22819.22</v>
      </c>
      <c r="L69" s="61">
        <v>8001.74</v>
      </c>
      <c r="M69" s="61">
        <v>21941.7</v>
      </c>
      <c r="N69" s="61">
        <v>13642.2</v>
      </c>
      <c r="O69" s="61">
        <v>10335</v>
      </c>
      <c r="P69" s="61">
        <v>15461.16</v>
      </c>
      <c r="Q69" s="56">
        <v>19353.32</v>
      </c>
      <c r="R69" s="61">
        <v>3307.2</v>
      </c>
      <c r="S69" s="58">
        <f t="shared" si="0"/>
        <v>254508.86000000004</v>
      </c>
    </row>
    <row r="70" spans="1:21" s="2" customFormat="1" ht="20.149999999999999" customHeight="1" x14ac:dyDescent="0.25">
      <c r="A70" s="63"/>
      <c r="B70" s="64"/>
      <c r="C70" s="64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</row>
  </sheetData>
  <sheetProtection selectLockedCells="1"/>
  <autoFilter ref="A2:S69"/>
  <mergeCells count="1">
    <mergeCell ref="B1:S1"/>
  </mergeCells>
  <phoneticPr fontId="0" type="noConversion"/>
  <conditionalFormatting sqref="C69 E69:R69 C6:R8 J68:K69 C4:R4 C18:R30 C10:R10 C32:R68">
    <cfRule type="cellIs" dxfId="14" priority="20" stopIfTrue="1" operator="equal">
      <formula>0</formula>
    </cfRule>
  </conditionalFormatting>
  <conditionalFormatting sqref="S1:S69 S71:S65522">
    <cfRule type="cellIs" dxfId="13" priority="21" stopIfTrue="1" operator="equal">
      <formula>0</formula>
    </cfRule>
  </conditionalFormatting>
  <conditionalFormatting sqref="C10:R10">
    <cfRule type="containsText" dxfId="12" priority="18" operator="containsText" text="błąd">
      <formula>NOT(ISERROR(SEARCH("błąd",C10)))</formula>
    </cfRule>
  </conditionalFormatting>
  <conditionalFormatting sqref="D69">
    <cfRule type="cellIs" dxfId="11" priority="11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5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U72"/>
  <sheetViews>
    <sheetView zoomScale="90" zoomScaleNormal="90" workbookViewId="0">
      <pane xSplit="2" ySplit="2" topLeftCell="D69" activePane="bottomRight" state="frozen"/>
      <selection activeCell="U13" sqref="U13"/>
      <selection pane="topRight" activeCell="U13" sqref="U13"/>
      <selection pane="bottomLeft" activeCell="U13" sqref="U13"/>
      <selection pane="bottomRight" activeCell="D5" sqref="D5"/>
    </sheetView>
  </sheetViews>
  <sheetFormatPr defaultColWidth="50.54296875" defaultRowHeight="15.5" x14ac:dyDescent="0.25"/>
  <cols>
    <col min="1" max="1" width="3.453125" style="96" customWidth="1"/>
    <col min="2" max="2" width="66.90625" style="1" customWidth="1"/>
    <col min="3" max="3" width="13.08984375" style="99" customWidth="1"/>
    <col min="4" max="5" width="14.54296875" style="7" bestFit="1" customWidth="1"/>
    <col min="6" max="6" width="16.453125" style="7" bestFit="1" customWidth="1"/>
    <col min="7" max="7" width="15" style="7" customWidth="1"/>
    <col min="8" max="8" width="17.90625" style="7" customWidth="1"/>
    <col min="9" max="9" width="16.6328125" style="51" bestFit="1" customWidth="1"/>
    <col min="10" max="10" width="4.54296875" style="7" customWidth="1"/>
    <col min="11" max="11" width="12.54296875" style="7" customWidth="1"/>
    <col min="12" max="12" width="8.54296875" style="7" customWidth="1"/>
    <col min="13" max="13" width="4" style="7" customWidth="1"/>
    <col min="14" max="14" width="9.453125" style="7" customWidth="1"/>
    <col min="15" max="15" width="8.453125" style="7" customWidth="1"/>
    <col min="16" max="16" width="5.08984375" style="7" customWidth="1"/>
    <col min="17" max="17" width="8.453125" style="7" customWidth="1"/>
    <col min="18" max="18" width="7.453125" style="7" customWidth="1"/>
    <col min="19" max="19" width="6" style="7" customWidth="1"/>
    <col min="20" max="20" width="11.453125" style="7" customWidth="1"/>
    <col min="21" max="21" width="9.90625" style="7" customWidth="1"/>
    <col min="22" max="22" width="13.453125" style="7" customWidth="1"/>
    <col min="23" max="16384" width="50.54296875" style="7"/>
  </cols>
  <sheetData>
    <row r="1" spans="1:21" s="3" customFormat="1" ht="80.25" customHeight="1" x14ac:dyDescent="0.25">
      <c r="A1" s="200" t="s">
        <v>157</v>
      </c>
      <c r="B1" s="200"/>
      <c r="C1" s="200"/>
      <c r="D1" s="200"/>
      <c r="E1" s="200"/>
      <c r="F1" s="200"/>
      <c r="G1" s="200"/>
      <c r="H1" s="200"/>
      <c r="I1" s="200"/>
    </row>
    <row r="2" spans="1:21" ht="98.15" customHeight="1" x14ac:dyDescent="0.25">
      <c r="A2" s="69" t="s">
        <v>0</v>
      </c>
      <c r="B2" s="201" t="s">
        <v>88</v>
      </c>
      <c r="C2" s="202"/>
      <c r="D2" s="70" t="s">
        <v>83</v>
      </c>
      <c r="E2" s="70" t="s">
        <v>85</v>
      </c>
      <c r="F2" s="70" t="s">
        <v>111</v>
      </c>
      <c r="G2" s="70" t="s">
        <v>84</v>
      </c>
      <c r="H2" s="70" t="s">
        <v>86</v>
      </c>
      <c r="I2" s="71" t="s">
        <v>17</v>
      </c>
    </row>
    <row r="3" spans="1:21" s="12" customFormat="1" ht="17.149999999999999" customHeight="1" x14ac:dyDescent="0.25">
      <c r="A3" s="72" t="s">
        <v>18</v>
      </c>
      <c r="B3" s="203"/>
      <c r="C3" s="204"/>
      <c r="D3" s="204"/>
      <c r="E3" s="204"/>
      <c r="F3" s="204"/>
      <c r="G3" s="204"/>
      <c r="H3" s="204"/>
      <c r="I3" s="205"/>
    </row>
    <row r="4" spans="1:21" ht="32.4" customHeight="1" x14ac:dyDescent="0.25">
      <c r="A4" s="73" t="s">
        <v>19</v>
      </c>
      <c r="B4" s="74" t="s">
        <v>129</v>
      </c>
      <c r="C4" s="194" t="s">
        <v>103</v>
      </c>
      <c r="D4" s="150">
        <f>[1]Międzyr.!D$9+3</f>
        <v>11</v>
      </c>
      <c r="E4" s="150">
        <f>[1]Międzyr.!E$9</f>
        <v>21</v>
      </c>
      <c r="F4" s="150">
        <f>[1]Międzyr.!F$9</f>
        <v>246</v>
      </c>
      <c r="G4" s="150">
        <f>[1]Międzyr.!G$9</f>
        <v>95</v>
      </c>
      <c r="H4" s="150">
        <f>[1]Międzyr.!H$9+2</f>
        <v>177</v>
      </c>
      <c r="I4" s="151">
        <f>SUM(D4:H4)</f>
        <v>550</v>
      </c>
      <c r="J4" s="16"/>
      <c r="K4" s="75"/>
      <c r="L4" s="16"/>
      <c r="M4" s="16"/>
      <c r="N4" s="16"/>
      <c r="O4" s="16"/>
      <c r="P4" s="16"/>
      <c r="Q4" s="16"/>
    </row>
    <row r="5" spans="1:21" ht="20.399999999999999" customHeight="1" x14ac:dyDescent="0.25">
      <c r="A5" s="76">
        <f>A4+1</f>
        <v>2</v>
      </c>
      <c r="B5" s="77" t="s">
        <v>130</v>
      </c>
      <c r="C5" s="195"/>
      <c r="D5" s="152"/>
      <c r="E5" s="152">
        <v>1</v>
      </c>
      <c r="F5" s="152">
        <v>131</v>
      </c>
      <c r="G5" s="152">
        <v>44</v>
      </c>
      <c r="H5" s="152">
        <v>19</v>
      </c>
      <c r="I5" s="151">
        <f t="shared" ref="I5:I9" si="0">SUM(D5:H5)</f>
        <v>195</v>
      </c>
      <c r="K5" s="21"/>
    </row>
    <row r="6" spans="1:21" ht="20.399999999999999" customHeight="1" x14ac:dyDescent="0.25">
      <c r="A6" s="76">
        <f>A5+1</f>
        <v>3</v>
      </c>
      <c r="B6" s="78" t="s">
        <v>131</v>
      </c>
      <c r="C6" s="195"/>
      <c r="D6" s="153"/>
      <c r="E6" s="153"/>
      <c r="F6" s="152">
        <v>42</v>
      </c>
      <c r="G6" s="153">
        <v>1</v>
      </c>
      <c r="H6" s="153"/>
      <c r="I6" s="151">
        <f t="shared" si="0"/>
        <v>43</v>
      </c>
    </row>
    <row r="7" spans="1:21" ht="20.399999999999999" customHeight="1" x14ac:dyDescent="0.25">
      <c r="A7" s="76">
        <f>A6+1</f>
        <v>4</v>
      </c>
      <c r="B7" s="78" t="s">
        <v>132</v>
      </c>
      <c r="C7" s="195"/>
      <c r="D7" s="153">
        <v>6</v>
      </c>
      <c r="E7" s="153"/>
      <c r="F7" s="153"/>
      <c r="G7" s="153">
        <v>36</v>
      </c>
      <c r="H7" s="153">
        <v>1</v>
      </c>
      <c r="I7" s="151">
        <f t="shared" si="0"/>
        <v>43</v>
      </c>
    </row>
    <row r="8" spans="1:21" ht="32.4" customHeight="1" x14ac:dyDescent="0.25">
      <c r="A8" s="76">
        <f>A7+1</f>
        <v>5</v>
      </c>
      <c r="B8" s="78" t="s">
        <v>133</v>
      </c>
      <c r="C8" s="195"/>
      <c r="D8" s="153">
        <v>2</v>
      </c>
      <c r="E8" s="153"/>
      <c r="F8" s="153">
        <v>2</v>
      </c>
      <c r="G8" s="153">
        <v>3</v>
      </c>
      <c r="H8" s="154">
        <v>2</v>
      </c>
      <c r="I8" s="151">
        <f t="shared" si="0"/>
        <v>9</v>
      </c>
    </row>
    <row r="9" spans="1:21" ht="32.4" customHeight="1" x14ac:dyDescent="0.25">
      <c r="A9" s="76">
        <f>A8+1</f>
        <v>6</v>
      </c>
      <c r="B9" s="79" t="s">
        <v>134</v>
      </c>
      <c r="C9" s="196"/>
      <c r="D9" s="155">
        <v>8</v>
      </c>
      <c r="E9" s="155">
        <v>7</v>
      </c>
      <c r="F9" s="155">
        <v>235</v>
      </c>
      <c r="G9" s="155">
        <v>71</v>
      </c>
      <c r="H9" s="156">
        <v>122</v>
      </c>
      <c r="I9" s="151">
        <f t="shared" si="0"/>
        <v>443</v>
      </c>
    </row>
    <row r="10" spans="1:21" s="12" customFormat="1" ht="17.149999999999999" customHeight="1" x14ac:dyDescent="0.25">
      <c r="A10" s="72" t="s">
        <v>20</v>
      </c>
      <c r="B10" s="80"/>
      <c r="C10" s="157"/>
      <c r="D10" s="170">
        <f>IF(D12+D13=D11,D11,"błąd")</f>
        <v>11</v>
      </c>
      <c r="E10" s="170">
        <f>IF(E12+E13=E11,E11,"błąd")</f>
        <v>15</v>
      </c>
      <c r="F10" s="170">
        <f>IF(F12+F13=F11,F11,"błąd")</f>
        <v>100</v>
      </c>
      <c r="G10" s="170">
        <f t="shared" ref="G10:H10" si="1">IF(G12+G13=G11,G11,"błąd")</f>
        <v>105</v>
      </c>
      <c r="H10" s="170">
        <f t="shared" si="1"/>
        <v>77</v>
      </c>
      <c r="I10" s="158"/>
    </row>
    <row r="11" spans="1:21" ht="20.399999999999999" customHeight="1" x14ac:dyDescent="0.25">
      <c r="A11" s="76">
        <f>A9+1</f>
        <v>7</v>
      </c>
      <c r="B11" s="74" t="s">
        <v>135</v>
      </c>
      <c r="C11" s="194" t="s">
        <v>103</v>
      </c>
      <c r="D11" s="150">
        <f>D4+D5-D6+D7+D8-D9</f>
        <v>11</v>
      </c>
      <c r="E11" s="150">
        <f t="shared" ref="E11" si="2">E4+E5-E6+E7+E8-E9</f>
        <v>15</v>
      </c>
      <c r="F11" s="150">
        <f>F4+F5-F6+F7+F8-F9-2</f>
        <v>100</v>
      </c>
      <c r="G11" s="150">
        <f>G4+G5-G6+G7+G8-G9-1</f>
        <v>105</v>
      </c>
      <c r="H11" s="150">
        <f>H4+H5-H6+H7+H8-H9</f>
        <v>77</v>
      </c>
      <c r="I11" s="158">
        <f>SUM(D11:H11)</f>
        <v>308</v>
      </c>
      <c r="J11" s="81"/>
      <c r="K11" s="81"/>
      <c r="L11" s="81"/>
      <c r="M11" s="81"/>
      <c r="N11" s="81"/>
      <c r="O11" s="81"/>
      <c r="P11" s="81"/>
      <c r="Q11" s="81"/>
      <c r="R11" s="81"/>
    </row>
    <row r="12" spans="1:21" ht="20.399999999999999" customHeight="1" x14ac:dyDescent="0.25">
      <c r="A12" s="76">
        <f t="shared" ref="A12:A21" si="3">A11+1</f>
        <v>8</v>
      </c>
      <c r="B12" s="78" t="s">
        <v>21</v>
      </c>
      <c r="C12" s="195"/>
      <c r="D12" s="152"/>
      <c r="E12" s="152">
        <v>3</v>
      </c>
      <c r="F12" s="152">
        <v>10</v>
      </c>
      <c r="G12" s="152"/>
      <c r="H12" s="159">
        <v>3</v>
      </c>
      <c r="I12" s="158">
        <f t="shared" ref="I12:I21" si="4">SUM(D12:H12)</f>
        <v>16</v>
      </c>
    </row>
    <row r="13" spans="1:21" ht="32.4" customHeight="1" x14ac:dyDescent="0.25">
      <c r="A13" s="76">
        <f t="shared" si="3"/>
        <v>9</v>
      </c>
      <c r="B13" s="77" t="s">
        <v>136</v>
      </c>
      <c r="C13" s="196"/>
      <c r="D13" s="152">
        <f>D14+D15</f>
        <v>11</v>
      </c>
      <c r="E13" s="152">
        <f>E14+E15</f>
        <v>12</v>
      </c>
      <c r="F13" s="152">
        <f>F14+F15</f>
        <v>90</v>
      </c>
      <c r="G13" s="152">
        <f>G14+G15</f>
        <v>105</v>
      </c>
      <c r="H13" s="152">
        <f>H14+H15</f>
        <v>74</v>
      </c>
      <c r="I13" s="158">
        <f t="shared" si="4"/>
        <v>292</v>
      </c>
      <c r="U13" s="7" t="s">
        <v>158</v>
      </c>
    </row>
    <row r="14" spans="1:21" s="16" customFormat="1" ht="23.15" customHeight="1" x14ac:dyDescent="0.25">
      <c r="A14" s="82">
        <f t="shared" si="3"/>
        <v>10</v>
      </c>
      <c r="B14" s="83" t="s">
        <v>137</v>
      </c>
      <c r="C14" s="160" t="s">
        <v>110</v>
      </c>
      <c r="D14" s="152">
        <v>3</v>
      </c>
      <c r="E14" s="152"/>
      <c r="F14" s="152">
        <v>14</v>
      </c>
      <c r="G14" s="152">
        <v>23</v>
      </c>
      <c r="H14" s="152">
        <v>26</v>
      </c>
      <c r="I14" s="158">
        <f t="shared" si="4"/>
        <v>66</v>
      </c>
    </row>
    <row r="15" spans="1:21" ht="41.15" customHeight="1" x14ac:dyDescent="0.25">
      <c r="A15" s="76">
        <f t="shared" si="3"/>
        <v>11</v>
      </c>
      <c r="B15" s="78" t="s">
        <v>138</v>
      </c>
      <c r="C15" s="194" t="s">
        <v>104</v>
      </c>
      <c r="D15" s="152">
        <f>IF(((D16+D17)&lt;=SUM(D32:D63)),(D16+D17),FALSE)</f>
        <v>8</v>
      </c>
      <c r="E15" s="152">
        <f>IF(((E16+E17)&lt;=SUM(E32:E63)),(E16+E17),FALSE)</f>
        <v>12</v>
      </c>
      <c r="F15" s="152">
        <f>IF(((F16+F17)&lt;=SUM(F32:F63)),(F16+F17),FALSE)</f>
        <v>76</v>
      </c>
      <c r="G15" s="152">
        <f>IF(((G16+G17)&lt;=SUM(G32:G63)),(G16+G17),FALSE)</f>
        <v>82</v>
      </c>
      <c r="H15" s="152">
        <f>IF(((H16+H17)&lt;=SUM(H32:H63)),(H16+H17),FALSE)</f>
        <v>48</v>
      </c>
      <c r="I15" s="158">
        <f t="shared" si="4"/>
        <v>226</v>
      </c>
    </row>
    <row r="16" spans="1:21" ht="20.399999999999999" customHeight="1" x14ac:dyDescent="0.25">
      <c r="A16" s="76">
        <f t="shared" si="3"/>
        <v>12</v>
      </c>
      <c r="B16" s="78" t="s">
        <v>22</v>
      </c>
      <c r="C16" s="196"/>
      <c r="D16" s="152">
        <v>2</v>
      </c>
      <c r="E16" s="152"/>
      <c r="F16" s="152">
        <v>8</v>
      </c>
      <c r="G16" s="152">
        <v>27</v>
      </c>
      <c r="H16" s="152">
        <v>19</v>
      </c>
      <c r="I16" s="158">
        <f t="shared" si="4"/>
        <v>56</v>
      </c>
      <c r="O16" s="51"/>
    </row>
    <row r="17" spans="1:17" ht="20.399999999999999" customHeight="1" x14ac:dyDescent="0.25">
      <c r="A17" s="76">
        <f t="shared" si="3"/>
        <v>13</v>
      </c>
      <c r="B17" s="78" t="s">
        <v>23</v>
      </c>
      <c r="C17" s="194" t="s">
        <v>105</v>
      </c>
      <c r="D17" s="161">
        <f>SUM(D18:D21)</f>
        <v>6</v>
      </c>
      <c r="E17" s="161">
        <f>SUM(E18:E21)</f>
        <v>12</v>
      </c>
      <c r="F17" s="161">
        <f>SUM(F18:F21)</f>
        <v>68</v>
      </c>
      <c r="G17" s="161">
        <f>SUM(G18:G21)</f>
        <v>55</v>
      </c>
      <c r="H17" s="161">
        <f>SUM(H18:H21)</f>
        <v>29</v>
      </c>
      <c r="I17" s="158">
        <f t="shared" si="4"/>
        <v>170</v>
      </c>
    </row>
    <row r="18" spans="1:17" ht="20.399999999999999" customHeight="1" x14ac:dyDescent="0.25">
      <c r="A18" s="76">
        <f t="shared" si="3"/>
        <v>14</v>
      </c>
      <c r="B18" s="78" t="s">
        <v>78</v>
      </c>
      <c r="C18" s="195"/>
      <c r="D18" s="152"/>
      <c r="E18" s="152">
        <v>4</v>
      </c>
      <c r="F18" s="152">
        <v>16</v>
      </c>
      <c r="G18" s="152">
        <v>34</v>
      </c>
      <c r="H18" s="152">
        <v>14</v>
      </c>
      <c r="I18" s="158">
        <f t="shared" si="4"/>
        <v>68</v>
      </c>
    </row>
    <row r="19" spans="1:17" ht="20.399999999999999" customHeight="1" x14ac:dyDescent="0.25">
      <c r="A19" s="76">
        <f t="shared" si="3"/>
        <v>15</v>
      </c>
      <c r="B19" s="78" t="s">
        <v>77</v>
      </c>
      <c r="C19" s="195"/>
      <c r="D19" s="152"/>
      <c r="E19" s="152">
        <v>1</v>
      </c>
      <c r="F19" s="152">
        <v>5</v>
      </c>
      <c r="G19" s="152">
        <v>5</v>
      </c>
      <c r="H19" s="152">
        <v>4</v>
      </c>
      <c r="I19" s="158">
        <f t="shared" si="4"/>
        <v>15</v>
      </c>
    </row>
    <row r="20" spans="1:17" ht="20.399999999999999" customHeight="1" x14ac:dyDescent="0.25">
      <c r="A20" s="76">
        <f t="shared" si="3"/>
        <v>16</v>
      </c>
      <c r="B20" s="78" t="s">
        <v>76</v>
      </c>
      <c r="C20" s="195"/>
      <c r="D20" s="152">
        <v>6</v>
      </c>
      <c r="E20" s="152">
        <v>7</v>
      </c>
      <c r="F20" s="152">
        <v>47</v>
      </c>
      <c r="G20" s="152">
        <v>16</v>
      </c>
      <c r="H20" s="152">
        <v>11</v>
      </c>
      <c r="I20" s="158">
        <f t="shared" si="4"/>
        <v>87</v>
      </c>
    </row>
    <row r="21" spans="1:17" ht="20.399999999999999" customHeight="1" x14ac:dyDescent="0.25">
      <c r="A21" s="85">
        <f t="shared" si="3"/>
        <v>17</v>
      </c>
      <c r="B21" s="86" t="s">
        <v>75</v>
      </c>
      <c r="C21" s="196"/>
      <c r="D21" s="162"/>
      <c r="E21" s="162"/>
      <c r="F21" s="162"/>
      <c r="G21" s="162"/>
      <c r="H21" s="162"/>
      <c r="I21" s="158">
        <f t="shared" si="4"/>
        <v>0</v>
      </c>
    </row>
    <row r="22" spans="1:17" s="12" customFormat="1" ht="17.149999999999999" customHeight="1" x14ac:dyDescent="0.25">
      <c r="A22" s="72" t="s">
        <v>28</v>
      </c>
      <c r="B22" s="197"/>
      <c r="C22" s="198"/>
      <c r="D22" s="198"/>
      <c r="E22" s="198"/>
      <c r="F22" s="198"/>
      <c r="G22" s="198"/>
      <c r="H22" s="198"/>
      <c r="I22" s="199"/>
    </row>
    <row r="23" spans="1:17" s="43" customFormat="1" ht="20.399999999999999" customHeight="1" x14ac:dyDescent="0.25">
      <c r="A23" s="87">
        <v>18</v>
      </c>
      <c r="B23" s="88" t="s">
        <v>29</v>
      </c>
      <c r="C23" s="206" t="s">
        <v>106</v>
      </c>
      <c r="D23" s="163">
        <f>SUM(D24:D29)</f>
        <v>0</v>
      </c>
      <c r="E23" s="163">
        <f>SUM(E24:E29)</f>
        <v>1</v>
      </c>
      <c r="F23" s="163">
        <f>SUM(F24:F29)</f>
        <v>10</v>
      </c>
      <c r="G23" s="163">
        <f>SUM(G24:G29)</f>
        <v>0</v>
      </c>
      <c r="H23" s="163">
        <f>SUM(H24:H29)</f>
        <v>3</v>
      </c>
      <c r="I23" s="151">
        <f>SUM(D23:H23)</f>
        <v>14</v>
      </c>
    </row>
    <row r="24" spans="1:17" s="16" customFormat="1" ht="20.399999999999999" customHeight="1" x14ac:dyDescent="0.25">
      <c r="A24" s="82">
        <f t="shared" ref="A24:A29" si="5">A23+1</f>
        <v>19</v>
      </c>
      <c r="B24" s="83" t="s">
        <v>30</v>
      </c>
      <c r="C24" s="207"/>
      <c r="D24" s="152"/>
      <c r="E24" s="152"/>
      <c r="F24" s="152">
        <v>10</v>
      </c>
      <c r="G24" s="152"/>
      <c r="H24" s="152"/>
      <c r="I24" s="151">
        <f t="shared" ref="I24:I29" si="6">SUM(D24:H24)</f>
        <v>10</v>
      </c>
    </row>
    <row r="25" spans="1:17" s="16" customFormat="1" ht="20.399999999999999" customHeight="1" x14ac:dyDescent="0.25">
      <c r="A25" s="82">
        <f t="shared" si="5"/>
        <v>20</v>
      </c>
      <c r="B25" s="83" t="s">
        <v>31</v>
      </c>
      <c r="C25" s="207"/>
      <c r="D25" s="152"/>
      <c r="E25" s="152"/>
      <c r="F25" s="152"/>
      <c r="G25" s="152"/>
      <c r="H25" s="152"/>
      <c r="I25" s="151">
        <f t="shared" si="6"/>
        <v>0</v>
      </c>
      <c r="L25" s="89"/>
      <c r="M25" s="89"/>
      <c r="N25" s="89"/>
    </row>
    <row r="26" spans="1:17" s="16" customFormat="1" ht="32.4" customHeight="1" x14ac:dyDescent="0.25">
      <c r="A26" s="82">
        <f t="shared" si="5"/>
        <v>21</v>
      </c>
      <c r="B26" s="83" t="s">
        <v>79</v>
      </c>
      <c r="C26" s="207"/>
      <c r="D26" s="152"/>
      <c r="E26" s="152"/>
      <c r="F26" s="152"/>
      <c r="G26" s="152"/>
      <c r="H26" s="152">
        <v>1</v>
      </c>
      <c r="I26" s="151">
        <f t="shared" si="6"/>
        <v>1</v>
      </c>
      <c r="L26" s="90"/>
    </row>
    <row r="27" spans="1:17" s="16" customFormat="1" ht="50.4" customHeight="1" x14ac:dyDescent="0.25">
      <c r="A27" s="82">
        <f t="shared" si="5"/>
        <v>22</v>
      </c>
      <c r="B27" s="83" t="s">
        <v>80</v>
      </c>
      <c r="C27" s="207"/>
      <c r="D27" s="152"/>
      <c r="E27" s="152"/>
      <c r="F27" s="152"/>
      <c r="G27" s="152"/>
      <c r="H27" s="152"/>
      <c r="I27" s="151">
        <f t="shared" si="6"/>
        <v>0</v>
      </c>
      <c r="L27" s="90"/>
    </row>
    <row r="28" spans="1:17" s="16" customFormat="1" ht="51.65" customHeight="1" x14ac:dyDescent="0.25">
      <c r="A28" s="82">
        <f t="shared" si="5"/>
        <v>23</v>
      </c>
      <c r="B28" s="83" t="s">
        <v>81</v>
      </c>
      <c r="C28" s="207"/>
      <c r="D28" s="152"/>
      <c r="E28" s="152">
        <v>1</v>
      </c>
      <c r="F28" s="152"/>
      <c r="G28" s="152"/>
      <c r="H28" s="152">
        <v>2</v>
      </c>
      <c r="I28" s="151">
        <f t="shared" si="6"/>
        <v>3</v>
      </c>
    </row>
    <row r="29" spans="1:17" s="16" customFormat="1" ht="20.399999999999999" customHeight="1" x14ac:dyDescent="0.25">
      <c r="A29" s="91">
        <f t="shared" si="5"/>
        <v>24</v>
      </c>
      <c r="B29" s="92" t="s">
        <v>32</v>
      </c>
      <c r="C29" s="208"/>
      <c r="D29" s="162"/>
      <c r="E29" s="162"/>
      <c r="F29" s="162"/>
      <c r="G29" s="162"/>
      <c r="H29" s="162"/>
      <c r="I29" s="151">
        <f t="shared" si="6"/>
        <v>0</v>
      </c>
    </row>
    <row r="30" spans="1:17" s="48" customFormat="1" ht="17.149999999999999" customHeight="1" x14ac:dyDescent="0.25">
      <c r="A30" s="93" t="s">
        <v>33</v>
      </c>
      <c r="B30" s="197"/>
      <c r="C30" s="198"/>
      <c r="D30" s="198"/>
      <c r="E30" s="198"/>
      <c r="F30" s="198"/>
      <c r="G30" s="198"/>
      <c r="H30" s="198"/>
      <c r="I30" s="199"/>
    </row>
    <row r="31" spans="1:17" ht="32.4" customHeight="1" x14ac:dyDescent="0.25">
      <c r="A31" s="94"/>
      <c r="B31" s="95" t="s">
        <v>74</v>
      </c>
      <c r="C31" s="206" t="s">
        <v>102</v>
      </c>
      <c r="D31" s="163">
        <f>IF((SUM(D32:D63)&gt;=D15),(SUM(D32:D63)),FALSE)</f>
        <v>9</v>
      </c>
      <c r="E31" s="163">
        <f>IF((SUM(E32:E63)&gt;=E15),(SUM(E32:E63)),FALSE)</f>
        <v>13</v>
      </c>
      <c r="F31" s="163">
        <f>IF((SUM(F32:F63)&gt;=F15),(SUM(F32:F63)),FALSE)</f>
        <v>88</v>
      </c>
      <c r="G31" s="163">
        <f>IF((SUM(G32:G63)&gt;=G15),(SUM(G32:G63)),FALSE)</f>
        <v>90</v>
      </c>
      <c r="H31" s="163">
        <f>IF((SUM(H32:H63)&gt;=H15),(SUM(H32:H63)),FALSE)</f>
        <v>56</v>
      </c>
      <c r="I31" s="151">
        <f>SUM(D31:H31)</f>
        <v>256</v>
      </c>
      <c r="Q31" s="43"/>
    </row>
    <row r="32" spans="1:17" ht="20.399999999999999" customHeight="1" x14ac:dyDescent="0.25">
      <c r="A32" s="76">
        <v>25</v>
      </c>
      <c r="B32" s="78" t="s">
        <v>43</v>
      </c>
      <c r="C32" s="207"/>
      <c r="D32" s="153"/>
      <c r="E32" s="153"/>
      <c r="F32" s="153"/>
      <c r="G32" s="153"/>
      <c r="H32" s="153">
        <v>1</v>
      </c>
      <c r="I32" s="164">
        <f t="shared" ref="I32:I63" si="7">SUM(D32:H32)</f>
        <v>1</v>
      </c>
    </row>
    <row r="33" spans="1:9" ht="20.399999999999999" customHeight="1" x14ac:dyDescent="0.25">
      <c r="A33" s="76">
        <f t="shared" ref="A33:A63" si="8">A32+1</f>
        <v>26</v>
      </c>
      <c r="B33" s="78" t="s">
        <v>44</v>
      </c>
      <c r="C33" s="207"/>
      <c r="D33" s="153"/>
      <c r="E33" s="153"/>
      <c r="F33" s="153"/>
      <c r="G33" s="153"/>
      <c r="H33" s="153"/>
      <c r="I33" s="164">
        <f t="shared" si="7"/>
        <v>0</v>
      </c>
    </row>
    <row r="34" spans="1:9" ht="20.399999999999999" customHeight="1" x14ac:dyDescent="0.25">
      <c r="A34" s="76">
        <f t="shared" si="8"/>
        <v>27</v>
      </c>
      <c r="B34" s="78" t="s">
        <v>45</v>
      </c>
      <c r="C34" s="207"/>
      <c r="D34" s="153"/>
      <c r="E34" s="153"/>
      <c r="F34" s="153">
        <v>1</v>
      </c>
      <c r="G34" s="153"/>
      <c r="H34" s="153"/>
      <c r="I34" s="164">
        <f t="shared" si="7"/>
        <v>1</v>
      </c>
    </row>
    <row r="35" spans="1:9" ht="20.399999999999999" customHeight="1" x14ac:dyDescent="0.25">
      <c r="A35" s="76">
        <f t="shared" si="8"/>
        <v>28</v>
      </c>
      <c r="B35" s="78" t="s">
        <v>46</v>
      </c>
      <c r="C35" s="207"/>
      <c r="D35" s="153"/>
      <c r="E35" s="153"/>
      <c r="F35" s="153"/>
      <c r="G35" s="153"/>
      <c r="H35" s="153"/>
      <c r="I35" s="164">
        <f t="shared" si="7"/>
        <v>0</v>
      </c>
    </row>
    <row r="36" spans="1:9" ht="20.399999999999999" customHeight="1" x14ac:dyDescent="0.25">
      <c r="A36" s="76">
        <f t="shared" si="8"/>
        <v>29</v>
      </c>
      <c r="B36" s="78" t="s">
        <v>47</v>
      </c>
      <c r="C36" s="207"/>
      <c r="D36" s="153"/>
      <c r="E36" s="153"/>
      <c r="F36" s="153"/>
      <c r="G36" s="153"/>
      <c r="H36" s="153"/>
      <c r="I36" s="164">
        <f t="shared" si="7"/>
        <v>0</v>
      </c>
    </row>
    <row r="37" spans="1:9" ht="20.399999999999999" customHeight="1" x14ac:dyDescent="0.25">
      <c r="A37" s="76">
        <f t="shared" si="8"/>
        <v>30</v>
      </c>
      <c r="B37" s="78" t="s">
        <v>48</v>
      </c>
      <c r="C37" s="207"/>
      <c r="D37" s="153"/>
      <c r="E37" s="153">
        <v>2</v>
      </c>
      <c r="F37" s="153">
        <v>13</v>
      </c>
      <c r="G37" s="152">
        <v>47</v>
      </c>
      <c r="H37" s="153">
        <v>1</v>
      </c>
      <c r="I37" s="164">
        <f t="shared" si="7"/>
        <v>63</v>
      </c>
    </row>
    <row r="38" spans="1:9" ht="20.399999999999999" customHeight="1" x14ac:dyDescent="0.25">
      <c r="A38" s="76">
        <f t="shared" si="8"/>
        <v>31</v>
      </c>
      <c r="B38" s="78" t="s">
        <v>49</v>
      </c>
      <c r="C38" s="207"/>
      <c r="D38" s="153"/>
      <c r="E38" s="153"/>
      <c r="F38" s="153"/>
      <c r="G38" s="153"/>
      <c r="H38" s="153"/>
      <c r="I38" s="164">
        <f t="shared" si="7"/>
        <v>0</v>
      </c>
    </row>
    <row r="39" spans="1:9" ht="20.399999999999999" customHeight="1" x14ac:dyDescent="0.25">
      <c r="A39" s="76">
        <f t="shared" si="8"/>
        <v>32</v>
      </c>
      <c r="B39" s="78" t="s">
        <v>50</v>
      </c>
      <c r="C39" s="207"/>
      <c r="D39" s="153"/>
      <c r="E39" s="153">
        <v>1</v>
      </c>
      <c r="F39" s="153">
        <v>3</v>
      </c>
      <c r="G39" s="153">
        <v>9</v>
      </c>
      <c r="H39" s="153">
        <v>9</v>
      </c>
      <c r="I39" s="164">
        <f t="shared" si="7"/>
        <v>22</v>
      </c>
    </row>
    <row r="40" spans="1:9" ht="20.399999999999999" customHeight="1" x14ac:dyDescent="0.25">
      <c r="A40" s="76">
        <f t="shared" si="8"/>
        <v>33</v>
      </c>
      <c r="B40" s="78" t="s">
        <v>51</v>
      </c>
      <c r="C40" s="207"/>
      <c r="D40" s="153"/>
      <c r="E40" s="153"/>
      <c r="F40" s="153"/>
      <c r="G40" s="153"/>
      <c r="H40" s="153"/>
      <c r="I40" s="164">
        <f t="shared" si="7"/>
        <v>0</v>
      </c>
    </row>
    <row r="41" spans="1:9" ht="20.399999999999999" customHeight="1" x14ac:dyDescent="0.25">
      <c r="A41" s="76">
        <f t="shared" si="8"/>
        <v>34</v>
      </c>
      <c r="B41" s="78" t="s">
        <v>112</v>
      </c>
      <c r="C41" s="207"/>
      <c r="D41" s="153"/>
      <c r="E41" s="153"/>
      <c r="F41" s="153"/>
      <c r="G41" s="153"/>
      <c r="H41" s="153"/>
      <c r="I41" s="164">
        <f t="shared" si="7"/>
        <v>0</v>
      </c>
    </row>
    <row r="42" spans="1:9" ht="20.399999999999999" customHeight="1" x14ac:dyDescent="0.25">
      <c r="A42" s="76">
        <f t="shared" si="8"/>
        <v>35</v>
      </c>
      <c r="B42" s="78" t="s">
        <v>52</v>
      </c>
      <c r="C42" s="207"/>
      <c r="D42" s="153"/>
      <c r="E42" s="153">
        <v>7</v>
      </c>
      <c r="F42" s="153"/>
      <c r="G42" s="153"/>
      <c r="H42" s="153"/>
      <c r="I42" s="164">
        <f t="shared" si="7"/>
        <v>7</v>
      </c>
    </row>
    <row r="43" spans="1:9" ht="20.399999999999999" customHeight="1" x14ac:dyDescent="0.25">
      <c r="A43" s="76">
        <f t="shared" si="8"/>
        <v>36</v>
      </c>
      <c r="B43" s="78" t="s">
        <v>53</v>
      </c>
      <c r="C43" s="207"/>
      <c r="D43" s="153">
        <v>8</v>
      </c>
      <c r="E43" s="153"/>
      <c r="F43" s="153">
        <v>53</v>
      </c>
      <c r="G43" s="153">
        <v>16</v>
      </c>
      <c r="H43" s="153">
        <v>13</v>
      </c>
      <c r="I43" s="164">
        <f t="shared" si="7"/>
        <v>90</v>
      </c>
    </row>
    <row r="44" spans="1:9" ht="20.399999999999999" customHeight="1" x14ac:dyDescent="0.25">
      <c r="A44" s="76">
        <f t="shared" si="8"/>
        <v>37</v>
      </c>
      <c r="B44" s="78" t="s">
        <v>54</v>
      </c>
      <c r="C44" s="207"/>
      <c r="D44" s="153"/>
      <c r="E44" s="153"/>
      <c r="F44" s="153"/>
      <c r="G44" s="153"/>
      <c r="H44" s="153"/>
      <c r="I44" s="164">
        <f t="shared" si="7"/>
        <v>0</v>
      </c>
    </row>
    <row r="45" spans="1:9" ht="20.399999999999999" customHeight="1" x14ac:dyDescent="0.25">
      <c r="A45" s="76">
        <f t="shared" si="8"/>
        <v>38</v>
      </c>
      <c r="B45" s="78" t="s">
        <v>55</v>
      </c>
      <c r="C45" s="207"/>
      <c r="D45" s="153"/>
      <c r="E45" s="153"/>
      <c r="F45" s="153">
        <v>1</v>
      </c>
      <c r="G45" s="153">
        <v>1</v>
      </c>
      <c r="H45" s="153"/>
      <c r="I45" s="164">
        <f t="shared" si="7"/>
        <v>2</v>
      </c>
    </row>
    <row r="46" spans="1:9" ht="20.399999999999999" customHeight="1" x14ac:dyDescent="0.25">
      <c r="A46" s="76">
        <f t="shared" si="8"/>
        <v>39</v>
      </c>
      <c r="B46" s="78" t="s">
        <v>56</v>
      </c>
      <c r="C46" s="207"/>
      <c r="D46" s="153"/>
      <c r="E46" s="153"/>
      <c r="F46" s="153"/>
      <c r="G46" s="153"/>
      <c r="H46" s="153"/>
      <c r="I46" s="164">
        <f t="shared" si="7"/>
        <v>0</v>
      </c>
    </row>
    <row r="47" spans="1:9" ht="20.399999999999999" customHeight="1" x14ac:dyDescent="0.25">
      <c r="A47" s="76">
        <f t="shared" si="8"/>
        <v>40</v>
      </c>
      <c r="B47" s="78" t="s">
        <v>57</v>
      </c>
      <c r="C47" s="207"/>
      <c r="D47" s="153"/>
      <c r="E47" s="153">
        <v>1</v>
      </c>
      <c r="F47" s="153">
        <v>4</v>
      </c>
      <c r="G47" s="153">
        <v>4</v>
      </c>
      <c r="H47" s="153">
        <v>11</v>
      </c>
      <c r="I47" s="164">
        <f t="shared" si="7"/>
        <v>20</v>
      </c>
    </row>
    <row r="48" spans="1:9" ht="20.399999999999999" customHeight="1" x14ac:dyDescent="0.25">
      <c r="A48" s="76">
        <f t="shared" si="8"/>
        <v>41</v>
      </c>
      <c r="B48" s="78" t="s">
        <v>63</v>
      </c>
      <c r="C48" s="207"/>
      <c r="D48" s="153">
        <v>1</v>
      </c>
      <c r="E48" s="153">
        <v>1</v>
      </c>
      <c r="F48" s="153">
        <v>10</v>
      </c>
      <c r="G48" s="153">
        <v>2</v>
      </c>
      <c r="H48" s="153">
        <v>4</v>
      </c>
      <c r="I48" s="164">
        <f t="shared" si="7"/>
        <v>18</v>
      </c>
    </row>
    <row r="49" spans="1:9" ht="20.399999999999999" customHeight="1" x14ac:dyDescent="0.25">
      <c r="A49" s="76">
        <f t="shared" si="8"/>
        <v>42</v>
      </c>
      <c r="B49" s="78" t="s">
        <v>113</v>
      </c>
      <c r="C49" s="207"/>
      <c r="D49" s="153"/>
      <c r="E49" s="153"/>
      <c r="F49" s="153"/>
      <c r="G49" s="153"/>
      <c r="H49" s="153"/>
      <c r="I49" s="164">
        <f t="shared" si="7"/>
        <v>0</v>
      </c>
    </row>
    <row r="50" spans="1:9" ht="20.399999999999999" customHeight="1" x14ac:dyDescent="0.25">
      <c r="A50" s="76">
        <f t="shared" si="8"/>
        <v>43</v>
      </c>
      <c r="B50" s="78" t="s">
        <v>64</v>
      </c>
      <c r="C50" s="207"/>
      <c r="D50" s="153"/>
      <c r="E50" s="153"/>
      <c r="F50" s="153">
        <v>1</v>
      </c>
      <c r="G50" s="153">
        <v>1</v>
      </c>
      <c r="H50" s="153"/>
      <c r="I50" s="164">
        <f t="shared" si="7"/>
        <v>2</v>
      </c>
    </row>
    <row r="51" spans="1:9" ht="20.399999999999999" customHeight="1" x14ac:dyDescent="0.25">
      <c r="A51" s="76">
        <f t="shared" si="8"/>
        <v>44</v>
      </c>
      <c r="B51" s="78" t="s">
        <v>114</v>
      </c>
      <c r="C51" s="207"/>
      <c r="D51" s="153"/>
      <c r="E51" s="153"/>
      <c r="F51" s="153"/>
      <c r="G51" s="153"/>
      <c r="H51" s="153"/>
      <c r="I51" s="164">
        <f t="shared" si="7"/>
        <v>0</v>
      </c>
    </row>
    <row r="52" spans="1:9" ht="20.399999999999999" customHeight="1" x14ac:dyDescent="0.25">
      <c r="A52" s="76">
        <f t="shared" si="8"/>
        <v>45</v>
      </c>
      <c r="B52" s="78" t="s">
        <v>58</v>
      </c>
      <c r="C52" s="207"/>
      <c r="D52" s="153"/>
      <c r="E52" s="153"/>
      <c r="F52" s="153"/>
      <c r="G52" s="153"/>
      <c r="H52" s="153">
        <v>2</v>
      </c>
      <c r="I52" s="164">
        <f t="shared" si="7"/>
        <v>2</v>
      </c>
    </row>
    <row r="53" spans="1:9" ht="20.399999999999999" customHeight="1" x14ac:dyDescent="0.25">
      <c r="A53" s="76">
        <f t="shared" si="8"/>
        <v>46</v>
      </c>
      <c r="B53" s="78" t="s">
        <v>59</v>
      </c>
      <c r="C53" s="207"/>
      <c r="D53" s="153"/>
      <c r="E53" s="153"/>
      <c r="F53" s="153"/>
      <c r="G53" s="153">
        <v>1</v>
      </c>
      <c r="H53" s="153">
        <v>1</v>
      </c>
      <c r="I53" s="164">
        <f t="shared" si="7"/>
        <v>2</v>
      </c>
    </row>
    <row r="54" spans="1:9" ht="20.399999999999999" customHeight="1" x14ac:dyDescent="0.25">
      <c r="A54" s="76">
        <f t="shared" si="8"/>
        <v>47</v>
      </c>
      <c r="B54" s="78" t="s">
        <v>60</v>
      </c>
      <c r="C54" s="207"/>
      <c r="D54" s="153"/>
      <c r="E54" s="153">
        <v>1</v>
      </c>
      <c r="F54" s="153"/>
      <c r="G54" s="153"/>
      <c r="H54" s="153">
        <v>1</v>
      </c>
      <c r="I54" s="164">
        <f t="shared" si="7"/>
        <v>2</v>
      </c>
    </row>
    <row r="55" spans="1:9" ht="20.399999999999999" customHeight="1" x14ac:dyDescent="0.25">
      <c r="A55" s="76">
        <f t="shared" si="8"/>
        <v>48</v>
      </c>
      <c r="B55" s="78" t="s">
        <v>61</v>
      </c>
      <c r="C55" s="207"/>
      <c r="D55" s="153"/>
      <c r="E55" s="153"/>
      <c r="F55" s="153"/>
      <c r="G55" s="153"/>
      <c r="H55" s="153"/>
      <c r="I55" s="164">
        <f t="shared" si="7"/>
        <v>0</v>
      </c>
    </row>
    <row r="56" spans="1:9" ht="20.399999999999999" customHeight="1" x14ac:dyDescent="0.25">
      <c r="A56" s="76">
        <f t="shared" si="8"/>
        <v>49</v>
      </c>
      <c r="B56" s="78" t="s">
        <v>62</v>
      </c>
      <c r="C56" s="207"/>
      <c r="D56" s="153"/>
      <c r="E56" s="153"/>
      <c r="F56" s="153"/>
      <c r="G56" s="153"/>
      <c r="H56" s="153">
        <v>1</v>
      </c>
      <c r="I56" s="164">
        <f t="shared" si="7"/>
        <v>1</v>
      </c>
    </row>
    <row r="57" spans="1:9" ht="20.399999999999999" customHeight="1" x14ac:dyDescent="0.25">
      <c r="A57" s="76">
        <f t="shared" si="8"/>
        <v>50</v>
      </c>
      <c r="B57" s="78" t="s">
        <v>115</v>
      </c>
      <c r="C57" s="207"/>
      <c r="D57" s="153"/>
      <c r="E57" s="153"/>
      <c r="F57" s="153"/>
      <c r="G57" s="153"/>
      <c r="H57" s="153"/>
      <c r="I57" s="164">
        <f t="shared" si="7"/>
        <v>0</v>
      </c>
    </row>
    <row r="58" spans="1:9" ht="20.399999999999999" customHeight="1" x14ac:dyDescent="0.25">
      <c r="A58" s="76">
        <f t="shared" si="8"/>
        <v>51</v>
      </c>
      <c r="B58" s="78" t="s">
        <v>65</v>
      </c>
      <c r="C58" s="207"/>
      <c r="D58" s="153"/>
      <c r="E58" s="153"/>
      <c r="F58" s="153"/>
      <c r="G58" s="153"/>
      <c r="H58" s="153"/>
      <c r="I58" s="164">
        <f t="shared" si="7"/>
        <v>0</v>
      </c>
    </row>
    <row r="59" spans="1:9" ht="20.399999999999999" customHeight="1" x14ac:dyDescent="0.25">
      <c r="A59" s="76">
        <f t="shared" si="8"/>
        <v>52</v>
      </c>
      <c r="B59" s="78" t="s">
        <v>66</v>
      </c>
      <c r="C59" s="207"/>
      <c r="D59" s="153"/>
      <c r="E59" s="153"/>
      <c r="F59" s="153"/>
      <c r="G59" s="153"/>
      <c r="H59" s="153">
        <v>4</v>
      </c>
      <c r="I59" s="164">
        <f t="shared" si="7"/>
        <v>4</v>
      </c>
    </row>
    <row r="60" spans="1:9" ht="20.399999999999999" customHeight="1" x14ac:dyDescent="0.25">
      <c r="A60" s="76">
        <f t="shared" si="8"/>
        <v>53</v>
      </c>
      <c r="B60" s="78" t="s">
        <v>67</v>
      </c>
      <c r="C60" s="207"/>
      <c r="D60" s="153"/>
      <c r="E60" s="153"/>
      <c r="F60" s="153">
        <v>1</v>
      </c>
      <c r="G60" s="153"/>
      <c r="H60" s="153">
        <v>8</v>
      </c>
      <c r="I60" s="164">
        <f t="shared" si="7"/>
        <v>9</v>
      </c>
    </row>
    <row r="61" spans="1:9" ht="20.399999999999999" customHeight="1" x14ac:dyDescent="0.25">
      <c r="A61" s="76">
        <f t="shared" si="8"/>
        <v>54</v>
      </c>
      <c r="B61" s="78" t="s">
        <v>68</v>
      </c>
      <c r="C61" s="207"/>
      <c r="D61" s="153"/>
      <c r="E61" s="153"/>
      <c r="F61" s="153"/>
      <c r="G61" s="153">
        <v>1</v>
      </c>
      <c r="H61" s="153"/>
      <c r="I61" s="164">
        <f t="shared" si="7"/>
        <v>1</v>
      </c>
    </row>
    <row r="62" spans="1:9" ht="20.399999999999999" customHeight="1" x14ac:dyDescent="0.25">
      <c r="A62" s="76">
        <f t="shared" si="8"/>
        <v>55</v>
      </c>
      <c r="B62" s="78" t="s">
        <v>69</v>
      </c>
      <c r="C62" s="207"/>
      <c r="D62" s="153"/>
      <c r="E62" s="153"/>
      <c r="F62" s="153"/>
      <c r="G62" s="153">
        <v>7</v>
      </c>
      <c r="H62" s="153"/>
      <c r="I62" s="164">
        <f t="shared" si="7"/>
        <v>7</v>
      </c>
    </row>
    <row r="63" spans="1:9" ht="20.399999999999999" customHeight="1" x14ac:dyDescent="0.25">
      <c r="A63" s="76">
        <f t="shared" si="8"/>
        <v>56</v>
      </c>
      <c r="B63" s="86" t="s">
        <v>70</v>
      </c>
      <c r="C63" s="208"/>
      <c r="D63" s="155"/>
      <c r="E63" s="155"/>
      <c r="F63" s="155">
        <v>1</v>
      </c>
      <c r="G63" s="155">
        <v>1</v>
      </c>
      <c r="H63" s="155"/>
      <c r="I63" s="164">
        <f t="shared" si="7"/>
        <v>2</v>
      </c>
    </row>
    <row r="64" spans="1:9" s="12" customFormat="1" ht="17.149999999999999" customHeight="1" x14ac:dyDescent="0.25">
      <c r="A64" s="93" t="s">
        <v>34</v>
      </c>
      <c r="B64" s="197"/>
      <c r="C64" s="198"/>
      <c r="D64" s="198"/>
      <c r="E64" s="198"/>
      <c r="F64" s="198"/>
      <c r="G64" s="198"/>
      <c r="H64" s="198"/>
      <c r="I64" s="199"/>
    </row>
    <row r="65" spans="1:11" ht="20.399999999999999" customHeight="1" x14ac:dyDescent="0.25">
      <c r="A65" s="73">
        <f>A63+1</f>
        <v>57</v>
      </c>
      <c r="B65" s="95" t="s">
        <v>35</v>
      </c>
      <c r="C65" s="160" t="s">
        <v>107</v>
      </c>
      <c r="D65" s="165">
        <v>29133.5</v>
      </c>
      <c r="E65" s="165">
        <v>53000</v>
      </c>
      <c r="F65" s="165">
        <v>337789.37</v>
      </c>
      <c r="G65" s="165">
        <v>52560</v>
      </c>
      <c r="H65" s="165">
        <v>43657.02</v>
      </c>
      <c r="I65" s="166">
        <f>SUM(D65:H65)</f>
        <v>516139.89</v>
      </c>
    </row>
    <row r="66" spans="1:11" ht="20.399999999999999" customHeight="1" x14ac:dyDescent="0.25">
      <c r="A66" s="73">
        <f>A65+1</f>
        <v>58</v>
      </c>
      <c r="B66" s="78" t="s">
        <v>71</v>
      </c>
      <c r="C66" s="160" t="s">
        <v>108</v>
      </c>
      <c r="D66" s="167">
        <f>IF(D65&gt;0,D65/D20,0)</f>
        <v>4855.583333333333</v>
      </c>
      <c r="E66" s="167">
        <f>IF(E65&gt;0,E65/E20,0)</f>
        <v>7571.4285714285716</v>
      </c>
      <c r="F66" s="167">
        <f>IF(F65&gt;0,F65/F20,0)</f>
        <v>7187.0078723404258</v>
      </c>
      <c r="G66" s="167">
        <f>IF(G65&gt;0,G65/G20,0)</f>
        <v>3285</v>
      </c>
      <c r="H66" s="167">
        <f>IF(H65&gt;0,H65/H20,0)</f>
        <v>3968.8199999999997</v>
      </c>
      <c r="I66" s="166">
        <f>I65/I20</f>
        <v>5932.6424137931035</v>
      </c>
      <c r="J66" s="59"/>
      <c r="K66" s="60"/>
    </row>
    <row r="67" spans="1:11" ht="20.399999999999999" customHeight="1" x14ac:dyDescent="0.25">
      <c r="A67" s="73">
        <f>A66+1</f>
        <v>59</v>
      </c>
      <c r="B67" s="78" t="s">
        <v>72</v>
      </c>
      <c r="C67" s="194" t="s">
        <v>107</v>
      </c>
      <c r="D67" s="168">
        <v>1750</v>
      </c>
      <c r="E67" s="168">
        <v>10792</v>
      </c>
      <c r="F67" s="168">
        <v>57622.65</v>
      </c>
      <c r="G67" s="168">
        <v>9815.4699999999993</v>
      </c>
      <c r="H67" s="168">
        <v>1067.8800000000001</v>
      </c>
      <c r="I67" s="166">
        <f t="shared" ref="I67:I69" si="9">SUM(D67:H67)</f>
        <v>81048</v>
      </c>
    </row>
    <row r="68" spans="1:11" ht="32.4" customHeight="1" x14ac:dyDescent="0.25">
      <c r="A68" s="73">
        <f>A67+1</f>
        <v>60</v>
      </c>
      <c r="B68" s="78" t="s">
        <v>82</v>
      </c>
      <c r="C68" s="195"/>
      <c r="D68" s="169">
        <v>3307.2</v>
      </c>
      <c r="E68" s="169">
        <v>5074.32</v>
      </c>
      <c r="F68" s="169">
        <v>31418.400000000001</v>
      </c>
      <c r="G68" s="169">
        <v>33898.800000000003</v>
      </c>
      <c r="H68" s="168">
        <v>19843.2</v>
      </c>
      <c r="I68" s="166">
        <f t="shared" si="9"/>
        <v>93541.92</v>
      </c>
    </row>
    <row r="69" spans="1:11" ht="32.4" customHeight="1" x14ac:dyDescent="0.25">
      <c r="A69" s="73">
        <f>A68+1</f>
        <v>61</v>
      </c>
      <c r="B69" s="78" t="s">
        <v>73</v>
      </c>
      <c r="C69" s="196"/>
      <c r="D69" s="168">
        <v>826.8</v>
      </c>
      <c r="E69" s="168">
        <v>2546.4299999999998</v>
      </c>
      <c r="F69" s="168">
        <v>9797.5300000000007</v>
      </c>
      <c r="G69" s="168">
        <v>24800.61</v>
      </c>
      <c r="H69" s="169">
        <v>6614.4</v>
      </c>
      <c r="I69" s="166">
        <f t="shared" si="9"/>
        <v>44585.770000000004</v>
      </c>
    </row>
    <row r="70" spans="1:11" ht="22.4" customHeight="1" x14ac:dyDescent="0.25">
      <c r="B70" s="64"/>
      <c r="C70" s="66"/>
      <c r="D70" s="65"/>
      <c r="E70" s="65"/>
      <c r="F70" s="65"/>
      <c r="G70" s="65"/>
      <c r="H70" s="65"/>
      <c r="I70" s="65"/>
    </row>
    <row r="71" spans="1:11" s="101" customFormat="1" x14ac:dyDescent="0.25">
      <c r="A71" s="97"/>
      <c r="B71" s="98"/>
      <c r="C71" s="99"/>
      <c r="D71" s="98"/>
      <c r="E71" s="98"/>
      <c r="F71" s="100"/>
      <c r="G71" s="98"/>
      <c r="H71" s="98"/>
    </row>
    <row r="72" spans="1:11" s="101" customFormat="1" x14ac:dyDescent="0.25">
      <c r="A72" s="97"/>
      <c r="B72" s="98"/>
      <c r="C72" s="99"/>
      <c r="D72" s="98"/>
      <c r="E72" s="98"/>
      <c r="F72" s="100"/>
      <c r="G72" s="98"/>
      <c r="H72" s="98"/>
    </row>
  </sheetData>
  <mergeCells count="13">
    <mergeCell ref="C67:C69"/>
    <mergeCell ref="B64:I64"/>
    <mergeCell ref="A1:I1"/>
    <mergeCell ref="B2:C2"/>
    <mergeCell ref="B3:I3"/>
    <mergeCell ref="B22:I22"/>
    <mergeCell ref="B30:I30"/>
    <mergeCell ref="C4:C9"/>
    <mergeCell ref="C11:C13"/>
    <mergeCell ref="C15:C16"/>
    <mergeCell ref="C17:C21"/>
    <mergeCell ref="C23:C29"/>
    <mergeCell ref="C31:C63"/>
  </mergeCells>
  <conditionalFormatting sqref="D10:H10 D65:H65 D6:H8 D67:H69">
    <cfRule type="cellIs" dxfId="10" priority="13" stopIfTrue="1" operator="equal">
      <formula>0</formula>
    </cfRule>
  </conditionalFormatting>
  <conditionalFormatting sqref="I2:I10 I22:I69 I71:I65527">
    <cfRule type="cellIs" dxfId="9" priority="14" stopIfTrue="1" operator="equal">
      <formula>0</formula>
    </cfRule>
  </conditionalFormatting>
  <conditionalFormatting sqref="D10:H10">
    <cfRule type="containsText" dxfId="8" priority="12" operator="containsText" text="błąd">
      <formula>NOT(ISERROR(SEARCH("błąd",D10)))</formula>
    </cfRule>
  </conditionalFormatting>
  <conditionalFormatting sqref="I11:I21">
    <cfRule type="cellIs" dxfId="7" priority="8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8" orientation="portrait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U72"/>
  <sheetViews>
    <sheetView zoomScale="90" zoomScaleNormal="90" workbookViewId="0">
      <pane xSplit="2" ySplit="2" topLeftCell="C42" activePane="bottomRight" state="frozen"/>
      <selection activeCell="U13" sqref="U13"/>
      <selection pane="topRight" activeCell="U13" sqref="U13"/>
      <selection pane="bottomLeft" activeCell="U13" sqref="U13"/>
      <selection pane="bottomRight" activeCell="D8" sqref="D8"/>
    </sheetView>
  </sheetViews>
  <sheetFormatPr defaultColWidth="50.54296875" defaultRowHeight="18.5" x14ac:dyDescent="0.25"/>
  <cols>
    <col min="1" max="1" width="4.54296875" style="96" customWidth="1"/>
    <col min="2" max="2" width="97.90625" style="1" customWidth="1"/>
    <col min="3" max="3" width="13.453125" style="68" customWidth="1"/>
    <col min="4" max="4" width="17" style="179" customWidth="1"/>
    <col min="5" max="5" width="17.54296875" style="179" customWidth="1"/>
    <col min="6" max="6" width="17" style="180" customWidth="1"/>
    <col min="7" max="7" width="12.54296875" style="7" bestFit="1" customWidth="1"/>
    <col min="8" max="8" width="15.54296875" style="7" bestFit="1" customWidth="1"/>
    <col min="9" max="9" width="12.453125" style="7" bestFit="1" customWidth="1"/>
    <col min="10" max="10" width="17" style="7" customWidth="1"/>
    <col min="11" max="11" width="9.453125" style="7" customWidth="1"/>
    <col min="12" max="12" width="14" style="7" customWidth="1"/>
    <col min="13" max="13" width="5.08984375" style="7" customWidth="1"/>
    <col min="14" max="14" width="8.453125" style="7" customWidth="1"/>
    <col min="15" max="15" width="7.453125" style="7" customWidth="1"/>
    <col min="16" max="16" width="6" style="7" customWidth="1"/>
    <col min="17" max="17" width="11.453125" style="7" customWidth="1"/>
    <col min="18" max="18" width="9.90625" style="7" customWidth="1"/>
    <col min="19" max="19" width="13.453125" style="7" customWidth="1"/>
    <col min="20" max="16384" width="50.54296875" style="7"/>
  </cols>
  <sheetData>
    <row r="1" spans="1:21" s="3" customFormat="1" ht="74.150000000000006" customHeight="1" x14ac:dyDescent="0.25">
      <c r="A1" s="200" t="s">
        <v>152</v>
      </c>
      <c r="B1" s="200"/>
      <c r="C1" s="200"/>
      <c r="D1" s="200"/>
      <c r="E1" s="200"/>
      <c r="F1" s="200"/>
    </row>
    <row r="2" spans="1:21" ht="98.15" customHeight="1" x14ac:dyDescent="0.25">
      <c r="A2" s="69" t="s">
        <v>0</v>
      </c>
      <c r="B2" s="201" t="s">
        <v>89</v>
      </c>
      <c r="C2" s="202"/>
      <c r="D2" s="171" t="s">
        <v>90</v>
      </c>
      <c r="E2" s="171" t="s">
        <v>91</v>
      </c>
      <c r="F2" s="172" t="s">
        <v>17</v>
      </c>
    </row>
    <row r="3" spans="1:21" s="12" customFormat="1" ht="17.149999999999999" customHeight="1" x14ac:dyDescent="0.25">
      <c r="A3" s="72" t="s">
        <v>18</v>
      </c>
      <c r="B3" s="215"/>
      <c r="C3" s="216"/>
      <c r="D3" s="216"/>
      <c r="E3" s="216"/>
      <c r="F3" s="217"/>
    </row>
    <row r="4" spans="1:21" ht="21" customHeight="1" x14ac:dyDescent="0.25">
      <c r="A4" s="73" t="s">
        <v>19</v>
      </c>
      <c r="B4" s="74" t="s">
        <v>139</v>
      </c>
      <c r="C4" s="212" t="s">
        <v>103</v>
      </c>
      <c r="D4" s="173">
        <f>RIO!S4</f>
        <v>650</v>
      </c>
      <c r="E4" s="173">
        <f>Międzyr.!I4</f>
        <v>550</v>
      </c>
      <c r="F4" s="158">
        <f>D4+E4</f>
        <v>1200</v>
      </c>
      <c r="G4" s="75"/>
      <c r="H4" s="16"/>
      <c r="I4" s="16"/>
      <c r="J4" s="16"/>
      <c r="K4" s="75"/>
      <c r="L4" s="16"/>
      <c r="M4" s="16"/>
      <c r="N4" s="16"/>
    </row>
    <row r="5" spans="1:21" ht="21" customHeight="1" x14ac:dyDescent="0.25">
      <c r="A5" s="76">
        <f>A4+1</f>
        <v>2</v>
      </c>
      <c r="B5" s="77" t="s">
        <v>130</v>
      </c>
      <c r="C5" s="213"/>
      <c r="D5" s="173">
        <f>RIO!S5</f>
        <v>789</v>
      </c>
      <c r="E5" s="173">
        <f>Międzyr.!I5</f>
        <v>195</v>
      </c>
      <c r="F5" s="158">
        <f t="shared" ref="F5:F9" si="0">D5+E5</f>
        <v>984</v>
      </c>
      <c r="G5" s="75"/>
    </row>
    <row r="6" spans="1:21" ht="21" customHeight="1" x14ac:dyDescent="0.25">
      <c r="A6" s="76">
        <f>A5+1</f>
        <v>3</v>
      </c>
      <c r="B6" s="78" t="s">
        <v>131</v>
      </c>
      <c r="C6" s="213"/>
      <c r="D6" s="173">
        <f>RIO!S6</f>
        <v>0</v>
      </c>
      <c r="E6" s="173">
        <f>Międzyr.!I6</f>
        <v>43</v>
      </c>
      <c r="F6" s="158">
        <f t="shared" si="0"/>
        <v>43</v>
      </c>
      <c r="G6" s="75"/>
      <c r="H6" s="21"/>
      <c r="I6" s="21"/>
      <c r="J6" s="21"/>
      <c r="K6" s="21"/>
      <c r="L6" s="21"/>
    </row>
    <row r="7" spans="1:21" ht="21" customHeight="1" x14ac:dyDescent="0.25">
      <c r="A7" s="76">
        <f>A6+1</f>
        <v>4</v>
      </c>
      <c r="B7" s="78" t="s">
        <v>132</v>
      </c>
      <c r="C7" s="213"/>
      <c r="D7" s="173">
        <f>RIO!S7</f>
        <v>0</v>
      </c>
      <c r="E7" s="173">
        <f>Międzyr.!I7</f>
        <v>43</v>
      </c>
      <c r="F7" s="158">
        <f t="shared" si="0"/>
        <v>43</v>
      </c>
      <c r="G7" s="75"/>
      <c r="H7" s="21"/>
      <c r="I7" s="21"/>
      <c r="J7" s="21"/>
      <c r="K7" s="21"/>
      <c r="L7" s="21"/>
    </row>
    <row r="8" spans="1:21" ht="21" customHeight="1" x14ac:dyDescent="0.25">
      <c r="A8" s="76">
        <f>A7+1</f>
        <v>5</v>
      </c>
      <c r="B8" s="78" t="s">
        <v>140</v>
      </c>
      <c r="C8" s="213"/>
      <c r="D8" s="173">
        <f>RIO!S8</f>
        <v>14</v>
      </c>
      <c r="E8" s="173">
        <f>Międzyr.!I8</f>
        <v>9</v>
      </c>
      <c r="F8" s="158">
        <f t="shared" si="0"/>
        <v>23</v>
      </c>
      <c r="G8" s="75"/>
      <c r="H8" s="21"/>
      <c r="I8" s="21"/>
      <c r="K8" s="21"/>
      <c r="L8" s="21"/>
    </row>
    <row r="9" spans="1:21" ht="21.65" customHeight="1" x14ac:dyDescent="0.25">
      <c r="A9" s="85">
        <f>A8+1</f>
        <v>6</v>
      </c>
      <c r="B9" s="102" t="s">
        <v>141</v>
      </c>
      <c r="C9" s="214"/>
      <c r="D9" s="173">
        <f>RIO!S9</f>
        <v>531</v>
      </c>
      <c r="E9" s="173">
        <f>Międzyr.!I9</f>
        <v>443</v>
      </c>
      <c r="F9" s="158">
        <f t="shared" si="0"/>
        <v>974</v>
      </c>
      <c r="G9" s="75"/>
      <c r="H9" s="89"/>
      <c r="I9" s="21"/>
      <c r="J9" s="21"/>
      <c r="K9" s="21"/>
      <c r="L9" s="21"/>
    </row>
    <row r="10" spans="1:21" s="12" customFormat="1" ht="17.149999999999999" customHeight="1" x14ac:dyDescent="0.25">
      <c r="A10" s="93" t="s">
        <v>20</v>
      </c>
      <c r="B10" s="203"/>
      <c r="C10" s="204"/>
      <c r="D10" s="204"/>
      <c r="E10" s="204"/>
      <c r="F10" s="205"/>
      <c r="G10" s="89"/>
      <c r="H10" s="103"/>
      <c r="I10" s="21"/>
      <c r="J10" s="21"/>
      <c r="K10" s="21"/>
      <c r="L10" s="104"/>
    </row>
    <row r="11" spans="1:21" ht="21" customHeight="1" x14ac:dyDescent="0.25">
      <c r="A11" s="73">
        <f>A9+1</f>
        <v>7</v>
      </c>
      <c r="B11" s="74" t="s">
        <v>135</v>
      </c>
      <c r="C11" s="212" t="s">
        <v>103</v>
      </c>
      <c r="D11" s="173">
        <f>RIO!S11</f>
        <v>905</v>
      </c>
      <c r="E11" s="173">
        <f>Międzyr.!I11</f>
        <v>308</v>
      </c>
      <c r="F11" s="158">
        <f>SUM(D11:E11)</f>
        <v>1213</v>
      </c>
      <c r="G11" s="105"/>
      <c r="H11" s="105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spans="1:21" ht="21" customHeight="1" x14ac:dyDescent="0.25">
      <c r="A12" s="76">
        <f t="shared" ref="A12:A21" si="1">A11+1</f>
        <v>8</v>
      </c>
      <c r="B12" s="78" t="s">
        <v>21</v>
      </c>
      <c r="C12" s="213"/>
      <c r="D12" s="173">
        <f>RIO!S12</f>
        <v>67</v>
      </c>
      <c r="E12" s="173">
        <f>Międzyr.!I12</f>
        <v>16</v>
      </c>
      <c r="F12" s="158">
        <f t="shared" ref="F12:F21" si="2">SUM(D12:E12)</f>
        <v>83</v>
      </c>
      <c r="G12" s="89"/>
      <c r="H12" s="21"/>
      <c r="I12" s="21"/>
      <c r="L12" s="21"/>
    </row>
    <row r="13" spans="1:21" ht="21" customHeight="1" x14ac:dyDescent="0.25">
      <c r="A13" s="76">
        <f t="shared" si="1"/>
        <v>9</v>
      </c>
      <c r="B13" s="77" t="s">
        <v>136</v>
      </c>
      <c r="C13" s="214"/>
      <c r="D13" s="173">
        <f>RIO!S13</f>
        <v>838</v>
      </c>
      <c r="E13" s="173">
        <f>Międzyr.!I13</f>
        <v>292</v>
      </c>
      <c r="F13" s="158">
        <f t="shared" si="2"/>
        <v>1130</v>
      </c>
      <c r="H13" s="21"/>
      <c r="I13" s="21"/>
      <c r="J13" s="21"/>
      <c r="U13" s="7" t="s">
        <v>158</v>
      </c>
    </row>
    <row r="14" spans="1:21" s="16" customFormat="1" ht="21" customHeight="1" x14ac:dyDescent="0.25">
      <c r="A14" s="82">
        <f t="shared" si="1"/>
        <v>10</v>
      </c>
      <c r="B14" s="83" t="s">
        <v>137</v>
      </c>
      <c r="C14" s="84" t="s">
        <v>110</v>
      </c>
      <c r="D14" s="173">
        <f>RIO!S14</f>
        <v>168</v>
      </c>
      <c r="E14" s="173">
        <f>Międzyr.!I14</f>
        <v>66</v>
      </c>
      <c r="F14" s="158">
        <f t="shared" si="2"/>
        <v>234</v>
      </c>
      <c r="G14" s="106"/>
      <c r="H14" s="106"/>
      <c r="I14" s="106"/>
      <c r="J14" s="107"/>
    </row>
    <row r="15" spans="1:21" ht="21" customHeight="1" x14ac:dyDescent="0.25">
      <c r="A15" s="76">
        <f t="shared" si="1"/>
        <v>11</v>
      </c>
      <c r="B15" s="78" t="s">
        <v>138</v>
      </c>
      <c r="C15" s="212" t="s">
        <v>104</v>
      </c>
      <c r="D15" s="174">
        <f>RIO!S15</f>
        <v>670</v>
      </c>
      <c r="E15" s="174">
        <f>Międzyr.!I15</f>
        <v>226</v>
      </c>
      <c r="F15" s="158">
        <f>SUM(D15:E15)</f>
        <v>896</v>
      </c>
      <c r="G15" s="106"/>
      <c r="H15" s="106"/>
      <c r="I15" s="106"/>
      <c r="J15" s="106"/>
      <c r="K15" s="89"/>
      <c r="L15" s="89"/>
    </row>
    <row r="16" spans="1:21" ht="21" customHeight="1" x14ac:dyDescent="0.25">
      <c r="A16" s="76">
        <f t="shared" si="1"/>
        <v>12</v>
      </c>
      <c r="B16" s="78" t="s">
        <v>22</v>
      </c>
      <c r="C16" s="214"/>
      <c r="D16" s="173">
        <f>RIO!S16</f>
        <v>352</v>
      </c>
      <c r="E16" s="173">
        <f>Międzyr.!I16</f>
        <v>56</v>
      </c>
      <c r="F16" s="158">
        <f t="shared" si="2"/>
        <v>408</v>
      </c>
      <c r="G16" s="108"/>
      <c r="H16" s="89"/>
      <c r="I16" s="89"/>
      <c r="J16" s="143"/>
    </row>
    <row r="17" spans="1:11" ht="21" customHeight="1" x14ac:dyDescent="0.25">
      <c r="A17" s="76">
        <f t="shared" si="1"/>
        <v>13</v>
      </c>
      <c r="B17" s="78" t="s">
        <v>23</v>
      </c>
      <c r="C17" s="212" t="s">
        <v>105</v>
      </c>
      <c r="D17" s="173">
        <f>RIO!S17</f>
        <v>318</v>
      </c>
      <c r="E17" s="173">
        <f>Międzyr.!I17</f>
        <v>170</v>
      </c>
      <c r="F17" s="158">
        <f t="shared" si="2"/>
        <v>488</v>
      </c>
      <c r="H17" s="89"/>
      <c r="I17" s="89"/>
      <c r="J17" s="89"/>
    </row>
    <row r="18" spans="1:11" ht="21" customHeight="1" x14ac:dyDescent="0.25">
      <c r="A18" s="76">
        <f t="shared" si="1"/>
        <v>14</v>
      </c>
      <c r="B18" s="78" t="s">
        <v>78</v>
      </c>
      <c r="C18" s="213"/>
      <c r="D18" s="173">
        <f>RIO!S18</f>
        <v>260</v>
      </c>
      <c r="E18" s="173">
        <f>Międzyr.!I18</f>
        <v>68</v>
      </c>
      <c r="F18" s="158">
        <f t="shared" si="2"/>
        <v>328</v>
      </c>
      <c r="H18" s="89"/>
      <c r="I18" s="89"/>
      <c r="J18" s="89"/>
    </row>
    <row r="19" spans="1:11" ht="21" customHeight="1" x14ac:dyDescent="0.25">
      <c r="A19" s="76">
        <f t="shared" si="1"/>
        <v>15</v>
      </c>
      <c r="B19" s="78" t="s">
        <v>77</v>
      </c>
      <c r="C19" s="213"/>
      <c r="D19" s="173">
        <f>RIO!S19</f>
        <v>43</v>
      </c>
      <c r="E19" s="173">
        <f>Międzyr.!I19</f>
        <v>15</v>
      </c>
      <c r="F19" s="158">
        <f t="shared" si="2"/>
        <v>58</v>
      </c>
      <c r="H19" s="89"/>
      <c r="I19" s="89"/>
      <c r="J19" s="89"/>
    </row>
    <row r="20" spans="1:11" ht="21" customHeight="1" x14ac:dyDescent="0.25">
      <c r="A20" s="76">
        <f t="shared" si="1"/>
        <v>16</v>
      </c>
      <c r="B20" s="78" t="s">
        <v>76</v>
      </c>
      <c r="C20" s="213"/>
      <c r="D20" s="173">
        <f>RIO!S20</f>
        <v>15</v>
      </c>
      <c r="E20" s="173">
        <f>Międzyr.!I20</f>
        <v>87</v>
      </c>
      <c r="F20" s="158">
        <f t="shared" si="2"/>
        <v>102</v>
      </c>
      <c r="H20" s="89"/>
      <c r="I20" s="89"/>
      <c r="J20" s="89"/>
    </row>
    <row r="21" spans="1:11" ht="21" customHeight="1" x14ac:dyDescent="0.25">
      <c r="A21" s="85">
        <f t="shared" si="1"/>
        <v>17</v>
      </c>
      <c r="B21" s="86" t="s">
        <v>75</v>
      </c>
      <c r="C21" s="214"/>
      <c r="D21" s="173">
        <f>RIO!S21</f>
        <v>0</v>
      </c>
      <c r="E21" s="173">
        <f>Międzyr.!I21</f>
        <v>0</v>
      </c>
      <c r="F21" s="158">
        <f t="shared" si="2"/>
        <v>0</v>
      </c>
      <c r="H21" s="89"/>
      <c r="I21" s="89"/>
      <c r="J21" s="89"/>
    </row>
    <row r="22" spans="1:11" s="12" customFormat="1" ht="17.149999999999999" customHeight="1" x14ac:dyDescent="0.25">
      <c r="A22" s="93" t="s">
        <v>28</v>
      </c>
      <c r="B22" s="203"/>
      <c r="C22" s="204"/>
      <c r="D22" s="204"/>
      <c r="E22" s="204"/>
      <c r="F22" s="205"/>
    </row>
    <row r="23" spans="1:11" s="43" customFormat="1" ht="20.399999999999999" customHeight="1" x14ac:dyDescent="0.25">
      <c r="A23" s="87">
        <v>18</v>
      </c>
      <c r="B23" s="88" t="s">
        <v>29</v>
      </c>
      <c r="C23" s="209" t="s">
        <v>106</v>
      </c>
      <c r="D23" s="174">
        <f>RIO!S23</f>
        <v>74</v>
      </c>
      <c r="E23" s="174">
        <f>Międzyr.!I23</f>
        <v>14</v>
      </c>
      <c r="F23" s="151">
        <f t="shared" ref="F23:F29" si="3">SUM(D23:E23)</f>
        <v>88</v>
      </c>
    </row>
    <row r="24" spans="1:11" s="16" customFormat="1" ht="20.399999999999999" customHeight="1" x14ac:dyDescent="0.25">
      <c r="A24" s="82">
        <f t="shared" ref="A24:A29" si="4">A23+1</f>
        <v>19</v>
      </c>
      <c r="B24" s="83" t="s">
        <v>30</v>
      </c>
      <c r="C24" s="210"/>
      <c r="D24" s="173">
        <f>RIO!S24</f>
        <v>15</v>
      </c>
      <c r="E24" s="173">
        <f>Międzyr.!I24</f>
        <v>10</v>
      </c>
      <c r="F24" s="151">
        <f t="shared" si="3"/>
        <v>25</v>
      </c>
    </row>
    <row r="25" spans="1:11" s="16" customFormat="1" ht="20.399999999999999" customHeight="1" x14ac:dyDescent="0.25">
      <c r="A25" s="82">
        <f t="shared" si="4"/>
        <v>20</v>
      </c>
      <c r="B25" s="83" t="s">
        <v>31</v>
      </c>
      <c r="C25" s="210"/>
      <c r="D25" s="173">
        <f>RIO!S25</f>
        <v>0</v>
      </c>
      <c r="E25" s="173">
        <f>Międzyr.!I25</f>
        <v>0</v>
      </c>
      <c r="F25" s="151">
        <f t="shared" si="3"/>
        <v>0</v>
      </c>
      <c r="I25" s="89"/>
      <c r="J25" s="89"/>
      <c r="K25" s="89"/>
    </row>
    <row r="26" spans="1:11" s="16" customFormat="1" ht="20.399999999999999" customHeight="1" x14ac:dyDescent="0.25">
      <c r="A26" s="82">
        <f t="shared" si="4"/>
        <v>21</v>
      </c>
      <c r="B26" s="83" t="s">
        <v>109</v>
      </c>
      <c r="C26" s="210"/>
      <c r="D26" s="173">
        <f>RIO!S26</f>
        <v>1</v>
      </c>
      <c r="E26" s="173">
        <f>Międzyr.!I26</f>
        <v>1</v>
      </c>
      <c r="F26" s="151">
        <f t="shared" si="3"/>
        <v>2</v>
      </c>
      <c r="I26" s="90"/>
    </row>
    <row r="27" spans="1:11" s="16" customFormat="1" ht="33" customHeight="1" x14ac:dyDescent="0.25">
      <c r="A27" s="82">
        <f t="shared" si="4"/>
        <v>22</v>
      </c>
      <c r="B27" s="83" t="s">
        <v>155</v>
      </c>
      <c r="C27" s="210"/>
      <c r="D27" s="173">
        <f>RIO!S27</f>
        <v>3</v>
      </c>
      <c r="E27" s="173">
        <f>Międzyr.!I27</f>
        <v>0</v>
      </c>
      <c r="F27" s="151">
        <f t="shared" si="3"/>
        <v>3</v>
      </c>
      <c r="I27" s="90"/>
    </row>
    <row r="28" spans="1:11" s="16" customFormat="1" ht="33" customHeight="1" x14ac:dyDescent="0.25">
      <c r="A28" s="82">
        <f t="shared" si="4"/>
        <v>23</v>
      </c>
      <c r="B28" s="83" t="s">
        <v>154</v>
      </c>
      <c r="C28" s="210"/>
      <c r="D28" s="173">
        <f>RIO!S28</f>
        <v>50</v>
      </c>
      <c r="E28" s="173">
        <f>Międzyr.!I28</f>
        <v>3</v>
      </c>
      <c r="F28" s="151">
        <f t="shared" si="3"/>
        <v>53</v>
      </c>
    </row>
    <row r="29" spans="1:11" s="16" customFormat="1" ht="21" customHeight="1" x14ac:dyDescent="0.25">
      <c r="A29" s="91">
        <f t="shared" si="4"/>
        <v>24</v>
      </c>
      <c r="B29" s="92" t="s">
        <v>32</v>
      </c>
      <c r="C29" s="211"/>
      <c r="D29" s="173">
        <f>RIO!S29</f>
        <v>5</v>
      </c>
      <c r="E29" s="173">
        <f>Międzyr.!I29</f>
        <v>0</v>
      </c>
      <c r="F29" s="151">
        <f t="shared" si="3"/>
        <v>5</v>
      </c>
    </row>
    <row r="30" spans="1:11" s="48" customFormat="1" ht="17.149999999999999" customHeight="1" x14ac:dyDescent="0.25">
      <c r="A30" s="93" t="s">
        <v>33</v>
      </c>
      <c r="B30" s="215"/>
      <c r="C30" s="216"/>
      <c r="D30" s="216"/>
      <c r="E30" s="216"/>
      <c r="F30" s="217"/>
    </row>
    <row r="31" spans="1:11" ht="32.4" customHeight="1" x14ac:dyDescent="0.25">
      <c r="A31" s="94"/>
      <c r="B31" s="95" t="s">
        <v>74</v>
      </c>
      <c r="C31" s="209" t="s">
        <v>102</v>
      </c>
      <c r="D31" s="174">
        <f>RIO!S31</f>
        <v>1047</v>
      </c>
      <c r="E31" s="174">
        <f>Międzyr.!I31</f>
        <v>256</v>
      </c>
      <c r="F31" s="151">
        <f t="shared" ref="F31:F63" si="5">SUM(D31:E31)</f>
        <v>1303</v>
      </c>
    </row>
    <row r="32" spans="1:11" ht="21" customHeight="1" x14ac:dyDescent="0.25">
      <c r="A32" s="76">
        <v>25</v>
      </c>
      <c r="B32" s="78" t="s">
        <v>43</v>
      </c>
      <c r="C32" s="210"/>
      <c r="D32" s="173">
        <f>RIO!S32</f>
        <v>25</v>
      </c>
      <c r="E32" s="173">
        <f>Międzyr.!I32</f>
        <v>1</v>
      </c>
      <c r="F32" s="151">
        <f t="shared" si="5"/>
        <v>26</v>
      </c>
      <c r="H32" s="109"/>
      <c r="I32" s="109"/>
      <c r="J32" s="109"/>
    </row>
    <row r="33" spans="1:10" ht="21" customHeight="1" x14ac:dyDescent="0.25">
      <c r="A33" s="76">
        <f t="shared" ref="A33:A63" si="6">A32+1</f>
        <v>26</v>
      </c>
      <c r="B33" s="78" t="s">
        <v>44</v>
      </c>
      <c r="C33" s="210"/>
      <c r="D33" s="173">
        <f>RIO!S33</f>
        <v>9</v>
      </c>
      <c r="E33" s="173">
        <f>Międzyr.!I33</f>
        <v>0</v>
      </c>
      <c r="F33" s="151">
        <f t="shared" si="5"/>
        <v>9</v>
      </c>
      <c r="H33" s="109"/>
      <c r="I33" s="109"/>
      <c r="J33" s="109"/>
    </row>
    <row r="34" spans="1:10" ht="21" customHeight="1" x14ac:dyDescent="0.25">
      <c r="A34" s="76">
        <f t="shared" si="6"/>
        <v>27</v>
      </c>
      <c r="B34" s="78" t="s">
        <v>45</v>
      </c>
      <c r="C34" s="210"/>
      <c r="D34" s="173">
        <f>RIO!S34</f>
        <v>6</v>
      </c>
      <c r="E34" s="173">
        <f>Międzyr.!I34</f>
        <v>1</v>
      </c>
      <c r="F34" s="151">
        <f t="shared" si="5"/>
        <v>7</v>
      </c>
      <c r="H34" s="109"/>
      <c r="I34" s="109"/>
      <c r="J34" s="109"/>
    </row>
    <row r="35" spans="1:10" ht="21" customHeight="1" x14ac:dyDescent="0.25">
      <c r="A35" s="76">
        <f t="shared" si="6"/>
        <v>28</v>
      </c>
      <c r="B35" s="78" t="s">
        <v>46</v>
      </c>
      <c r="C35" s="210"/>
      <c r="D35" s="173">
        <f>RIO!S35</f>
        <v>3</v>
      </c>
      <c r="E35" s="173">
        <f>Międzyr.!I35</f>
        <v>0</v>
      </c>
      <c r="F35" s="151">
        <f t="shared" si="5"/>
        <v>3</v>
      </c>
      <c r="H35" s="109"/>
      <c r="I35" s="109"/>
      <c r="J35" s="109"/>
    </row>
    <row r="36" spans="1:10" ht="21" customHeight="1" x14ac:dyDescent="0.25">
      <c r="A36" s="76">
        <f t="shared" si="6"/>
        <v>29</v>
      </c>
      <c r="B36" s="78" t="s">
        <v>47</v>
      </c>
      <c r="C36" s="210"/>
      <c r="D36" s="173">
        <f>RIO!S36</f>
        <v>34</v>
      </c>
      <c r="E36" s="173">
        <f>Międzyr.!I36</f>
        <v>0</v>
      </c>
      <c r="F36" s="151">
        <f t="shared" si="5"/>
        <v>34</v>
      </c>
      <c r="H36" s="109"/>
      <c r="I36" s="109"/>
      <c r="J36" s="109"/>
    </row>
    <row r="37" spans="1:10" ht="21" customHeight="1" x14ac:dyDescent="0.25">
      <c r="A37" s="76">
        <f t="shared" si="6"/>
        <v>30</v>
      </c>
      <c r="B37" s="78" t="s">
        <v>48</v>
      </c>
      <c r="C37" s="210"/>
      <c r="D37" s="173">
        <f>RIO!S37</f>
        <v>74</v>
      </c>
      <c r="E37" s="173">
        <f>Międzyr.!I37</f>
        <v>63</v>
      </c>
      <c r="F37" s="151">
        <f t="shared" si="5"/>
        <v>137</v>
      </c>
      <c r="H37" s="109"/>
      <c r="I37" s="109"/>
      <c r="J37" s="109"/>
    </row>
    <row r="38" spans="1:10" ht="21" customHeight="1" x14ac:dyDescent="0.25">
      <c r="A38" s="76">
        <f t="shared" si="6"/>
        <v>31</v>
      </c>
      <c r="B38" s="78" t="s">
        <v>49</v>
      </c>
      <c r="C38" s="210"/>
      <c r="D38" s="173">
        <f>RIO!S38</f>
        <v>3</v>
      </c>
      <c r="E38" s="173">
        <f>Międzyr.!I38</f>
        <v>0</v>
      </c>
      <c r="F38" s="151">
        <f t="shared" si="5"/>
        <v>3</v>
      </c>
      <c r="H38" s="109"/>
      <c r="I38" s="109"/>
      <c r="J38" s="109"/>
    </row>
    <row r="39" spans="1:10" ht="21" customHeight="1" x14ac:dyDescent="0.25">
      <c r="A39" s="76">
        <f t="shared" si="6"/>
        <v>32</v>
      </c>
      <c r="B39" s="78" t="s">
        <v>50</v>
      </c>
      <c r="C39" s="210"/>
      <c r="D39" s="173">
        <f>RIO!S39</f>
        <v>132</v>
      </c>
      <c r="E39" s="173">
        <f>Międzyr.!I39</f>
        <v>22</v>
      </c>
      <c r="F39" s="151">
        <f t="shared" si="5"/>
        <v>154</v>
      </c>
      <c r="H39" s="109"/>
      <c r="I39" s="109"/>
      <c r="J39" s="109"/>
    </row>
    <row r="40" spans="1:10" ht="21" customHeight="1" x14ac:dyDescent="0.25">
      <c r="A40" s="76">
        <f t="shared" si="6"/>
        <v>33</v>
      </c>
      <c r="B40" s="78" t="s">
        <v>51</v>
      </c>
      <c r="C40" s="210"/>
      <c r="D40" s="173">
        <f>RIO!S40</f>
        <v>0</v>
      </c>
      <c r="E40" s="173">
        <f>Międzyr.!I40</f>
        <v>0</v>
      </c>
      <c r="F40" s="151">
        <f t="shared" si="5"/>
        <v>0</v>
      </c>
      <c r="H40" s="109"/>
      <c r="I40" s="109"/>
      <c r="J40" s="109"/>
    </row>
    <row r="41" spans="1:10" ht="21" customHeight="1" x14ac:dyDescent="0.25">
      <c r="A41" s="76">
        <f t="shared" si="6"/>
        <v>34</v>
      </c>
      <c r="B41" s="78" t="s">
        <v>112</v>
      </c>
      <c r="C41" s="210"/>
      <c r="D41" s="173">
        <f>RIO!S41</f>
        <v>1</v>
      </c>
      <c r="E41" s="173">
        <f>Międzyr.!I41</f>
        <v>0</v>
      </c>
      <c r="F41" s="151">
        <f t="shared" si="5"/>
        <v>1</v>
      </c>
      <c r="H41" s="109"/>
      <c r="I41" s="109"/>
      <c r="J41" s="109"/>
    </row>
    <row r="42" spans="1:10" ht="21" customHeight="1" x14ac:dyDescent="0.25">
      <c r="A42" s="76">
        <f t="shared" si="6"/>
        <v>35</v>
      </c>
      <c r="B42" s="78" t="s">
        <v>52</v>
      </c>
      <c r="C42" s="210"/>
      <c r="D42" s="173">
        <f>RIO!S42</f>
        <v>0</v>
      </c>
      <c r="E42" s="173">
        <f>Międzyr.!I42</f>
        <v>7</v>
      </c>
      <c r="F42" s="151">
        <f t="shared" si="5"/>
        <v>7</v>
      </c>
      <c r="H42" s="109"/>
      <c r="I42" s="109"/>
      <c r="J42" s="109"/>
    </row>
    <row r="43" spans="1:10" ht="21" customHeight="1" x14ac:dyDescent="0.25">
      <c r="A43" s="76">
        <f t="shared" si="6"/>
        <v>36</v>
      </c>
      <c r="B43" s="78" t="s">
        <v>53</v>
      </c>
      <c r="C43" s="210"/>
      <c r="D43" s="173">
        <f>RIO!S43</f>
        <v>33</v>
      </c>
      <c r="E43" s="173">
        <f>Międzyr.!I43</f>
        <v>90</v>
      </c>
      <c r="F43" s="151">
        <f t="shared" si="5"/>
        <v>123</v>
      </c>
      <c r="H43" s="109"/>
      <c r="I43" s="109"/>
      <c r="J43" s="109"/>
    </row>
    <row r="44" spans="1:10" ht="21" customHeight="1" x14ac:dyDescent="0.25">
      <c r="A44" s="76">
        <f t="shared" si="6"/>
        <v>37</v>
      </c>
      <c r="B44" s="78" t="s">
        <v>54</v>
      </c>
      <c r="C44" s="210"/>
      <c r="D44" s="173">
        <f>RIO!S44</f>
        <v>58</v>
      </c>
      <c r="E44" s="173">
        <f>Międzyr.!I44</f>
        <v>0</v>
      </c>
      <c r="F44" s="151">
        <f t="shared" si="5"/>
        <v>58</v>
      </c>
      <c r="H44" s="109"/>
      <c r="I44" s="109"/>
      <c r="J44" s="109"/>
    </row>
    <row r="45" spans="1:10" ht="21" customHeight="1" x14ac:dyDescent="0.25">
      <c r="A45" s="76">
        <f t="shared" si="6"/>
        <v>38</v>
      </c>
      <c r="B45" s="78" t="s">
        <v>55</v>
      </c>
      <c r="C45" s="210"/>
      <c r="D45" s="173">
        <f>RIO!S45</f>
        <v>85</v>
      </c>
      <c r="E45" s="173">
        <f>Międzyr.!I45</f>
        <v>2</v>
      </c>
      <c r="F45" s="151">
        <f t="shared" si="5"/>
        <v>87</v>
      </c>
      <c r="H45" s="109"/>
      <c r="I45" s="109"/>
      <c r="J45" s="109"/>
    </row>
    <row r="46" spans="1:10" ht="21" customHeight="1" x14ac:dyDescent="0.25">
      <c r="A46" s="76">
        <f t="shared" si="6"/>
        <v>39</v>
      </c>
      <c r="B46" s="78" t="s">
        <v>56</v>
      </c>
      <c r="C46" s="210"/>
      <c r="D46" s="173">
        <f>RIO!S46</f>
        <v>6</v>
      </c>
      <c r="E46" s="173">
        <f>Międzyr.!I46</f>
        <v>0</v>
      </c>
      <c r="F46" s="151">
        <f t="shared" si="5"/>
        <v>6</v>
      </c>
      <c r="H46" s="109"/>
      <c r="I46" s="109"/>
      <c r="J46" s="109"/>
    </row>
    <row r="47" spans="1:10" ht="21" customHeight="1" x14ac:dyDescent="0.25">
      <c r="A47" s="76">
        <f t="shared" si="6"/>
        <v>40</v>
      </c>
      <c r="B47" s="78" t="s">
        <v>57</v>
      </c>
      <c r="C47" s="210"/>
      <c r="D47" s="173">
        <f>RIO!S47</f>
        <v>58</v>
      </c>
      <c r="E47" s="173">
        <f>Międzyr.!I47</f>
        <v>20</v>
      </c>
      <c r="F47" s="151">
        <f t="shared" si="5"/>
        <v>78</v>
      </c>
      <c r="H47" s="109"/>
      <c r="I47" s="109"/>
      <c r="J47" s="109"/>
    </row>
    <row r="48" spans="1:10" ht="21" customHeight="1" x14ac:dyDescent="0.25">
      <c r="A48" s="76">
        <f t="shared" si="6"/>
        <v>41</v>
      </c>
      <c r="B48" s="78" t="s">
        <v>63</v>
      </c>
      <c r="C48" s="210"/>
      <c r="D48" s="173">
        <f>RIO!S48</f>
        <v>44</v>
      </c>
      <c r="E48" s="173">
        <f>Międzyr.!I48</f>
        <v>18</v>
      </c>
      <c r="F48" s="151">
        <f t="shared" si="5"/>
        <v>62</v>
      </c>
      <c r="H48" s="109"/>
      <c r="I48" s="109"/>
      <c r="J48" s="109"/>
    </row>
    <row r="49" spans="1:10" ht="21" customHeight="1" x14ac:dyDescent="0.25">
      <c r="A49" s="76">
        <f t="shared" si="6"/>
        <v>42</v>
      </c>
      <c r="B49" s="78" t="s">
        <v>113</v>
      </c>
      <c r="C49" s="210"/>
      <c r="D49" s="173">
        <f>RIO!S49</f>
        <v>0</v>
      </c>
      <c r="E49" s="173">
        <f>Międzyr.!I49</f>
        <v>0</v>
      </c>
      <c r="F49" s="151">
        <f t="shared" si="5"/>
        <v>0</v>
      </c>
      <c r="H49" s="109"/>
      <c r="I49" s="109"/>
      <c r="J49" s="109"/>
    </row>
    <row r="50" spans="1:10" ht="21" customHeight="1" x14ac:dyDescent="0.25">
      <c r="A50" s="76">
        <f t="shared" si="6"/>
        <v>43</v>
      </c>
      <c r="B50" s="78" t="s">
        <v>64</v>
      </c>
      <c r="C50" s="210"/>
      <c r="D50" s="173">
        <f>RIO!S50</f>
        <v>31</v>
      </c>
      <c r="E50" s="173">
        <f>Międzyr.!I50</f>
        <v>2</v>
      </c>
      <c r="F50" s="151">
        <f t="shared" si="5"/>
        <v>33</v>
      </c>
      <c r="H50" s="109"/>
      <c r="I50" s="109"/>
      <c r="J50" s="109"/>
    </row>
    <row r="51" spans="1:10" ht="21" customHeight="1" x14ac:dyDescent="0.25">
      <c r="A51" s="76">
        <f t="shared" si="6"/>
        <v>44</v>
      </c>
      <c r="B51" s="78" t="s">
        <v>114</v>
      </c>
      <c r="C51" s="210"/>
      <c r="D51" s="173">
        <f>RIO!S51</f>
        <v>0</v>
      </c>
      <c r="E51" s="173">
        <f>Międzyr.!I51</f>
        <v>0</v>
      </c>
      <c r="F51" s="151">
        <f t="shared" si="5"/>
        <v>0</v>
      </c>
      <c r="H51" s="109"/>
      <c r="I51" s="109"/>
      <c r="J51" s="109"/>
    </row>
    <row r="52" spans="1:10" ht="21" customHeight="1" x14ac:dyDescent="0.25">
      <c r="A52" s="76">
        <f t="shared" si="6"/>
        <v>45</v>
      </c>
      <c r="B52" s="78" t="s">
        <v>58</v>
      </c>
      <c r="C52" s="210"/>
      <c r="D52" s="173">
        <f>RIO!S52</f>
        <v>3</v>
      </c>
      <c r="E52" s="173">
        <f>Międzyr.!I52</f>
        <v>2</v>
      </c>
      <c r="F52" s="151">
        <f t="shared" si="5"/>
        <v>5</v>
      </c>
      <c r="H52" s="109"/>
      <c r="I52" s="109"/>
      <c r="J52" s="109"/>
    </row>
    <row r="53" spans="1:10" ht="21" customHeight="1" x14ac:dyDescent="0.25">
      <c r="A53" s="76">
        <f t="shared" si="6"/>
        <v>46</v>
      </c>
      <c r="B53" s="78" t="s">
        <v>59</v>
      </c>
      <c r="C53" s="210"/>
      <c r="D53" s="173">
        <f>RIO!S53</f>
        <v>4</v>
      </c>
      <c r="E53" s="173">
        <f>Międzyr.!I53</f>
        <v>2</v>
      </c>
      <c r="F53" s="151">
        <f t="shared" si="5"/>
        <v>6</v>
      </c>
      <c r="H53" s="109"/>
      <c r="I53" s="109"/>
      <c r="J53" s="109"/>
    </row>
    <row r="54" spans="1:10" ht="21" customHeight="1" x14ac:dyDescent="0.25">
      <c r="A54" s="76">
        <f t="shared" si="6"/>
        <v>47</v>
      </c>
      <c r="B54" s="78" t="s">
        <v>60</v>
      </c>
      <c r="C54" s="210"/>
      <c r="D54" s="173">
        <f>RIO!S54</f>
        <v>9</v>
      </c>
      <c r="E54" s="173">
        <f>Międzyr.!I54</f>
        <v>2</v>
      </c>
      <c r="F54" s="151">
        <f t="shared" si="5"/>
        <v>11</v>
      </c>
      <c r="H54" s="109"/>
      <c r="I54" s="109"/>
      <c r="J54" s="109"/>
    </row>
    <row r="55" spans="1:10" ht="21" customHeight="1" x14ac:dyDescent="0.25">
      <c r="A55" s="76">
        <f t="shared" si="6"/>
        <v>48</v>
      </c>
      <c r="B55" s="78" t="s">
        <v>61</v>
      </c>
      <c r="C55" s="210"/>
      <c r="D55" s="173">
        <f>RIO!S55</f>
        <v>0</v>
      </c>
      <c r="E55" s="173">
        <f>Międzyr.!I55</f>
        <v>0</v>
      </c>
      <c r="F55" s="151">
        <f t="shared" si="5"/>
        <v>0</v>
      </c>
      <c r="H55" s="109"/>
      <c r="I55" s="109"/>
      <c r="J55" s="109"/>
    </row>
    <row r="56" spans="1:10" ht="21" customHeight="1" x14ac:dyDescent="0.25">
      <c r="A56" s="76">
        <f t="shared" si="6"/>
        <v>49</v>
      </c>
      <c r="B56" s="78" t="s">
        <v>62</v>
      </c>
      <c r="C56" s="210"/>
      <c r="D56" s="173">
        <f>RIO!S56</f>
        <v>37</v>
      </c>
      <c r="E56" s="173">
        <f>Międzyr.!I56</f>
        <v>1</v>
      </c>
      <c r="F56" s="151">
        <f t="shared" si="5"/>
        <v>38</v>
      </c>
      <c r="H56" s="109"/>
      <c r="I56" s="109"/>
      <c r="J56" s="109"/>
    </row>
    <row r="57" spans="1:10" ht="21" customHeight="1" x14ac:dyDescent="0.25">
      <c r="A57" s="76">
        <f t="shared" si="6"/>
        <v>50</v>
      </c>
      <c r="B57" s="78" t="s">
        <v>115</v>
      </c>
      <c r="C57" s="210"/>
      <c r="D57" s="173">
        <f>RIO!S57</f>
        <v>0</v>
      </c>
      <c r="E57" s="173">
        <f>Międzyr.!I57</f>
        <v>0</v>
      </c>
      <c r="F57" s="151">
        <f t="shared" si="5"/>
        <v>0</v>
      </c>
      <c r="H57" s="109"/>
      <c r="I57" s="109"/>
      <c r="J57" s="109"/>
    </row>
    <row r="58" spans="1:10" ht="21" customHeight="1" x14ac:dyDescent="0.25">
      <c r="A58" s="76">
        <f t="shared" si="6"/>
        <v>51</v>
      </c>
      <c r="B58" s="78" t="s">
        <v>65</v>
      </c>
      <c r="C58" s="210"/>
      <c r="D58" s="173">
        <f>RIO!S58</f>
        <v>0</v>
      </c>
      <c r="E58" s="173">
        <f>Międzyr.!I58</f>
        <v>0</v>
      </c>
      <c r="F58" s="151">
        <f t="shared" si="5"/>
        <v>0</v>
      </c>
      <c r="H58" s="109"/>
      <c r="I58" s="109"/>
      <c r="J58" s="109"/>
    </row>
    <row r="59" spans="1:10" ht="21" customHeight="1" x14ac:dyDescent="0.25">
      <c r="A59" s="76">
        <f t="shared" si="6"/>
        <v>52</v>
      </c>
      <c r="B59" s="78" t="s">
        <v>66</v>
      </c>
      <c r="C59" s="210"/>
      <c r="D59" s="173">
        <f>RIO!S59</f>
        <v>103</v>
      </c>
      <c r="E59" s="173">
        <f>Międzyr.!I59</f>
        <v>4</v>
      </c>
      <c r="F59" s="151">
        <f t="shared" si="5"/>
        <v>107</v>
      </c>
      <c r="H59" s="109"/>
      <c r="I59" s="109"/>
      <c r="J59" s="109"/>
    </row>
    <row r="60" spans="1:10" ht="21" customHeight="1" x14ac:dyDescent="0.25">
      <c r="A60" s="76">
        <f t="shared" si="6"/>
        <v>53</v>
      </c>
      <c r="B60" s="78" t="s">
        <v>67</v>
      </c>
      <c r="C60" s="210"/>
      <c r="D60" s="173">
        <f>RIO!S60</f>
        <v>175</v>
      </c>
      <c r="E60" s="173">
        <f>Międzyr.!I60</f>
        <v>9</v>
      </c>
      <c r="F60" s="151">
        <f t="shared" si="5"/>
        <v>184</v>
      </c>
      <c r="H60" s="109"/>
      <c r="I60" s="109"/>
      <c r="J60" s="109"/>
    </row>
    <row r="61" spans="1:10" ht="21" customHeight="1" x14ac:dyDescent="0.25">
      <c r="A61" s="76">
        <f t="shared" si="6"/>
        <v>54</v>
      </c>
      <c r="B61" s="78" t="s">
        <v>68</v>
      </c>
      <c r="C61" s="210"/>
      <c r="D61" s="173">
        <f>RIO!S61</f>
        <v>37</v>
      </c>
      <c r="E61" s="173">
        <f>Międzyr.!I61</f>
        <v>1</v>
      </c>
      <c r="F61" s="151">
        <f t="shared" si="5"/>
        <v>38</v>
      </c>
      <c r="H61" s="109"/>
      <c r="I61" s="109"/>
      <c r="J61" s="109"/>
    </row>
    <row r="62" spans="1:10" ht="21" customHeight="1" x14ac:dyDescent="0.25">
      <c r="A62" s="76">
        <f t="shared" si="6"/>
        <v>55</v>
      </c>
      <c r="B62" s="78" t="s">
        <v>69</v>
      </c>
      <c r="C62" s="210"/>
      <c r="D62" s="173">
        <f>RIO!S62</f>
        <v>64</v>
      </c>
      <c r="E62" s="173">
        <f>Międzyr.!I62</f>
        <v>7</v>
      </c>
      <c r="F62" s="151">
        <f t="shared" si="5"/>
        <v>71</v>
      </c>
      <c r="H62" s="109"/>
      <c r="I62" s="109"/>
      <c r="J62" s="109"/>
    </row>
    <row r="63" spans="1:10" ht="21" customHeight="1" x14ac:dyDescent="0.25">
      <c r="A63" s="76">
        <f t="shared" si="6"/>
        <v>56</v>
      </c>
      <c r="B63" s="86" t="s">
        <v>70</v>
      </c>
      <c r="C63" s="211"/>
      <c r="D63" s="173">
        <f>RIO!S63</f>
        <v>13</v>
      </c>
      <c r="E63" s="173">
        <f>Międzyr.!I63</f>
        <v>2</v>
      </c>
      <c r="F63" s="151">
        <f t="shared" si="5"/>
        <v>15</v>
      </c>
      <c r="H63" s="109"/>
      <c r="I63" s="109"/>
      <c r="J63" s="109"/>
    </row>
    <row r="64" spans="1:10" s="12" customFormat="1" ht="17.149999999999999" customHeight="1" x14ac:dyDescent="0.25">
      <c r="A64" s="93" t="s">
        <v>34</v>
      </c>
      <c r="B64" s="110"/>
      <c r="C64" s="111"/>
      <c r="D64" s="175"/>
      <c r="E64" s="175"/>
      <c r="F64" s="176"/>
    </row>
    <row r="65" spans="1:9" ht="21" customHeight="1" x14ac:dyDescent="0.25">
      <c r="A65" s="73">
        <f>A63+1</f>
        <v>57</v>
      </c>
      <c r="B65" s="95" t="s">
        <v>35</v>
      </c>
      <c r="C65" s="84" t="s">
        <v>107</v>
      </c>
      <c r="D65" s="165">
        <f>RIO!S65</f>
        <v>57267.93</v>
      </c>
      <c r="E65" s="165">
        <f>Międzyr.!I65</f>
        <v>516139.89</v>
      </c>
      <c r="F65" s="177">
        <f>D65+E65</f>
        <v>573407.82000000007</v>
      </c>
      <c r="G65" s="59"/>
      <c r="H65" s="59"/>
      <c r="I65" s="59"/>
    </row>
    <row r="66" spans="1:9" ht="21" customHeight="1" x14ac:dyDescent="0.25">
      <c r="A66" s="73">
        <f>A65+1</f>
        <v>58</v>
      </c>
      <c r="B66" s="78" t="s">
        <v>71</v>
      </c>
      <c r="C66" s="84" t="s">
        <v>108</v>
      </c>
      <c r="D66" s="165">
        <f>RIO!S66</f>
        <v>3817.8620000000001</v>
      </c>
      <c r="E66" s="165">
        <f>Międzyr.!I66</f>
        <v>5932.6424137931035</v>
      </c>
      <c r="F66" s="177">
        <f>F65/F20</f>
        <v>5621.6452941176476</v>
      </c>
      <c r="G66" s="59"/>
      <c r="H66" s="59"/>
    </row>
    <row r="67" spans="1:9" ht="21" customHeight="1" x14ac:dyDescent="0.25">
      <c r="A67" s="73">
        <f>A66+1</f>
        <v>59</v>
      </c>
      <c r="B67" s="78" t="s">
        <v>72</v>
      </c>
      <c r="C67" s="212" t="s">
        <v>107</v>
      </c>
      <c r="D67" s="165">
        <f>RIO!S67</f>
        <v>14863.27</v>
      </c>
      <c r="E67" s="165">
        <f>Międzyr.!I67</f>
        <v>81048</v>
      </c>
      <c r="F67" s="177">
        <f t="shared" ref="F67:F69" si="7">D67+E67</f>
        <v>95911.27</v>
      </c>
      <c r="H67" s="59"/>
    </row>
    <row r="68" spans="1:9" ht="21" customHeight="1" x14ac:dyDescent="0.25">
      <c r="A68" s="73">
        <f>A67+1</f>
        <v>60</v>
      </c>
      <c r="B68" s="78" t="s">
        <v>36</v>
      </c>
      <c r="C68" s="213"/>
      <c r="D68" s="165">
        <f>RIO!S68</f>
        <v>276479.01</v>
      </c>
      <c r="E68" s="165">
        <f>Międzyr.!I68</f>
        <v>93541.92</v>
      </c>
      <c r="F68" s="177">
        <f t="shared" si="7"/>
        <v>370020.93</v>
      </c>
      <c r="H68" s="59"/>
    </row>
    <row r="69" spans="1:9" ht="21" customHeight="1" x14ac:dyDescent="0.25">
      <c r="A69" s="73">
        <f>A68+1</f>
        <v>61</v>
      </c>
      <c r="B69" s="78" t="s">
        <v>73</v>
      </c>
      <c r="C69" s="214"/>
      <c r="D69" s="165">
        <f>RIO!S69</f>
        <v>254508.86000000004</v>
      </c>
      <c r="E69" s="165">
        <f>Międzyr.!I69</f>
        <v>44585.770000000004</v>
      </c>
      <c r="F69" s="177">
        <f t="shared" si="7"/>
        <v>299094.63000000006</v>
      </c>
      <c r="G69" s="109"/>
      <c r="H69" s="59"/>
    </row>
    <row r="70" spans="1:9" ht="21" customHeight="1" x14ac:dyDescent="0.25">
      <c r="D70" s="178"/>
      <c r="E70" s="178"/>
      <c r="F70" s="178"/>
    </row>
    <row r="71" spans="1:9" ht="21" customHeight="1" x14ac:dyDescent="0.25">
      <c r="D71" s="178"/>
      <c r="E71" s="178"/>
      <c r="F71" s="178"/>
    </row>
    <row r="72" spans="1:9" ht="20" customHeight="1" x14ac:dyDescent="0.25"/>
  </sheetData>
  <mergeCells count="13">
    <mergeCell ref="C31:C63"/>
    <mergeCell ref="C67:C69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6" priority="10" stopIfTrue="1" operator="equal">
      <formula>0</formula>
    </cfRule>
  </conditionalFormatting>
  <conditionalFormatting sqref="D11:D21 D4:E9 D23:E29 D31:E63 D65:E69">
    <cfRule type="cellIs" dxfId="5" priority="11" stopIfTrue="1" operator="equal">
      <formula>0</formula>
    </cfRule>
  </conditionalFormatting>
  <conditionalFormatting sqref="H32:H63 I47:J47">
    <cfRule type="aboveAverage" dxfId="4" priority="22"/>
  </conditionalFormatting>
  <conditionalFormatting sqref="I32:J46 I48:J63">
    <cfRule type="aboveAverage" dxfId="3" priority="25"/>
  </conditionalFormatting>
  <conditionalFormatting sqref="F11:F21">
    <cfRule type="cellIs" dxfId="2" priority="3" stopIfTrue="1" operator="equal">
      <formula>0</formula>
    </cfRule>
  </conditionalFormatting>
  <conditionalFormatting sqref="E11:E21">
    <cfRule type="cellIs" dxfId="1" priority="2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2" orientation="portrait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U70"/>
  <sheetViews>
    <sheetView zoomScaleNormal="100" workbookViewId="0">
      <pane xSplit="3" ySplit="3" topLeftCell="D4" activePane="bottomRight" state="frozen"/>
      <selection activeCell="U13" sqref="U13"/>
      <selection pane="topRight" activeCell="U13" sqref="U13"/>
      <selection pane="bottomLeft" activeCell="U13" sqref="U13"/>
      <selection pane="bottomRight" activeCell="I42" sqref="I42"/>
    </sheetView>
  </sheetViews>
  <sheetFormatPr defaultColWidth="9.08984375" defaultRowHeight="15.5" x14ac:dyDescent="0.25"/>
  <cols>
    <col min="1" max="1" width="4.54296875" style="139" customWidth="1"/>
    <col min="2" max="2" width="59.54296875" style="140" customWidth="1"/>
    <col min="3" max="3" width="13.453125" style="141" customWidth="1"/>
    <col min="4" max="5" width="13.08984375" style="112" hidden="1" customWidth="1"/>
    <col min="6" max="9" width="14.90625" style="191" bestFit="1" customWidth="1"/>
    <col min="10" max="16384" width="9.08984375" style="112"/>
  </cols>
  <sheetData>
    <row r="1" spans="1:21" ht="42.65" customHeight="1" x14ac:dyDescent="0.25">
      <c r="A1" s="218" t="s">
        <v>153</v>
      </c>
      <c r="B1" s="218"/>
      <c r="C1" s="218"/>
      <c r="D1" s="218"/>
      <c r="E1" s="218"/>
      <c r="F1" s="218"/>
      <c r="G1" s="218"/>
      <c r="H1" s="218"/>
      <c r="I1" s="218"/>
    </row>
    <row r="2" spans="1:21" s="115" customFormat="1" ht="39" customHeight="1" x14ac:dyDescent="0.25">
      <c r="A2" s="113" t="s">
        <v>0</v>
      </c>
      <c r="B2" s="220" t="s">
        <v>101</v>
      </c>
      <c r="C2" s="221"/>
      <c r="D2" s="114">
        <v>2013</v>
      </c>
      <c r="E2" s="114">
        <v>2015</v>
      </c>
      <c r="F2" s="181">
        <v>2018</v>
      </c>
      <c r="G2" s="181">
        <v>2019</v>
      </c>
      <c r="H2" s="181">
        <v>2020</v>
      </c>
      <c r="I2" s="182">
        <v>2021</v>
      </c>
    </row>
    <row r="3" spans="1:21" s="115" customFormat="1" x14ac:dyDescent="0.25">
      <c r="A3" s="116" t="s">
        <v>18</v>
      </c>
      <c r="B3" s="117"/>
      <c r="C3" s="118"/>
      <c r="D3" s="119"/>
      <c r="E3" s="119"/>
      <c r="F3" s="111"/>
      <c r="G3" s="111"/>
      <c r="H3" s="111"/>
      <c r="I3" s="136"/>
    </row>
    <row r="4" spans="1:21" ht="33.65" customHeight="1" x14ac:dyDescent="0.25">
      <c r="A4" s="120" t="s">
        <v>19</v>
      </c>
      <c r="B4" s="121" t="s">
        <v>142</v>
      </c>
      <c r="C4" s="212" t="s">
        <v>103</v>
      </c>
      <c r="D4" s="122">
        <v>286</v>
      </c>
      <c r="E4" s="122">
        <v>265</v>
      </c>
      <c r="F4" s="183">
        <v>365</v>
      </c>
      <c r="G4" s="183">
        <v>353</v>
      </c>
      <c r="H4" s="183">
        <v>566</v>
      </c>
      <c r="I4" s="184">
        <f>ZBIORCZO!F4</f>
        <v>1200</v>
      </c>
    </row>
    <row r="5" spans="1:21" x14ac:dyDescent="0.25">
      <c r="A5" s="120">
        <f>A4+1</f>
        <v>2</v>
      </c>
      <c r="B5" s="121" t="s">
        <v>143</v>
      </c>
      <c r="C5" s="213"/>
      <c r="D5" s="122">
        <v>1186</v>
      </c>
      <c r="E5" s="122">
        <v>1202</v>
      </c>
      <c r="F5" s="183">
        <v>1021</v>
      </c>
      <c r="G5" s="183">
        <v>1231</v>
      </c>
      <c r="H5" s="183">
        <v>1461</v>
      </c>
      <c r="I5" s="184">
        <f>ZBIORCZO!F5</f>
        <v>984</v>
      </c>
    </row>
    <row r="6" spans="1:21" x14ac:dyDescent="0.25">
      <c r="A6" s="120">
        <f>A5+1</f>
        <v>3</v>
      </c>
      <c r="B6" s="123" t="s">
        <v>144</v>
      </c>
      <c r="C6" s="213"/>
      <c r="D6" s="122">
        <v>1</v>
      </c>
      <c r="E6" s="122">
        <v>4</v>
      </c>
      <c r="F6" s="183">
        <v>2</v>
      </c>
      <c r="G6" s="183">
        <v>2</v>
      </c>
      <c r="H6" s="183">
        <v>195</v>
      </c>
      <c r="I6" s="184">
        <f>ZBIORCZO!F6</f>
        <v>43</v>
      </c>
    </row>
    <row r="7" spans="1:21" x14ac:dyDescent="0.25">
      <c r="A7" s="120">
        <f>A6+1</f>
        <v>4</v>
      </c>
      <c r="B7" s="123" t="s">
        <v>145</v>
      </c>
      <c r="C7" s="213"/>
      <c r="D7" s="122">
        <v>1</v>
      </c>
      <c r="E7" s="122">
        <v>4</v>
      </c>
      <c r="F7" s="183">
        <v>1</v>
      </c>
      <c r="G7" s="183">
        <v>5</v>
      </c>
      <c r="H7" s="183">
        <v>196</v>
      </c>
      <c r="I7" s="184">
        <f>ZBIORCZO!F7</f>
        <v>43</v>
      </c>
    </row>
    <row r="8" spans="1:21" ht="27.65" customHeight="1" x14ac:dyDescent="0.25">
      <c r="A8" s="120">
        <f>A7+1</f>
        <v>5</v>
      </c>
      <c r="B8" s="123" t="s">
        <v>146</v>
      </c>
      <c r="C8" s="213"/>
      <c r="D8" s="122">
        <v>39</v>
      </c>
      <c r="E8" s="122">
        <v>39</v>
      </c>
      <c r="F8" s="183">
        <v>36</v>
      </c>
      <c r="G8" s="183">
        <v>30</v>
      </c>
      <c r="H8" s="183">
        <v>20</v>
      </c>
      <c r="I8" s="184">
        <f>ZBIORCZO!F8</f>
        <v>23</v>
      </c>
    </row>
    <row r="9" spans="1:21" ht="26" x14ac:dyDescent="0.25">
      <c r="A9" s="120">
        <f>A8+1</f>
        <v>6</v>
      </c>
      <c r="B9" s="121" t="s">
        <v>147</v>
      </c>
      <c r="C9" s="214"/>
      <c r="D9" s="122">
        <v>332</v>
      </c>
      <c r="E9" s="122">
        <v>300</v>
      </c>
      <c r="F9" s="183">
        <v>352</v>
      </c>
      <c r="G9" s="183">
        <v>564</v>
      </c>
      <c r="H9" s="183">
        <v>1196</v>
      </c>
      <c r="I9" s="184">
        <f>ZBIORCZO!F9</f>
        <v>974</v>
      </c>
      <c r="K9" s="124"/>
    </row>
    <row r="10" spans="1:21" ht="13.4" customHeight="1" x14ac:dyDescent="0.25">
      <c r="A10" s="116" t="s">
        <v>20</v>
      </c>
      <c r="B10" s="117"/>
      <c r="C10" s="118"/>
      <c r="D10" s="119"/>
      <c r="E10" s="119"/>
      <c r="F10" s="111"/>
      <c r="G10" s="111"/>
      <c r="H10" s="111"/>
      <c r="I10" s="136"/>
    </row>
    <row r="11" spans="1:21" s="128" customFormat="1" x14ac:dyDescent="0.25">
      <c r="A11" s="125">
        <f>A9+1</f>
        <v>7</v>
      </c>
      <c r="B11" s="126" t="s">
        <v>148</v>
      </c>
      <c r="C11" s="212" t="s">
        <v>103</v>
      </c>
      <c r="D11" s="122">
        <v>1160</v>
      </c>
      <c r="E11" s="122">
        <v>1199</v>
      </c>
      <c r="F11" s="183">
        <v>1063</v>
      </c>
      <c r="G11" s="183">
        <v>1036</v>
      </c>
      <c r="H11" s="183">
        <v>846</v>
      </c>
      <c r="I11" s="184">
        <f>ZBIORCZO!F11</f>
        <v>1213</v>
      </c>
      <c r="J11" s="127"/>
      <c r="K11" s="127"/>
      <c r="L11" s="127"/>
      <c r="M11" s="127"/>
    </row>
    <row r="12" spans="1:21" x14ac:dyDescent="0.25">
      <c r="A12" s="120">
        <f t="shared" ref="A12:A21" si="0">A11+1</f>
        <v>8</v>
      </c>
      <c r="B12" s="123" t="s">
        <v>21</v>
      </c>
      <c r="C12" s="213"/>
      <c r="D12" s="122">
        <v>133</v>
      </c>
      <c r="E12" s="122">
        <v>126</v>
      </c>
      <c r="F12" s="183">
        <v>128</v>
      </c>
      <c r="G12" s="183">
        <v>79</v>
      </c>
      <c r="H12" s="183">
        <v>74</v>
      </c>
      <c r="I12" s="184">
        <f>ZBIORCZO!F12</f>
        <v>83</v>
      </c>
      <c r="J12" s="127"/>
      <c r="K12" s="127"/>
      <c r="L12" s="127"/>
      <c r="M12" s="127"/>
    </row>
    <row r="13" spans="1:21" s="129" customFormat="1" ht="26" x14ac:dyDescent="0.25">
      <c r="A13" s="125">
        <f t="shared" si="0"/>
        <v>9</v>
      </c>
      <c r="B13" s="126" t="s">
        <v>149</v>
      </c>
      <c r="C13" s="214"/>
      <c r="D13" s="122">
        <v>1027</v>
      </c>
      <c r="E13" s="122">
        <v>1073</v>
      </c>
      <c r="F13" s="183">
        <v>935</v>
      </c>
      <c r="G13" s="183">
        <v>957</v>
      </c>
      <c r="H13" s="183">
        <v>773</v>
      </c>
      <c r="I13" s="184">
        <f>ZBIORCZO!F13</f>
        <v>1130</v>
      </c>
      <c r="J13" s="142"/>
      <c r="K13" s="142"/>
      <c r="L13" s="142"/>
      <c r="M13" s="142"/>
      <c r="U13" s="129" t="s">
        <v>158</v>
      </c>
    </row>
    <row r="14" spans="1:21" ht="21" x14ac:dyDescent="0.25">
      <c r="A14" s="120">
        <f t="shared" si="0"/>
        <v>10</v>
      </c>
      <c r="B14" s="123" t="s">
        <v>150</v>
      </c>
      <c r="C14" s="84" t="s">
        <v>110</v>
      </c>
      <c r="D14" s="122">
        <v>303</v>
      </c>
      <c r="E14" s="122">
        <v>290</v>
      </c>
      <c r="F14" s="183">
        <v>218</v>
      </c>
      <c r="G14" s="183">
        <v>190</v>
      </c>
      <c r="H14" s="183">
        <v>155</v>
      </c>
      <c r="I14" s="184">
        <f>ZBIORCZO!F14</f>
        <v>234</v>
      </c>
    </row>
    <row r="15" spans="1:21" ht="26" x14ac:dyDescent="0.25">
      <c r="A15" s="120">
        <f t="shared" si="0"/>
        <v>11</v>
      </c>
      <c r="B15" s="123" t="s">
        <v>151</v>
      </c>
      <c r="C15" s="84" t="s">
        <v>104</v>
      </c>
      <c r="D15" s="122">
        <v>724</v>
      </c>
      <c r="E15" s="122">
        <v>783</v>
      </c>
      <c r="F15" s="183">
        <v>717</v>
      </c>
      <c r="G15" s="183">
        <v>767</v>
      </c>
      <c r="H15" s="183">
        <v>618</v>
      </c>
      <c r="I15" s="184">
        <f>ZBIORCZO!F15</f>
        <v>896</v>
      </c>
    </row>
    <row r="16" spans="1:21" x14ac:dyDescent="0.25">
      <c r="A16" s="120">
        <f t="shared" si="0"/>
        <v>12</v>
      </c>
      <c r="B16" s="123" t="s">
        <v>22</v>
      </c>
      <c r="C16" s="212" t="s">
        <v>105</v>
      </c>
      <c r="D16" s="122">
        <v>374</v>
      </c>
      <c r="E16" s="122">
        <v>403</v>
      </c>
      <c r="F16" s="183">
        <v>375</v>
      </c>
      <c r="G16" s="183">
        <v>359</v>
      </c>
      <c r="H16" s="183">
        <v>291</v>
      </c>
      <c r="I16" s="184">
        <f>ZBIORCZO!F16</f>
        <v>408</v>
      </c>
    </row>
    <row r="17" spans="1:9" x14ac:dyDescent="0.25">
      <c r="A17" s="120">
        <f t="shared" si="0"/>
        <v>13</v>
      </c>
      <c r="B17" s="123" t="s">
        <v>23</v>
      </c>
      <c r="C17" s="213"/>
      <c r="D17" s="122">
        <v>350</v>
      </c>
      <c r="E17" s="122">
        <v>380</v>
      </c>
      <c r="F17" s="185">
        <v>342</v>
      </c>
      <c r="G17" s="185">
        <v>408</v>
      </c>
      <c r="H17" s="185">
        <v>327</v>
      </c>
      <c r="I17" s="186">
        <f>ZBIORCZO!F17</f>
        <v>488</v>
      </c>
    </row>
    <row r="18" spans="1:9" x14ac:dyDescent="0.25">
      <c r="A18" s="120">
        <f t="shared" si="0"/>
        <v>14</v>
      </c>
      <c r="B18" s="123" t="s">
        <v>24</v>
      </c>
      <c r="C18" s="213"/>
      <c r="D18" s="122">
        <v>305</v>
      </c>
      <c r="E18" s="122">
        <v>310</v>
      </c>
      <c r="F18" s="183">
        <v>269</v>
      </c>
      <c r="G18" s="183">
        <v>303</v>
      </c>
      <c r="H18" s="183">
        <v>242</v>
      </c>
      <c r="I18" s="184">
        <f>ZBIORCZO!F18</f>
        <v>328</v>
      </c>
    </row>
    <row r="19" spans="1:9" x14ac:dyDescent="0.25">
      <c r="A19" s="120">
        <f t="shared" si="0"/>
        <v>15</v>
      </c>
      <c r="B19" s="123" t="s">
        <v>25</v>
      </c>
      <c r="C19" s="213"/>
      <c r="D19" s="122">
        <v>34</v>
      </c>
      <c r="E19" s="122">
        <v>57</v>
      </c>
      <c r="F19" s="183">
        <v>39</v>
      </c>
      <c r="G19" s="183">
        <v>51</v>
      </c>
      <c r="H19" s="183">
        <v>37</v>
      </c>
      <c r="I19" s="184">
        <f>ZBIORCZO!F19</f>
        <v>58</v>
      </c>
    </row>
    <row r="20" spans="1:9" x14ac:dyDescent="0.25">
      <c r="A20" s="120">
        <f t="shared" si="0"/>
        <v>16</v>
      </c>
      <c r="B20" s="123" t="s">
        <v>26</v>
      </c>
      <c r="C20" s="213"/>
      <c r="D20" s="122">
        <v>10</v>
      </c>
      <c r="E20" s="122">
        <v>12</v>
      </c>
      <c r="F20" s="183">
        <v>33</v>
      </c>
      <c r="G20" s="183">
        <v>53</v>
      </c>
      <c r="H20" s="183">
        <v>46</v>
      </c>
      <c r="I20" s="184">
        <f>ZBIORCZO!F20</f>
        <v>102</v>
      </c>
    </row>
    <row r="21" spans="1:9" ht="14.25" customHeight="1" x14ac:dyDescent="0.25">
      <c r="A21" s="120">
        <f t="shared" si="0"/>
        <v>17</v>
      </c>
      <c r="B21" s="123" t="s">
        <v>27</v>
      </c>
      <c r="C21" s="214"/>
      <c r="D21" s="122">
        <v>1</v>
      </c>
      <c r="E21" s="122">
        <v>1</v>
      </c>
      <c r="F21" s="183">
        <v>1</v>
      </c>
      <c r="G21" s="183">
        <v>1</v>
      </c>
      <c r="H21" s="183">
        <v>2</v>
      </c>
      <c r="I21" s="184">
        <f>ZBIORCZO!F21</f>
        <v>0</v>
      </c>
    </row>
    <row r="22" spans="1:9" x14ac:dyDescent="0.25">
      <c r="A22" s="116" t="s">
        <v>28</v>
      </c>
      <c r="B22" s="117"/>
      <c r="C22" s="118"/>
      <c r="D22" s="119"/>
      <c r="E22" s="119"/>
      <c r="F22" s="111"/>
      <c r="G22" s="111"/>
      <c r="H22" s="111"/>
      <c r="I22" s="136"/>
    </row>
    <row r="23" spans="1:9" ht="15" customHeight="1" x14ac:dyDescent="0.25">
      <c r="A23" s="125">
        <v>18</v>
      </c>
      <c r="B23" s="130" t="s">
        <v>29</v>
      </c>
      <c r="C23" s="209" t="s">
        <v>106</v>
      </c>
      <c r="D23" s="122">
        <v>169</v>
      </c>
      <c r="E23" s="122">
        <v>136</v>
      </c>
      <c r="F23" s="185">
        <v>127</v>
      </c>
      <c r="G23" s="185">
        <v>89</v>
      </c>
      <c r="H23" s="185">
        <v>82</v>
      </c>
      <c r="I23" s="186">
        <f>ZBIORCZO!F23</f>
        <v>88</v>
      </c>
    </row>
    <row r="24" spans="1:9" s="115" customFormat="1" x14ac:dyDescent="0.25">
      <c r="A24" s="125">
        <f t="shared" ref="A24:A29" si="1">A23+1</f>
        <v>19</v>
      </c>
      <c r="B24" s="130" t="s">
        <v>37</v>
      </c>
      <c r="C24" s="210"/>
      <c r="D24" s="122">
        <v>17</v>
      </c>
      <c r="E24" s="122">
        <v>6</v>
      </c>
      <c r="F24" s="183">
        <v>17</v>
      </c>
      <c r="G24" s="183">
        <v>6</v>
      </c>
      <c r="H24" s="183">
        <v>27</v>
      </c>
      <c r="I24" s="184">
        <f>ZBIORCZO!F24</f>
        <v>25</v>
      </c>
    </row>
    <row r="25" spans="1:9" x14ac:dyDescent="0.25">
      <c r="A25" s="125">
        <f t="shared" si="1"/>
        <v>20</v>
      </c>
      <c r="B25" s="130" t="s">
        <v>38</v>
      </c>
      <c r="C25" s="210"/>
      <c r="D25" s="122">
        <v>2</v>
      </c>
      <c r="E25" s="122">
        <v>0</v>
      </c>
      <c r="F25" s="183">
        <v>0</v>
      </c>
      <c r="G25" s="183">
        <v>2</v>
      </c>
      <c r="H25" s="183">
        <v>2</v>
      </c>
      <c r="I25" s="184">
        <f>ZBIORCZO!F25</f>
        <v>0</v>
      </c>
    </row>
    <row r="26" spans="1:9" ht="26" x14ac:dyDescent="0.25">
      <c r="A26" s="125">
        <f t="shared" si="1"/>
        <v>21</v>
      </c>
      <c r="B26" s="130" t="s">
        <v>39</v>
      </c>
      <c r="C26" s="210"/>
      <c r="D26" s="122">
        <v>4</v>
      </c>
      <c r="E26" s="122">
        <v>3</v>
      </c>
      <c r="F26" s="183">
        <v>1</v>
      </c>
      <c r="G26" s="183">
        <v>2</v>
      </c>
      <c r="H26" s="183">
        <v>0</v>
      </c>
      <c r="I26" s="184">
        <f>ZBIORCZO!F26</f>
        <v>2</v>
      </c>
    </row>
    <row r="27" spans="1:9" ht="45.65" customHeight="1" x14ac:dyDescent="0.25">
      <c r="A27" s="125">
        <f t="shared" si="1"/>
        <v>22</v>
      </c>
      <c r="B27" s="130" t="s">
        <v>40</v>
      </c>
      <c r="C27" s="210"/>
      <c r="D27" s="122">
        <v>1</v>
      </c>
      <c r="E27" s="122">
        <v>1</v>
      </c>
      <c r="F27" s="183">
        <v>1</v>
      </c>
      <c r="G27" s="183">
        <v>0</v>
      </c>
      <c r="H27" s="183">
        <v>0</v>
      </c>
      <c r="I27" s="184">
        <f>ZBIORCZO!F27</f>
        <v>3</v>
      </c>
    </row>
    <row r="28" spans="1:9" ht="41.4" customHeight="1" x14ac:dyDescent="0.25">
      <c r="A28" s="125">
        <f t="shared" si="1"/>
        <v>23</v>
      </c>
      <c r="B28" s="130" t="s">
        <v>41</v>
      </c>
      <c r="C28" s="210"/>
      <c r="D28" s="122">
        <v>136</v>
      </c>
      <c r="E28" s="122">
        <v>116</v>
      </c>
      <c r="F28" s="183">
        <v>99</v>
      </c>
      <c r="G28" s="183">
        <v>73</v>
      </c>
      <c r="H28" s="183">
        <v>52</v>
      </c>
      <c r="I28" s="184">
        <f>ZBIORCZO!F28</f>
        <v>53</v>
      </c>
    </row>
    <row r="29" spans="1:9" x14ac:dyDescent="0.25">
      <c r="A29" s="125">
        <f t="shared" si="1"/>
        <v>24</v>
      </c>
      <c r="B29" s="130" t="s">
        <v>42</v>
      </c>
      <c r="C29" s="211"/>
      <c r="D29" s="122">
        <v>9</v>
      </c>
      <c r="E29" s="122">
        <v>10</v>
      </c>
      <c r="F29" s="183">
        <v>9</v>
      </c>
      <c r="G29" s="183">
        <v>6</v>
      </c>
      <c r="H29" s="183">
        <v>1</v>
      </c>
      <c r="I29" s="184">
        <f>ZBIORCZO!F29</f>
        <v>5</v>
      </c>
    </row>
    <row r="30" spans="1:9" ht="13.4" customHeight="1" x14ac:dyDescent="0.25">
      <c r="A30" s="116" t="s">
        <v>33</v>
      </c>
      <c r="B30" s="131"/>
      <c r="C30" s="132"/>
      <c r="D30" s="133"/>
      <c r="E30" s="133"/>
      <c r="F30" s="187"/>
      <c r="G30" s="187"/>
      <c r="H30" s="187"/>
      <c r="I30" s="188"/>
    </row>
    <row r="31" spans="1:9" ht="26" x14ac:dyDescent="0.25">
      <c r="A31" s="125"/>
      <c r="B31" s="130" t="s">
        <v>74</v>
      </c>
      <c r="C31" s="212" t="s">
        <v>102</v>
      </c>
      <c r="D31" s="122">
        <v>1225</v>
      </c>
      <c r="E31" s="122">
        <v>1145</v>
      </c>
      <c r="F31" s="185">
        <v>1012</v>
      </c>
      <c r="G31" s="185">
        <v>1312</v>
      </c>
      <c r="H31" s="185">
        <v>893</v>
      </c>
      <c r="I31" s="186">
        <f>ZBIORCZO!F31</f>
        <v>1303</v>
      </c>
    </row>
    <row r="32" spans="1:9" x14ac:dyDescent="0.25">
      <c r="A32" s="125">
        <v>25</v>
      </c>
      <c r="B32" s="130" t="s">
        <v>43</v>
      </c>
      <c r="C32" s="213"/>
      <c r="D32" s="122">
        <v>23</v>
      </c>
      <c r="E32" s="122">
        <v>49</v>
      </c>
      <c r="F32" s="183">
        <v>19</v>
      </c>
      <c r="G32" s="183">
        <v>23</v>
      </c>
      <c r="H32" s="183">
        <v>12</v>
      </c>
      <c r="I32" s="184">
        <f>ZBIORCZO!F32</f>
        <v>26</v>
      </c>
    </row>
    <row r="33" spans="1:9" x14ac:dyDescent="0.25">
      <c r="A33" s="125">
        <f t="shared" ref="A33:A69" si="2">A32+1</f>
        <v>26</v>
      </c>
      <c r="B33" s="130" t="s">
        <v>44</v>
      </c>
      <c r="C33" s="213"/>
      <c r="D33" s="122">
        <v>5</v>
      </c>
      <c r="E33" s="122">
        <v>6</v>
      </c>
      <c r="F33" s="183">
        <v>9</v>
      </c>
      <c r="G33" s="183">
        <v>3</v>
      </c>
      <c r="H33" s="183">
        <v>4</v>
      </c>
      <c r="I33" s="184">
        <f>ZBIORCZO!F33</f>
        <v>9</v>
      </c>
    </row>
    <row r="34" spans="1:9" x14ac:dyDescent="0.25">
      <c r="A34" s="125">
        <f t="shared" si="2"/>
        <v>27</v>
      </c>
      <c r="B34" s="130" t="s">
        <v>45</v>
      </c>
      <c r="C34" s="213"/>
      <c r="D34" s="122">
        <v>41</v>
      </c>
      <c r="E34" s="122">
        <v>19</v>
      </c>
      <c r="F34" s="183">
        <v>11</v>
      </c>
      <c r="G34" s="183">
        <v>46</v>
      </c>
      <c r="H34" s="183">
        <v>21</v>
      </c>
      <c r="I34" s="184">
        <f>ZBIORCZO!F34</f>
        <v>7</v>
      </c>
    </row>
    <row r="35" spans="1:9" x14ac:dyDescent="0.25">
      <c r="A35" s="125">
        <f t="shared" si="2"/>
        <v>28</v>
      </c>
      <c r="B35" s="130" t="s">
        <v>46</v>
      </c>
      <c r="C35" s="213"/>
      <c r="D35" s="122">
        <v>4</v>
      </c>
      <c r="E35" s="122">
        <v>1</v>
      </c>
      <c r="F35" s="183">
        <v>2</v>
      </c>
      <c r="G35" s="183">
        <v>1</v>
      </c>
      <c r="H35" s="183">
        <v>1</v>
      </c>
      <c r="I35" s="184">
        <f>ZBIORCZO!F35</f>
        <v>3</v>
      </c>
    </row>
    <row r="36" spans="1:9" x14ac:dyDescent="0.25">
      <c r="A36" s="125">
        <f t="shared" si="2"/>
        <v>29</v>
      </c>
      <c r="B36" s="130" t="s">
        <v>47</v>
      </c>
      <c r="C36" s="213"/>
      <c r="D36" s="122">
        <v>43</v>
      </c>
      <c r="E36" s="122">
        <v>39</v>
      </c>
      <c r="F36" s="183">
        <v>33</v>
      </c>
      <c r="G36" s="183">
        <v>27</v>
      </c>
      <c r="H36" s="183">
        <v>34</v>
      </c>
      <c r="I36" s="184">
        <f>ZBIORCZO!F36</f>
        <v>34</v>
      </c>
    </row>
    <row r="37" spans="1:9" x14ac:dyDescent="0.25">
      <c r="A37" s="125">
        <f t="shared" si="2"/>
        <v>30</v>
      </c>
      <c r="B37" s="130" t="s">
        <v>48</v>
      </c>
      <c r="C37" s="213"/>
      <c r="D37" s="122">
        <v>60</v>
      </c>
      <c r="E37" s="122">
        <v>92</v>
      </c>
      <c r="F37" s="183">
        <v>138</v>
      </c>
      <c r="G37" s="183">
        <v>110</v>
      </c>
      <c r="H37" s="183">
        <v>125</v>
      </c>
      <c r="I37" s="184">
        <f>ZBIORCZO!F37</f>
        <v>137</v>
      </c>
    </row>
    <row r="38" spans="1:9" x14ac:dyDescent="0.25">
      <c r="A38" s="125">
        <f t="shared" si="2"/>
        <v>31</v>
      </c>
      <c r="B38" s="130" t="s">
        <v>49</v>
      </c>
      <c r="C38" s="213"/>
      <c r="D38" s="122">
        <v>7</v>
      </c>
      <c r="E38" s="122">
        <v>1</v>
      </c>
      <c r="F38" s="183">
        <v>1</v>
      </c>
      <c r="G38" s="183">
        <v>3</v>
      </c>
      <c r="H38" s="183">
        <v>2</v>
      </c>
      <c r="I38" s="184">
        <f>ZBIORCZO!F38</f>
        <v>3</v>
      </c>
    </row>
    <row r="39" spans="1:9" x14ac:dyDescent="0.25">
      <c r="A39" s="125">
        <f t="shared" si="2"/>
        <v>32</v>
      </c>
      <c r="B39" s="130" t="s">
        <v>50</v>
      </c>
      <c r="C39" s="213"/>
      <c r="D39" s="122">
        <v>210</v>
      </c>
      <c r="E39" s="122">
        <v>151</v>
      </c>
      <c r="F39" s="183">
        <v>107</v>
      </c>
      <c r="G39" s="183">
        <v>161</v>
      </c>
      <c r="H39" s="183">
        <v>103</v>
      </c>
      <c r="I39" s="184">
        <f>ZBIORCZO!F39</f>
        <v>154</v>
      </c>
    </row>
    <row r="40" spans="1:9" x14ac:dyDescent="0.25">
      <c r="A40" s="125">
        <f t="shared" si="2"/>
        <v>33</v>
      </c>
      <c r="B40" s="130" t="s">
        <v>51</v>
      </c>
      <c r="C40" s="213"/>
      <c r="D40" s="122">
        <v>0</v>
      </c>
      <c r="E40" s="122">
        <v>2</v>
      </c>
      <c r="F40" s="183">
        <v>0</v>
      </c>
      <c r="G40" s="183">
        <v>1</v>
      </c>
      <c r="H40" s="183">
        <v>0</v>
      </c>
      <c r="I40" s="184">
        <f>ZBIORCZO!F40</f>
        <v>0</v>
      </c>
    </row>
    <row r="41" spans="1:9" x14ac:dyDescent="0.25">
      <c r="A41" s="76">
        <f t="shared" si="2"/>
        <v>34</v>
      </c>
      <c r="B41" s="78" t="s">
        <v>112</v>
      </c>
      <c r="C41" s="213"/>
      <c r="D41" s="122" t="s">
        <v>116</v>
      </c>
      <c r="E41" s="122" t="s">
        <v>117</v>
      </c>
      <c r="F41" s="183">
        <v>0</v>
      </c>
      <c r="G41" s="183">
        <v>0</v>
      </c>
      <c r="H41" s="183">
        <v>0</v>
      </c>
      <c r="I41" s="184">
        <f>ZBIORCZO!F41</f>
        <v>1</v>
      </c>
    </row>
    <row r="42" spans="1:9" x14ac:dyDescent="0.25">
      <c r="A42" s="125">
        <v>35</v>
      </c>
      <c r="B42" s="130" t="s">
        <v>52</v>
      </c>
      <c r="C42" s="213"/>
      <c r="D42" s="122">
        <v>0</v>
      </c>
      <c r="E42" s="122">
        <v>0</v>
      </c>
      <c r="F42" s="183">
        <v>0</v>
      </c>
      <c r="G42" s="183">
        <v>1</v>
      </c>
      <c r="H42" s="183">
        <v>0</v>
      </c>
      <c r="I42" s="184">
        <f>ZBIORCZO!F42</f>
        <v>7</v>
      </c>
    </row>
    <row r="43" spans="1:9" x14ac:dyDescent="0.25">
      <c r="A43" s="125">
        <f t="shared" si="2"/>
        <v>36</v>
      </c>
      <c r="B43" s="130" t="s">
        <v>53</v>
      </c>
      <c r="C43" s="213"/>
      <c r="D43" s="122">
        <v>22</v>
      </c>
      <c r="E43" s="122">
        <v>52</v>
      </c>
      <c r="F43" s="183">
        <v>40</v>
      </c>
      <c r="G43" s="183">
        <v>59</v>
      </c>
      <c r="H43" s="183">
        <v>74</v>
      </c>
      <c r="I43" s="184">
        <f>ZBIORCZO!F43</f>
        <v>123</v>
      </c>
    </row>
    <row r="44" spans="1:9" x14ac:dyDescent="0.25">
      <c r="A44" s="125">
        <f t="shared" si="2"/>
        <v>37</v>
      </c>
      <c r="B44" s="130" t="s">
        <v>54</v>
      </c>
      <c r="C44" s="213"/>
      <c r="D44" s="134">
        <v>55</v>
      </c>
      <c r="E44" s="122">
        <v>51</v>
      </c>
      <c r="F44" s="183">
        <v>36</v>
      </c>
      <c r="G44" s="183">
        <v>92</v>
      </c>
      <c r="H44" s="183">
        <v>19</v>
      </c>
      <c r="I44" s="184">
        <f>ZBIORCZO!F44</f>
        <v>58</v>
      </c>
    </row>
    <row r="45" spans="1:9" x14ac:dyDescent="0.25">
      <c r="A45" s="125">
        <f t="shared" si="2"/>
        <v>38</v>
      </c>
      <c r="B45" s="130" t="s">
        <v>55</v>
      </c>
      <c r="C45" s="213"/>
      <c r="D45" s="134">
        <v>89</v>
      </c>
      <c r="E45" s="122">
        <v>93</v>
      </c>
      <c r="F45" s="183">
        <v>78</v>
      </c>
      <c r="G45" s="183">
        <v>126</v>
      </c>
      <c r="H45" s="183">
        <v>79</v>
      </c>
      <c r="I45" s="184">
        <f>ZBIORCZO!F45</f>
        <v>87</v>
      </c>
    </row>
    <row r="46" spans="1:9" x14ac:dyDescent="0.25">
      <c r="A46" s="125">
        <f t="shared" si="2"/>
        <v>39</v>
      </c>
      <c r="B46" s="130" t="s">
        <v>56</v>
      </c>
      <c r="C46" s="213"/>
      <c r="D46" s="134">
        <v>26</v>
      </c>
      <c r="E46" s="122">
        <v>31</v>
      </c>
      <c r="F46" s="183">
        <v>15</v>
      </c>
      <c r="G46" s="183">
        <v>39</v>
      </c>
      <c r="H46" s="183">
        <v>6</v>
      </c>
      <c r="I46" s="184">
        <f>ZBIORCZO!F46</f>
        <v>6</v>
      </c>
    </row>
    <row r="47" spans="1:9" x14ac:dyDescent="0.25">
      <c r="A47" s="125">
        <f t="shared" si="2"/>
        <v>40</v>
      </c>
      <c r="B47" s="130" t="s">
        <v>57</v>
      </c>
      <c r="C47" s="213"/>
      <c r="D47" s="134">
        <v>51</v>
      </c>
      <c r="E47" s="122">
        <v>54</v>
      </c>
      <c r="F47" s="183">
        <v>86</v>
      </c>
      <c r="G47" s="183">
        <v>71</v>
      </c>
      <c r="H47" s="183">
        <v>35</v>
      </c>
      <c r="I47" s="184">
        <f>ZBIORCZO!F47</f>
        <v>78</v>
      </c>
    </row>
    <row r="48" spans="1:9" x14ac:dyDescent="0.25">
      <c r="A48" s="125">
        <f t="shared" si="2"/>
        <v>41</v>
      </c>
      <c r="B48" s="130" t="s">
        <v>63</v>
      </c>
      <c r="C48" s="213"/>
      <c r="D48" s="134">
        <v>146</v>
      </c>
      <c r="E48" s="122">
        <v>84</v>
      </c>
      <c r="F48" s="183">
        <v>41</v>
      </c>
      <c r="G48" s="183">
        <v>61</v>
      </c>
      <c r="H48" s="183">
        <v>31</v>
      </c>
      <c r="I48" s="184">
        <f>ZBIORCZO!F48</f>
        <v>62</v>
      </c>
    </row>
    <row r="49" spans="1:9" x14ac:dyDescent="0.25">
      <c r="A49" s="76">
        <f t="shared" si="2"/>
        <v>42</v>
      </c>
      <c r="B49" s="78" t="s">
        <v>113</v>
      </c>
      <c r="C49" s="213"/>
      <c r="D49" s="122" t="s">
        <v>116</v>
      </c>
      <c r="E49" s="122" t="s">
        <v>117</v>
      </c>
      <c r="F49" s="183">
        <v>0</v>
      </c>
      <c r="G49" s="183">
        <v>0</v>
      </c>
      <c r="H49" s="183">
        <v>1</v>
      </c>
      <c r="I49" s="184">
        <f>ZBIORCZO!F49</f>
        <v>0</v>
      </c>
    </row>
    <row r="50" spans="1:9" x14ac:dyDescent="0.25">
      <c r="A50" s="76">
        <f t="shared" si="2"/>
        <v>43</v>
      </c>
      <c r="B50" s="130" t="s">
        <v>64</v>
      </c>
      <c r="C50" s="213"/>
      <c r="D50" s="134">
        <v>54</v>
      </c>
      <c r="E50" s="122">
        <v>54</v>
      </c>
      <c r="F50" s="183">
        <v>25</v>
      </c>
      <c r="G50" s="183">
        <v>38</v>
      </c>
      <c r="H50" s="183">
        <v>20</v>
      </c>
      <c r="I50" s="184">
        <f>ZBIORCZO!F50</f>
        <v>33</v>
      </c>
    </row>
    <row r="51" spans="1:9" x14ac:dyDescent="0.25">
      <c r="A51" s="76">
        <f t="shared" si="2"/>
        <v>44</v>
      </c>
      <c r="B51" s="78" t="s">
        <v>114</v>
      </c>
      <c r="C51" s="213"/>
      <c r="D51" s="134" t="s">
        <v>116</v>
      </c>
      <c r="E51" s="122" t="s">
        <v>117</v>
      </c>
      <c r="F51" s="183">
        <v>0</v>
      </c>
      <c r="G51" s="183">
        <v>0</v>
      </c>
      <c r="H51" s="183">
        <v>0</v>
      </c>
      <c r="I51" s="184">
        <f>ZBIORCZO!F51</f>
        <v>0</v>
      </c>
    </row>
    <row r="52" spans="1:9" x14ac:dyDescent="0.25">
      <c r="A52" s="76">
        <f t="shared" si="2"/>
        <v>45</v>
      </c>
      <c r="B52" s="130" t="s">
        <v>58</v>
      </c>
      <c r="C52" s="213"/>
      <c r="D52" s="134">
        <v>14</v>
      </c>
      <c r="E52" s="122">
        <v>3</v>
      </c>
      <c r="F52" s="183">
        <v>1</v>
      </c>
      <c r="G52" s="183">
        <v>1</v>
      </c>
      <c r="H52" s="183">
        <v>3</v>
      </c>
      <c r="I52" s="184">
        <f>ZBIORCZO!F52</f>
        <v>5</v>
      </c>
    </row>
    <row r="53" spans="1:9" x14ac:dyDescent="0.25">
      <c r="A53" s="76">
        <f t="shared" si="2"/>
        <v>46</v>
      </c>
      <c r="B53" s="130" t="s">
        <v>59</v>
      </c>
      <c r="C53" s="213"/>
      <c r="D53" s="134">
        <v>13</v>
      </c>
      <c r="E53" s="122">
        <v>3</v>
      </c>
      <c r="F53" s="183">
        <v>10</v>
      </c>
      <c r="G53" s="183">
        <v>5</v>
      </c>
      <c r="H53" s="183">
        <v>7</v>
      </c>
      <c r="I53" s="184">
        <f>ZBIORCZO!F53</f>
        <v>6</v>
      </c>
    </row>
    <row r="54" spans="1:9" x14ac:dyDescent="0.25">
      <c r="A54" s="76">
        <f t="shared" si="2"/>
        <v>47</v>
      </c>
      <c r="B54" s="130" t="s">
        <v>60</v>
      </c>
      <c r="C54" s="213"/>
      <c r="D54" s="134">
        <v>19</v>
      </c>
      <c r="E54" s="122">
        <v>10</v>
      </c>
      <c r="F54" s="183">
        <v>10</v>
      </c>
      <c r="G54" s="183">
        <v>15</v>
      </c>
      <c r="H54" s="183">
        <v>5</v>
      </c>
      <c r="I54" s="184">
        <f>ZBIORCZO!F54</f>
        <v>11</v>
      </c>
    </row>
    <row r="55" spans="1:9" x14ac:dyDescent="0.25">
      <c r="A55" s="76">
        <f t="shared" si="2"/>
        <v>48</v>
      </c>
      <c r="B55" s="130" t="s">
        <v>61</v>
      </c>
      <c r="C55" s="213"/>
      <c r="D55" s="134">
        <v>3</v>
      </c>
      <c r="E55" s="122">
        <v>1</v>
      </c>
      <c r="F55" s="183">
        <v>0</v>
      </c>
      <c r="G55" s="183">
        <v>2</v>
      </c>
      <c r="H55" s="183">
        <v>1</v>
      </c>
      <c r="I55" s="184">
        <f>ZBIORCZO!F55</f>
        <v>0</v>
      </c>
    </row>
    <row r="56" spans="1:9" x14ac:dyDescent="0.25">
      <c r="A56" s="76">
        <f t="shared" si="2"/>
        <v>49</v>
      </c>
      <c r="B56" s="130" t="s">
        <v>62</v>
      </c>
      <c r="C56" s="213"/>
      <c r="D56" s="134">
        <v>26</v>
      </c>
      <c r="E56" s="122">
        <v>19</v>
      </c>
      <c r="F56" s="183">
        <v>10</v>
      </c>
      <c r="G56" s="183">
        <v>32</v>
      </c>
      <c r="H56" s="183">
        <v>16</v>
      </c>
      <c r="I56" s="184">
        <f>ZBIORCZO!F56</f>
        <v>38</v>
      </c>
    </row>
    <row r="57" spans="1:9" x14ac:dyDescent="0.25">
      <c r="A57" s="76">
        <f t="shared" si="2"/>
        <v>50</v>
      </c>
      <c r="B57" s="78" t="s">
        <v>115</v>
      </c>
      <c r="C57" s="213"/>
      <c r="D57" s="122" t="s">
        <v>116</v>
      </c>
      <c r="E57" s="122" t="s">
        <v>117</v>
      </c>
      <c r="F57" s="183">
        <v>0</v>
      </c>
      <c r="G57" s="183">
        <v>0</v>
      </c>
      <c r="H57" s="183">
        <v>0</v>
      </c>
      <c r="I57" s="184">
        <f>ZBIORCZO!F57</f>
        <v>0</v>
      </c>
    </row>
    <row r="58" spans="1:9" x14ac:dyDescent="0.25">
      <c r="A58" s="76">
        <f t="shared" si="2"/>
        <v>51</v>
      </c>
      <c r="B58" s="130" t="s">
        <v>65</v>
      </c>
      <c r="C58" s="213"/>
      <c r="D58" s="134">
        <v>0</v>
      </c>
      <c r="E58" s="122">
        <v>0</v>
      </c>
      <c r="F58" s="183">
        <v>1</v>
      </c>
      <c r="G58" s="183">
        <v>0</v>
      </c>
      <c r="H58" s="183">
        <v>0</v>
      </c>
      <c r="I58" s="184">
        <f>ZBIORCZO!F58</f>
        <v>0</v>
      </c>
    </row>
    <row r="59" spans="1:9" x14ac:dyDescent="0.25">
      <c r="A59" s="76">
        <f t="shared" si="2"/>
        <v>52</v>
      </c>
      <c r="B59" s="130" t="s">
        <v>66</v>
      </c>
      <c r="C59" s="213"/>
      <c r="D59" s="134">
        <v>119</v>
      </c>
      <c r="E59" s="122">
        <v>82</v>
      </c>
      <c r="F59" s="183">
        <v>137</v>
      </c>
      <c r="G59" s="183">
        <v>99</v>
      </c>
      <c r="H59" s="183">
        <v>78</v>
      </c>
      <c r="I59" s="184">
        <f>ZBIORCZO!F59</f>
        <v>107</v>
      </c>
    </row>
    <row r="60" spans="1:9" x14ac:dyDescent="0.25">
      <c r="A60" s="76">
        <f t="shared" si="2"/>
        <v>53</v>
      </c>
      <c r="B60" s="130" t="s">
        <v>67</v>
      </c>
      <c r="C60" s="213"/>
      <c r="D60" s="134">
        <v>162</v>
      </c>
      <c r="E60" s="122">
        <v>171</v>
      </c>
      <c r="F60" s="183">
        <v>136</v>
      </c>
      <c r="G60" s="183">
        <v>205</v>
      </c>
      <c r="H60" s="183">
        <v>129</v>
      </c>
      <c r="I60" s="184">
        <f>ZBIORCZO!F60</f>
        <v>184</v>
      </c>
    </row>
    <row r="61" spans="1:9" x14ac:dyDescent="0.25">
      <c r="A61" s="76">
        <f t="shared" si="2"/>
        <v>54</v>
      </c>
      <c r="B61" s="130" t="s">
        <v>68</v>
      </c>
      <c r="C61" s="213"/>
      <c r="D61" s="134">
        <v>10</v>
      </c>
      <c r="E61" s="122">
        <v>6</v>
      </c>
      <c r="F61" s="183">
        <v>6</v>
      </c>
      <c r="G61" s="183">
        <v>10</v>
      </c>
      <c r="H61" s="183">
        <v>15</v>
      </c>
      <c r="I61" s="184">
        <f>ZBIORCZO!F61</f>
        <v>38</v>
      </c>
    </row>
    <row r="62" spans="1:9" x14ac:dyDescent="0.25">
      <c r="A62" s="76">
        <f t="shared" si="2"/>
        <v>55</v>
      </c>
      <c r="B62" s="130" t="s">
        <v>69</v>
      </c>
      <c r="C62" s="213"/>
      <c r="D62" s="134">
        <v>23</v>
      </c>
      <c r="E62" s="122">
        <v>60</v>
      </c>
      <c r="F62" s="183">
        <v>53</v>
      </c>
      <c r="G62" s="183">
        <v>76</v>
      </c>
      <c r="H62" s="183">
        <v>57</v>
      </c>
      <c r="I62" s="184">
        <f>ZBIORCZO!F62</f>
        <v>71</v>
      </c>
    </row>
    <row r="63" spans="1:9" x14ac:dyDescent="0.25">
      <c r="A63" s="76">
        <f t="shared" si="2"/>
        <v>56</v>
      </c>
      <c r="B63" s="130" t="s">
        <v>70</v>
      </c>
      <c r="C63" s="214"/>
      <c r="D63" s="134">
        <v>0</v>
      </c>
      <c r="E63" s="122">
        <v>11</v>
      </c>
      <c r="F63" s="183">
        <v>7</v>
      </c>
      <c r="G63" s="183">
        <v>5</v>
      </c>
      <c r="H63" s="183">
        <v>15</v>
      </c>
      <c r="I63" s="184">
        <f>ZBIORCZO!F63</f>
        <v>15</v>
      </c>
    </row>
    <row r="64" spans="1:9" ht="13.4" customHeight="1" x14ac:dyDescent="0.25">
      <c r="A64" s="93" t="s">
        <v>34</v>
      </c>
      <c r="B64" s="80"/>
      <c r="C64" s="135"/>
      <c r="D64" s="111"/>
      <c r="E64" s="111"/>
      <c r="F64" s="111"/>
      <c r="G64" s="111"/>
      <c r="H64" s="111"/>
      <c r="I64" s="136"/>
    </row>
    <row r="65" spans="1:9" x14ac:dyDescent="0.25">
      <c r="A65" s="76">
        <v>57</v>
      </c>
      <c r="B65" s="130" t="s">
        <v>35</v>
      </c>
      <c r="C65" s="137" t="s">
        <v>107</v>
      </c>
      <c r="D65" s="138">
        <v>42337</v>
      </c>
      <c r="E65" s="138">
        <v>56074.44</v>
      </c>
      <c r="F65" s="189">
        <v>157514.85</v>
      </c>
      <c r="G65" s="189">
        <v>276896.21999999997</v>
      </c>
      <c r="H65" s="189">
        <v>264752.05</v>
      </c>
      <c r="I65" s="190">
        <f>ZBIORCZO!F65</f>
        <v>573407.82000000007</v>
      </c>
    </row>
    <row r="66" spans="1:9" x14ac:dyDescent="0.25">
      <c r="A66" s="76">
        <f t="shared" si="2"/>
        <v>58</v>
      </c>
      <c r="B66" s="130" t="s">
        <v>71</v>
      </c>
      <c r="C66" s="137" t="s">
        <v>108</v>
      </c>
      <c r="D66" s="138">
        <v>4233.7</v>
      </c>
      <c r="E66" s="138">
        <v>4672.87</v>
      </c>
      <c r="F66" s="189">
        <v>4773.1772727272728</v>
      </c>
      <c r="G66" s="189">
        <v>5224.4569811320753</v>
      </c>
      <c r="H66" s="189">
        <v>5755.4793478260863</v>
      </c>
      <c r="I66" s="190">
        <f>ZBIORCZO!F66</f>
        <v>5621.6452941176476</v>
      </c>
    </row>
    <row r="67" spans="1:9" x14ac:dyDescent="0.25">
      <c r="A67" s="76">
        <f t="shared" si="2"/>
        <v>59</v>
      </c>
      <c r="B67" s="130" t="s">
        <v>72</v>
      </c>
      <c r="C67" s="212" t="s">
        <v>107</v>
      </c>
      <c r="D67" s="138">
        <v>14449</v>
      </c>
      <c r="E67" s="138">
        <v>22327.65</v>
      </c>
      <c r="F67" s="189">
        <v>54370.649999999994</v>
      </c>
      <c r="G67" s="189">
        <v>92384.87</v>
      </c>
      <c r="H67" s="189">
        <v>48274.12</v>
      </c>
      <c r="I67" s="190">
        <f>ZBIORCZO!F67</f>
        <v>95911.27</v>
      </c>
    </row>
    <row r="68" spans="1:9" ht="26" x14ac:dyDescent="0.25">
      <c r="A68" s="76">
        <f t="shared" si="2"/>
        <v>60</v>
      </c>
      <c r="B68" s="130" t="s">
        <v>36</v>
      </c>
      <c r="C68" s="213"/>
      <c r="D68" s="138">
        <v>210615.58000000002</v>
      </c>
      <c r="E68" s="138">
        <v>228408.93000000005</v>
      </c>
      <c r="F68" s="189">
        <v>226757.07999999996</v>
      </c>
      <c r="G68" s="189">
        <v>253568.03999999998</v>
      </c>
      <c r="H68" s="189">
        <v>251688.09000000003</v>
      </c>
      <c r="I68" s="190">
        <f>ZBIORCZO!F68</f>
        <v>370020.93</v>
      </c>
    </row>
    <row r="69" spans="1:9" ht="26" x14ac:dyDescent="0.25">
      <c r="A69" s="76">
        <f t="shared" si="2"/>
        <v>61</v>
      </c>
      <c r="B69" s="130" t="s">
        <v>73</v>
      </c>
      <c r="C69" s="214"/>
      <c r="D69" s="138">
        <v>197855.49700000003</v>
      </c>
      <c r="E69" s="138">
        <v>203236.62999999998</v>
      </c>
      <c r="F69" s="189">
        <v>214096.06</v>
      </c>
      <c r="G69" s="189">
        <v>219564.17</v>
      </c>
      <c r="H69" s="189">
        <v>222293.82999999996</v>
      </c>
      <c r="I69" s="190">
        <f>ZBIORCZO!F69</f>
        <v>299094.63000000006</v>
      </c>
    </row>
    <row r="70" spans="1:9" ht="54" customHeight="1" x14ac:dyDescent="0.25">
      <c r="A70" s="219"/>
      <c r="B70" s="219"/>
      <c r="C70" s="219"/>
      <c r="D70" s="219"/>
      <c r="E70" s="219"/>
      <c r="F70" s="219"/>
      <c r="G70" s="219"/>
      <c r="H70" s="219"/>
      <c r="I70" s="219"/>
    </row>
  </sheetData>
  <mergeCells count="9">
    <mergeCell ref="A1:I1"/>
    <mergeCell ref="C4:C9"/>
    <mergeCell ref="C11:C13"/>
    <mergeCell ref="C16:C21"/>
    <mergeCell ref="A70:I70"/>
    <mergeCell ref="C23:C29"/>
    <mergeCell ref="C31:C63"/>
    <mergeCell ref="C67:C69"/>
    <mergeCell ref="B2:C2"/>
  </mergeCells>
  <phoneticPr fontId="0" type="noConversion"/>
  <conditionalFormatting sqref="D23:I29 D11:I21 D4:I9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4" orientation="portrait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BF6D0A-0B5E-4483-A3E0-A6450BD9692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Zych Magdalena</cp:lastModifiedBy>
  <cp:lastPrinted>2022-03-03T15:59:36Z</cp:lastPrinted>
  <dcterms:created xsi:type="dcterms:W3CDTF">1997-02-26T13:46:56Z</dcterms:created>
  <dcterms:modified xsi:type="dcterms:W3CDTF">2022-05-24T11:00:38Z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MF\AZYM;Zych Magdalena</vt:lpwstr>
  </property>
  <property fmtid="{D5CDD505-2E9C-101B-9397-08002B2CF9AE}" pid="5" name="MFClassificationDate">
    <vt:lpwstr>2021-12-17T14:24:53.3050889+01:00</vt:lpwstr>
  </property>
  <property fmtid="{D5CDD505-2E9C-101B-9397-08002B2CF9AE}" pid="6" name="MFClassifiedBySID">
    <vt:lpwstr>MF\S-1-5-21-1525952054-1005573771-2909822258-9226</vt:lpwstr>
  </property>
  <property fmtid="{D5CDD505-2E9C-101B-9397-08002B2CF9AE}" pid="7" name="MFGRNItemId">
    <vt:lpwstr>GRN-1d92a453-e433-4221-8adc-e18e93a60437</vt:lpwstr>
  </property>
  <property fmtid="{D5CDD505-2E9C-101B-9397-08002B2CF9AE}" pid="8" name="MFHash">
    <vt:lpwstr>+D8fkukzS2RLgMfvB8Z1HPI/NsNyLL8O2xO7u/DS5hE=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