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5"/>
  <workbookPr filterPrivacy="1" codeName="Ten_skoroszyt"/>
  <xr:revisionPtr revIDLastSave="0" documentId="8_{EE8BE326-D389-4C89-A856-508CD3E062B0}" xr6:coauthVersionLast="36" xr6:coauthVersionMax="36" xr10:uidLastSave="{00000000-0000-0000-0000-000000000000}"/>
  <bookViews>
    <workbookView xWindow="0" yWindow="0" windowWidth="28800" windowHeight="10245" tabRatio="836" xr2:uid="{00000000-000D-0000-FFFF-FFFF00000000}"/>
  </bookViews>
  <sheets>
    <sheet name="Strona tytułowa" sheetId="141" r:id="rId1"/>
    <sheet name="Uwagi wstępne" sheetId="55" r:id="rId2"/>
    <sheet name="Spis treści" sheetId="53" r:id="rId3"/>
    <sheet name="Objaśnienia i skróty" sheetId="54" r:id="rId4"/>
    <sheet name="Tab 1" sheetId="105" r:id="rId5"/>
    <sheet name="Tab 2 i 3" sheetId="106" r:id="rId6"/>
    <sheet name="Tab 4 i 5" sheetId="139" r:id="rId7"/>
    <sheet name="Tab 6 i 7" sheetId="107" r:id="rId8"/>
    <sheet name="Tab 8 i 9" sheetId="108" r:id="rId9"/>
    <sheet name="Tab 10 i 11" sheetId="109" r:id="rId10"/>
    <sheet name="Tab 12" sheetId="110" r:id="rId11"/>
    <sheet name="Tab 1 (13)" sheetId="94" r:id="rId12"/>
    <sheet name="Tab 2 (14) i wykres 1" sheetId="135" r:id="rId13"/>
    <sheet name="Tab 3 (15) i wykres 2" sheetId="125" r:id="rId14"/>
    <sheet name="Tab 4 (16)" sheetId="95" r:id="rId15"/>
    <sheet name="Tab 5 (17)" sheetId="96" r:id="rId16"/>
    <sheet name="Wykres 3" sheetId="129" r:id="rId17"/>
    <sheet name="Tab 6 (18)" sheetId="97" r:id="rId18"/>
    <sheet name="Tab 7 (19)" sheetId="98" r:id="rId19"/>
    <sheet name="Tab 8 (20)" sheetId="99" r:id="rId20"/>
    <sheet name="Tab 9 (21) i 10 (22)" sheetId="101" r:id="rId21"/>
    <sheet name="Tab 11 (23) i 12 (24)" sheetId="102" r:id="rId22"/>
    <sheet name="Tab 1 (25)" sheetId="104" r:id="rId23"/>
    <sheet name="Tab 1 (26) i 2 (27)" sheetId="113" r:id="rId24"/>
    <sheet name="Wykres 4" sheetId="130" r:id="rId25"/>
    <sheet name="Tab 3 (28) i 4 (29)" sheetId="114" r:id="rId26"/>
    <sheet name="Wykres 5" sheetId="126" r:id="rId27"/>
    <sheet name="Tab 1 (30)" sheetId="115" r:id="rId28"/>
    <sheet name="Tab 2 (31) i 3 (32)" sheetId="117" r:id="rId29"/>
    <sheet name="Tab 4 (33)" sheetId="116" r:id="rId30"/>
    <sheet name="Tab 5 (34) i 6 (35)" sheetId="118" r:id="rId31"/>
    <sheet name="Tab 7 (36) i 8 (37)" sheetId="119" r:id="rId32"/>
    <sheet name="Tab 1 (38) i 2 (39)" sheetId="121" r:id="rId33"/>
    <sheet name="Strona końcowa" sheetId="138" r:id="rId34"/>
  </sheets>
  <definedNames>
    <definedName name="_xlnm.Print_Area" localSheetId="3">'Objaśnienia i skróty'!$A$1:$B$25</definedName>
    <definedName name="_xlnm.Print_Area" localSheetId="2">'Spis treści'!$A$1:$C$59</definedName>
    <definedName name="_xlnm.Print_Area" localSheetId="33">'Strona końcowa'!$A$1:$B$31</definedName>
    <definedName name="_xlnm.Print_Area" localSheetId="0">'Strona tytułowa'!$A$1:$B$32</definedName>
    <definedName name="_xlnm.Print_Area" localSheetId="4">'Tab 1'!$A$1:$I$27</definedName>
    <definedName name="_xlnm.Print_Area" localSheetId="11">'Tab 1 (13)'!$A$1:$I$29</definedName>
    <definedName name="_xlnm.Print_Area" localSheetId="22">'Tab 1 (25)'!$A$1:$I$65</definedName>
    <definedName name="_xlnm.Print_Area" localSheetId="23">'Tab 1 (26) i 2 (27)'!$A$1:$I$39</definedName>
    <definedName name="_xlnm.Print_Area" localSheetId="27">'Tab 1 (30)'!$A$1:$L$24</definedName>
    <definedName name="_xlnm.Print_Area" localSheetId="32">'Tab 1 (38) i 2 (39)'!$A$1:$M$34</definedName>
    <definedName name="_xlnm.Print_Area" localSheetId="9">'Tab 10 i 11'!$A$1:$F$25</definedName>
    <definedName name="_xlnm.Print_Area" localSheetId="21">'Tab 11 (23) i 12 (24)'!$A$1:$I$45</definedName>
    <definedName name="_xlnm.Print_Area" localSheetId="10">'Tab 12'!$A$1:$K$55</definedName>
    <definedName name="_xlnm.Print_Area" localSheetId="12">'Tab 2 (14) i wykres 1'!$A$1:$E$48</definedName>
    <definedName name="_xlnm.Print_Area" localSheetId="28">'Tab 2 (31) i 3 (32)'!$A$1:$I$29</definedName>
    <definedName name="_xlnm.Print_Area" localSheetId="5">'Tab 2 i 3'!$A$1:$I$40</definedName>
    <definedName name="_xlnm.Print_Area" localSheetId="13">'Tab 3 (15) i wykres 2'!$A$1:$E$49</definedName>
    <definedName name="_xlnm.Print_Area" localSheetId="25">'Tab 3 (28) i 4 (29)'!$A$1:$J$38</definedName>
    <definedName name="_xlnm.Print_Area" localSheetId="14">'Tab 4 (16)'!$A$1:$H$30</definedName>
    <definedName name="_xlnm.Print_Area" localSheetId="29">'Tab 4 (33)'!$A$1:$H$26</definedName>
    <definedName name="_xlnm.Print_Area" localSheetId="6">'Tab 4 i 5'!$A$1:$F$34</definedName>
    <definedName name="_xlnm.Print_Area" localSheetId="15">'Tab 5 (17)'!$A$1:$I$32</definedName>
    <definedName name="_xlnm.Print_Area" localSheetId="30">'Tab 5 (34) i 6 (35)'!$A$1:$D$47</definedName>
    <definedName name="_xlnm.Print_Area" localSheetId="17">'Tab 6 (18)'!$A$1:$H$32</definedName>
    <definedName name="_xlnm.Print_Area" localSheetId="7">'Tab 6 i 7'!$A$1:$G$33</definedName>
    <definedName name="_xlnm.Print_Area" localSheetId="18">'Tab 7 (19)'!$A$1:$I$32</definedName>
    <definedName name="_xlnm.Print_Area" localSheetId="31">'Tab 7 (36) i 8 (37)'!$A$1:$I$46</definedName>
    <definedName name="_xlnm.Print_Area" localSheetId="19">'Tab 8 (20)'!$A$1:$H$32</definedName>
    <definedName name="_xlnm.Print_Area" localSheetId="8">'Tab 8 i 9'!$A$1:$G$25</definedName>
    <definedName name="_xlnm.Print_Area" localSheetId="20">'Tab 9 (21) i 10 (22)'!$A$1:$I$30</definedName>
    <definedName name="_xlnm.Print_Area" localSheetId="1">'Uwagi wstępne'!$A$1:$B$136</definedName>
    <definedName name="_xlnm.Print_Area" localSheetId="16">'Wykres 3'!$A$1:$F$6</definedName>
    <definedName name="_xlnm.Print_Area" localSheetId="24">'Wykres 4'!$A$1:$G$33</definedName>
    <definedName name="_xlnm.Print_Area" localSheetId="26">'Wykres 5'!$B$1:$M$21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6" i="109" l="1"/>
  <c r="B6" i="108"/>
  <c r="B6" i="107"/>
  <c r="B6" i="139"/>
  <c r="D6" i="107" l="1"/>
  <c r="F7" i="139"/>
  <c r="E7" i="139"/>
  <c r="D7" i="139"/>
  <c r="C7" i="139"/>
  <c r="B7" i="139"/>
  <c r="B21" i="114" l="1"/>
  <c r="F29" i="117" l="1"/>
  <c r="F28" i="117"/>
  <c r="F27" i="117"/>
  <c r="O13" i="113" l="1"/>
  <c r="D5" i="129" l="1"/>
  <c r="C5" i="129"/>
  <c r="B5" i="129"/>
  <c r="I29" i="117" l="1"/>
  <c r="H29" i="117"/>
  <c r="G29" i="117"/>
  <c r="I28" i="117"/>
  <c r="H28" i="117"/>
  <c r="G28" i="117"/>
  <c r="I27" i="117"/>
  <c r="H27" i="117"/>
  <c r="G27" i="117"/>
  <c r="I25" i="117"/>
  <c r="H25" i="117"/>
  <c r="G25" i="117"/>
  <c r="I24" i="117"/>
  <c r="H24" i="117"/>
  <c r="G24" i="117"/>
  <c r="I23" i="117"/>
  <c r="H23" i="117"/>
  <c r="G23" i="117"/>
  <c r="I21" i="117"/>
  <c r="H21" i="117"/>
  <c r="G21" i="117"/>
  <c r="J16" i="114"/>
  <c r="I16" i="114"/>
  <c r="H16" i="114"/>
  <c r="H15" i="114"/>
  <c r="J14" i="114"/>
  <c r="I14" i="114"/>
  <c r="H14" i="114"/>
  <c r="J13" i="114"/>
  <c r="I13" i="114"/>
  <c r="H13" i="114"/>
  <c r="J11" i="114"/>
  <c r="I11" i="114"/>
  <c r="H11" i="114"/>
  <c r="J10" i="114"/>
  <c r="I10" i="114"/>
  <c r="H10" i="114"/>
  <c r="J9" i="114"/>
  <c r="I9" i="114"/>
  <c r="H9" i="114"/>
  <c r="J8" i="114"/>
  <c r="I8" i="114"/>
  <c r="H8" i="114"/>
  <c r="J7" i="114"/>
  <c r="I7" i="114"/>
  <c r="H7" i="114"/>
  <c r="G4" i="114"/>
  <c r="F4" i="114"/>
  <c r="E4" i="114"/>
  <c r="D4" i="114"/>
  <c r="C4" i="114"/>
  <c r="C32" i="130"/>
  <c r="B32" i="130"/>
  <c r="I15" i="113"/>
  <c r="H15" i="113"/>
  <c r="G15" i="113"/>
  <c r="I14" i="113"/>
  <c r="H14" i="113"/>
  <c r="G14" i="113"/>
  <c r="G12" i="113"/>
  <c r="I11" i="113"/>
  <c r="H11" i="113"/>
  <c r="G11" i="113"/>
  <c r="I10" i="113"/>
  <c r="H10" i="113"/>
  <c r="G10" i="113"/>
  <c r="I9" i="113"/>
  <c r="H9" i="113"/>
  <c r="G9" i="113"/>
  <c r="I8" i="113"/>
  <c r="H8" i="113"/>
  <c r="G8" i="113"/>
  <c r="G65" i="104"/>
  <c r="G64" i="104"/>
  <c r="G63" i="104"/>
  <c r="I61" i="104"/>
  <c r="H61" i="104"/>
  <c r="G61" i="104"/>
  <c r="I60" i="104"/>
  <c r="H60" i="104"/>
  <c r="G60" i="104"/>
  <c r="I59" i="104"/>
  <c r="H59" i="104"/>
  <c r="G59" i="104"/>
  <c r="I57" i="104"/>
  <c r="H57" i="104"/>
  <c r="G57" i="104"/>
  <c r="I56" i="104"/>
  <c r="H56" i="104"/>
  <c r="G56" i="104"/>
  <c r="I55" i="104"/>
  <c r="H55" i="104"/>
  <c r="G55" i="104"/>
  <c r="I53" i="104"/>
  <c r="H53" i="104"/>
  <c r="G53" i="104"/>
  <c r="I52" i="104"/>
  <c r="H52" i="104"/>
  <c r="G52" i="104"/>
  <c r="I51" i="104"/>
  <c r="H51" i="104"/>
  <c r="G51" i="104"/>
  <c r="I49" i="104"/>
  <c r="H49" i="104"/>
  <c r="G49" i="104"/>
  <c r="I48" i="104"/>
  <c r="H48" i="104"/>
  <c r="G48" i="104"/>
  <c r="I47" i="104"/>
  <c r="H47" i="104"/>
  <c r="G47" i="104"/>
  <c r="I45" i="104"/>
  <c r="H45" i="104"/>
  <c r="I44" i="104"/>
  <c r="H44" i="104"/>
  <c r="I43" i="104"/>
  <c r="H43" i="104"/>
  <c r="I41" i="104"/>
  <c r="H41" i="104"/>
  <c r="G41" i="104"/>
  <c r="I40" i="104"/>
  <c r="H40" i="104"/>
  <c r="G40" i="104"/>
  <c r="I39" i="104"/>
  <c r="H39" i="104"/>
  <c r="G39" i="104"/>
  <c r="I37" i="104"/>
  <c r="H37" i="104"/>
  <c r="G37" i="104"/>
  <c r="I36" i="104"/>
  <c r="H36" i="104"/>
  <c r="G36" i="104"/>
  <c r="I35" i="104"/>
  <c r="H35" i="104"/>
  <c r="G35" i="104"/>
  <c r="I33" i="104"/>
  <c r="H33" i="104"/>
  <c r="G33" i="104"/>
  <c r="I32" i="104"/>
  <c r="H32" i="104"/>
  <c r="G32" i="104"/>
  <c r="I31" i="104"/>
  <c r="H31" i="104"/>
  <c r="G31" i="104"/>
  <c r="I29" i="104"/>
  <c r="H29" i="104"/>
  <c r="G29" i="104"/>
  <c r="I28" i="104"/>
  <c r="H28" i="104"/>
  <c r="G28" i="104"/>
  <c r="I27" i="104"/>
  <c r="H27" i="104"/>
  <c r="G27" i="104"/>
  <c r="I25" i="104"/>
  <c r="H25" i="104"/>
  <c r="G25" i="104"/>
  <c r="I24" i="104"/>
  <c r="H24" i="104"/>
  <c r="G24" i="104"/>
  <c r="I23" i="104"/>
  <c r="H23" i="104"/>
  <c r="G23" i="104"/>
  <c r="I21" i="104"/>
  <c r="H21" i="104"/>
  <c r="G21" i="104"/>
  <c r="I20" i="104"/>
  <c r="H20" i="104"/>
  <c r="G20" i="104"/>
  <c r="I19" i="104"/>
  <c r="H19" i="104"/>
  <c r="G19" i="104"/>
  <c r="I17" i="104"/>
  <c r="H17" i="104"/>
  <c r="G17" i="104"/>
  <c r="I16" i="104"/>
  <c r="H16" i="104"/>
  <c r="G16" i="104"/>
  <c r="I15" i="104"/>
  <c r="H15" i="104"/>
  <c r="G15" i="104"/>
  <c r="I12" i="104"/>
  <c r="H12" i="104"/>
  <c r="G12" i="104"/>
  <c r="I11" i="104"/>
  <c r="H11" i="104"/>
  <c r="G11" i="104"/>
  <c r="I9" i="104"/>
  <c r="H9" i="104"/>
  <c r="G9" i="104"/>
  <c r="I8" i="104"/>
  <c r="H8" i="104"/>
  <c r="G8" i="104"/>
  <c r="I7" i="104"/>
  <c r="H7" i="104"/>
  <c r="G7" i="104"/>
  <c r="E6" i="113"/>
  <c r="D6" i="113"/>
  <c r="C6" i="113"/>
  <c r="B6" i="113"/>
  <c r="E5" i="113"/>
  <c r="D5" i="113"/>
  <c r="C5" i="113"/>
  <c r="B5" i="113"/>
  <c r="F6" i="113"/>
  <c r="F5" i="113"/>
  <c r="I6" i="113"/>
  <c r="F16" i="113"/>
  <c r="F12" i="113"/>
  <c r="E16" i="113"/>
  <c r="E12" i="113"/>
  <c r="H6" i="113"/>
  <c r="G6" i="113"/>
  <c r="F4" i="104"/>
  <c r="E4" i="104"/>
  <c r="D4" i="104"/>
  <c r="C4" i="104"/>
  <c r="B4" i="104"/>
  <c r="F13" i="104"/>
  <c r="E13" i="104"/>
  <c r="I20" i="102"/>
  <c r="H20" i="102"/>
  <c r="G20" i="102"/>
  <c r="I19" i="102"/>
  <c r="H19" i="102"/>
  <c r="G19" i="102"/>
  <c r="I16" i="102"/>
  <c r="H16" i="102"/>
  <c r="G16" i="102"/>
  <c r="I15" i="102"/>
  <c r="H15" i="102"/>
  <c r="G15" i="102"/>
  <c r="I12" i="102"/>
  <c r="H12" i="102"/>
  <c r="G12" i="102"/>
  <c r="I11" i="102"/>
  <c r="H11" i="102"/>
  <c r="G11" i="102"/>
  <c r="I8" i="101"/>
  <c r="H8" i="101"/>
  <c r="G8" i="101"/>
  <c r="I7" i="101"/>
  <c r="H7" i="101"/>
  <c r="G7" i="101"/>
  <c r="F5" i="102"/>
  <c r="E5" i="102"/>
  <c r="D5" i="102"/>
  <c r="C5" i="102"/>
  <c r="F4" i="102"/>
  <c r="E4" i="102"/>
  <c r="D4" i="102"/>
  <c r="C4" i="102"/>
  <c r="B5" i="102"/>
  <c r="B4" i="102"/>
  <c r="I5" i="102"/>
  <c r="H5" i="102"/>
  <c r="G5" i="102"/>
  <c r="F21" i="102"/>
  <c r="F17" i="102"/>
  <c r="F13" i="102"/>
  <c r="F8" i="102"/>
  <c r="F7" i="102"/>
  <c r="E21" i="102"/>
  <c r="G21" i="102" s="1"/>
  <c r="E17" i="102"/>
  <c r="E13" i="102"/>
  <c r="G13" i="102" s="1"/>
  <c r="E8" i="102"/>
  <c r="G8" i="102" s="1"/>
  <c r="E7" i="102"/>
  <c r="G16" i="113" l="1"/>
  <c r="G13" i="104"/>
  <c r="G7" i="102"/>
  <c r="G17" i="102"/>
  <c r="E9" i="102"/>
  <c r="F9" i="102"/>
  <c r="G9" i="102" l="1"/>
  <c r="I6" i="101"/>
  <c r="H6" i="101"/>
  <c r="G6" i="101"/>
  <c r="F5" i="101"/>
  <c r="E5" i="101"/>
  <c r="D5" i="101"/>
  <c r="C5" i="101"/>
  <c r="B5" i="101"/>
  <c r="F9" i="101"/>
  <c r="E9" i="101"/>
  <c r="G9" i="101" s="1"/>
  <c r="I31" i="98"/>
  <c r="H31" i="98"/>
  <c r="G31" i="98"/>
  <c r="I30" i="98"/>
  <c r="H30" i="98"/>
  <c r="G30" i="98"/>
  <c r="I29" i="98"/>
  <c r="H29" i="98"/>
  <c r="G29" i="98"/>
  <c r="I28" i="98"/>
  <c r="H28" i="98"/>
  <c r="G28" i="98"/>
  <c r="I27" i="98"/>
  <c r="H27" i="98"/>
  <c r="G27" i="98"/>
  <c r="I26" i="98"/>
  <c r="H26" i="98"/>
  <c r="G26" i="98"/>
  <c r="I25" i="98"/>
  <c r="H25" i="98"/>
  <c r="G25" i="98"/>
  <c r="I24" i="98"/>
  <c r="H24" i="98"/>
  <c r="G24" i="98"/>
  <c r="I23" i="98"/>
  <c r="H23" i="98"/>
  <c r="G23" i="98"/>
  <c r="I22" i="98"/>
  <c r="H22" i="98"/>
  <c r="G22" i="98"/>
  <c r="I21" i="98"/>
  <c r="H21" i="98"/>
  <c r="G21" i="98"/>
  <c r="I20" i="98"/>
  <c r="H20" i="98"/>
  <c r="G20" i="98"/>
  <c r="I19" i="98"/>
  <c r="H19" i="98"/>
  <c r="G19" i="98"/>
  <c r="I17" i="98"/>
  <c r="H17" i="98"/>
  <c r="G17" i="98"/>
  <c r="I16" i="98"/>
  <c r="H16" i="98"/>
  <c r="G16" i="98"/>
  <c r="I15" i="98"/>
  <c r="H15" i="98"/>
  <c r="G15" i="98"/>
  <c r="I14" i="98"/>
  <c r="H14" i="98"/>
  <c r="G14" i="98"/>
  <c r="I13" i="98"/>
  <c r="H13" i="98"/>
  <c r="G13" i="98"/>
  <c r="I11" i="98"/>
  <c r="H11" i="98"/>
  <c r="G11" i="98"/>
  <c r="I10" i="98"/>
  <c r="H10" i="98"/>
  <c r="G10" i="98"/>
  <c r="I9" i="98"/>
  <c r="H9" i="98"/>
  <c r="G9" i="98"/>
  <c r="H6" i="98" l="1"/>
  <c r="F5" i="98"/>
  <c r="E5" i="98"/>
  <c r="I31" i="96"/>
  <c r="H31" i="96"/>
  <c r="G31" i="96"/>
  <c r="I30" i="96"/>
  <c r="H30" i="96"/>
  <c r="G30" i="96"/>
  <c r="I29" i="96"/>
  <c r="H29" i="96"/>
  <c r="G29" i="96"/>
  <c r="I28" i="96"/>
  <c r="H28" i="96"/>
  <c r="G28" i="96"/>
  <c r="I27" i="96"/>
  <c r="H27" i="96"/>
  <c r="G27" i="96"/>
  <c r="I25" i="96"/>
  <c r="H25" i="96"/>
  <c r="G25" i="96"/>
  <c r="I24" i="96"/>
  <c r="H24" i="96"/>
  <c r="G24" i="96"/>
  <c r="I23" i="96"/>
  <c r="H23" i="96"/>
  <c r="G23" i="96"/>
  <c r="I22" i="96"/>
  <c r="H22" i="96"/>
  <c r="G22" i="96"/>
  <c r="I21" i="96"/>
  <c r="H21" i="96"/>
  <c r="G21" i="96"/>
  <c r="I17" i="96"/>
  <c r="H17" i="96"/>
  <c r="G17" i="96"/>
  <c r="I16" i="96"/>
  <c r="H16" i="96"/>
  <c r="G16" i="96"/>
  <c r="I15" i="96"/>
  <c r="H15" i="96"/>
  <c r="G15" i="96"/>
  <c r="I14" i="96"/>
  <c r="H14" i="96"/>
  <c r="G14" i="96"/>
  <c r="I6" i="96"/>
  <c r="H6" i="96"/>
  <c r="G6" i="96"/>
  <c r="F26" i="96"/>
  <c r="F20" i="96"/>
  <c r="F13" i="96"/>
  <c r="F10" i="96" s="1"/>
  <c r="F5" i="96"/>
  <c r="E26" i="96"/>
  <c r="E20" i="96"/>
  <c r="E13" i="96"/>
  <c r="E10" i="96" s="1"/>
  <c r="E5" i="96"/>
  <c r="I29" i="94"/>
  <c r="H29" i="94"/>
  <c r="G29" i="94"/>
  <c r="I28" i="94"/>
  <c r="H28" i="94"/>
  <c r="G28" i="94"/>
  <c r="I27" i="94"/>
  <c r="H27" i="94"/>
  <c r="G27" i="94"/>
  <c r="I26" i="94"/>
  <c r="H26" i="94"/>
  <c r="G26" i="94"/>
  <c r="I25" i="94"/>
  <c r="H25" i="94"/>
  <c r="G25" i="94"/>
  <c r="I24" i="94"/>
  <c r="H24" i="94"/>
  <c r="G24" i="94"/>
  <c r="I23" i="94"/>
  <c r="H23" i="94"/>
  <c r="G23" i="94"/>
  <c r="I22" i="94"/>
  <c r="H22" i="94"/>
  <c r="G22" i="94"/>
  <c r="I21" i="94"/>
  <c r="H21" i="94"/>
  <c r="G21" i="94"/>
  <c r="I20" i="94"/>
  <c r="H20" i="94"/>
  <c r="G20" i="94"/>
  <c r="I19" i="94"/>
  <c r="H19" i="94"/>
  <c r="G19" i="94"/>
  <c r="I18" i="94"/>
  <c r="H18" i="94"/>
  <c r="G18" i="94"/>
  <c r="I17" i="94"/>
  <c r="H17" i="94"/>
  <c r="G17" i="94"/>
  <c r="I15" i="94"/>
  <c r="H15" i="94"/>
  <c r="G15" i="94"/>
  <c r="I14" i="94"/>
  <c r="H14" i="94"/>
  <c r="G14" i="94"/>
  <c r="I13" i="94"/>
  <c r="H13" i="94"/>
  <c r="G13" i="94"/>
  <c r="I12" i="94"/>
  <c r="H12" i="94"/>
  <c r="G12" i="94"/>
  <c r="I11" i="94"/>
  <c r="H11" i="94"/>
  <c r="G11" i="94"/>
  <c r="I9" i="94"/>
  <c r="H9" i="94"/>
  <c r="G9" i="94"/>
  <c r="I8" i="94"/>
  <c r="H8" i="94"/>
  <c r="G8" i="94"/>
  <c r="I7" i="94"/>
  <c r="H7" i="94"/>
  <c r="G7" i="94"/>
  <c r="I18" i="106"/>
  <c r="H18" i="106"/>
  <c r="G18" i="106"/>
  <c r="I17" i="106"/>
  <c r="H17" i="106"/>
  <c r="G17" i="106"/>
  <c r="I15" i="106"/>
  <c r="H15" i="106"/>
  <c r="G15" i="106"/>
  <c r="I14" i="106"/>
  <c r="H14" i="106"/>
  <c r="G14" i="106"/>
  <c r="I12" i="106"/>
  <c r="H12" i="106"/>
  <c r="G12" i="106"/>
  <c r="I11" i="106"/>
  <c r="H11" i="106"/>
  <c r="G11" i="106"/>
  <c r="I9" i="106"/>
  <c r="H9" i="106"/>
  <c r="G9" i="106"/>
  <c r="I8" i="106"/>
  <c r="H8" i="106"/>
  <c r="G8" i="106"/>
  <c r="I5" i="94"/>
  <c r="H5" i="94"/>
  <c r="G5" i="94"/>
  <c r="F4" i="94"/>
  <c r="E4" i="94"/>
  <c r="B8" i="108"/>
  <c r="C8" i="108"/>
  <c r="D8" i="108"/>
  <c r="E8" i="108"/>
  <c r="F8" i="108"/>
  <c r="F24" i="106"/>
  <c r="E24" i="106"/>
  <c r="I27" i="105"/>
  <c r="H27" i="105"/>
  <c r="G27" i="105"/>
  <c r="I25" i="105"/>
  <c r="H25" i="105"/>
  <c r="G25" i="105"/>
  <c r="I24" i="105"/>
  <c r="H24" i="105"/>
  <c r="G24" i="105"/>
  <c r="I23" i="105"/>
  <c r="H23" i="105"/>
  <c r="G23" i="105"/>
  <c r="I21" i="105"/>
  <c r="H21" i="105"/>
  <c r="G21" i="105"/>
  <c r="I20" i="105"/>
  <c r="H20" i="105"/>
  <c r="G20" i="105"/>
  <c r="I19" i="105"/>
  <c r="H19" i="105"/>
  <c r="G19" i="105"/>
  <c r="I18" i="105"/>
  <c r="H18" i="105"/>
  <c r="G18" i="105"/>
  <c r="I17" i="105"/>
  <c r="H17" i="105"/>
  <c r="G17" i="105"/>
  <c r="I15" i="105"/>
  <c r="H15" i="105"/>
  <c r="G15" i="105"/>
  <c r="I14" i="105"/>
  <c r="H14" i="105"/>
  <c r="G14" i="105"/>
  <c r="I13" i="105"/>
  <c r="H13" i="105"/>
  <c r="G13" i="105"/>
  <c r="I11" i="105"/>
  <c r="H11" i="105"/>
  <c r="G11" i="105"/>
  <c r="I10" i="105"/>
  <c r="H10" i="105"/>
  <c r="G10" i="105"/>
  <c r="I9" i="105"/>
  <c r="H9" i="105"/>
  <c r="G9" i="105"/>
  <c r="I8" i="105"/>
  <c r="H8" i="105"/>
  <c r="G8" i="105"/>
  <c r="I7" i="105"/>
  <c r="H7" i="105"/>
  <c r="G7" i="105"/>
  <c r="E19" i="96" l="1"/>
  <c r="E11" i="96" s="1"/>
  <c r="E9" i="96" s="1"/>
  <c r="F19" i="96"/>
  <c r="F11" i="96" s="1"/>
  <c r="F9" i="96" s="1"/>
  <c r="D12" i="113" l="1"/>
  <c r="A1" i="114" l="1"/>
  <c r="C23" i="135" l="1"/>
  <c r="B17" i="139" l="1"/>
  <c r="B5" i="107" l="1"/>
  <c r="B5" i="108" s="1"/>
  <c r="F18" i="139"/>
  <c r="E18" i="139"/>
  <c r="D18" i="139"/>
  <c r="C18" i="139"/>
  <c r="B18" i="139"/>
  <c r="D24" i="106" l="1"/>
  <c r="C24" i="106" l="1"/>
  <c r="B24" i="106" l="1"/>
  <c r="A1" i="139" l="1"/>
  <c r="D8" i="102" l="1"/>
  <c r="D7" i="102"/>
  <c r="C8" i="102"/>
  <c r="I8" i="102" s="1"/>
  <c r="C7" i="102"/>
  <c r="I7" i="102" s="1"/>
  <c r="B8" i="102"/>
  <c r="H8" i="102" s="1"/>
  <c r="B7" i="102"/>
  <c r="H7" i="102" s="1"/>
  <c r="B5" i="117" l="1"/>
  <c r="H6" i="117"/>
  <c r="G6" i="117"/>
  <c r="F6" i="117"/>
  <c r="E6" i="117"/>
  <c r="D6" i="117"/>
  <c r="C6" i="117"/>
  <c r="J22" i="114"/>
  <c r="I22" i="114"/>
  <c r="G20" i="126" s="1"/>
  <c r="H22" i="114"/>
  <c r="F20" i="126" s="1"/>
  <c r="G22" i="114"/>
  <c r="E20" i="126" s="1"/>
  <c r="F22" i="114"/>
  <c r="D20" i="126" s="1"/>
  <c r="E22" i="114"/>
  <c r="C22" i="114"/>
  <c r="B22" i="114"/>
  <c r="G23" i="113"/>
  <c r="F23" i="113"/>
  <c r="E23" i="113"/>
  <c r="D23" i="113"/>
  <c r="C23" i="113"/>
  <c r="B23" i="113"/>
  <c r="B6" i="117" l="1"/>
  <c r="C45" i="102" l="1"/>
  <c r="B45" i="102"/>
  <c r="C44" i="102"/>
  <c r="B44" i="102"/>
  <c r="C43" i="102"/>
  <c r="B43" i="102"/>
  <c r="C42" i="102"/>
  <c r="B42" i="102"/>
  <c r="C41" i="102"/>
  <c r="B41" i="102"/>
  <c r="C40" i="102"/>
  <c r="B40" i="102"/>
  <c r="C39" i="102"/>
  <c r="B39" i="102"/>
  <c r="C38" i="102"/>
  <c r="B38" i="102"/>
  <c r="C37" i="102"/>
  <c r="B37" i="102"/>
  <c r="C36" i="102"/>
  <c r="B36" i="102"/>
  <c r="C35" i="102"/>
  <c r="B35" i="102"/>
  <c r="C34" i="102"/>
  <c r="B34" i="102"/>
  <c r="C33" i="102"/>
  <c r="B33" i="102"/>
  <c r="C32" i="102"/>
  <c r="B32" i="102"/>
  <c r="C31" i="102"/>
  <c r="B31" i="102"/>
  <c r="C30" i="102"/>
  <c r="B30" i="102"/>
  <c r="I29" i="102"/>
  <c r="H29" i="102"/>
  <c r="G29" i="102"/>
  <c r="F29" i="102"/>
  <c r="E29" i="102"/>
  <c r="D29" i="102"/>
  <c r="B29" i="102" l="1"/>
  <c r="C29" i="102"/>
  <c r="C5" i="96" l="1"/>
  <c r="C5" i="98" s="1"/>
  <c r="D5" i="96"/>
  <c r="D5" i="98" s="1"/>
  <c r="B5" i="96"/>
  <c r="B5" i="98" s="1"/>
  <c r="C4" i="94" l="1"/>
  <c r="D4" i="94"/>
  <c r="B4" i="94"/>
  <c r="A1" i="98" l="1"/>
  <c r="B5" i="125" l="1"/>
  <c r="B13" i="101" s="1"/>
  <c r="D4" i="106" l="1"/>
  <c r="D3" i="94" s="1"/>
  <c r="D4" i="96" s="1"/>
  <c r="D4" i="98" s="1"/>
  <c r="D4" i="101" s="1"/>
  <c r="D3" i="102" s="1"/>
  <c r="D3" i="104" s="1"/>
  <c r="D4" i="113" s="1"/>
  <c r="D19" i="117" s="1"/>
  <c r="B4" i="106"/>
  <c r="B3" i="94" s="1"/>
  <c r="B4" i="96" s="1"/>
  <c r="B4" i="98" s="1"/>
  <c r="B4" i="101" s="1"/>
  <c r="B3" i="102" s="1"/>
  <c r="B3" i="104" s="1"/>
  <c r="B4" i="113" s="1"/>
  <c r="B19" i="117" s="1"/>
  <c r="I6" i="98"/>
  <c r="G6" i="98"/>
  <c r="B8" i="109" l="1"/>
  <c r="C8" i="109"/>
  <c r="D8" i="109"/>
  <c r="E8" i="109"/>
  <c r="F8" i="109"/>
  <c r="A1" i="117" l="1"/>
  <c r="A1" i="116"/>
  <c r="A1" i="135"/>
  <c r="A1" i="125" s="1"/>
  <c r="A1" i="106" l="1"/>
  <c r="A1" i="107" s="1"/>
  <c r="A1" i="108" s="1"/>
  <c r="A1" i="109" s="1"/>
  <c r="A1" i="110" s="1"/>
  <c r="F21" i="109" l="1"/>
  <c r="F19" i="109" s="1"/>
  <c r="E21" i="109"/>
  <c r="E19" i="109" s="1"/>
  <c r="D21" i="109"/>
  <c r="D19" i="109" s="1"/>
  <c r="C21" i="109"/>
  <c r="C19" i="109" s="1"/>
  <c r="B21" i="109"/>
  <c r="B19" i="109" s="1"/>
  <c r="B22" i="121" l="1"/>
  <c r="B21" i="121" l="1"/>
  <c r="B20" i="121"/>
  <c r="B19" i="121"/>
  <c r="B18" i="121"/>
  <c r="B17" i="121"/>
  <c r="B16" i="121"/>
  <c r="B15" i="121"/>
  <c r="B14" i="121"/>
  <c r="B13" i="121"/>
  <c r="B12" i="121"/>
  <c r="B11" i="121"/>
  <c r="B10" i="121"/>
  <c r="B9" i="121"/>
  <c r="B8" i="121"/>
  <c r="B7" i="121"/>
  <c r="B46" i="118" l="1"/>
  <c r="B45" i="118"/>
  <c r="B44" i="118"/>
  <c r="B43" i="118"/>
  <c r="B42" i="118"/>
  <c r="B41" i="118"/>
  <c r="B40" i="118"/>
  <c r="B39" i="118"/>
  <c r="B38" i="118"/>
  <c r="B37" i="118"/>
  <c r="B36" i="118"/>
  <c r="B35" i="118"/>
  <c r="B34" i="118"/>
  <c r="B33" i="118"/>
  <c r="B32" i="118"/>
  <c r="B31" i="118"/>
  <c r="B23" i="118"/>
  <c r="B22" i="118"/>
  <c r="B21" i="118"/>
  <c r="B20" i="118"/>
  <c r="B19" i="118"/>
  <c r="B18" i="118"/>
  <c r="B17" i="118"/>
  <c r="B16" i="118"/>
  <c r="B15" i="118"/>
  <c r="B14" i="118"/>
  <c r="B13" i="118"/>
  <c r="B12" i="118"/>
  <c r="B11" i="118"/>
  <c r="B10" i="118"/>
  <c r="B9" i="118"/>
  <c r="B8" i="118"/>
  <c r="B24" i="116" l="1"/>
  <c r="B23" i="116"/>
  <c r="B22" i="116"/>
  <c r="B21" i="116"/>
  <c r="B20" i="116"/>
  <c r="B19" i="116"/>
  <c r="B18" i="116"/>
  <c r="B17" i="116"/>
  <c r="B16" i="116"/>
  <c r="B15" i="116"/>
  <c r="B14" i="116"/>
  <c r="B13" i="116"/>
  <c r="B12" i="116"/>
  <c r="B11" i="116"/>
  <c r="B10" i="116"/>
  <c r="B9" i="116"/>
  <c r="B7" i="116" l="1"/>
  <c r="B24" i="115"/>
  <c r="B23" i="115"/>
  <c r="B22" i="115"/>
  <c r="B21" i="115"/>
  <c r="B20" i="115"/>
  <c r="B19" i="115"/>
  <c r="B18" i="115"/>
  <c r="B17" i="115"/>
  <c r="B16" i="115"/>
  <c r="B15" i="115"/>
  <c r="B14" i="115"/>
  <c r="B13" i="115"/>
  <c r="B12" i="115"/>
  <c r="B11" i="115"/>
  <c r="B10" i="115"/>
  <c r="B9" i="115"/>
  <c r="L8" i="115"/>
  <c r="K8" i="115"/>
  <c r="J8" i="115"/>
  <c r="I8" i="115"/>
  <c r="H8" i="115"/>
  <c r="G8" i="115"/>
  <c r="F8" i="115"/>
  <c r="E8" i="115"/>
  <c r="D8" i="115"/>
  <c r="C8" i="115"/>
  <c r="B6" i="118" l="1"/>
  <c r="B29" i="118" s="1"/>
  <c r="B8" i="115"/>
  <c r="C12" i="113" l="1"/>
  <c r="I12" i="113" s="1"/>
  <c r="B12" i="113"/>
  <c r="H12" i="113" s="1"/>
  <c r="D16" i="113" l="1"/>
  <c r="C16" i="113"/>
  <c r="I16" i="113" s="1"/>
  <c r="B16" i="113"/>
  <c r="H16" i="113" s="1"/>
  <c r="C13" i="104" l="1"/>
  <c r="I13" i="104" s="1"/>
  <c r="B13" i="104"/>
  <c r="H13" i="104" s="1"/>
  <c r="D13" i="104"/>
  <c r="B30" i="95" l="1"/>
  <c r="B29" i="95"/>
  <c r="B28" i="95"/>
  <c r="E6" i="109" l="1"/>
  <c r="D6" i="109"/>
  <c r="C6" i="109"/>
  <c r="F6" i="109"/>
  <c r="D6" i="108" l="1"/>
  <c r="C6" i="108"/>
  <c r="F6" i="108"/>
  <c r="E6" i="108"/>
  <c r="B16" i="107" l="1"/>
  <c r="B18" i="108" s="1"/>
  <c r="B5" i="109" l="1"/>
  <c r="B18" i="109" s="1"/>
  <c r="B6" i="110" s="1"/>
  <c r="B5" i="119" l="1"/>
  <c r="B28" i="102"/>
  <c r="B22" i="113" s="1"/>
  <c r="D32" i="130"/>
  <c r="B33" i="130" s="1"/>
  <c r="B9" i="97" l="1"/>
  <c r="B9" i="99" s="1"/>
  <c r="B29" i="119"/>
  <c r="C33" i="130"/>
  <c r="D33" i="130"/>
  <c r="D30" i="101" l="1"/>
  <c r="D29" i="101"/>
  <c r="D28" i="101"/>
  <c r="D27" i="101"/>
  <c r="D26" i="101"/>
  <c r="D25" i="101"/>
  <c r="D24" i="101"/>
  <c r="D23" i="101"/>
  <c r="D22" i="101"/>
  <c r="D21" i="101"/>
  <c r="D20" i="101"/>
  <c r="D19" i="101"/>
  <c r="D18" i="101"/>
  <c r="D17" i="101"/>
  <c r="D16" i="101"/>
  <c r="D15" i="101"/>
  <c r="C14" i="101"/>
  <c r="A1" i="95" l="1"/>
  <c r="A1" i="96" s="1"/>
  <c r="A1" i="129"/>
  <c r="C30" i="121" l="1"/>
  <c r="M6" i="121"/>
  <c r="L6" i="121"/>
  <c r="K6" i="121"/>
  <c r="J6" i="121"/>
  <c r="I6" i="121"/>
  <c r="H6" i="121"/>
  <c r="G6" i="121"/>
  <c r="F6" i="121"/>
  <c r="E6" i="121"/>
  <c r="D6" i="121"/>
  <c r="C6" i="121"/>
  <c r="B6" i="121"/>
  <c r="C30" i="119"/>
  <c r="B30" i="119"/>
  <c r="B23" i="119"/>
  <c r="H23" i="119" s="1"/>
  <c r="B22" i="119"/>
  <c r="B21" i="119"/>
  <c r="H21" i="119" s="1"/>
  <c r="B20" i="119"/>
  <c r="B19" i="119"/>
  <c r="B18" i="119"/>
  <c r="B17" i="119"/>
  <c r="B16" i="119"/>
  <c r="B15" i="119"/>
  <c r="H15" i="119" s="1"/>
  <c r="B14" i="119"/>
  <c r="B13" i="119"/>
  <c r="H13" i="119" s="1"/>
  <c r="B12" i="119"/>
  <c r="H12" i="119" s="1"/>
  <c r="B11" i="119"/>
  <c r="B10" i="119"/>
  <c r="H10" i="119" s="1"/>
  <c r="B9" i="119"/>
  <c r="B8" i="119"/>
  <c r="I7" i="119"/>
  <c r="G7" i="119"/>
  <c r="F7" i="119"/>
  <c r="D7" i="119"/>
  <c r="C7" i="119"/>
  <c r="D30" i="118"/>
  <c r="C30" i="118"/>
  <c r="B30" i="118"/>
  <c r="D7" i="118"/>
  <c r="C7" i="118"/>
  <c r="B7" i="118"/>
  <c r="H8" i="116"/>
  <c r="G8" i="116"/>
  <c r="F8" i="116"/>
  <c r="E8" i="116"/>
  <c r="D8" i="116"/>
  <c r="C8" i="116"/>
  <c r="B8" i="116"/>
  <c r="A1" i="118"/>
  <c r="A1" i="119" s="1"/>
  <c r="C20" i="126"/>
  <c r="C24" i="108"/>
  <c r="B24" i="108" s="1"/>
  <c r="C23" i="108"/>
  <c r="B23" i="108" s="1"/>
  <c r="C22" i="108"/>
  <c r="B22" i="108" s="1"/>
  <c r="C21" i="108"/>
  <c r="B21" i="108" s="1"/>
  <c r="C20" i="108"/>
  <c r="B20" i="108" s="1"/>
  <c r="G19" i="108"/>
  <c r="F19" i="108"/>
  <c r="E19" i="108"/>
  <c r="D19" i="108"/>
  <c r="F33" i="107"/>
  <c r="F32" i="107"/>
  <c r="F30" i="107"/>
  <c r="F29" i="107"/>
  <c r="F28" i="107"/>
  <c r="F26" i="107"/>
  <c r="F25" i="107"/>
  <c r="F24" i="107"/>
  <c r="F22" i="107"/>
  <c r="F21" i="107"/>
  <c r="F20" i="107"/>
  <c r="F18" i="107"/>
  <c r="G17" i="107"/>
  <c r="E17" i="107"/>
  <c r="D17" i="107"/>
  <c r="F11" i="107"/>
  <c r="F10" i="107"/>
  <c r="F8" i="107"/>
  <c r="F7" i="107"/>
  <c r="G6" i="107"/>
  <c r="E6" i="107"/>
  <c r="D21" i="102"/>
  <c r="C21" i="102"/>
  <c r="I21" i="102" s="1"/>
  <c r="B21" i="102"/>
  <c r="H21" i="102" s="1"/>
  <c r="D17" i="102"/>
  <c r="C17" i="102"/>
  <c r="I17" i="102" s="1"/>
  <c r="B17" i="102"/>
  <c r="H17" i="102" s="1"/>
  <c r="D13" i="102"/>
  <c r="C13" i="102"/>
  <c r="I13" i="102" s="1"/>
  <c r="B13" i="102"/>
  <c r="H13" i="102" s="1"/>
  <c r="D9" i="102"/>
  <c r="C9" i="102"/>
  <c r="I9" i="102" s="1"/>
  <c r="B9" i="102"/>
  <c r="H9" i="102" s="1"/>
  <c r="B14" i="101"/>
  <c r="D14" i="101" s="1"/>
  <c r="D9" i="101"/>
  <c r="C9" i="101"/>
  <c r="I9" i="101" s="1"/>
  <c r="B9" i="101"/>
  <c r="H9" i="101" s="1"/>
  <c r="B31" i="99"/>
  <c r="B30" i="99"/>
  <c r="B29" i="99"/>
  <c r="B28" i="99"/>
  <c r="A1" i="99"/>
  <c r="A1" i="101" s="1"/>
  <c r="A1" i="102" s="1"/>
  <c r="B31" i="97"/>
  <c r="B30" i="97"/>
  <c r="B29" i="97"/>
  <c r="C28" i="97"/>
  <c r="C11" i="97" s="1"/>
  <c r="B27" i="97"/>
  <c r="B26" i="97"/>
  <c r="B25" i="97"/>
  <c r="B24" i="97"/>
  <c r="B23" i="97"/>
  <c r="B22" i="97"/>
  <c r="B21" i="97"/>
  <c r="B20" i="97"/>
  <c r="B19" i="97"/>
  <c r="B18" i="97"/>
  <c r="B17" i="97"/>
  <c r="B16" i="97"/>
  <c r="B15" i="97"/>
  <c r="B14" i="97"/>
  <c r="B13" i="97"/>
  <c r="B12" i="97"/>
  <c r="H11" i="97"/>
  <c r="G11" i="97"/>
  <c r="F11" i="97"/>
  <c r="E11" i="97"/>
  <c r="A1" i="97"/>
  <c r="D26" i="96"/>
  <c r="G26" i="96" s="1"/>
  <c r="C26" i="96"/>
  <c r="I26" i="96" s="1"/>
  <c r="B26" i="96"/>
  <c r="H26" i="96" s="1"/>
  <c r="D20" i="96"/>
  <c r="G20" i="96" s="1"/>
  <c r="C20" i="96"/>
  <c r="I20" i="96" s="1"/>
  <c r="B20" i="96"/>
  <c r="H20" i="96" s="1"/>
  <c r="D13" i="96"/>
  <c r="G13" i="96" s="1"/>
  <c r="C13" i="96"/>
  <c r="I13" i="96" s="1"/>
  <c r="B13" i="96"/>
  <c r="H13" i="96" s="1"/>
  <c r="B27" i="95"/>
  <c r="B28" i="97" l="1"/>
  <c r="B11" i="97" s="1"/>
  <c r="B10" i="96"/>
  <c r="H10" i="96" s="1"/>
  <c r="C10" i="96"/>
  <c r="I10" i="96" s="1"/>
  <c r="C6" i="107"/>
  <c r="F6" i="107" s="1"/>
  <c r="C19" i="108"/>
  <c r="B19" i="108" s="1"/>
  <c r="H20" i="126"/>
  <c r="E21" i="126" s="1"/>
  <c r="H8" i="119"/>
  <c r="H14" i="119"/>
  <c r="H16" i="119"/>
  <c r="H18" i="119"/>
  <c r="H20" i="119"/>
  <c r="H9" i="119"/>
  <c r="H11" i="119"/>
  <c r="H22" i="119"/>
  <c r="H17" i="119"/>
  <c r="H19" i="119"/>
  <c r="C19" i="96"/>
  <c r="I19" i="96" s="1"/>
  <c r="D10" i="96"/>
  <c r="G10" i="96" s="1"/>
  <c r="D19" i="96"/>
  <c r="G19" i="96" s="1"/>
  <c r="B19" i="96"/>
  <c r="H19" i="96" s="1"/>
  <c r="E7" i="119"/>
  <c r="B7" i="119"/>
  <c r="F9" i="107"/>
  <c r="F19" i="107"/>
  <c r="F23" i="107"/>
  <c r="F27" i="107"/>
  <c r="F31" i="107"/>
  <c r="C17" i="107"/>
  <c r="F17" i="107" s="1"/>
  <c r="D11" i="97"/>
  <c r="D21" i="126" l="1"/>
  <c r="F21" i="126"/>
  <c r="C21" i="126"/>
  <c r="G21" i="126"/>
  <c r="B11" i="96"/>
  <c r="H11" i="96" s="1"/>
  <c r="C11" i="96"/>
  <c r="I11" i="96" s="1"/>
  <c r="H21" i="126"/>
  <c r="H7" i="119"/>
  <c r="D11" i="96"/>
  <c r="G11" i="96" s="1"/>
  <c r="B17" i="107"/>
  <c r="B9" i="96" l="1"/>
  <c r="H9" i="96" s="1"/>
  <c r="C9" i="96"/>
  <c r="I9" i="96" s="1"/>
  <c r="D9" i="96"/>
  <c r="G9" i="96" s="1"/>
  <c r="F5" i="129"/>
  <c r="D6" i="129" s="1"/>
  <c r="B6" i="129" l="1"/>
  <c r="C6" i="129"/>
  <c r="F6" i="129"/>
  <c r="E6" i="129"/>
</calcChain>
</file>

<file path=xl/sharedStrings.xml><?xml version="1.0" encoding="utf-8"?>
<sst xmlns="http://schemas.openxmlformats.org/spreadsheetml/2006/main" count="1375" uniqueCount="681">
  <si>
    <t>SPIS TREŚCI</t>
  </si>
  <si>
    <t>I.</t>
  </si>
  <si>
    <t>II.</t>
  </si>
  <si>
    <t>III.</t>
  </si>
  <si>
    <t>IV.</t>
  </si>
  <si>
    <t>V.</t>
  </si>
  <si>
    <t>VI.</t>
  </si>
  <si>
    <t>WYPADKI PRZY PRACY ROLNICZEJ</t>
  </si>
  <si>
    <t>UWAGI WSTĘPNE</t>
  </si>
  <si>
    <t>Ponadto, osoby te do dnia 31 maja każdego roku podatkowego, mają ustawowy obowiązek złożenia w Kasie zaświadczenia albo oświadczenia o nieprzekroczeniu kwoty należnego podatku dochodowego za poprzedni rok podatkowy od przychodów z pozarolniczej działalności gospodarczej. Obowiązująca za miniony rok „roczna kwota graniczna" tego podatku, ogłaszana jest przez ministra właściwego do spraw rozwoju wsi w Dzienniku Urzędowym Rzeczpospolitej Polskiej „Monitor Polski”.</t>
  </si>
  <si>
    <t>• liczby wydanych decyzji o podleganiu i ustaniu ubezpieczenia społecznego rolników.</t>
  </si>
  <si>
    <t>„w tym”</t>
  </si>
  <si>
    <t>"z tego"</t>
  </si>
  <si>
    <t>Wyszczególnienie</t>
  </si>
  <si>
    <t>porównanie (wzrost/spadek)</t>
  </si>
  <si>
    <t>EMERYTURY I RENTY ogółem</t>
  </si>
  <si>
    <t>Renty</t>
  </si>
  <si>
    <t>Emerytury rolnicze</t>
  </si>
  <si>
    <t>Emerytury za przekazane gospodarstwo rolne Państwu</t>
  </si>
  <si>
    <t>Emerytury za przekazane gospodarstwo rolne następcy</t>
  </si>
  <si>
    <t>Emerytury nie związane z przekazaniem gospodarstwa rolnego</t>
  </si>
  <si>
    <t>RENTY</t>
  </si>
  <si>
    <t xml:space="preserve">RENTY RAZEM </t>
  </si>
  <si>
    <t xml:space="preserve">RENTY Z TYTUŁU NIEZDOLNOŚCI 
DO PRACY RAZEM </t>
  </si>
  <si>
    <t xml:space="preserve">    w tym renty z tytułu niezdolności do pracy
    wypadkowe</t>
  </si>
  <si>
    <t>Renty rolnicze z tytułu niezdolności do pracy</t>
  </si>
  <si>
    <t>Renty z tytułu niezdolności do pracy za przekazane gospodarstwo rolne Państwu</t>
  </si>
  <si>
    <t>Renty z tytułu niezdolności do pracy za przekazane gospodarstwo rolne następcy</t>
  </si>
  <si>
    <t>Renty z tytułu niezdolności do pracy nie związane z przekazaniem gospodarstwa rolnego</t>
  </si>
  <si>
    <t>RENTY RODZINNE RAZEM</t>
  </si>
  <si>
    <t xml:space="preserve">    w tym renty rodzinne wypadkowe</t>
  </si>
  <si>
    <t>Renty rodzinne rolnicze</t>
  </si>
  <si>
    <t>Renty rodzinne za przekazane gospodarstwo rolne Państwu</t>
  </si>
  <si>
    <t>Renty rodzinne za przekazane gospodarstwo rolne następcy</t>
  </si>
  <si>
    <t>Renty rodzinne nie związane z przekazaniem gospodarstwa rolnego</t>
  </si>
  <si>
    <t>z tego:</t>
  </si>
  <si>
    <t>renty razem</t>
  </si>
  <si>
    <t>z tytułu niezdolności 
do pracy</t>
  </si>
  <si>
    <t>rodzinne</t>
  </si>
  <si>
    <t>ogółem</t>
  </si>
  <si>
    <t xml:space="preserve"> w tym wypadkowe</t>
  </si>
  <si>
    <t xml:space="preserve">ogółem   </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</si>
  <si>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</si>
  <si>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</si>
  <si>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</si>
  <si>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</si>
  <si>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</si>
  <si>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</si>
  <si>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</si>
  <si>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</si>
  <si>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</si>
  <si>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</si>
  <si>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</si>
  <si>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</si>
  <si>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</si>
  <si>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</si>
  <si>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</si>
  <si>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</si>
  <si>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Emerytury finansowane z funduszu emerytalno-rentowego, wypłacane przez MON, MSWiA, MS z tego:</t>
  </si>
  <si>
    <t>MON</t>
  </si>
  <si>
    <t>MSWiA</t>
  </si>
  <si>
    <t>MS</t>
  </si>
  <si>
    <t>EMERYTURY I RENTY z tego:</t>
  </si>
  <si>
    <t xml:space="preserve">EMERYTURY RAZEM </t>
  </si>
  <si>
    <t xml:space="preserve">RENTY </t>
  </si>
  <si>
    <t>RENTY RAZEM z tego:</t>
  </si>
  <si>
    <t xml:space="preserve">     w tym renty rodzinne wypadkowe</t>
  </si>
  <si>
    <t>Renty rodzinne nie związane 
z przekazaniem gospodarstwa rolnego</t>
  </si>
  <si>
    <t>OGÓŁEM</t>
  </si>
  <si>
    <t>Renty rolnicze z tytułu niezdolności 
do pracy</t>
  </si>
  <si>
    <t xml:space="preserve">    </t>
  </si>
  <si>
    <t>w tym:</t>
  </si>
  <si>
    <t>z tytułu niezdolności do pracy</t>
  </si>
  <si>
    <t xml:space="preserve">OGÓŁEM </t>
  </si>
  <si>
    <t xml:space="preserve">Przeciętna miesięczna liczba świadczeń </t>
  </si>
  <si>
    <t xml:space="preserve">Liczba świadczeń </t>
  </si>
  <si>
    <t>Kwota wypłat w zł</t>
  </si>
  <si>
    <t xml:space="preserve">Przeciętne świadczenie w zł </t>
  </si>
  <si>
    <t>Liczba 
świadczeń</t>
  </si>
  <si>
    <t xml:space="preserve">ZASIŁKI POGRZEBOWE PO EMERYTACH  I  RENCISTACH </t>
  </si>
  <si>
    <t>ZASIŁKI POGRZEBOWE PO UBEZPIECZONYCH</t>
  </si>
  <si>
    <t>ZASIŁKI POGRZEBOWE PO  CZŁONKACH  RODZIN</t>
  </si>
  <si>
    <t>Zasiłki pogrzebowe</t>
  </si>
  <si>
    <t xml:space="preserve">po emerytach, rencistach </t>
  </si>
  <si>
    <t>po ubezpieczonych</t>
  </si>
  <si>
    <t>po członkach rodzin</t>
  </si>
  <si>
    <t>Liczba świadczeń</t>
  </si>
  <si>
    <t xml:space="preserve">Przeciętna miesięczna liczba osób </t>
  </si>
  <si>
    <t xml:space="preserve"> </t>
  </si>
  <si>
    <t>ZASIŁKI POGRZEBOWE PO INWALIDACH WOJENNYCH, WOJSKOWYCH, OSOBACH REPRESJONOWANYCH I CZŁONKACH ICH RODZIN</t>
  </si>
  <si>
    <t>DODATKI KOMBATANCKIE</t>
  </si>
  <si>
    <t xml:space="preserve">Przeciętna miesięczna liczba świadczeń  </t>
  </si>
  <si>
    <t>DODATKI PIENIĘŻNE DLA INWALIDÓW WOJENNYCH</t>
  </si>
  <si>
    <t>RYCZAŁTY ENERGETYCZNE</t>
  </si>
  <si>
    <t>ŚWIADCZENIA PIENIĘŻNE DLA ŻOŁNIERZY ZASTĘPCZEJ SŁUŻBY WOJSKOWEJ</t>
  </si>
  <si>
    <t>ŚWIADCZENIA PIENIĘŻNE DLA OSÓB DEPORTOWANYCH DO PRACY PRZYMUSOWEJ</t>
  </si>
  <si>
    <t>DODATKI KOMPENSACYJNE</t>
  </si>
  <si>
    <t>ŚWIADCZENIA PIENIĘŻNE DLA CYWILNYCH NIEWIDOMYCH OFIAR DZIAŁAŃ WOJENNYCH</t>
  </si>
  <si>
    <t>DODATKI DLA WETERANA POSZKODOWANEGO</t>
  </si>
  <si>
    <t>RODZICIELSKIE ŚWIADCZENIA UZUPEŁNIAJĄCE</t>
  </si>
  <si>
    <t xml:space="preserve">Wysokość świadczenia w zł </t>
  </si>
  <si>
    <t xml:space="preserve"> RENTY SOCJALNE</t>
  </si>
  <si>
    <t>ŚWIADCZENIE UZUPEŁNIAJĄCE DLA OSÓB NIEZDOLNYCH DO SAMODZIELNEJ EGZYSTENCJI</t>
  </si>
  <si>
    <t xml:space="preserve">Kwota wypłat w zł  </t>
  </si>
  <si>
    <t xml:space="preserve">Przeciętne świadczenie w zł  </t>
  </si>
  <si>
    <t xml:space="preserve">RENTY Z TYTUŁU NIEZDOLNOŚCI DO PRACY </t>
  </si>
  <si>
    <t>Przeciętne świadczenie w zł</t>
  </si>
  <si>
    <t>EMERYTURY</t>
  </si>
  <si>
    <t xml:space="preserve">                 RENTY RODZINNE</t>
  </si>
  <si>
    <t>Razem</t>
  </si>
  <si>
    <t>w tym 
po terminie ustawowym</t>
  </si>
  <si>
    <t>Emerytury razem</t>
  </si>
  <si>
    <t>Renty razem, z tego:</t>
  </si>
  <si>
    <t xml:space="preserve">    Renty z tytułu niezdolności do pracy razem</t>
  </si>
  <si>
    <t xml:space="preserve">        w tym renty z tytułu niezdolności do pracy
        wypadkowe</t>
  </si>
  <si>
    <t xml:space="preserve">    Renty rodzinne</t>
  </si>
  <si>
    <t>Liczba wydanych decyzji
i postępowań umorzonych</t>
  </si>
  <si>
    <t>Liczba wydanych decyzji</t>
  </si>
  <si>
    <t>Postępowania umorzone</t>
  </si>
  <si>
    <t>Ogółem</t>
  </si>
  <si>
    <t>przyznających
świadczenia</t>
  </si>
  <si>
    <t>odmownych</t>
  </si>
  <si>
    <t>udział odmownych decyzji do ogółem wydanych decyzji</t>
  </si>
  <si>
    <t>Liczba wniosków pozostałych 
do załatwienia 
z poprzedniego 
okresu sprawozdawczego</t>
  </si>
  <si>
    <t>Liczba wniosków które wpłynęły w okresie sprawozdawczym</t>
  </si>
  <si>
    <t>Liczba wniosków przekazanych 
do instytucji  zagranicznych</t>
  </si>
  <si>
    <t>Liczba spraw załatwionych ogółem</t>
  </si>
  <si>
    <t>Liczba spraw, 
w których trwa postępowanie międzynarodowe</t>
  </si>
  <si>
    <t>Decyzji odmownych</t>
  </si>
  <si>
    <t>Decyzji ostatecznych</t>
  </si>
  <si>
    <t>Decyzji tymczasowych</t>
  </si>
  <si>
    <t>Płatne 
na podstawie 
tylko polskich okresów ubezpieczenia</t>
  </si>
  <si>
    <t>Razem emerytury 
i renty</t>
  </si>
  <si>
    <t>Emerytury</t>
  </si>
  <si>
    <t>Renty z tytułu niezdolności 
do pracy</t>
  </si>
  <si>
    <t>Renty 
rodzinne</t>
  </si>
  <si>
    <t xml:space="preserve">Przeciętna 
liczba 
osób </t>
  </si>
  <si>
    <t xml:space="preserve">Przeciętna 
liczba
 osób </t>
  </si>
  <si>
    <t xml:space="preserve">Przeciętna
 liczba
 osób </t>
  </si>
  <si>
    <t>świadczenia "zbiegowe"</t>
  </si>
  <si>
    <t>do państw UE/EFTA i Wielkiej Brytanii razem</t>
  </si>
  <si>
    <t xml:space="preserve">Austria </t>
  </si>
  <si>
    <t>Belgia</t>
  </si>
  <si>
    <t>Bułgaria</t>
  </si>
  <si>
    <t>Chorwacja</t>
  </si>
  <si>
    <t>Cypr</t>
  </si>
  <si>
    <t>Czechy</t>
  </si>
  <si>
    <t>Dania</t>
  </si>
  <si>
    <t>Estonia</t>
  </si>
  <si>
    <t>Finlandia</t>
  </si>
  <si>
    <t>Francja</t>
  </si>
  <si>
    <t>Grecja</t>
  </si>
  <si>
    <t>Hiszpania</t>
  </si>
  <si>
    <t>Holandia</t>
  </si>
  <si>
    <t>Irlandia</t>
  </si>
  <si>
    <t>Islandia</t>
  </si>
  <si>
    <t>Lichtenstein</t>
  </si>
  <si>
    <t>Litwa</t>
  </si>
  <si>
    <t>Luksemburg</t>
  </si>
  <si>
    <t>Łotwa</t>
  </si>
  <si>
    <t>Malta</t>
  </si>
  <si>
    <t>Niemcy</t>
  </si>
  <si>
    <t>Norwegia</t>
  </si>
  <si>
    <t>Portugalia</t>
  </si>
  <si>
    <t>Rumunia</t>
  </si>
  <si>
    <t>Słowacja</t>
  </si>
  <si>
    <t>Słowenia</t>
  </si>
  <si>
    <t>Szwajcaria</t>
  </si>
  <si>
    <t>Szwecja</t>
  </si>
  <si>
    <t>Węgry</t>
  </si>
  <si>
    <t>Wlk. Brytania</t>
  </si>
  <si>
    <t>Włochy</t>
  </si>
  <si>
    <t>do państw objętych umowami dwustronnymi  razem</t>
  </si>
  <si>
    <t>Kanada</t>
  </si>
  <si>
    <t>Quebec</t>
  </si>
  <si>
    <t>Macedonia</t>
  </si>
  <si>
    <t>Mołdawia</t>
  </si>
  <si>
    <t>Mongolia</t>
  </si>
  <si>
    <t>Ukraina</t>
  </si>
  <si>
    <t>ZASIŁKI CHOROBOWE</t>
  </si>
  <si>
    <t>Liczba dni</t>
  </si>
  <si>
    <t xml:space="preserve">    w tym zasiłki chorobowe o
    przedłużonym okresie zasiłku                                                                                </t>
  </si>
  <si>
    <t xml:space="preserve">   w tym zasiłki chorobowe o 
   przedłużonym okresie zasiłku                                                                                </t>
  </si>
  <si>
    <t xml:space="preserve">Przeciętny zasiłek za 1 dzień w zł </t>
  </si>
  <si>
    <t xml:space="preserve">JEDNORAZOWE ODSZKODOWANIA </t>
  </si>
  <si>
    <t>Zasiłki chorobowe</t>
  </si>
  <si>
    <t xml:space="preserve">Jednorazowe odszkodowania </t>
  </si>
  <si>
    <t xml:space="preserve">w tym: zasiłki chorobowe o przedłużonym okresie zasiłku                                                                                 </t>
  </si>
  <si>
    <t>Liczba
świadczeń</t>
  </si>
  <si>
    <t>Liczba zdarzeń zgłoszonych jako wypadki przy pracy rolniczej</t>
  </si>
  <si>
    <t>Liczba zdarzeń uznanych za wypadki przy pracy rolniczej</t>
  </si>
  <si>
    <t xml:space="preserve">Liczba decyzji przyznających świadczenia </t>
  </si>
  <si>
    <t xml:space="preserve">     w tym śmiertelnych</t>
  </si>
  <si>
    <t>Liczba decyzji odmawiających świadczenia</t>
  </si>
  <si>
    <t>CHOROBY ZAWODOWE</t>
  </si>
  <si>
    <t>Liczba zarejestrowanych wniosków o jednorazowe odszkodowanie zakończonych wydaniem decyzji</t>
  </si>
  <si>
    <t>Liczba wypadków</t>
  </si>
  <si>
    <t>z tego według rodzajów zdarzeń:</t>
  </si>
  <si>
    <t>Liczba chorób zawodowych</t>
  </si>
  <si>
    <t>w tym śmiertelnych</t>
  </si>
  <si>
    <t>na 1000 ubezpieczonych 
(wg decyzji przyznających jednorazowe odszkodowania)</t>
  </si>
  <si>
    <t>upadek osób</t>
  </si>
  <si>
    <t>upadek przedmiotów</t>
  </si>
  <si>
    <t>pochwycenie, uderzenie przez części ruchome maszyn
i urządzeń</t>
  </si>
  <si>
    <t xml:space="preserve">uderzenie, przygniecenie, pogryzienie przez zwierzęta </t>
  </si>
  <si>
    <t>pozostałe</t>
  </si>
  <si>
    <t>kujawsko pomorskie</t>
  </si>
  <si>
    <t xml:space="preserve">
liczba płatników czynnych</t>
  </si>
  <si>
    <t>w tym płatników czynnych, którzy zawarli
 z pomocnikami umowy o pomocy przy zbiorach</t>
  </si>
  <si>
    <t>w Funduszu Emerytalno-Rentowym
(wyłącznie ubezpieczenie emerytalno-rentowe)</t>
  </si>
  <si>
    <t>w tym 
czynnych</t>
  </si>
  <si>
    <t xml:space="preserve">w tym 
czynnych </t>
  </si>
  <si>
    <t xml:space="preserve">Fundusz Składkowy 
(ubezpieczenie wypadkowe, chorobowe 
i macierzyńskie na wniosek) </t>
  </si>
  <si>
    <t>w tym ubezpieczeni 
na wniosek</t>
  </si>
  <si>
    <r>
      <t>2)</t>
    </r>
    <r>
      <rPr>
        <sz val="8"/>
        <rFont val="Arial"/>
        <family val="2"/>
        <charset val="238"/>
      </rPr>
      <t xml:space="preserve"> Liczba rolników/współmałżonków ubezpieczonych obowiązkowo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</si>
  <si>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 xml:space="preserve">Fundusz Składkowy 
(ubezpieczenie wypadkowe, chorobowe
i macierzyńskie na wniosek) </t>
  </si>
  <si>
    <t>Fundusz Emerytalno-Rentowy (ubezpieczenie emerytalno-rentowe na wniosek)</t>
  </si>
  <si>
    <t>Fundusz Składkowy
i Emerytalno-Rentowy (łącznie objętych ubezpieczeniem wypadkowym, chorobowym
i macierzyńskim oraz ubezpieczeniem emerytalno-rentowym)</t>
  </si>
  <si>
    <t>w tym: ubezpieczeni 
na wniosek</t>
  </si>
  <si>
    <t>Liczba rolników</t>
  </si>
  <si>
    <t>Liczba współmałżonków</t>
  </si>
  <si>
    <t>Liczba domowników</t>
  </si>
  <si>
    <t xml:space="preserve">Liczba pomocników rolnika </t>
  </si>
  <si>
    <t>Liczba ubezpieczonych z tytułu przyznania świadczenia pielęgnacyjnego lub specjalnego zasiłku opiekuńczego albo zasiłku dla opiekuna</t>
  </si>
  <si>
    <r>
      <t>2)</t>
    </r>
    <r>
      <rPr>
        <sz val="8"/>
        <rFont val="Arial"/>
        <family val="2"/>
        <charset val="238"/>
      </rPr>
      <t xml:space="preserve"> Liczba rolników/współmałżonków podlegających obowiązkowo ubezpieczeniu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</si>
  <si>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LICZBA PŁATNIKÓW</t>
  </si>
  <si>
    <t>Fundusz Składkowy</t>
  </si>
  <si>
    <t>Fundusz Emerytalno-Rentowy</t>
  </si>
  <si>
    <t>LICZBA UBEZPIECZONYCH</t>
  </si>
  <si>
    <t xml:space="preserve">Fundusz Składkowy </t>
  </si>
  <si>
    <t>rolnicy/współmałżonkowie</t>
  </si>
  <si>
    <t>domownicy</t>
  </si>
  <si>
    <t>Przypis należności z tytułu składek</t>
  </si>
  <si>
    <t>Wpływy z tytułu należności składkowych</t>
  </si>
  <si>
    <t>Wskaźnik ściągalności (wpływy ogółem/przypis ogółem)</t>
  </si>
  <si>
    <t>Fundusz Składkowy (ubezpieczenie wypadkowe, chorobowe
 i macierzyńskie)</t>
  </si>
  <si>
    <t>Fundusz 
Emerytalno-Rentowy (ubezpieczenie emerytalno-rentowe)</t>
  </si>
  <si>
    <t>Fundusz Składkowy (ubezpieczenie wypadkowe, chorobowe
i macierzyńskie)</t>
  </si>
  <si>
    <t xml:space="preserve">o podleganiu ubezpieczeniu społecznemu rolników </t>
  </si>
  <si>
    <t>o ustaniu ubezpieczenia społecznego rolników</t>
  </si>
  <si>
    <t>rolnicy prowadzący działalność rolniczą w gospodarstwach rolnych 6 ha przelicz. i więcej</t>
  </si>
  <si>
    <t>domownicy pracujący w gospodarstwach rolnych 6 ha przelicz. i więcej</t>
  </si>
  <si>
    <t>emeryci 
i renciści</t>
  </si>
  <si>
    <t>Kwota w złotych</t>
  </si>
  <si>
    <t>Ogółem z tego:</t>
  </si>
  <si>
    <t xml:space="preserve">     w tym renty z tytułu niezdolności 
     do pracy wypadkowe</t>
  </si>
  <si>
    <t xml:space="preserve">    w tym świadczenia zbiegowe
    pracownicze</t>
  </si>
  <si>
    <t xml:space="preserve">    w tym renty z tytułu niezdolności 
    do pracy wypadkowe</t>
  </si>
  <si>
    <t xml:space="preserve">Ogółem </t>
  </si>
  <si>
    <r>
      <rPr>
        <vertAlign val="superscript"/>
        <sz val="8"/>
        <color theme="1"/>
        <rFont val="Arial"/>
        <family val="2"/>
        <charset val="238"/>
      </rPr>
      <t>1)</t>
    </r>
    <r>
      <rPr>
        <sz val="8"/>
        <color theme="1"/>
        <rFont val="Arial"/>
        <family val="2"/>
        <charset val="238"/>
      </rPr>
      <t xml:space="preserve"> Za rolników i domowników prowadzących działalność rolniczą w gospodarstwach rolnych poniżej 6 ha przeliczeniowych składka na ubezpieczenie zdrowotne finansowana jest z dotacji  budżetowej.</t>
    </r>
  </si>
  <si>
    <r>
      <rPr>
        <vertAlign val="superscript"/>
        <sz val="8"/>
        <color theme="1"/>
        <rFont val="Arial"/>
        <family val="2"/>
        <charset val="238"/>
      </rPr>
      <t xml:space="preserve">3) </t>
    </r>
    <r>
      <rPr>
        <sz val="8"/>
        <color theme="1"/>
        <rFont val="Arial"/>
        <family val="2"/>
        <charset val="238"/>
      </rPr>
      <t>Obowiązek ubezpieczenia zdrowotnego pomocników rolnika powstaje od dnia zgłoszenia do tego ubezpieczenia w trybie ustawy o ubezpieczeniu społecznym rolników, a ustaje z dniem rozwiązania lub wygaśnięcia umowy o pomocy przy zbiorach.</t>
    </r>
  </si>
  <si>
    <r>
      <rPr>
        <vertAlign val="superscript"/>
        <sz val="8"/>
        <color theme="1"/>
        <rFont val="Arial"/>
        <family val="2"/>
        <charset val="238"/>
      </rPr>
      <t>4)</t>
    </r>
    <r>
      <rPr>
        <sz val="8"/>
        <color theme="1"/>
        <rFont val="Arial"/>
        <family val="2"/>
        <charset val="238"/>
      </rPr>
      <t xml:space="preserve"> Za członków rodzin rolników, domowników i świadczeniobiorców nie jest odprowadzana składka na ubezpieczenie zdrowotne.</t>
    </r>
  </si>
  <si>
    <t xml:space="preserve">Fundusz Emerytalno-Rentowy </t>
  </si>
  <si>
    <r>
      <rPr>
        <vertAlign val="superscript"/>
        <sz val="8"/>
        <color theme="1"/>
        <rFont val="Arial"/>
        <family val="2"/>
        <charset val="238"/>
      </rPr>
      <t>1)</t>
    </r>
    <r>
      <rPr>
        <sz val="8"/>
        <color theme="1"/>
        <rFont val="Arial"/>
        <family val="2"/>
        <charset val="238"/>
      </rPr>
      <t xml:space="preserve">  "pro rata temporis" emerytura ustalana i wypłacana jest w wysokościach częściowych, wynikających z proporcji okresów ubezpieczenia przebytych w danym państwie członkowskim do łącznych okresów ubezpieczenia przebytych we wszystkich państwach członkowskich. Każde państwo wypłaca emeryturę (rentę) wyłącznie za okresy ubezpieczenia przebyte na swoim terytorium.</t>
    </r>
  </si>
  <si>
    <t>razem</t>
  </si>
  <si>
    <t>w tym</t>
  </si>
  <si>
    <t>Liczba</t>
  </si>
  <si>
    <t>Udział procentowy</t>
  </si>
  <si>
    <t>Upadek osób</t>
  </si>
  <si>
    <t>Upadek przedmiotów</t>
  </si>
  <si>
    <t xml:space="preserve">Uderzenie, przygniecenie, pogryzienie przez zwierzęta </t>
  </si>
  <si>
    <t>Pozostałe</t>
  </si>
  <si>
    <t>Kwota w zł</t>
  </si>
  <si>
    <t>Renty z tytułu niezdolności do pracy</t>
  </si>
  <si>
    <t>Renty rodzinne</t>
  </si>
  <si>
    <t>Jednorazowe odszkodowania</t>
  </si>
  <si>
    <t>w  Funduszu Składkowym
(wyłącznie ubezpieczenie wypadkowe, chorobowe i macierzyńskie)</t>
  </si>
  <si>
    <t xml:space="preserve">Fundusz Emerytalno-Rentowy 
(ubezpieczenie emerytalno-rentowe na wniosek) </t>
  </si>
  <si>
    <t>Pochwycenie, uderzenie przez części ruchome maszyn i urządzeń</t>
  </si>
  <si>
    <t xml:space="preserve">                         </t>
  </si>
  <si>
    <t>ŚWIADCZENIA WYRÓWNAWCZE DLA DZIAŁACZY OPOZYCJI ANTYKOMUNISTYCZNEJ ORAZ OSÓB REPRESJONOWANYCH Z POWODÓW POLITYCZNYCH</t>
  </si>
  <si>
    <t>Przeciętna miesięczna liczba emerytur i rent według rodzajów świadczeń</t>
  </si>
  <si>
    <t>Wnioski o przyznanie emerytur i rent według rodzajów świadczeń</t>
  </si>
  <si>
    <t>Zasiłki chorobowe i jednorazowe odszkodowania</t>
  </si>
  <si>
    <t>Wypadki przy pracy rolniczej i choroby zawodowe rolników</t>
  </si>
  <si>
    <t xml:space="preserve">Wypadki i choroby zawodowe, z tytułu których przyznano jednorazowe odszkodowania według województw </t>
  </si>
  <si>
    <t>Wypadki przy pracy rolniczej</t>
  </si>
  <si>
    <t>Struktura wydatków na świadczenia finansowane z Funduszu Emerytalno-Rentowego</t>
  </si>
  <si>
    <t>Struktura wydatków na świadczenia finansowane z Funduszu Składkowego</t>
  </si>
  <si>
    <t>SPIS WYKRESÓW</t>
  </si>
  <si>
    <t>Uwagi wstępne</t>
  </si>
  <si>
    <t>Objaśnienia znaków umownych</t>
  </si>
  <si>
    <t>Str.</t>
  </si>
  <si>
    <t>SPIS TABLIC STATYSTYCZNYCH</t>
  </si>
  <si>
    <t>Nr</t>
  </si>
  <si>
    <t>x</t>
  </si>
  <si>
    <t>Symbol</t>
  </si>
  <si>
    <t>Opis</t>
  </si>
  <si>
    <t>Kreska (-)</t>
  </si>
  <si>
    <t>Zero (0)</t>
  </si>
  <si>
    <t>Zero (0,0)</t>
  </si>
  <si>
    <t>Kropka (.)</t>
  </si>
  <si>
    <t>Znak (x)</t>
  </si>
  <si>
    <t>Znaczenie</t>
  </si>
  <si>
    <t>KRUS</t>
  </si>
  <si>
    <t>Kasa Rolniczego Ubezpieczenia Społecznego</t>
  </si>
  <si>
    <t>Ministerstwo Obrony Narodowej</t>
  </si>
  <si>
    <t>Ministerstwo Sprawiedliwości</t>
  </si>
  <si>
    <t>ZUS</t>
  </si>
  <si>
    <t>Zakład Ubezpieczeń Społecznych</t>
  </si>
  <si>
    <t xml:space="preserve">UE </t>
  </si>
  <si>
    <t>Unia Europejska</t>
  </si>
  <si>
    <t>EFTA</t>
  </si>
  <si>
    <t>Europejskie Stowarzyszenie Wolnego Handlu</t>
  </si>
  <si>
    <t>zł</t>
  </si>
  <si>
    <t>złoty</t>
  </si>
  <si>
    <t>Fundusz Składkowy Ubezpieczenia Społecznego Rolników</t>
  </si>
  <si>
    <t>Zakład Emerytalno-Rentowy Ministerstwa Spraw Wewnętrznych i Administracji</t>
  </si>
  <si>
    <t>Skrót</t>
  </si>
  <si>
    <t>NFZ</t>
  </si>
  <si>
    <t>Narodowy Fundusz Zdrowia</t>
  </si>
  <si>
    <t>Świadczenia pracownicze wypłacane przy świadczeniach rolniczych, finansowane są z Funduszu Ubezpieczeń Społecznych, którym dysponuje Zakład Ubezpieczeń Społecznych.</t>
  </si>
  <si>
    <t>- dodatków kombatanckich,</t>
  </si>
  <si>
    <t>- dodatków pieniężnych dla inwalidów wojennych,</t>
  </si>
  <si>
    <t>- ryczałtów energetycznych,</t>
  </si>
  <si>
    <t>- świadczeń pieniężnych dla żołnierzy zastępczej służby wojskowej,</t>
  </si>
  <si>
    <t>- świadczeń pieniężnych dla osób deportowanych do pracy przymusowej,</t>
  </si>
  <si>
    <t xml:space="preserve">- dodatków kompensacyjnych, </t>
  </si>
  <si>
    <t>- dodatków dla weterana poszkodowanego,</t>
  </si>
  <si>
    <t>- rodzicielskich świadczeń uzupełniających,</t>
  </si>
  <si>
    <t>- rent socjalnych,</t>
  </si>
  <si>
    <t>W ubezpieczeniu społecznym rolników występują dwa rodzaje ubezpieczeń:</t>
  </si>
  <si>
    <t>W ramach każdego z tych ubezpieczeń występuje ubezpieczenie z mocy ustawy (obowiązkowe) i ubezpieczenie na wniosek (dobrowolne).</t>
  </si>
  <si>
    <t>- świadczeń uzupełniających dla osób niezdolnych do samodzielnej egzystencji,</t>
  </si>
  <si>
    <t>Ze względu na zaokrąglenia danych, w niektórych przypadkach sumy składników mogą się różnić od podanych wielkości "ogółem".</t>
  </si>
  <si>
    <t>Ponadto Kasa realizuje zadania wynikające z zawartych umów dwustronnych o zabezpieczeniu społecznym. Zadania te realizuje Centrala KRUS, jako instytucja łącznikowa oraz Oddział Regionalny KRUS w Krakowie - Wydział Świadczeń Zagranicznych w Nowym Sączu, pełniący funkcje instytucji właściwej w postępowaniu międzynarodowym.</t>
  </si>
  <si>
    <t>W związku z akcesją Polski do Unii Europejskiej, KRUS realizuje zadania wynikające z przepisów rozporządzeń unijnych w sprawie koordynacji systemów zabezpieczenia społecznego. Zadania te realizuje Centrala KRUS jako instytucja łącznikowa oraz wytypowane jednostki organizacyjne KRUS, pełniące funkcję instytucji właściwych w postępowaniu międzynarodowym, są to: Oddział Regionalny KRUS w Krakowie  – Wydział Świadczeń Zagranicznych w Nowym Sączu oraz Placówka Terenowa KRUS w Ostrowie Wielkopolskim.</t>
  </si>
  <si>
    <t>Wnioski o przyznanie emerytur i rent rolniczych rozpatrywane z zastosowaniem przepisów 
wspólnotowych UE</t>
  </si>
  <si>
    <t xml:space="preserve">Wnioski o przyznanie emerytur i rent rolniczych z zastosowaniem postanowień umów dwustronnych 
o zabezpieczeniu społecznym </t>
  </si>
  <si>
    <t>Kwota wypłat 
w zł</t>
  </si>
  <si>
    <t>IV. FUNDUSZ SKŁADKOWY</t>
  </si>
  <si>
    <t>V. UBEZPIECZENIE SPOŁECZNE ROLNIKÓW</t>
  </si>
  <si>
    <t>w Funduszu Składkowym 
i Emerytalno-Rentowym 
(łącznie ubezpieczenie wypadkowe, chorobowe i macierzyńskie oraz emerytalno-rentowe)</t>
  </si>
  <si>
    <t>w złotych</t>
  </si>
  <si>
    <t>VI. UBEZPIECZENIA ZDROWOTNE</t>
  </si>
  <si>
    <t>Świadczenia realizowane przez KRUS ogółem</t>
  </si>
  <si>
    <t>TABLICA 1. EMERYTURY I RENTY</t>
  </si>
  <si>
    <t>Emerytury i renty</t>
  </si>
  <si>
    <t>Zwiększenia do emerytur i rent finansowane z Funduszu Emerytalno-Rentowego, wypłacane przy świadczeniach pracowniczych</t>
  </si>
  <si>
    <t>Wydatki na świadczenia emerytalno-rentowe według rodzajów świadczeń</t>
  </si>
  <si>
    <t>Przeciętne miesięczne świadczenie emerytalno-rentowe według rodzajów świadczeń</t>
  </si>
  <si>
    <t>Zasiłki macierzyńskie według województw</t>
  </si>
  <si>
    <t>Zasiłki chorobowe i jednorazowe odszkodowania według województw</t>
  </si>
  <si>
    <t>Zasiłki pogrzebowe według województw</t>
  </si>
  <si>
    <t>Przypis i wpływy należności z tytułu składek na ubezpieczenie społeczne rolników według województw</t>
  </si>
  <si>
    <t xml:space="preserve">   - osiągnął wiek emerytalny - który wynosi 60 lat dla kobiety i 65 lat dla mężczyzny,</t>
  </si>
  <si>
    <t xml:space="preserve">   - podlegał ubezpieczeniu emerytalno-rentowemu przez okres co najmniej 25 lat.</t>
  </si>
  <si>
    <t xml:space="preserve">   - jest trwale lub okresowo całkowicie niezdolny do pracy w gospodarstwie rolnym,</t>
  </si>
  <si>
    <t>Za członków rodziny uprawnionych do renty rodzinnej uznaje się przede wszystkim dzieci do ukończenia 16 lat, a jeżeli przekroczyły ten wiek - do ukończenia nauki w szkole, nie dłużej jednak niż do osiągnięcia 25 lat życia oraz dzieci bez względu na wiek, jeżeli w okresie nauki stały się całkowicie niezdolne do pracy. Ponadto, jeżeli dziecko osiągnęło 25 lat życia, będąc na ostatnim roku studiów, prawo do renty rodzinnej przedłuża się do zakończenia tego roku studiów. Na równi z dziećmi traktowane są przyjęte na utrzymanie i wychowanie wnuki oraz rodzeństwo.</t>
  </si>
  <si>
    <t>Z prawa do renty rodzinnej mogą korzystać także małżonek zmarłego (wdowa, wdowiec) i rodzice, o ile spełnią warunki do tego świadczenia. Wszystkim uprawnionym członkom rodziny przysługuje jedna wspólna renta rodzinna, która może ulec podziałowi pomiędzy uprawnionych na równe części.</t>
  </si>
  <si>
    <t xml:space="preserve">Zasiłek macierzyński od 1 stycznia 2016 r. jest świadczeniem z ubezpieczenia emerytalno-rentowego. </t>
  </si>
  <si>
    <t>Za wypadek przy pracy rolniczej uważa się nagłe zdarzenie wywołane przyczyną zewnętrzną, które nastąpiło podczas wykonywania czynności związanych z prowadzeniem działalności rolniczej albo pozostających w związku z wykonywaniem tych czynności: na terenie gospodarstwa rolnego, które ubezpieczony prowadzi lub w którym stale pracuje, albo na terenie gospodarstwa domowego bezpośrednio związanego z tym gospodarstwem rolnym lub w drodze ubezpieczonego z mieszkania do gospodarstwa rolnego, albo w drodze powrotnej lub podczas wykonywania poza terenem gospodarstwa rolnego zwykłych czynności związanych z prowadzeniem działalności rolniczej lub w związku z wykonywaniem tych czynności lub w drodze do miejsca wykonywania czynności poza terenem gospodarstwa rolnego związanych z prowadzeniem działalności rolniczej, albo w drodze powrotnej.</t>
  </si>
  <si>
    <t>Z mocy ustawy (obowiązkowo) obydwoma rodzajami ubezpieczenia obejmowany jest:</t>
  </si>
  <si>
    <t>Zgodnie z brzmieniem art. 5a ustawy o ubezpieczeniu społecznym rolników, rolnik lub domownik, który rozpoczyna prowadzenie pozarolniczej działalności gospodarczej lub rozpoczyna współpracę przy prowadzeniu tej działalności, może nadal podlegać ubezpieczeniu społecznemu rolników, jeśli:</t>
  </si>
  <si>
    <t>1)  podlegał temu ubezpieczeniu w pełnym zakresie z mocy ustawy nieprzerwanie przez co najmniej 3 lata i nadal prowadzi działalność rolniczą, lub stale pracuje w gospodarstwie rolnym obejmującym obszar użytków rolnych powyżej 1 ha przeliczeniowego lub w dziale specjalnym w rozumieniu ustawy o ubezpieczeniu społecznym rolników;</t>
  </si>
  <si>
    <t>2) złoży w KRUS oświadczenie o kontynuowaniu tego ubezpieczenia w terminie 14 dni od rozpoczęcia wykonywania pozarolniczej działalności gospodarczej lub rozpoczęcia współpracy przy jej prowadzeniu. Niezachowanie terminu na złożenie oświadczenia jest równoznaczne z ustaniem ubezpieczenia od dnia rozpoczęcia wykonywania pozarolniczej działalności gospodarczej lub  współpracy przy jej prowadzeniu;</t>
  </si>
  <si>
    <t xml:space="preserve">3) nie jest pracownikiem i nie pozostaje w stosunku służbowym; </t>
  </si>
  <si>
    <t xml:space="preserve">4) nie ma ustalonego prawa do emerytury lub renty albo do świadczeń z ubezpieczeń społecznych. </t>
  </si>
  <si>
    <t>1) podlegali ubezpieczeniu społecznemu rolników w pełnym zakresie z mocy ustawy bezpośrednio przed dniem rozpoczęcia wykonywania wymienionych umów lub pełnienia funkcji w radzie nadzorczej,</t>
  </si>
  <si>
    <t>2) nie przekroczyli w rozliczeniu miesięcznym kwoty przychodu (limitu przychodu) osiąganego z tych tytułów, odpowiadającemu minimalnemu wynagrodzeniu za pracę, obowiązującego za dany okres.</t>
  </si>
  <si>
    <t>Z mocy ustawy (obowiązkowo) wyłącznie ubezpieczeniem emerytalno-rentowym obejmuje się:</t>
  </si>
  <si>
    <t>- osoby pobierające rentę strukturalną współfinansowaną ze środków pochodzących z Sekcji Gwarancji Europejskiego Funduszu Orientacji i Gwarancji Rolnej lub ze środków pochodzących z Europejskiego Funduszu Rolnego na rzecz Rozwoju Obszarów Wiejskich do czasu przyznania prawa do emerytury z rolniczego ubezpieczenia społecznego,</t>
  </si>
  <si>
    <t>- małżonka osoby, o której mowa wyżej, jeżeli renta strukturalna współfinansowana ze środków pochodzących z Sekcji Gwarancji Europejskiego Funduszu Orientacji i Gwarancji Rolnej lub ze środków pochodzących z Europejskiego Funduszu Rolnego na rzecz Rozwoju Obszarów Wiejskich wypłacana jest ze zwiększeniem na tego małżonka.</t>
  </si>
  <si>
    <t>Dobrowolnie na wniosek  obydwoma rodzajami ubezpieczenia obejmowane są osoby, które:</t>
  </si>
  <si>
    <t>- nie spełniają warunków do podlegania obowiązkowemu ubezpieczeniu, a dla których działalność rolnicza stanowi stałe źródło utrzymania, w tym w szczególności rolnicy prowadzący działalność rolniczą w gospodarstwie o powierzchni nieprzekraczającej 1 ha przeliczeniowego i pracujący w tym gospodarstwie ich małżonkowie i domownicy,</t>
  </si>
  <si>
    <t>Dobrowolnie ubezpieczeniem wyłącznie emerytalno-rentowym obejmowane są osoby, które:</t>
  </si>
  <si>
    <t>- pobierają rentę rolniczą z tytułu niezdolności do pracy jako rentę okresową,</t>
  </si>
  <si>
    <t>- pobierają rodzicielskie świadczenie uzupełniające, o którym mowa w ustawie z dnia 31 stycznia 2019 r. o rodzicielskim świadczeniu uzupełniającym – do uzyskania 25-letniego okresu ubezpieczenia emerytalno – rentowego.</t>
  </si>
  <si>
    <t>- podlegały ubezpieczeniu społecznemu rolników jako rolnik i zaprzestały prowadzenia działalności rolniczej, nie nabywając prawa do emerytury lub renty z ubezpieczenia, jeżeli podlegały ubezpieczeniu emerytalno–rentowemu przez okres co najmniej 12 lat i 6 miesięcy po dniu 1 stycznia 1991 r.,</t>
  </si>
  <si>
    <t>W okresie sprawowania osobistej opieki nad dzieckiem własnym, swojego małżonka, lub dzieckiem przysposobionym jest możliwość finansowania z budżetu państwa składek na ubezpieczenie emerytalno-rentowe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za:</t>
  </si>
  <si>
    <t>- rolnika i domownika podlegającego ubezpieczeniu emerytalno-rentowemu z mocy ustawy (czyli obowiązkowo) albo na wniosek (czyli dobrowolnie),</t>
  </si>
  <si>
    <t>- rolnika i domownika, który nie podlega ubezpieczeniu społecznemu rolników,</t>
  </si>
  <si>
    <t>- osobę będącą członkiem rodziny rolnika lub domownika, która nie spełnia warunków do podlegania ubezpieczeniu społecznemu rolników.</t>
  </si>
  <si>
    <t>• przypisu, wpływów należności z tytułu składek oraz wskaźnika ściągalności:</t>
  </si>
  <si>
    <t xml:space="preserve">- przypis należności z tytułu składek obejmuje składki, należne od składek odsetki za zwłokę i koszty upomnienia, </t>
  </si>
  <si>
    <t xml:space="preserve">- wpływy należności z tytułu składek obejmują opłacone składki, odsetki za zwłokę, koszty upomnienia, przeniesienia nadpłat przedawnionych na różne dochody, uznanie wypłat, zwrot świadczeń nienależnie pobranych, którymi pokryto należności. </t>
  </si>
  <si>
    <t>Przypis i wpływy należności z tytułu składek na ubezpieczenie społeczne ogółem jest to odpowiednio suma przypisanych i opłaconych należności na ubezpieczenie wypadkowe, chorobowe i macierzyńskie (Fundusz Składkowy) oraz na ubezpieczenie emerytalno-rentowe (Fundusz Emerytalno-Rentowy),</t>
  </si>
  <si>
    <t>Wskaźnik ściągalności jest to stosunek procentowy wpływów należności ogółem do przypisu należności ogółem.</t>
  </si>
  <si>
    <t>Ubezpieczeniu zdrowotnemu podlegają:</t>
  </si>
  <si>
    <t>• pomocnicy rolnika w rozumieniu przepisów ustawy o ubezpieczeniu społecznym rolników,</t>
  </si>
  <si>
    <t>• rolnicy i ich domownicy, którzy nie podlegają ubezpieczeniu społecznemu rolników z mocy ustawy o ubezpieczeniu społecznym rolników, niepodlegający ubezpieczeniu zdrowotnemu z innego tytułu;</t>
  </si>
  <si>
    <t>Składki na ubezpieczenie zdrowotne za rolników objętych tym ubezpieczeniem, którzy prowadzą działalność rolniczą na gruntach rolnych poniżej 6 ha przeliczeniowych oraz za ich domowników, finansowane są przez budżet państwa. Natomiast rolnicy prowadzący gospodarstwa rolne o powierzchni 6 i więcej hektarów przeliczeniowych użytków rolnych składkę na ubezpieczenie zdrowotne za siebie, małżonków i domowników podlegających temu ubezpieczeniu, opłacają indywidualnie w wysokości 1 zł miesięcznie od każdego pełnego hektara przeliczeniowego użytków rolnych. Również indywidualnie opłacana jest składka przez rolników, prowadzących działalność rolniczą w ramach działów specjalnych w rozumieniu przepisów ustawy o ubezpieczeniu społecznym rolników (niezależnie czy działalność ta prowadzona jest wyłącznie w samoistnym dziale specjalnym, czy też dodatkowo na użytkach rolnych).</t>
  </si>
  <si>
    <t>Rolnik prowadzący dział specjalny produkcji rolnej opłaca składki zdrowotne na swoje ubezpieczenie od deklarowanej podstawy wymiaru składki odpowiadającej:</t>
  </si>
  <si>
    <t xml:space="preserve">- dochodowi ustalonemu dla opodatkowania podatkiem dochodowym od osób fizycznych, w kwocie nie niższej jednak niż kwota odpowiadająca wysokości minimalnego wynagrodzenia bądź, </t>
  </si>
  <si>
    <t>- minimalnemu wynagrodzeniu w przypadku prowadzenia działalności niepodlegającej opodatkowaniu podatkiem dochodowym od osób fizycznych.</t>
  </si>
  <si>
    <t>Składka na ubezpieczenie zdrowotne za domowników opłacana jest w zależności od zakresu prowadzonej przez rolnika działalności rolniczej:</t>
  </si>
  <si>
    <t>• w przypadku prowadzenia działów specjalnych łącznie z gospodarstwem rolnym o powierzchni użytków rolnych 6 i więcej hektarów przeliczeniowych rolnik opłaca składkę na ubezpieczenie zdrowotne od użytków rolnych (1 zł za 1 hektar przeliczeniowy),</t>
  </si>
  <si>
    <t>• w przypadku prowadzenia wyłącznie działów specjalnych rolnik opłaca składkę na ubezpieczenie zdrowotne w wysokości 9 % podstawy wymiaru, który stanowi kwota 33,4% przeciętnego miesięcznego wynagrodzenia w sektorze przedsiębiorstw w czwartym kwartale roku poprzedniego włącznie z wypłatami z zysku,</t>
  </si>
  <si>
    <t>• w przypadku prowadzenia działów specjalnych łącznie z gospodarstwem rolnym o powierzchni użytków rolnych poniżej 6 ha przeliczeniowych składka na ubezpieczenie zdrowotne opłacana jest z budżetu państwa.</t>
  </si>
  <si>
    <t>Składka na ubezpieczenie zdrowotne za pomocników rolnika wynosi 9 % podstawy wymiaru, który stanowi 33,4 % przeciętnego miesięcznego wynagrodzenia w sektorze przedsiębiorstw w czwartym kwartale roku poprzedniego, włącznie z wypłatami z zysku.</t>
  </si>
  <si>
    <t>Składka na ubezpieczenie zdrowotne jest miesięczna i niepodzielna. Opłacana jest tylko z jednego tytułu, np.:</t>
  </si>
  <si>
    <t>• rolnicy i domownicy prowadzący pozarolniczą działalność gospodarczą i jednocześnie podlegający ubezpieczeniu społecznemu rolników, ubezpieczeniu zdrowotnemu podlegają wyłącznie z tytułu wykonywanej działalności rolniczej i z tego tytułu opłacana jest składka na to ubezpieczenie;</t>
  </si>
  <si>
    <t>• rolnicy, prowadzący działalność rolniczą w ramach działów specjalnych produkcji rolnej i  prowadzący jednocześnie działalność rolniczą na gruntach, opłacają na swoje ubezpieczenie wyłącznie składki zdrowotne z tytułu prowadzenia działów specjalnych, natomiast za domowników w gospodarstwach rolnych o powierzchni 6 i więcej hektarów przeliczeniowych wyłącznie z gruntów.</t>
  </si>
  <si>
    <t>Składka zdrowotna za emerytów i rencistów wynosi 9% podstawy wymiaru, z czego ubezpieczony finansuje składkę w wysokości 1,25% podstawy z kwoty netto emerytury lub renty (z wyłączeniem dodatków, świadczeń pieniężnych i ryczałtu energetycznego oraz do deputatu węglowego). Natomiast składka pomniejszająca zaliczkę na podatek dochodowy stanowi 7,75% podstawy.</t>
  </si>
  <si>
    <r>
      <t xml:space="preserve">• </t>
    </r>
    <r>
      <rPr>
        <b/>
        <sz val="8"/>
        <color theme="1"/>
        <rFont val="Arial"/>
        <family val="2"/>
        <charset val="238"/>
      </rPr>
      <t>emerytura rolnicza</t>
    </r>
    <r>
      <rPr>
        <sz val="8"/>
        <color theme="1"/>
        <rFont val="Arial"/>
        <family val="2"/>
        <charset val="238"/>
      </rPr>
      <t xml:space="preserve"> przysługuje ubezpieczonemu (rolnikowi, domownikowi), który spełnia łącznie następujące warunki:</t>
    </r>
  </si>
  <si>
    <r>
      <rPr>
        <b/>
        <sz val="8"/>
        <color theme="1"/>
        <rFont val="Arial"/>
        <family val="2"/>
        <charset val="238"/>
      </rPr>
      <t>• renta rolnicza z tytułu niezdolności do pracy</t>
    </r>
    <r>
      <rPr>
        <sz val="8"/>
        <color theme="1"/>
        <rFont val="Arial"/>
        <family val="2"/>
        <charset val="238"/>
      </rPr>
      <t xml:space="preserve"> przysługuje ubezpieczonemu (rolnikowi, domownikowi), który spełnia łącznie następujące warunki:</t>
    </r>
  </si>
  <si>
    <r>
      <t>• dodatek pielęgnacyjny</t>
    </r>
    <r>
      <rPr>
        <sz val="8"/>
        <color theme="1"/>
        <rFont val="Arial"/>
        <family val="2"/>
        <charset val="238"/>
      </rPr>
      <t xml:space="preserve"> przysługuje osobie uprawnionej do emerytury lub renty, jeżeli osoba ta została uznana za całkowicie niezdolną do pracy oraz do samodzielnej egzystencji albo ukończyła 75 lat.</t>
    </r>
  </si>
  <si>
    <r>
      <t>• dodatek dla sieroty zupełnej</t>
    </r>
    <r>
      <rPr>
        <sz val="8"/>
        <color theme="1"/>
        <rFont val="Arial"/>
        <family val="2"/>
        <charset val="238"/>
      </rPr>
      <t xml:space="preserve"> przysługuje osobie uprawnionej do renty rodzinnej, której oboje rodzice nie żyją.</t>
    </r>
  </si>
  <si>
    <r>
      <t xml:space="preserve">• pozostałe dodatki do emerytur i rent, </t>
    </r>
    <r>
      <rPr>
        <sz val="8"/>
        <color theme="1"/>
        <rFont val="Arial"/>
        <family val="2"/>
        <charset val="238"/>
      </rPr>
      <t>świadczenia pieniężne, ryczałt energetyczny przyznaje się z tytułu działalności kombatanckiej oraz osobom poszkodowanym w trakcie działań wojennych i represji okresu powojennego.</t>
    </r>
  </si>
  <si>
    <r>
      <rPr>
        <b/>
        <sz val="8"/>
        <color theme="1"/>
        <rFont val="Arial"/>
        <family val="2"/>
        <charset val="238"/>
      </rPr>
      <t>• jednorazowe odszkodowanie</t>
    </r>
    <r>
      <rPr>
        <sz val="8"/>
        <color theme="1"/>
        <rFont val="Arial"/>
        <family val="2"/>
        <charset val="238"/>
      </rPr>
      <t xml:space="preserve"> przysługujące ubezpieczonemu (rolnikowi, domownikowi, pomocnikowi rolnika), który doznał stałego lub długotrwałego uszczerbku na zdrowiu wskutek wypadku przy pracy rolniczej lub rolniczej choroby zawodowej oraz członkom rodziny ubezpieczonego, który zmarł wskutek wypadku przy pracy rolniczej lub rolniczej choroby zawodowej.</t>
    </r>
  </si>
  <si>
    <r>
      <rPr>
        <b/>
        <sz val="8"/>
        <color theme="1"/>
        <rFont val="Arial"/>
        <family val="2"/>
        <charset val="238"/>
      </rPr>
      <t>• rolnik</t>
    </r>
    <r>
      <rPr>
        <sz val="8"/>
        <color theme="1"/>
        <rFont val="Arial"/>
        <family val="2"/>
        <charset val="238"/>
      </rPr>
      <t>, tj.: pełnoletnia osoba fizyczna zamieszkująca i prowadząca na terytorium Rzeczypospolitej Polskiej osobiście i na własny rachunek działalność rolniczą w  pozostającym w jej posiadaniu gospodarstwie rolnym, o powierzchni powyżej 1 ha przeliczeniowego użytków rolnych (w tym również w ramach grupy producentów rolnych) lub dział specjalny produkcji rolnej, którego rozmiar i rodzaj określa załącznik do ustawy o ubezpieczeniu społecznym rolników, a także osoba, która przeznaczyła grunty prowadzonego przez siebie gospodarstwa do zalesienia,</t>
    </r>
  </si>
  <si>
    <r>
      <rPr>
        <b/>
        <sz val="8"/>
        <color theme="1"/>
        <rFont val="Arial"/>
        <family val="2"/>
        <charset val="238"/>
      </rPr>
      <t>• małżonek rolnika</t>
    </r>
    <r>
      <rPr>
        <sz val="8"/>
        <color theme="1"/>
        <rFont val="Arial"/>
        <family val="2"/>
        <charset val="238"/>
      </rPr>
      <t>, jeśli pracuje w gospodarstwie rolnym lub w gospodarstwie domowym bezpośrednio związanym z tym gospodarstwem rolnym,</t>
    </r>
  </si>
  <si>
    <t>W przypadku pomocnika rolnika za wypadek przy pracy rolniczej uznaje się nagłe zdarzenie wywołane przyczyną zewnętrzną, która nastąpiła podczas wykonywania przez pomocnika rolnika czynności określonych w umowie o pomocy przy zbiorach.</t>
  </si>
  <si>
    <r>
      <rPr>
        <b/>
        <sz val="8"/>
        <color theme="1"/>
        <rFont val="Arial"/>
        <family val="2"/>
        <charset val="238"/>
      </rPr>
      <t xml:space="preserve">Dział Fundusz Emerytalno-Rentowy
</t>
    </r>
    <r>
      <rPr>
        <sz val="8"/>
        <color theme="1"/>
        <rFont val="Arial"/>
        <family val="2"/>
        <charset val="238"/>
      </rPr>
      <t>zawiera informacje dotyczące świadczeń pieniężnych z ubezpieczenia emerytalno-rentowego, finansowanych z funduszu emerytalno-rentowego, tj.:</t>
    </r>
  </si>
  <si>
    <t>- świadczeń pieniężnych dla cywilnych niewidomych ofiar działań wojennych,</t>
  </si>
  <si>
    <r>
      <rPr>
        <b/>
        <sz val="8"/>
        <color theme="1"/>
        <rFont val="Arial"/>
        <family val="2"/>
        <charset val="238"/>
      </rPr>
      <t xml:space="preserve">Dział Fundusz Składkowy Ubezpieczenia Społecznego Rolników 
</t>
    </r>
    <r>
      <rPr>
        <sz val="8"/>
        <color theme="1"/>
        <rFont val="Arial"/>
        <family val="2"/>
        <charset val="238"/>
      </rPr>
      <t>zawiera informacje dotyczące świadczeń pieniężnych z ubezpieczenia wypadkowego, chorobowego i macierzyńskiego tj.:</t>
    </r>
  </si>
  <si>
    <r>
      <rPr>
        <b/>
        <sz val="8"/>
        <color theme="1"/>
        <rFont val="Arial"/>
        <family val="2"/>
        <charset val="238"/>
      </rPr>
      <t>• zasiłek chorobowy</t>
    </r>
    <r>
      <rPr>
        <sz val="8"/>
        <color theme="1"/>
        <rFont val="Arial"/>
        <family val="2"/>
        <charset val="238"/>
      </rPr>
      <t xml:space="preserve"> przysługujący ubezpieczonemu (rolnikowi, domownikowi), który wskutek choroby jest niezdolny do pracy nieprzerwanie co najmniej przez 30 dni, nie dłużej jednak niż przez 180 dni. Jeżeli po wyczerpaniu 180-dniowego okresu zasiłkowego ubezpieczony jest nadal niezdolny do pracy, a w wyniku dalszego leczenia i rehabilitacji rokuje odzyskanie zdolności do pracy, okres zasiłkowy przedłuża się na czas niezbędny do jej przywrócenia, nie dłużej niż o dalsze 360 dni.</t>
    </r>
  </si>
  <si>
    <r>
      <rPr>
        <b/>
        <sz val="8"/>
        <color theme="1"/>
        <rFont val="Arial"/>
        <family val="2"/>
        <charset val="238"/>
      </rPr>
      <t xml:space="preserve">Dział Ubezpieczenie Społeczne Rolników
</t>
    </r>
    <r>
      <rPr>
        <sz val="8"/>
        <color theme="1"/>
        <rFont val="Arial"/>
        <family val="2"/>
        <charset val="238"/>
      </rPr>
      <t xml:space="preserve">zawiera informacje dotyczące:
 </t>
    </r>
  </si>
  <si>
    <r>
      <rPr>
        <b/>
        <sz val="8"/>
        <color theme="1"/>
        <rFont val="Arial"/>
        <family val="2"/>
        <charset val="238"/>
      </rPr>
      <t>• liczby ubezpieczonych,</t>
    </r>
    <r>
      <rPr>
        <sz val="8"/>
        <color theme="1"/>
        <rFont val="Arial"/>
        <family val="2"/>
        <charset val="238"/>
      </rPr>
      <t xml:space="preserve"> tj. rolników / współmałżonków i pracujących z nimi domowników, pomocników rolnika, osób ubezpieczonych na wniosek z tytułu przyznania świadczenia pielęgnacyjnego lub specjalnego zasiłku opiekuńczego albo zasiłku dla opiekuna, a także osób będących członkami rodziny (rolnika lub domownika) sprawujących opiekę nad dzieckiem, objętych ubezpieczeniem społecznym rolników, zgodnie z zasadami określonymi w ustawie z dnia 20 grudnia 1990 r. o ubezpieczeniu społecznym rolników.</t>
    </r>
  </si>
  <si>
    <t xml:space="preserve">- prowadziły gospodarstwo rolne lub w nim pracowały i z tego tytułu podlegały ubezpieczeniu społecznemu rolników, a następnie zaprzestały wykonywania działalności rolniczej lub pracy w gospodarstwie rolnym w związku z nabyciem prawa do świadczenia pielęgnacyjnego lub specjalnego zasiłku opiekuńczego albo zasiłku dla opiekuna do uzyskania 25-letniego okresu ubezpieczenia emerytalno-rentowego. </t>
  </si>
  <si>
    <t>Osoby te mogą zdecydować czy chcą podlegać ubezpieczeniom w KRUS czy w ZUS. W przypadku dokonania wyboru dotyczącego podlegania ubezpieczeniu emerytalno-rentowemu w KRUS osoby te powinny, w ciągu 30 dni od wydania decyzji przyznającej odpowiedni zasiłek lub świadczenie, złożyć w dotychczasowej jednostce organizacyjnej KRUS wniosek o objęcie tym ubezpieczeniem,</t>
  </si>
  <si>
    <t>Kwartalna Informacja Statystyczna zawiera podstawowe dane, zagregowane tematycznie, dotyczące realizacji zadań wynikających                z ustawy z dnia 20 grudnia 1990 r. o ubezpieczeniu społecznym rolników oraz zadań zleconych do wypłaty Kasie Rolniczego Ubezpieczenia Społecznego.</t>
  </si>
  <si>
    <r>
      <rPr>
        <b/>
        <sz val="8"/>
        <color theme="1"/>
        <rFont val="Arial"/>
        <family val="2"/>
        <charset val="238"/>
      </rPr>
      <t>• zasiłek pogrzebowy</t>
    </r>
    <r>
      <rPr>
        <sz val="8"/>
        <color theme="1"/>
        <rFont val="Arial"/>
        <family val="2"/>
        <charset val="238"/>
      </rPr>
      <t xml:space="preserve"> przysługuje osobie, która poniosła koszty pogrzebu po śmierci ubezpieczonego (nie wyłączając osoby podlegającej tylko ubezpieczeniu wypadkowemu, chorobowemu i macierzyńskiemu), uprawnionego do emerytury lub renty                         z ubezpieczenia, członka rodziny ubezpieczonego, emeryta lub rencisty, a także osoby, która w dniu śmierci nie miała ustalonego prawa do emerytury lub renty z ubezpieczenia, lecz spełniała warunki do jej przyznania i pobierania.</t>
    </r>
  </si>
  <si>
    <t>- zasiłków pogrzebowych wypłaconych po osobach pobierających wyżej wymienione świadczenia i po członkach ich rodzin,</t>
  </si>
  <si>
    <t xml:space="preserve"> ŚWIADCZENIA PIENIĘŻNE DLA INWALIDÓW WOJENNYCH, WOJSKOWYCH I OSÓB REPRESJONOWANYCH</t>
  </si>
  <si>
    <t>- świadczeń pieniężnych dla inwalidów wojennych, wojskowych i osób represjonowanych,</t>
  </si>
  <si>
    <t>Jednorazowe odszkodowanie dla ubezpieczonego z tytułu wypadku przy pracy rolniczej lub rolniczej choroby zawodowej ustala się               w wysokości proporcjonalnej do określonego procentowo stałego lub długotrwałego uszczerbku na zdrowiu.</t>
  </si>
  <si>
    <r>
      <rPr>
        <b/>
        <sz val="8"/>
        <color theme="1"/>
        <rFont val="Arial"/>
        <family val="2"/>
        <charset val="238"/>
      </rPr>
      <t xml:space="preserve">Dział Ubezpieczenie Zdrowotne
</t>
    </r>
    <r>
      <rPr>
        <sz val="8"/>
        <color theme="1"/>
        <rFont val="Arial"/>
        <family val="2"/>
        <charset val="238"/>
      </rPr>
      <t>zawiera dane statystyczne dotyczące realizowanych przez KRUS zadań na podstawie ustawy z dnia 27 sierpnia 2004 r.                              o świadczeniach opieki zdrowotnej finansowanych ze środków publicznych.</t>
    </r>
  </si>
  <si>
    <t>• osoby spełniające warunki do objęcia ubezpieczeniem społecznym rolników, które są rolnikami, małżonkami lub domownikami                    w rozumieniu przepisów ustawy o ubezpieczeniu społecznym rolników,</t>
  </si>
  <si>
    <r>
      <t xml:space="preserve">Przeciętna miesięczna liczba świadczeniobiorców </t>
    </r>
    <r>
      <rPr>
        <vertAlign val="superscript"/>
        <sz val="8"/>
        <rFont val="Arial"/>
        <family val="2"/>
        <charset val="238"/>
      </rPr>
      <t xml:space="preserve"> </t>
    </r>
  </si>
  <si>
    <r>
      <t xml:space="preserve">Przeciętne świadczenie w zł </t>
    </r>
    <r>
      <rPr>
        <vertAlign val="superscript"/>
        <sz val="8"/>
        <rFont val="Arial"/>
        <family val="2"/>
        <charset val="238"/>
      </rPr>
      <t xml:space="preserve"> </t>
    </r>
  </si>
  <si>
    <t>Kwoty wypłat emerytur i rent wykazywane są łącznie z:</t>
  </si>
  <si>
    <t>- wypłatami dokonywanymi w związku z zatrudnieniem poza rolnictwem, czynną służbą wojskową i działalnością kombatancką na podstawie art. 25 ust. 2a ustawy o ubezpieczeniu społecznym rolników,</t>
  </si>
  <si>
    <t>Ponadto:</t>
  </si>
  <si>
    <t>- renty prezentowane są łącznie z rentami socjalnymi.</t>
  </si>
  <si>
    <t>RENTY RODZINNE</t>
  </si>
  <si>
    <r>
      <t>Przeciętna miesięczna liczba osób</t>
    </r>
    <r>
      <rPr>
        <vertAlign val="superscript"/>
        <sz val="8"/>
        <rFont val="Arial"/>
        <family val="2"/>
        <charset val="238"/>
      </rPr>
      <t xml:space="preserve"> </t>
    </r>
  </si>
  <si>
    <r>
      <t xml:space="preserve">Płatne pro rata temporis </t>
    </r>
    <r>
      <rPr>
        <vertAlign val="superscript"/>
        <sz val="8"/>
        <color theme="1"/>
        <rFont val="Arial"/>
        <family val="2"/>
        <charset val="238"/>
      </rPr>
      <t>1)</t>
    </r>
    <r>
      <rPr>
        <sz val="8"/>
        <color theme="1"/>
        <rFont val="Arial"/>
        <family val="2"/>
        <charset val="238"/>
      </rPr>
      <t xml:space="preserve">
</t>
    </r>
  </si>
  <si>
    <t>Kwota nie obejmuje należnych świadczeń z innych systemów ubezpieczeniowych, wypłacanych w tzw. zbiegu z emeryturą lub rentą rolną.</t>
  </si>
  <si>
    <r>
      <t>EMERYTURY RAZEM</t>
    </r>
    <r>
      <rPr>
        <b/>
        <vertAlign val="superscript"/>
        <sz val="8"/>
        <rFont val="Arial"/>
        <family val="2"/>
        <charset val="238"/>
      </rPr>
      <t xml:space="preserve"> </t>
    </r>
  </si>
  <si>
    <r>
      <t>OGÓŁEM</t>
    </r>
    <r>
      <rPr>
        <b/>
        <vertAlign val="superscript"/>
        <sz val="8"/>
        <rFont val="Arial"/>
        <family val="2"/>
        <charset val="238"/>
      </rPr>
      <t xml:space="preserve"> </t>
    </r>
  </si>
  <si>
    <t>emerytury</t>
  </si>
  <si>
    <t xml:space="preserve">Kwota wypłat świadczeń emerytalno-rentowych prezentowana jest łącznie z:
</t>
  </si>
  <si>
    <t>- zaliczką na podatek dochodowy oraz składką na ubezpieczenie zdrowotne ,</t>
  </si>
  <si>
    <r>
      <t>rodzinne</t>
    </r>
    <r>
      <rPr>
        <vertAlign val="superscript"/>
        <sz val="8"/>
        <rFont val="Arial"/>
        <family val="2"/>
        <charset val="238"/>
      </rPr>
      <t xml:space="preserve"> </t>
    </r>
  </si>
  <si>
    <t>Przeciętne świadczenie</t>
  </si>
  <si>
    <t>w tym: renty z tytułu niezdolności do pracy wypadkowe</t>
  </si>
  <si>
    <t xml:space="preserve">Dane do wykresu nr 3 </t>
  </si>
  <si>
    <t>Liczba płatników ogółem</t>
  </si>
  <si>
    <t>konta założone w związku 
z art. 16c</t>
  </si>
  <si>
    <r>
      <t xml:space="preserve">Ogółem </t>
    </r>
    <r>
      <rPr>
        <vertAlign val="superscript"/>
        <sz val="8"/>
        <color theme="1"/>
        <rFont val="Arial"/>
        <family val="2"/>
        <charset val="238"/>
      </rPr>
      <t>1) 2)</t>
    </r>
  </si>
  <si>
    <r>
      <t xml:space="preserve">Fundusz Składkowy (ubezpieczenie wypadkowe, chorobowe 
i macierzyńskie z mocy ustawy w zakresie ograniczonym) </t>
    </r>
    <r>
      <rPr>
        <vertAlign val="superscript"/>
        <sz val="8"/>
        <color theme="1"/>
        <rFont val="Arial"/>
        <family val="2"/>
        <charset val="238"/>
      </rPr>
      <t>1)</t>
    </r>
  </si>
  <si>
    <r>
      <t>Fundusz Emerytalno-Rentowy 
(ubezpieczenie emerytalno-rentowe 
z mocy ustawy)</t>
    </r>
    <r>
      <rPr>
        <vertAlign val="superscript"/>
        <sz val="8"/>
        <color theme="1"/>
        <rFont val="Arial"/>
        <family val="2"/>
        <charset val="238"/>
      </rPr>
      <t>2)</t>
    </r>
  </si>
  <si>
    <r>
      <t xml:space="preserve">Ogółem </t>
    </r>
    <r>
      <rPr>
        <vertAlign val="superscript"/>
        <sz val="8"/>
        <color theme="1"/>
        <rFont val="Arial"/>
        <family val="2"/>
        <charset val="238"/>
      </rPr>
      <t>1) 2) 3)</t>
    </r>
  </si>
  <si>
    <r>
      <t xml:space="preserve">Fundusz Składkowy (ubezpieczenie wypadkowe, chorobowe
i macierzyńskie
z mocy ustawy
 w zakresie ograniczonym) </t>
    </r>
    <r>
      <rPr>
        <vertAlign val="superscript"/>
        <sz val="8"/>
        <color theme="1"/>
        <rFont val="Arial"/>
        <family val="2"/>
        <charset val="238"/>
      </rPr>
      <t>1)</t>
    </r>
  </si>
  <si>
    <r>
      <t xml:space="preserve">Fundusz Emerytalno-Rentowy 
(ubezpieczenie emerytalno-rentowe
z mocy ustawy) </t>
    </r>
    <r>
      <rPr>
        <vertAlign val="superscript"/>
        <sz val="8"/>
        <color theme="1"/>
        <rFont val="Arial"/>
        <family val="2"/>
        <charset val="238"/>
      </rPr>
      <t>2)</t>
    </r>
  </si>
  <si>
    <r>
      <t xml:space="preserve">Liczba członków rodzin sprawujących opiekę nad dzieckiem </t>
    </r>
    <r>
      <rPr>
        <vertAlign val="superscript"/>
        <sz val="8"/>
        <color theme="1"/>
        <rFont val="Arial"/>
        <family val="2"/>
        <charset val="238"/>
      </rPr>
      <t>3)</t>
    </r>
  </si>
  <si>
    <r>
      <t xml:space="preserve">Składki finansowane 
z budżetu państwa na ubezpieczenie emerytalno-rentowe za osoby sprawujące opiekę nad dzieckiem </t>
    </r>
    <r>
      <rPr>
        <vertAlign val="superscript"/>
        <sz val="8"/>
        <rFont val="Arial"/>
        <family val="2"/>
        <charset val="238"/>
      </rPr>
      <t>1)</t>
    </r>
  </si>
  <si>
    <r>
      <t xml:space="preserve">członkowie rodzin 
rolników 
i 
domowników </t>
    </r>
    <r>
      <rPr>
        <vertAlign val="superscript"/>
        <sz val="8"/>
        <color theme="1"/>
        <rFont val="Arial"/>
        <family val="2"/>
        <charset val="238"/>
      </rPr>
      <t>4)</t>
    </r>
  </si>
  <si>
    <r>
      <t xml:space="preserve">członkowie rodzin emerytów 
i rencistów </t>
    </r>
    <r>
      <rPr>
        <vertAlign val="superscript"/>
        <sz val="8"/>
        <color theme="1"/>
        <rFont val="Arial"/>
        <family val="2"/>
        <charset val="238"/>
      </rPr>
      <t>4)</t>
    </r>
  </si>
  <si>
    <r>
      <t xml:space="preserve">rolnicy prowadzący gospodarstwo rolne i dział specjalny produkcji rolnej </t>
    </r>
    <r>
      <rPr>
        <vertAlign val="superscript"/>
        <sz val="8"/>
        <color theme="1"/>
        <rFont val="Arial"/>
        <family val="2"/>
        <charset val="238"/>
      </rPr>
      <t>2)</t>
    </r>
  </si>
  <si>
    <r>
      <t xml:space="preserve">rolnicy prowadzący wyłącznie działy specjalne produkcji rolnej </t>
    </r>
    <r>
      <rPr>
        <vertAlign val="superscript"/>
        <sz val="8"/>
        <color theme="1"/>
        <rFont val="Arial"/>
        <family val="2"/>
        <charset val="238"/>
      </rPr>
      <t>2)</t>
    </r>
  </si>
  <si>
    <r>
      <t xml:space="preserve">domownicy rolników pracujący wyłącznie w działach specjalnych produkcji rolnej </t>
    </r>
    <r>
      <rPr>
        <vertAlign val="superscript"/>
        <sz val="8"/>
        <color theme="1"/>
        <rFont val="Arial"/>
        <family val="2"/>
        <charset val="238"/>
      </rPr>
      <t>2)</t>
    </r>
  </si>
  <si>
    <r>
      <t xml:space="preserve">pomocnicy rolników </t>
    </r>
    <r>
      <rPr>
        <vertAlign val="superscript"/>
        <sz val="8"/>
        <color theme="1"/>
        <rFont val="Arial"/>
        <family val="2"/>
        <charset val="238"/>
      </rPr>
      <t>3)</t>
    </r>
  </si>
  <si>
    <r>
      <rPr>
        <vertAlign val="superscript"/>
        <sz val="8"/>
        <color theme="1"/>
        <rFont val="Arial"/>
        <family val="2"/>
        <charset val="238"/>
      </rPr>
      <t>2)</t>
    </r>
    <r>
      <rPr>
        <sz val="8"/>
        <color theme="1"/>
        <rFont val="Arial"/>
        <family val="2"/>
        <charset val="238"/>
      </rPr>
      <t xml:space="preserve"> Dział specjalny produkcji rolnej w rozumieniu ustawy o ubezpieczeniu społecznym rolników, o którym mowa w załączniku do ustawy o ubezpieczeniu społecznym rolników.</t>
    </r>
  </si>
  <si>
    <t>składka za pomocników rolnika</t>
  </si>
  <si>
    <t>składka za rolników i domowników</t>
  </si>
  <si>
    <t xml:space="preserve">składka od emerytów i rencistów </t>
  </si>
  <si>
    <r>
      <t>domownicy rolników pracujący w gospodarstwach rolnych poniżej 
6 ha przelicz.</t>
    </r>
    <r>
      <rPr>
        <vertAlign val="superscript"/>
        <sz val="8"/>
        <color theme="1"/>
        <rFont val="Arial"/>
        <family val="2"/>
        <charset val="238"/>
      </rPr>
      <t>1)</t>
    </r>
  </si>
  <si>
    <t>I. EMERYTURY I RENTY REALIZOWANE PRZEZ KRUS</t>
  </si>
  <si>
    <t>II. FUNDUSZ EMERYTALNO-RENTOWY</t>
  </si>
  <si>
    <t>1. EMERYTURY I RENTY</t>
  </si>
  <si>
    <t>IV. FUNDUSZ SKŁADKOWY UBEZPIECZENIA SPOŁECZNEGO ROLNIKÓW</t>
  </si>
  <si>
    <t>VI. UBEZPIECZENIE ZDROWOTNE</t>
  </si>
  <si>
    <t>pobierających renty 
strukturalne</t>
  </si>
  <si>
    <t xml:space="preserve"> I. EMERYTURY I RENTY REALIZOWANE PRZEZ KRUS</t>
  </si>
  <si>
    <t>Przeciętne i wskaźniki obliczono z reguły na podstawie danych liczbowych, wyrażonych z większą dokładnością niż podano w tablicach.</t>
  </si>
  <si>
    <r>
      <t xml:space="preserve">Dział Emerytury i renty realizowane przez KRUS
</t>
    </r>
    <r>
      <rPr>
        <sz val="8"/>
        <rFont val="Arial"/>
        <family val="2"/>
        <charset val="238"/>
      </rPr>
      <t xml:space="preserve">zawiera informacje dotyczące m.in. przyznawania i wypłat świadczeń emerytalno-rentowych. 
</t>
    </r>
  </si>
  <si>
    <r>
      <t xml:space="preserve">• </t>
    </r>
    <r>
      <rPr>
        <b/>
        <sz val="8"/>
        <rFont val="Arial"/>
        <family val="2"/>
        <charset val="238"/>
      </rPr>
      <t>liczby płatników składek</t>
    </r>
    <r>
      <rPr>
        <sz val="8"/>
        <rFont val="Arial"/>
        <family val="2"/>
        <charset val="238"/>
      </rPr>
      <t xml:space="preserve"> – tj. osób opłacających składki, za co najmniej jednego ubezpieczonego w gospodarstwie rolnym/dziale specjalnym produkcji rolnej lub za ubezpieczonego pobierającego rentę strukturalną lub na koncie, których, za co najmniej jedną osobę składka jest finansowana z dotacji budżetu państwa z tytułu sprawowania osobistej opieki nad dzieckiem oraz podmiotów – wójtów, burmistrzów, prezydentów miast opłacających składki na ubezpieczenie za osoby sprawujące opiekę nad osobami niepełnosprawnymi oraz liczbę osób lub podmiotów nie będących aktualnie płatnikiem czynnym, ale posiadających zadłużenie z tytułu nieopłaconych składek na ubezpieczenie,</t>
    </r>
  </si>
  <si>
    <r>
      <t xml:space="preserve">1) </t>
    </r>
    <r>
      <rPr>
        <sz val="8"/>
        <rFont val="Arial"/>
        <family val="2"/>
        <charset val="238"/>
      </rPr>
      <t>Kwota nie obejmuje należnych świadczeń z innych systemów ubezpieczeniowych, wypłacanych w tzw. zbiegu z emeryturą lub rentą rolną.</t>
    </r>
  </si>
  <si>
    <t xml:space="preserve">2. ZASIŁKI </t>
  </si>
  <si>
    <t>Objaśnienia skrótów</t>
  </si>
  <si>
    <t xml:space="preserve">FER </t>
  </si>
  <si>
    <t>Renty z tytułu niezdolności do pracy 
za przekazane gospodarstwo rolne Państwu</t>
  </si>
  <si>
    <t>Renty z tytułu niezdolności do pracy 
za przekazane gospodarstwo rolne następcy</t>
  </si>
  <si>
    <t>ZASIŁKI POGRZEBOWE OGÓŁEM</t>
  </si>
  <si>
    <t>Przeciętna miesięczna liczba osób</t>
  </si>
  <si>
    <t>Przeciętna miesięczna liczba świadczeń</t>
  </si>
  <si>
    <r>
      <rPr>
        <vertAlign val="superscript"/>
        <sz val="8"/>
        <rFont val="Arial CE"/>
        <charset val="238"/>
      </rPr>
      <t>3)</t>
    </r>
    <r>
      <rPr>
        <sz val="8"/>
        <rFont val="Arial CE"/>
        <charset val="238"/>
      </rPr>
      <t xml:space="preserve"> Liczba członków rodzin (rolnika lub domownika) sprawujących opiekę nad dzieckiem podlegających ubezpieczeniu emerytalno-rentowemu na wniosek na podstawie art.16c ustawy o ubezpieczeniu społecznym rolników.</t>
    </r>
  </si>
  <si>
    <t>Decyzje i postępowania umorzone w sprawach o emerytury i renty według województw</t>
  </si>
  <si>
    <t>Decyzje i postępowania umorzone w sprawach o emerytury i renty według rodzajów świadczeń</t>
  </si>
  <si>
    <t>Decyzje w sprawach wniosków o przyznanie emerytur i rent rolniczych z zastosowaniem przepisów wspólnotowych UE</t>
  </si>
  <si>
    <t>Decyzje w sprawach wniosków o przyznanie emerytur i rent rolniczych z zastosowaniem postanowień umów dwustronnych o zabezpieczeniu społecznym</t>
  </si>
  <si>
    <t>Zasiłki macierzyńskie</t>
  </si>
  <si>
    <t>Liczba płatników składek według województw</t>
  </si>
  <si>
    <t>Liczba ubezpieczonych według statusu ubezpieczonego</t>
  </si>
  <si>
    <t>Liczba ubezpieczonych i płatników składek</t>
  </si>
  <si>
    <t>Liczba ubezpieczonych według województw</t>
  </si>
  <si>
    <t>Liczba ubezpieczonych z tytułu prowadzenia jednocześnie działalności rolniczej i pozarolniczej działalności gospodarczej według województw</t>
  </si>
  <si>
    <t>Decyzje o podleganiu i ustaniu ubezpieczenia społecznego rolników według województw</t>
  </si>
  <si>
    <t>Przypis składek na ubezpieczenie zdrowotne</t>
  </si>
  <si>
    <t>OBJAŚNIENIA ZNAKÓW UMOWNYCH</t>
  </si>
  <si>
    <t>OBJAŚNIENIA SKRÓTÓW</t>
  </si>
  <si>
    <t>Świadczenia rolne 
wypłacane z FER</t>
  </si>
  <si>
    <r>
      <t>OGÓŁEM</t>
    </r>
    <r>
      <rPr>
        <b/>
        <vertAlign val="superscript"/>
        <sz val="8"/>
        <rFont val="Arial"/>
        <family val="2"/>
        <charset val="238"/>
      </rPr>
      <t>1)</t>
    </r>
  </si>
  <si>
    <r>
      <t>Ogółem</t>
    </r>
    <r>
      <rPr>
        <vertAlign val="superscript"/>
        <sz val="8"/>
        <rFont val="Arial"/>
        <family val="2"/>
        <charset val="238"/>
      </rPr>
      <t>1)</t>
    </r>
  </si>
  <si>
    <t>-</t>
  </si>
  <si>
    <t>działy specjalne produkcji rolnej</t>
  </si>
  <si>
    <t>- wypłatami z innych systemów ubezpieczeniowych w przypadku zbiegu uprawnień do świadczeń z tych systemów z uprawnieniami           do świadczeń z funduszu emerytalno-rentowego,</t>
  </si>
  <si>
    <t>Renty strukturalne są przyznane i wypłacane przez Agencję Restrukturyzacji i Modernizacji Rolnictwa zgodnie z ustawą z dnia                28 listopada 2003 r. o wspieraniu rozwoju obszarów wiejskich ze środków pochodzących z Sekcji Gwarancji Europejskiego Funduszu Orientacji i Gwarancji Rolnej.</t>
  </si>
  <si>
    <t>Zgodnie z art. 5b ustawy o ubezpieczeniu społecznym rolników, rolnicy i domownicy podlegają ubezpieczeniu społecznemu rolników pomimo objęcia ich ubezpieczeniem społecznym w ZUS z tytułu wykonywania umowy agencyjnej, umowy zlecenia lub innej umowy            o świadczenie usług, do których stosuje się przepisy dotyczące zlecenia oraz pełnienia funkcji w radzie nadzorczej, jeżeli spełniają określone warunki, tj.:</t>
  </si>
  <si>
    <t>• członkowie rodzin wyżej wymienionych rolników i domowników, którzy nie podlegają ubezpieczeniu zdrowotnemu z innego tytułu            i zostali zgłoszeni do ubezpieczenia zdrowotnego w KRUS.</t>
  </si>
  <si>
    <t>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budżetu państwa.</t>
  </si>
  <si>
    <t xml:space="preserve">    Renty z tytułu niezdolności do pracy </t>
  </si>
  <si>
    <t>Izrael</t>
  </si>
  <si>
    <t>Turcja</t>
  </si>
  <si>
    <t>Świadczenia emerytalno-rentowe transferowane do poszczególnych państw UE/EFTA i Wielkiej Brytanii oraz do innych państw na podstawie umów dwustronnych</t>
  </si>
  <si>
    <t xml:space="preserve">   - podlegał ubezpieczeniu emerytalno-rentowemu przez wymagany okres wynoszący od 1 roku do 5 lat w zależności od wieku, w jakim powstała całkowita niezdolność do pracy.</t>
  </si>
  <si>
    <t>Emerytury finansowane z Funduszu Emerytalno-Rentowego, a wypłacane przez MON, MSWiA i MS</t>
  </si>
  <si>
    <t>Fundusz Składkowy i Emerytalno-Rentowy 
(łącznie objętych ubezpieczeniem wypadkowym, chorobowym i macierzyńskim oraz ubezpieczeniem emerytalno-rentowym)</t>
  </si>
  <si>
    <t>Renty z tytułu niezdolności do pracy nie związane                     z przekazaniem gospodarstwa rolnego</t>
  </si>
  <si>
    <r>
      <t xml:space="preserve">• </t>
    </r>
    <r>
      <rPr>
        <b/>
        <sz val="8"/>
        <color theme="1"/>
        <rFont val="Arial"/>
        <family val="2"/>
        <charset val="238"/>
      </rPr>
      <t>renta rodzinna</t>
    </r>
    <r>
      <rPr>
        <sz val="8"/>
        <color theme="1"/>
        <rFont val="Arial"/>
        <family val="2"/>
        <charset val="238"/>
      </rPr>
      <t xml:space="preserve"> przysługuje uprawnionym członkom rodziny zmarłego emeryta/rencisty oraz ubezpieczonego, który w chwili śmierci spełniał warunki do uzyskania emerytury rolniczej lub renty rolniczej z tytułu niezdolności  do pracy.</t>
    </r>
  </si>
  <si>
    <t>Przeciętna miesięczna liczba emerytur i rent według województw oraz świadczeń emerytalnych wypłaconych przez MON, MSWiA i MS</t>
  </si>
  <si>
    <t>Wydatki na świadczenia emerytalno-rentowe według województw oraz świadczenia emerytalne wypłacone przez MON, MSWiA i MS</t>
  </si>
  <si>
    <t>Przeciętne miesięczne świadczenie emerytalno-rentowe według województw oraz przeciętne miesięczne świadczenie emerytalne wypłacone przez MON, MSWiA i MS</t>
  </si>
  <si>
    <t>WYKRES NR 1. PRZECIĘTNA MIESIĘCZNA LICZBA ŚWIADCZENIOBIORCÓW NA TLE LICZBY UBEZPIECZONYCH</t>
  </si>
  <si>
    <r>
      <t xml:space="preserve">1) </t>
    </r>
    <r>
      <rPr>
        <sz val="8"/>
        <rFont val="Arial"/>
        <family val="2"/>
        <charset val="238"/>
      </rPr>
      <t>Składki finansowane z budżetu państwa na ubezpieczenie emerytalno-rentowe za osoby sprawujące osobistą opiekę nad dzieckiem; uprawnienie do finansowania składek jest związane z wiekiem dziecka, nad którym sprawowana jest osobista opieka i realizowane przez okres do 3 lat, nie dłużej jednak niż do ukończenia przez dziecko 5 roku życia, a w przypadku sprawowania opieki nad dzieckiem niepełnosprawnym przez okres 6 lat, nie dłużej jednak niż do ukończenia przez dziecko 18 roku życia.</t>
    </r>
  </si>
  <si>
    <r>
      <t>• zasiłek macierzyński</t>
    </r>
    <r>
      <rPr>
        <sz val="8"/>
        <color theme="1"/>
        <rFont val="Arial"/>
        <family val="2"/>
        <charset val="238"/>
      </rPr>
      <t xml:space="preserve"> przysługuje osobie ubezpieczonej, która:</t>
    </r>
  </si>
  <si>
    <t>- jest matką albo ojcem dziecka,</t>
  </si>
  <si>
    <t>WYKRES NR 2. PRZECIĘTNE MIESIĘCZNE ŚWIADCZENIA ROLNE WYPŁACANE Z FER W ODNIESIENIU DO ŚWIADCZEŃ
                         REALIZOWANYCH PRZEZ KRUS OGÓŁEM</t>
  </si>
  <si>
    <t>Przeciętna miesięczna liczba świadczeniobiorców na tle liczby ubezpieczonych</t>
  </si>
  <si>
    <t>Przeciętne miesięczne świadczenia emerytalno-rentowe według województw</t>
  </si>
  <si>
    <t>Liczba osób podlegających ubezpieczeniu zdrowotnemu według województw</t>
  </si>
  <si>
    <t>zjawisko nie wystąpiło</t>
  </si>
  <si>
    <t>zjawisko istniało w wielkości mniejszej od 0,5</t>
  </si>
  <si>
    <t>zjawisko istniało w wielkości mniejszej od 0,05</t>
  </si>
  <si>
    <t>brak informacji albo brak informacji wiarygodnych</t>
  </si>
  <si>
    <t>wypełnienie pozycji jest niemożliwe lub niecelowe</t>
  </si>
  <si>
    <t>oznacza, że nie podaje się wszystkich składników sumy</t>
  </si>
  <si>
    <t>oznacza, że podaje się wszystkie składniki sumy</t>
  </si>
  <si>
    <r>
      <t xml:space="preserve">           </t>
    </r>
    <r>
      <rPr>
        <sz val="8"/>
        <color theme="1"/>
        <rFont val="Arial"/>
        <family val="2"/>
        <charset val="238"/>
      </rPr>
      <t>w tym renty z</t>
    </r>
    <r>
      <rPr>
        <sz val="8"/>
        <rFont val="Arial"/>
        <family val="2"/>
        <charset val="238"/>
      </rPr>
      <t xml:space="preserve"> tytułu niezdolności do
           pracy </t>
    </r>
    <r>
      <rPr>
        <sz val="8"/>
        <color theme="1"/>
        <rFont val="Arial"/>
        <family val="2"/>
        <charset val="238"/>
      </rPr>
      <t>wypadkowe</t>
    </r>
  </si>
  <si>
    <t>KASA ROLNICZEGO 
UBEZPIECZENIA SPOŁECZNEGO</t>
  </si>
  <si>
    <t xml:space="preserve">Australia </t>
  </si>
  <si>
    <t>Korea</t>
  </si>
  <si>
    <t>USA</t>
  </si>
  <si>
    <t xml:space="preserve">   w tym renty z tytułu niezdolności 
   do pracy wypadkowe</t>
  </si>
  <si>
    <t>Opracowano w Biurze Statystyki
na podstawie danych statystycznych Kasy Rolniczego Ubezpieczenia Społecznego.</t>
  </si>
  <si>
    <t>Oddziały Regionalne 
Kasy Rolniczego Ubezpieczenia Społecznego</t>
  </si>
  <si>
    <r>
      <t>rolnicy prowadzący działalność rolniczą 
w gospodarstwach rolnych poniżej 6 ha przelicz.</t>
    </r>
    <r>
      <rPr>
        <vertAlign val="superscript"/>
        <sz val="8"/>
        <color theme="1"/>
        <rFont val="Arial"/>
        <family val="2"/>
        <charset val="238"/>
      </rPr>
      <t>1)</t>
    </r>
  </si>
  <si>
    <t>Powrót do spisu treści</t>
  </si>
  <si>
    <t xml:space="preserve">Przeciętne miesięczne świadczenia rolne wypłacane z FER w odniesieniu do świadczeń realizowanych przez KRUS ogółem </t>
  </si>
  <si>
    <t xml:space="preserve">- ubezpieczenie wypadkowe, chorobowe i macierzyńskie, </t>
  </si>
  <si>
    <r>
      <rPr>
        <b/>
        <sz val="8"/>
        <color theme="1"/>
        <rFont val="Arial"/>
        <family val="2"/>
        <charset val="238"/>
      </rPr>
      <t>- ubezpieczenie emerytalno-rentowe.</t>
    </r>
    <r>
      <rPr>
        <sz val="8"/>
        <color theme="1"/>
        <rFont val="Arial"/>
        <family val="2"/>
        <charset val="238"/>
      </rPr>
      <t xml:space="preserve"> 
</t>
    </r>
  </si>
  <si>
    <t>Białoruś</t>
  </si>
  <si>
    <t>Liczba ubezpieczonych w KRUS przy jednoczesnym objęciu ubezpieczeniem społecznym w ZUS z innego tytułu według województw</t>
  </si>
  <si>
    <t xml:space="preserve">1) pobierania świadczenia integracyjnego, pobierania stypendium w okresie odbywania szkolenia, stażu lub przygotowania zawodowego dorosłych oraz pobierania stypendium w okresie odbywania studiów podyplomowych, </t>
  </si>
  <si>
    <t xml:space="preserve">2) pełnienia czynnej służby wojskowej jako żołnierz niezawodowy lub odbywania służby zastępczej. </t>
  </si>
  <si>
    <r>
      <t xml:space="preserve">TABLICA 12. ŚWIADCZENIA EMERYTALNO-RENTOWE TRANSFEROWANE </t>
    </r>
    <r>
      <rPr>
        <b/>
        <sz val="9"/>
        <rFont val="Arial"/>
        <family val="2"/>
        <charset val="238"/>
      </rPr>
      <t>DO POSZCZEGÓLNYCH PAŃSTW UE/EFTA I WIELKIEJ BRYTANII 
                      ORAZ DO INNYCH PAŃSTW</t>
    </r>
    <r>
      <rPr>
        <b/>
        <sz val="9"/>
        <color theme="1"/>
        <rFont val="Arial"/>
        <family val="2"/>
        <charset val="238"/>
      </rPr>
      <t xml:space="preserve"> NA PODSTAWIE UMÓW DWUSTRONNYCH</t>
    </r>
  </si>
  <si>
    <t>TABLICA 10. WNIOSKI O PRZYZNANIE EMERYTUR I RENT ROLNICZYCH Z ZASTOSOWANIEM POSTANOWIEŃ UMÓW 
                    DWUSTRONNYCH O ZABEZPIECZENIU SPOŁECZNYM</t>
  </si>
  <si>
    <t>TABLICA 11. DECYZJE W SPRAWACH WNIOSKÓW O PRZYZNANIE EMERYTUR I RENT ROLNICZYCH Z ZASTOSOWANIEM 
                    POSTANOWIEŃ UMÓW DWUSTRONNYCH O ZABEZPIECZENIU SPOŁECZNYM</t>
  </si>
  <si>
    <t>TABLICA 8. WNIOSKI O PRZYZNANIE EMERYTUR I RENT ROLNICZYCH ROZPATRYWANE Z ZASTOSOWANIEM PRZEPISÓW 
                    WSPÓLNOTOWYCH UE</t>
  </si>
  <si>
    <t>TABLICA 9. DECYZJE W SPRAWACH WNIOSKÓW O PRZYZNANIE EMERYTUR I RENT ROLNICZYCH Z ZASTOSOWANIEM 
                    PRZEPISÓW WSPÓLNOTOWYCH UE</t>
  </si>
  <si>
    <t>2023 rok</t>
  </si>
  <si>
    <t>I kwartał</t>
  </si>
  <si>
    <t>I kwartał
(stan na dzień
 31 marca)</t>
  </si>
  <si>
    <t>III. POZOSTAŁE ŚWIADCZENIA</t>
  </si>
  <si>
    <t>Świadczenia zlecone do wypłaty Kasie Rolniczego Ubezpieczenia Społecznego</t>
  </si>
  <si>
    <t>TABLICA 3. WNIOSKI I DECYZJE W SPRAWACH O PRZYZNANIE RODZICIELSKICH ŚWIADCZEŃ UZUPEŁNIJĄCYCH 
                    WEDŁUG WOJEWÓDZTW</t>
  </si>
  <si>
    <t>Liczba wniosków załatwionych 
w okresie sprawozdawczym</t>
  </si>
  <si>
    <t>w tym po terminie ustawowym</t>
  </si>
  <si>
    <t>Liczba decyzji pierwszorazowych odmownych</t>
  </si>
  <si>
    <t>Liczba wniosków złożonych 
w okresie sprawozdawczym</t>
  </si>
  <si>
    <t>Liczba decyzji pierwszorazowych przyznających</t>
  </si>
  <si>
    <t xml:space="preserve">TABLICA 4. WNIOSKI O PRZYZNANIE EMERYTUR I RENT WEDŁUG RODZAJÓW ŚWIADCZEŃ </t>
  </si>
  <si>
    <t>TABLICA 5. WNIOSKI O PRZYZNANIE EMERYTUR I RENT WEDŁUG WOJEWÓDZTW</t>
  </si>
  <si>
    <t>Liczba wniosków pozostałych 
z poprzedniego okresu</t>
  </si>
  <si>
    <t>Liczba zarejestrowanych wniosków</t>
  </si>
  <si>
    <t>Liczba załatwionych wniosków</t>
  </si>
  <si>
    <t>Liczba wniosków pozostałych 
do załatwienia 
w następnym okresie</t>
  </si>
  <si>
    <t>TABLICA 7. DECYZJE I POSTĘPOWANIA UMORZONE W SPRAWACH O EMERYTURY I RENTY WEDŁUG WOJEWÓDZTW</t>
  </si>
  <si>
    <t>TABLICA 6. DECYZJE I POSTĘPOWANIA UMORZONE W SPRAWACH O EMERYTURY I RENTY WEDŁUG 
                    RODZAJÓW ŚWIADCZEŃ</t>
  </si>
  <si>
    <t>TABLICA 1 (13). PRZECIĘTNA MIESIĘCZNA LICZBA EMERYTUR I RENT WEDŁUG RODZAJÓW ŚWIADCZEŃ</t>
  </si>
  <si>
    <t>TABLICA 3 (15). PRZECIĘTNE MIESIĘCZNE ŚWIADCZENIA EMERYTALNO-RENTOWE
                          WEDŁUG WOJEWÓDZTW</t>
  </si>
  <si>
    <t>TABLICA 4 (16). PRZECIĘTNA MIESIĘCZNA LICZBA EMERYTUR I RENT WEDŁUG WOJEWÓDZTW ORAZ ŚWIADCZEŃ
                            EMERYTALNYCH WYPŁACONYCH PRZEZ MON, MSWiA i MS</t>
  </si>
  <si>
    <t>TABLICA 5 (17). WYDATKI NA ŚWIADCZENIA EMERYTALNO-RENTOWE WEDŁUG RODZAJÓW ŚWIADCZEŃ</t>
  </si>
  <si>
    <t>TABLICA 6 (18). WYDATKI NA ŚWIADCZENIA EMERYTALNO-RENTOWE WEDŁUG WOJEWÓDZTW ORAZ ŚWIADCZENIA EMERYTALNE
                            WYPŁACONE PRZEZ MON, MSWiA i MS</t>
  </si>
  <si>
    <t>TABLICA 7 (19). PRZECIĘTNE MIESIĘCZNE ŚWIADCZENIE EMERYTALNO-RENTOWE WEDŁUG RODZAJÓW ŚWIADCZEŃ</t>
  </si>
  <si>
    <t>TABLICA 8 (20). PRZECIĘTNE MIESIĘCZNE ŚWIADCZENIE EMERYTALNO-RENTOWE WEDŁUG WOJEWÓDZTW ORAZ PRZECIĘTNE 
                            MIESIĘCZNE ŚWIADCZENIE EMERYTALNE WYPŁACONE PRZEZ MON, MSWiA i MS</t>
  </si>
  <si>
    <t>TABLICA 9 (21). ZASIŁKI MACIERZYŃSKIE</t>
  </si>
  <si>
    <t>TABLICA 10 (22). ZASIŁKI MACIERZYŃSKIE WEDŁUG WOJEWÓDZTW</t>
  </si>
  <si>
    <t>TABLICA 11 (23). ZASIŁKI POGRZEBOWE</t>
  </si>
  <si>
    <t>TABLICA 12 (24). ZASIŁKI POGRZEBOWE WEDŁUG WOJEWÓDZTW</t>
  </si>
  <si>
    <t>TABLICA 1 (25). ŚWIADCZENIA ZLECONE DO WYPŁATY KASIE ROLNICZEGO UBEZPIECZENIA SPOŁECZNEGO</t>
  </si>
  <si>
    <t xml:space="preserve">TABLICA 1 (26). ZASIŁKI CHOROBOWE I JEDNORAZOWE ODSZKODOWANIA </t>
  </si>
  <si>
    <t>TABLICA 2 (27). ZASIŁKI CHOROBOWE I JEDNORAZOWE ODSZKODOWANIA WEDŁUG WOJEWÓDZTW</t>
  </si>
  <si>
    <t>TABLICA 3 (28). WYPADKI PRZY PRACY ROLNICZEJ I CHOROBY ZAWODOWE ROLNIKÓW</t>
  </si>
  <si>
    <t>TABLICA 4 (29). WYPADKI I CHOROBY ZAWODOWE, Z TYTUŁU KTÓRYCH PRZYZNANO JEDNORAZOWE ODSZKODOWANIA WEDŁUG WOJEWÓDZTW</t>
  </si>
  <si>
    <t>TABLICA 1 (30). LICZBA PŁATNIKÓW SKŁADEK WEDŁUG WOJEWÓDZTW</t>
  </si>
  <si>
    <t>TABLICA 2 (31). LICZBA UBEZPIECZONYCH WEDŁUG STATUSU UBEZPIECZONEGO</t>
  </si>
  <si>
    <t>TABLICA 3 (32). LICZBA UBEZPIECZONYCH I PŁATNIKÓW SKŁADEK</t>
  </si>
  <si>
    <t>TABLICA 4 (33). LICZBA UBEZPIECZONYCH WEDŁUG WOJEWÓDZTW</t>
  </si>
  <si>
    <t>TABLICA 5 (34). LICZBA UBEZPIECZONYCH Z TYTUŁU PROWADZENIA JEDNOCZEŚNIE DZIAŁALNOŚCI ROLNICZEJ
                           I POZAROLNICZEJ DZIAŁALNOŚCI GOSPODARCZEJ WEDŁUG WOJEWÓDZTW</t>
  </si>
  <si>
    <t>TABLICA 7 (36). PRZYPIS I WPŁYWY NALEŻNOŚCI Z TYTUŁU SKŁADEK NA UBEZPIECZENIE SPOŁECZNE ROLNIKÓW WEDŁUG WOJEWÓDZTW</t>
  </si>
  <si>
    <t>TABLICA 8 (37).
DECYZJE O PODLEGANIU I USTANIU UBEZPIECZENIA
SPOŁECZNEGO ROLNIKÓW WEDŁUG WOJEWÓDZTW</t>
  </si>
  <si>
    <t>TABLICA 1 (38). LICZBA OSÓB PODLEGAJĄCYCH UBEZPIECZENIU ZDROWOTNEMU WEDŁUG WOJEWÓDZTW</t>
  </si>
  <si>
    <t>TABLICA 2 (39). PRZYPIS SKŁADEK NA UBEZPIECZENIE ZDROWOTNE</t>
  </si>
  <si>
    <t>TABLICA 2 (14). PRZECIĘTNA MIESIĘCZNA LICZBA ŚWIADCZENIOBIORCÓW ORAZ LICZBA UBEZPIECZONYCH
                            WEDŁUG WOJEWÓDZTW</t>
  </si>
  <si>
    <t xml:space="preserve">Wnioski i decyzje w sprawach o przyznanie rodzicielskich świadczeń uzupełniających według województw </t>
  </si>
  <si>
    <t>Wnioski o przyznanie emerytur i rent według województw</t>
  </si>
  <si>
    <t>Przeciętna miesięczna liczba świadczeniobiorców oraz liczba ubezpieczonych według województw</t>
  </si>
  <si>
    <t>1 (13)</t>
  </si>
  <si>
    <t>2 (14)</t>
  </si>
  <si>
    <t>3 (15)</t>
  </si>
  <si>
    <t>4 (16)</t>
  </si>
  <si>
    <t>5 (17)</t>
  </si>
  <si>
    <t>6 (18)</t>
  </si>
  <si>
    <t>7 (19)</t>
  </si>
  <si>
    <t>8 (20)</t>
  </si>
  <si>
    <t>9 (21)</t>
  </si>
  <si>
    <t>10 (22)</t>
  </si>
  <si>
    <t>11 (23)</t>
  </si>
  <si>
    <t>12 (24)</t>
  </si>
  <si>
    <t>1 (25)</t>
  </si>
  <si>
    <t>1 (26)</t>
  </si>
  <si>
    <t>2 (27)</t>
  </si>
  <si>
    <t>3 (28)</t>
  </si>
  <si>
    <t>4 (29)</t>
  </si>
  <si>
    <t>1 (30)</t>
  </si>
  <si>
    <t>2 (31)</t>
  </si>
  <si>
    <t>3 (32)</t>
  </si>
  <si>
    <t>4 (33)</t>
  </si>
  <si>
    <t>5 (34)</t>
  </si>
  <si>
    <t>6 (35)</t>
  </si>
  <si>
    <t>7 (36)</t>
  </si>
  <si>
    <t>8 (37)</t>
  </si>
  <si>
    <t>1 (38)</t>
  </si>
  <si>
    <t>2 (39)</t>
  </si>
  <si>
    <t>Emerytury finansowane
z funduszu emerytalno-rentowego, wypłacane przez MON, MSWiA, MS z tego:</t>
  </si>
  <si>
    <r>
      <t xml:space="preserve">- przysposobiła dziecko, w przypadku objęcia opieką dziecka w wieku do ukończenia </t>
    </r>
    <r>
      <rPr>
        <sz val="8"/>
        <rFont val="Arial"/>
        <family val="2"/>
        <charset val="238"/>
      </rPr>
      <t>14</t>
    </r>
    <r>
      <rPr>
        <sz val="8"/>
        <color rgb="FFFF0000"/>
        <rFont val="Arial"/>
        <family val="2"/>
        <charset val="238"/>
      </rPr>
      <t xml:space="preserve">. </t>
    </r>
    <r>
      <rPr>
        <sz val="8"/>
        <color theme="1"/>
        <rFont val="Arial"/>
        <family val="2"/>
        <charset val="238"/>
      </rPr>
      <t>roku życia,</t>
    </r>
  </si>
  <si>
    <t>- przyjęła na wychowanie dziecko i wystąpiła do sądu opiekuńczego z wnioskiem o wszczęcie postępowania w sprawie jego przysposobienia, w przypadku objęcia dziecka w wieku do ukończenia 14. roku życia,</t>
  </si>
  <si>
    <t>- dodatkami pielęgnacyjnymi, dla sierot zupełnych, z tytułu pracy przymusowej po 1 września 1939 r., z tytułu opołacania podwójnej lub dodatkowej składki na ubezpieczenie emerytalno-rentowe, a także obejmuje wypłaty wyrównawcze za okresy wsteczne,</t>
  </si>
  <si>
    <r>
      <rPr>
        <b/>
        <sz val="8"/>
        <color theme="1"/>
        <rFont val="Arial"/>
        <family val="2"/>
        <charset val="238"/>
      </rPr>
      <t xml:space="preserve">Dział Pozostałe świadczenia
</t>
    </r>
    <r>
      <rPr>
        <sz val="8"/>
        <color theme="1"/>
        <rFont val="Arial"/>
        <family val="2"/>
        <charset val="238"/>
      </rPr>
      <t xml:space="preserve">zawiera informacje dotyczące świadczeń zleconych do wypłaty Kasie Rolniczego Ubezpieczenia Społecznego, tj.:   </t>
    </r>
  </si>
  <si>
    <t>- jednorazowymi świadczeniami pieniężnymi.</t>
  </si>
  <si>
    <t>- przyjęła dziecko w wieku do 7 roku życia na wychowanie w ramach rodziny zastępczej, z wyjątkiem rodziny zastępczej zawodowej, 
a w przypadku dziecka, wobec którego podjęto decyzję o odroczeniu obowiązku szkolnego - do 10 roku życia.</t>
  </si>
  <si>
    <t>Dane do wykresu nr 4</t>
  </si>
  <si>
    <t>Dane do wykresu nr 5</t>
  </si>
  <si>
    <t>Emerytury prezentowane są łącznie z emeryturami rolnymi w wysokości 50% ze względu na uprawnienia do zbiegających się z nimi świadczeń pracowniczych,  ze świadczeniami zagranicznymi oraz z emeryturami finansowanymi z funduszu emerytalno-rentowego wypłaconymi przez MON, MSWiA i MS.</t>
  </si>
  <si>
    <t>- emerytury prezentowane są łącznie z rodzicielskimi świadczeniami uzupełniającymi, z emeryturami rolnymi w wysokości 50% ze względu na uprawnienia do zbiegających się z nimi świadczeń pracowniczych, ze świadczeniami zagranicznymi oraz z emeryturami finansowanymi z funduszu emerytalno-rentowego wypłaconymi przez MON, MSWiA, MS,</t>
  </si>
  <si>
    <t xml:space="preserve">   - całkowita niezdolność do pracy w gospodarstwie rolnym powstała w okresie podlegania ubezpieczeniu emerytalno-rentowemu lub nie później niż w ciągu 18 miesięcy od ustania tych okresów.</t>
  </si>
  <si>
    <t>Prawo do renty z tytułu niezdolności do pracy może uzyskać również osoba, która jest całkowicie niezdolna do pracy w gospodarstwie rolnym i podlegała ubezpieczeniu emerytalno-rentowemu przez okres co najmniej 25 lat.</t>
  </si>
  <si>
    <r>
      <t>• dodatek z tytułu opłacania podwójnej lub dodatkowej składki</t>
    </r>
    <r>
      <rPr>
        <sz val="8"/>
        <color theme="1"/>
        <rFont val="Arial"/>
        <family val="2"/>
        <charset val="238"/>
      </rPr>
      <t xml:space="preserve"> na ubezpieczenie emerytalno-rentowe przysługujący osobie pobierającej emeryturę rolniczą, która co najmniej przez jeden rok opłacała taką składkę,</t>
    </r>
  </si>
  <si>
    <r>
      <rPr>
        <b/>
        <sz val="8"/>
        <color theme="1"/>
        <rFont val="Arial"/>
        <family val="2"/>
        <charset val="238"/>
      </rPr>
      <t>• domownik</t>
    </r>
    <r>
      <rPr>
        <sz val="8"/>
        <color theme="1"/>
        <rFont val="Arial"/>
        <family val="2"/>
        <charset val="238"/>
      </rPr>
      <t>, tj.: osoba bliska rolnikowi, która ukończyła 16 lat, pozostaje z rolnikiem we wspólnym gospodarstwie domowym lub zamieszkuje na terenie jego gospodarstwa albo w bliskim sąsiedztwie, stale pracuje w tym gospodarstwie rolnym i nie jest związana         z rolnikiem stosunkiem pracy, jeżeli osoby te nie podlegają innemu ubezpieczeniu społecznemu lub nie mają ustalonego prawa do emerytury lub renty albo nie mają ustalonego prawa do świadczeń z ubezpieczeń społecznych.</t>
    </r>
  </si>
  <si>
    <t>Zgodnie z art. 5c ustawy o ubezpieczeniu społecznym rolników, rolnik lub domownik nadal podlega ubezpieczeniu społecznemu rolników w pełnym zakresie z mocy ustawy mimo, że został objęty ubezpieczeniem społecznym w ZUS tytułu.:</t>
  </si>
  <si>
    <r>
      <rPr>
        <b/>
        <sz val="8"/>
        <color theme="1"/>
        <rFont val="Arial"/>
        <family val="2"/>
        <charset val="238"/>
      </rPr>
      <t>Z mocy ustawy (obowiązkowo) wyłącznie ubezpieczeniem wypadkowym, chorobowym i macierzyńskim w zakresie ograniczonym</t>
    </r>
    <r>
      <rPr>
        <sz val="8"/>
        <color theme="1"/>
        <rFont val="Arial"/>
        <family val="2"/>
        <charset val="238"/>
      </rPr>
      <t xml:space="preserve"> do jednorazowego odszkodowania z tytułu stałego lub długotrwałego uszczerbku na zdrowiu albo śmierci wskutek wypadku przy pracy rolniczej lub rolniczej choroby zawodowej </t>
    </r>
    <r>
      <rPr>
        <b/>
        <sz val="8"/>
        <color theme="1"/>
        <rFont val="Arial"/>
        <family val="2"/>
        <charset val="238"/>
      </rPr>
      <t>obejmuje się</t>
    </r>
    <r>
      <rPr>
        <sz val="8"/>
        <color theme="1"/>
        <rFont val="Arial"/>
        <family val="2"/>
        <charset val="238"/>
      </rPr>
      <t xml:space="preserve">  pomocnika rolnika, czyli pełnoletnią osobę świadczącą odpłatnie pomoc rolnikowi na podstawie zawartej z rolnikiem umowy o pomocy przy zbiorach.</t>
    </r>
  </si>
  <si>
    <t>- będąc rolnikiem przekazały grunty prowadzonego przez siebie gospodarstwa do zalesienia, jeżeli nie podlegają innemu ubezpieczeniu społecznemu lub nie mają ustalonego prawa do emerytury lub renty lub prawa do świadczeń z ubezpieczeń społecznych.</t>
  </si>
  <si>
    <r>
      <rPr>
        <b/>
        <sz val="8"/>
        <color theme="1"/>
        <rFont val="Arial"/>
        <family val="2"/>
        <charset val="238"/>
      </rPr>
      <t>Dobrowolnie na wniosek ubezpieczeniem wypadkowym, chorobowym i macierzyńskim</t>
    </r>
    <r>
      <rPr>
        <sz val="8"/>
        <color theme="1"/>
        <rFont val="Arial"/>
        <family val="2"/>
        <charset val="238"/>
      </rPr>
      <t xml:space="preserve"> wyłącznie w zakresie ograniczonym do jednorazowego odszkodowania z tytułu stałego lub długotrwałego uszczerbku na zdrowiu albo śmierci wskutek wypadku przy pracy rolniczej lub rolniczej choroby zawodowej obejmowane są osoby prowadzące działalność rolniczą, a podlegające innemu ubezpieczeniu społecznemu lub mające ustalone prawo do emerytury lub renty (z wyłączeniem emerytów i rencistów, którzy mają orzeczoną niezdolność do samodzielnej egzystencji) lub mające ustalone prawo do świadczeń z ubezpieczeń społecznych.</t>
    </r>
  </si>
  <si>
    <t xml:space="preserve">W przypadku rolników lub domowników, którzy, podlegając ubezpieczeniu społecznemu rolników w pełnym zakresie z mocy ustawy, zostali objęci innym ubezpieczeniem społecznym z tytułu wykonywania umowy zlecenia lub powołania do rady nadzorczej albo odbywania służby zastępczej, składka zdrowotna jest opłacana z każdego należnego tytułu, z wyjątkiem składek finansowanych z budżetu państwa. Wówczas składka ta nie jest opłacana przez KRUS.                                                                                                                                                                                                                                                                                                                        </t>
  </si>
  <si>
    <r>
      <rPr>
        <vertAlign val="superscript"/>
        <sz val="8"/>
        <rFont val="Arial CE"/>
        <charset val="238"/>
      </rPr>
      <t>1)</t>
    </r>
    <r>
      <rPr>
        <sz val="8"/>
        <rFont val="Arial CE"/>
        <charset val="238"/>
      </rPr>
      <t xml:space="preserve"> Liczba pomocników rolnika podlegających ubezpieczeniu wypadkowemu, chorobowemu i macierzyńskiemu z mocy ustawy w zakresie ograniczonym do jednorazowego odszkodowania z tytułu stałego lub długotrwałego uszczerbku na zdrowiu albo śmierci wskutek wypadku przy pracy rolniczej lub rolniczej choroby zawodowej z tytułu świadczenia odpłatnej pomocy rolnikowi na podstawie umowy o pomocy przy zbiorach.</t>
    </r>
  </si>
  <si>
    <r>
      <rPr>
        <vertAlign val="superscript"/>
        <sz val="8"/>
        <rFont val="Arial"/>
        <family val="2"/>
        <charset val="238"/>
      </rPr>
      <t>1)</t>
    </r>
    <r>
      <rPr>
        <sz val="8"/>
        <rFont val="Arial"/>
        <family val="2"/>
        <charset val="238"/>
      </rPr>
      <t xml:space="preserve"> Liczba pomocników rolnika świadczących pomoc rolnikowi na podstawie umowy o pomocy przy zbiorach podlegających ubezpieczeniu z mocy ustawy w zakresie ograniczonym do świadczeń takich jak jednorazowe odszkodowanie z tytułu stałego lub długotrwałego uszczerbku na zdrowiu albo śmierci wskutek wypadku przy pracy rolniczej lub rolniczej choroby zawodowej.</t>
    </r>
  </si>
  <si>
    <r>
      <rPr>
        <vertAlign val="superscript"/>
        <sz val="8"/>
        <color theme="1"/>
        <rFont val="Arial"/>
        <family val="2"/>
        <charset val="238"/>
      </rPr>
      <t>1)</t>
    </r>
    <r>
      <rPr>
        <sz val="8"/>
        <color theme="1"/>
        <rFont val="Arial"/>
        <family val="2"/>
        <charset val="238"/>
      </rPr>
      <t xml:space="preserve"> Liczba osób ubezpieczonych w KRUS objętych jednocześnie ubezpieczeniem społecznym w ZUS z tytułu pozarolniczych aktywności zawodowych, o których mowa w art. 5b i art. 5c ustawy o ubezpieczeniu społecznym rolników</t>
    </r>
  </si>
  <si>
    <t>Osoby, które spełniają warunki do jednoczesnego podlegania ubezpieczeniu społecznemu rolników oraz ubezpieczeniu społecznemu w ZUS z tytułów wymienionych w art. 5b i 5c, mają możliwość odstąpienia od ubezpieczenia społecznego rolników po  złożeniu oświadczenia w tej sprawie, nie wcześniej jednak niż od dnia, w którym takie oświadczenie zostało złożone w Kasie.</t>
  </si>
  <si>
    <t>2024 rok</t>
  </si>
  <si>
    <t>ŚWIADCZENIA PIENIĘŻNE Z TYTUŁU PEŁNIENIA FUNKCJI SOŁTYSA</t>
  </si>
  <si>
    <t>- świadczeń wyrównawczych dla działaczy opozycji antykomunistycznej oraz osób represjonowanych z powodów politycznych,</t>
  </si>
  <si>
    <t>- świadczeń pieniężnych z tytułu pełnienia funkcji sołtysa.</t>
  </si>
  <si>
    <t>Warszawa 2024</t>
  </si>
  <si>
    <t>II kwartał</t>
  </si>
  <si>
    <t>I półrocze</t>
  </si>
  <si>
    <t xml:space="preserve">II kwartału 
2024 r. 
z 
II kwartałem 
2023 r. </t>
  </si>
  <si>
    <t xml:space="preserve">II kwartału 
2024 r. 
z 
I kwartałem 
2024 r. </t>
  </si>
  <si>
    <t xml:space="preserve">I półrocza 
2024 r. 
z 
I 
półroczem 
2023 r. </t>
  </si>
  <si>
    <t xml:space="preserve">II kwartału 
2024 r. 
z 
I 
kwartałem 
2024 r. </t>
  </si>
  <si>
    <t xml:space="preserve">II kwartału 
2024 r. 
z 
II 
kwartałem 
2023 r. </t>
  </si>
  <si>
    <t>II KWARTAŁ 2024 R.</t>
  </si>
  <si>
    <t>TABLICA 2. ZWIĘKSZENIA DO EMERYTUR I RENT FINANSOWANE Z FUNDUSZU EMERYTALNO-RENTOWEGO, WYPŁACANE PRZY ŚWIADCZENIACH 
                     PRACOWNICZYCH</t>
  </si>
  <si>
    <t xml:space="preserve">I półrocza 
2024 r. 
z 
I półroczem 
2023 r. </t>
  </si>
  <si>
    <t>Przeciętna miesięczna 
liczba świadczeniobiorców 
w II kwartale 2024 r.</t>
  </si>
  <si>
    <t xml:space="preserve">Liczba ubezpieczonych
stan na 30 czerwca 2024 r.
</t>
  </si>
  <si>
    <t xml:space="preserve">II kwartału 
2024 r. 
z I kwartałem 
2024 r. </t>
  </si>
  <si>
    <t xml:space="preserve">II kwartału 
2024 r. 
z II kwartałem 
2023 r. </t>
  </si>
  <si>
    <t xml:space="preserve">I półrocza 
2024 r. 
z I półroczem 
2023 r. </t>
  </si>
  <si>
    <t xml:space="preserve">II kwartału 2024 r. 
z I kwartałem 
2024 r. </t>
  </si>
  <si>
    <t xml:space="preserve">II kwartału 2024 r. 
z II kwartałem 
2023 r. </t>
  </si>
  <si>
    <t xml:space="preserve">I półrocza 2024 r. 
z I półroczem 
2023 r. </t>
  </si>
  <si>
    <t>STAN NA DZIEŃ 30 CZERWCA 2024 R.</t>
  </si>
  <si>
    <t>II kwartał
(stan na dzień
 30 czerwca)</t>
  </si>
  <si>
    <t>Przeciętna 
za I półrocze</t>
  </si>
  <si>
    <t>W CZERWCU 2024 ROKU</t>
  </si>
  <si>
    <t>I PÓŁROCZE 2024 R.</t>
  </si>
  <si>
    <r>
      <t xml:space="preserve">TABLICA 6 (35). LICZBA UBEZPIECZONYCH W KRUS PRZY JEDNOCZESNYM OBJĘCIU UBEZPIECZENIEM
                           SPOŁECZNYM W ZUS Z INNEGO TYTUŁU </t>
    </r>
    <r>
      <rPr>
        <b/>
        <vertAlign val="superscript"/>
        <sz val="9"/>
        <rFont val="Arial"/>
        <family val="2"/>
        <charset val="238"/>
      </rPr>
      <t>1)</t>
    </r>
    <r>
      <rPr>
        <b/>
        <sz val="9"/>
        <rFont val="Arial"/>
        <family val="2"/>
        <charset val="238"/>
      </rPr>
      <t xml:space="preserve">  WEDŁUG WOJEWÓDZTW                          </t>
    </r>
  </si>
  <si>
    <t>www.gov.pl/krus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</si>
</sst>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 _z_ł_-;\-* #,##0\ _z_ł_-;_-* &quot;-&quot;\ _z_ł_-;_-@_-"/>
    <numFmt numFmtId="43" formatCode="_-* #,##0.00\ _z_ł_-;\-* #,##0.00\ _z_ł_-;_-* &quot;-&quot;??\ _z_ł_-;_-@_-"/>
    <numFmt numFmtId="164" formatCode="0.0%"/>
    <numFmt numFmtId="165" formatCode="#,##0.0"/>
    <numFmt numFmtId="166" formatCode="0.0"/>
    <numFmt numFmtId="167" formatCode="#,##0\ _z_ł"/>
    <numFmt numFmtId="168" formatCode="#,##0_ ;\-#,##0\ "/>
    <numFmt numFmtId="169" formatCode="0.000%"/>
  </numFmts>
  <fonts count="57">
    <font>
      <sz val="11"/>
      <color theme="1"/>
      <name val="Corbel"/>
      <family val="2"/>
      <scheme val="minor"/>
    </font>
    <font>
      <sz val="11"/>
      <color theme="1"/>
      <name val="Arial"/>
      <family val="2"/>
      <charset val="238"/>
    </font>
    <font>
      <sz val="11"/>
      <color theme="1"/>
      <name val="Corbel"/>
      <family val="2"/>
      <charset val="238"/>
      <scheme val="minor"/>
    </font>
    <font>
      <sz val="10"/>
      <name val="Arial"/>
      <family val="2"/>
      <charset val="238"/>
    </font>
    <font>
      <b/>
      <sz val="11"/>
      <name val="Arial"/>
      <family val="2"/>
      <charset val="238"/>
    </font>
    <font>
      <b/>
      <sz val="10"/>
      <color theme="1"/>
      <name val="Arial"/>
      <family val="2"/>
      <charset val="238"/>
    </font>
    <font>
      <sz val="9"/>
      <color theme="1"/>
      <name val="Arial"/>
      <family val="2"/>
      <charset val="238"/>
    </font>
    <font>
      <b/>
      <sz val="9"/>
      <color theme="1"/>
      <name val="Arial"/>
      <family val="2"/>
      <charset val="238"/>
    </font>
    <font>
      <sz val="9"/>
      <name val="Arial"/>
      <family val="2"/>
      <charset val="238"/>
    </font>
    <font>
      <sz val="11"/>
      <color theme="1"/>
      <name val="Czcionka tekstu podstawowego"/>
      <family val="2"/>
      <charset val="238"/>
    </font>
    <font>
      <b/>
      <sz val="10"/>
      <name val="Arial"/>
      <family val="2"/>
      <charset val="238"/>
    </font>
    <font>
      <b/>
      <sz val="10"/>
      <color indexed="10"/>
      <name val="Arial"/>
      <family val="2"/>
      <charset val="238"/>
    </font>
    <font>
      <sz val="11"/>
      <name val="Arial"/>
      <family val="2"/>
      <charset val="238"/>
    </font>
    <font>
      <b/>
      <sz val="9"/>
      <name val="Arial"/>
      <family val="2"/>
      <charset val="238"/>
    </font>
    <font>
      <vertAlign val="superscript"/>
      <sz val="8"/>
      <name val="Arial"/>
      <family val="2"/>
      <charset val="238"/>
    </font>
    <font>
      <sz val="8"/>
      <name val="Arial"/>
      <family val="2"/>
      <charset val="238"/>
    </font>
    <font>
      <sz val="10"/>
      <name val="Arial CE"/>
      <charset val="238"/>
    </font>
    <font>
      <b/>
      <sz val="9"/>
      <name val="Arial CE"/>
      <charset val="238"/>
    </font>
    <font>
      <sz val="11"/>
      <color indexed="8"/>
      <name val="Calibri"/>
      <family val="2"/>
      <charset val="238"/>
    </font>
    <font>
      <sz val="9"/>
      <color rgb="FFFF0000"/>
      <name val="Arial"/>
      <family val="2"/>
      <charset val="238"/>
    </font>
    <font>
      <sz val="10"/>
      <color indexed="12"/>
      <name val="Arial"/>
      <family val="2"/>
      <charset val="238"/>
    </font>
    <font>
      <sz val="12"/>
      <name val="Arial CE"/>
      <family val="2"/>
      <charset val="238"/>
    </font>
    <font>
      <sz val="10"/>
      <color indexed="8"/>
      <name val="Calibri"/>
      <family val="2"/>
      <charset val="238"/>
    </font>
    <font>
      <sz val="11"/>
      <color rgb="FFFF0000"/>
      <name val="Calibri"/>
      <family val="2"/>
      <charset val="238"/>
    </font>
    <font>
      <vertAlign val="superscript"/>
      <sz val="8"/>
      <color theme="1"/>
      <name val="Arial"/>
      <family val="2"/>
      <charset val="238"/>
    </font>
    <font>
      <sz val="8"/>
      <color theme="1"/>
      <name val="Arial"/>
      <family val="2"/>
      <charset val="238"/>
    </font>
    <font>
      <sz val="12"/>
      <name val="Arial"/>
      <family val="2"/>
      <charset val="238"/>
    </font>
    <font>
      <b/>
      <sz val="12"/>
      <name val="Arial"/>
      <family val="2"/>
      <charset val="238"/>
    </font>
    <font>
      <sz val="8"/>
      <name val="Arial CE"/>
      <charset val="238"/>
    </font>
    <font>
      <sz val="11"/>
      <color theme="1"/>
      <name val="Corbel"/>
      <family val="2"/>
      <scheme val="minor"/>
    </font>
    <font>
      <sz val="18"/>
      <name val="Arial"/>
      <family val="2"/>
      <charset val="238"/>
    </font>
    <font>
      <sz val="10"/>
      <name val="Arial"/>
      <family val="2"/>
      <charset val="238"/>
    </font>
    <font>
      <sz val="16"/>
      <name val="Arial"/>
      <family val="2"/>
      <charset val="238"/>
    </font>
    <font>
      <b/>
      <sz val="16"/>
      <name val="Arial"/>
      <family val="2"/>
      <charset val="238"/>
    </font>
    <font>
      <b/>
      <sz val="14"/>
      <name val="Arial"/>
      <family val="2"/>
      <charset val="238"/>
    </font>
    <font>
      <b/>
      <sz val="12"/>
      <color rgb="FF008000"/>
      <name val="Arial"/>
      <family val="2"/>
      <charset val="238"/>
    </font>
    <font>
      <sz val="10"/>
      <name val="Times New Roman CE"/>
      <charset val="238"/>
    </font>
    <font>
      <b/>
      <sz val="11"/>
      <color theme="1"/>
      <name val="Corbel"/>
      <family val="2"/>
      <charset val="238"/>
      <scheme val="minor"/>
    </font>
    <font>
      <b/>
      <sz val="8"/>
      <color theme="1"/>
      <name val="Arial"/>
      <family val="2"/>
      <charset val="238"/>
    </font>
    <font>
      <sz val="8"/>
      <color theme="1"/>
      <name val="Corbel"/>
      <family val="2"/>
      <scheme val="minor"/>
    </font>
    <font>
      <b/>
      <sz val="8"/>
      <color theme="1"/>
      <name val="Corbel"/>
      <family val="2"/>
      <charset val="238"/>
      <scheme val="minor"/>
    </font>
    <font>
      <b/>
      <sz val="10"/>
      <color rgb="FF008000"/>
      <name val="Arial"/>
      <family val="2"/>
      <charset val="238"/>
    </font>
    <font>
      <b/>
      <sz val="8"/>
      <name val="Arial"/>
      <family val="2"/>
      <charset val="238"/>
    </font>
    <font>
      <b/>
      <vertAlign val="superscript"/>
      <sz val="8"/>
      <name val="Arial"/>
      <family val="2"/>
      <charset val="238"/>
    </font>
    <font>
      <i/>
      <sz val="8"/>
      <name val="Arial"/>
      <family val="2"/>
      <charset val="238"/>
    </font>
    <font>
      <i/>
      <sz val="8"/>
      <color theme="1"/>
      <name val="Arial"/>
      <family val="2"/>
      <charset val="238"/>
    </font>
    <font>
      <b/>
      <sz val="8"/>
      <name val="Arial CE"/>
      <charset val="238"/>
    </font>
    <font>
      <sz val="8"/>
      <name val="Arial CE"/>
      <family val="2"/>
      <charset val="238"/>
    </font>
    <font>
      <sz val="8"/>
      <name val="sansserif"/>
      <charset val="238"/>
    </font>
    <font>
      <sz val="8"/>
      <color indexed="8"/>
      <name val="Arial"/>
      <family val="2"/>
      <charset val="238"/>
    </font>
    <font>
      <b/>
      <sz val="8"/>
      <color indexed="8"/>
      <name val="Arial"/>
      <family val="2"/>
      <charset val="238"/>
    </font>
    <font>
      <b/>
      <sz val="22"/>
      <name val="Arial"/>
      <family val="2"/>
      <charset val="238"/>
    </font>
    <font>
      <vertAlign val="superscript"/>
      <sz val="8"/>
      <name val="Arial CE"/>
      <charset val="238"/>
    </font>
    <font>
      <b/>
      <sz val="11"/>
      <color theme="0"/>
      <name val="Arial"/>
      <family val="2"/>
      <charset val="238"/>
    </font>
    <font>
      <sz val="8"/>
      <color rgb="FFFF0000"/>
      <name val="Arial"/>
      <family val="2"/>
      <charset val="238"/>
    </font>
    <font>
      <b/>
      <vertAlign val="superscript"/>
      <sz val="9"/>
      <name val="Arial"/>
      <family val="2"/>
      <charset val="238"/>
    </font>
    <font>
      <sz val="20"/>
      <name val="Arial"/>
      <family val="2"/>
      <charset val="238"/>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309B42"/>
        <bgColor indexed="64"/>
      </patternFill>
    </fill>
    <fill>
      <patternFill patternType="solid">
        <fgColor rgb="FFFFCD00"/>
        <bgColor indexed="64"/>
      </patternFill>
    </fill>
    <fill>
      <patternFill patternType="solid">
        <fgColor rgb="FF808080"/>
        <bgColor indexed="64"/>
      </patternFill>
    </fill>
    <fill>
      <patternFill patternType="solid">
        <fgColor rgb="FFE2E3E4"/>
        <bgColor indexed="64"/>
      </patternFill>
    </fill>
    <fill>
      <patternFill patternType="solid">
        <fgColor rgb="FF93FFAF"/>
        <bgColor indexed="64"/>
      </patternFill>
    </fill>
    <fill>
      <patternFill patternType="solid">
        <fgColor rgb="FFFFEEA7"/>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64"/>
      </top>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auto="1"/>
      </left>
      <right style="thin">
        <color auto="1"/>
      </right>
      <top/>
      <bottom/>
      <diagonal/>
    </border>
    <border>
      <left/>
      <right style="thin">
        <color auto="1"/>
      </right>
      <top style="thin">
        <color indexed="64"/>
      </top>
      <bottom/>
      <diagonal/>
    </border>
  </borders>
  <cellStyleXfs count="17">
    <xf numFmtId="0" fontId="0" fillId="0" borderId="0"/>
    <xf numFmtId="0" fontId="2" fillId="0" borderId="0"/>
    <xf numFmtId="0" fontId="3" fillId="0" borderId="0"/>
    <xf numFmtId="0" fontId="9" fillId="0" borderId="0"/>
    <xf numFmtId="9" fontId="2" fillId="0" borderId="0" applyFont="0" applyFill="0" applyBorder="0" applyAlignment="0" applyProtection="0"/>
    <xf numFmtId="0" fontId="16" fillId="0" borderId="0"/>
    <xf numFmtId="0" fontId="18" fillId="0" borderId="0"/>
    <xf numFmtId="0" fontId="3" fillId="0" borderId="0"/>
    <xf numFmtId="0" fontId="18" fillId="0" borderId="0"/>
    <xf numFmtId="0" fontId="3" fillId="0" borderId="0"/>
    <xf numFmtId="0" fontId="16" fillId="0" borderId="0"/>
    <xf numFmtId="9" fontId="29" fillId="0" borderId="0" applyFont="0" applyFill="0" applyBorder="0" applyAlignment="0" applyProtection="0"/>
    <xf numFmtId="0" fontId="31" fillId="0" borderId="0"/>
    <xf numFmtId="9" fontId="3" fillId="0" borderId="0" applyFont="0" applyFill="0" applyBorder="0" applyAlignment="0" applyProtection="0"/>
    <xf numFmtId="0" fontId="36" fillId="0" borderId="0"/>
    <xf numFmtId="0" fontId="8" fillId="0" borderId="0" applyNumberFormat="0" applyFill="0" applyBorder="0" applyAlignment="0" applyProtection="0"/>
    <xf numFmtId="0" fontId="6" fillId="0" borderId="0" applyNumberFormat="0" applyFill="0" applyBorder="0" applyAlignment="0" applyProtection="0"/>
  </cellStyleXfs>
  <cellXfs count="857">
    <xf numFmtId="0" fontId="0" fillId="0" borderId="0" xfId="0"/>
    <xf numFmtId="0" fontId="3" fillId="0" borderId="0" xfId="2"/>
    <xf numFmtId="0" fontId="11" fillId="0" borderId="0" xfId="2" applyFont="1"/>
    <xf numFmtId="0" fontId="12" fillId="0" borderId="0" xfId="2" applyFont="1"/>
    <xf numFmtId="10" fontId="3" fillId="0" borderId="0" xfId="2" applyNumberFormat="1"/>
    <xf numFmtId="0" fontId="10" fillId="0" borderId="0" xfId="2" applyFont="1"/>
    <xf numFmtId="0" fontId="14" fillId="2" borderId="0" xfId="2" applyFont="1" applyFill="1" applyAlignment="1"/>
    <xf numFmtId="0" fontId="15" fillId="2" borderId="0" xfId="2" applyFont="1" applyFill="1" applyAlignment="1"/>
    <xf numFmtId="0" fontId="3" fillId="0" borderId="0" xfId="2" applyFont="1"/>
    <xf numFmtId="0" fontId="4" fillId="0" borderId="0" xfId="2" applyFont="1" applyFill="1" applyAlignment="1">
      <alignment horizontal="center" vertical="center"/>
    </xf>
    <xf numFmtId="0" fontId="12" fillId="0" borderId="0" xfId="5" applyFont="1"/>
    <xf numFmtId="3" fontId="10" fillId="0" borderId="0" xfId="2" applyNumberFormat="1" applyFont="1"/>
    <xf numFmtId="3" fontId="3" fillId="0" borderId="0" xfId="2" applyNumberFormat="1"/>
    <xf numFmtId="0" fontId="3" fillId="0" borderId="0" xfId="2" applyFont="1" applyFill="1" applyBorder="1"/>
    <xf numFmtId="1" fontId="3" fillId="0" borderId="0" xfId="2" applyNumberFormat="1"/>
    <xf numFmtId="165" fontId="4" fillId="0" borderId="0" xfId="2" applyNumberFormat="1" applyFont="1" applyFill="1"/>
    <xf numFmtId="164" fontId="3" fillId="0" borderId="0" xfId="2" applyNumberFormat="1" applyFont="1"/>
    <xf numFmtId="166" fontId="10" fillId="0" borderId="0" xfId="2" applyNumberFormat="1" applyFont="1"/>
    <xf numFmtId="4" fontId="10" fillId="0" borderId="0" xfId="2" applyNumberFormat="1" applyFont="1"/>
    <xf numFmtId="165" fontId="10" fillId="0" borderId="0" xfId="2" applyNumberFormat="1" applyFont="1"/>
    <xf numFmtId="0" fontId="3" fillId="0" borderId="0" xfId="2" applyFill="1"/>
    <xf numFmtId="0" fontId="4" fillId="0" borderId="0" xfId="2" applyFont="1" applyFill="1" applyBorder="1" applyAlignment="1">
      <alignment horizontal="center" vertical="center"/>
    </xf>
    <xf numFmtId="0" fontId="12" fillId="0" borderId="0" xfId="5" applyFont="1" applyFill="1" applyBorder="1"/>
    <xf numFmtId="165" fontId="3" fillId="0" borderId="0" xfId="2" applyNumberFormat="1" applyFont="1" applyFill="1" applyBorder="1"/>
    <xf numFmtId="0" fontId="10" fillId="0" borderId="0" xfId="2" applyFont="1" applyFill="1" applyBorder="1"/>
    <xf numFmtId="165" fontId="17" fillId="0" borderId="0" xfId="2" applyNumberFormat="1" applyFont="1" applyFill="1" applyBorder="1"/>
    <xf numFmtId="0" fontId="4" fillId="0" borderId="0" xfId="2" applyFont="1" applyFill="1" applyAlignment="1">
      <alignment vertical="center"/>
    </xf>
    <xf numFmtId="0" fontId="12" fillId="0" borderId="0" xfId="2" applyFont="1" applyFill="1"/>
    <xf numFmtId="0" fontId="3" fillId="0" borderId="0" xfId="2" applyBorder="1"/>
    <xf numFmtId="164" fontId="20" fillId="0" borderId="0" xfId="2" applyNumberFormat="1" applyFont="1"/>
    <xf numFmtId="165" fontId="20" fillId="0" borderId="0" xfId="2" applyNumberFormat="1" applyFont="1"/>
    <xf numFmtId="4" fontId="3" fillId="0" borderId="0" xfId="2" applyNumberFormat="1"/>
    <xf numFmtId="0" fontId="15" fillId="0" borderId="0" xfId="2" applyFont="1" applyBorder="1"/>
    <xf numFmtId="4" fontId="15" fillId="0" borderId="0" xfId="2" applyNumberFormat="1" applyFont="1"/>
    <xf numFmtId="0" fontId="15" fillId="0" borderId="0" xfId="2" applyFont="1"/>
    <xf numFmtId="0" fontId="10" fillId="0" borderId="0" xfId="2" applyFont="1" applyBorder="1"/>
    <xf numFmtId="4" fontId="20" fillId="0" borderId="0" xfId="2" applyNumberFormat="1" applyFont="1"/>
    <xf numFmtId="0" fontId="14" fillId="0" borderId="0" xfId="2" applyFont="1" applyFill="1" applyAlignment="1">
      <alignment horizontal="left" wrapText="1"/>
    </xf>
    <xf numFmtId="0" fontId="21" fillId="0" borderId="0" xfId="1" applyFont="1"/>
    <xf numFmtId="0" fontId="10" fillId="0" borderId="0" xfId="2" applyFont="1" applyFill="1" applyAlignment="1">
      <alignment horizontal="center" vertical="center"/>
    </xf>
    <xf numFmtId="0" fontId="3" fillId="0" borderId="0" xfId="2" applyFont="1" applyFill="1"/>
    <xf numFmtId="0" fontId="5" fillId="0" borderId="0" xfId="2" applyFont="1" applyAlignment="1"/>
    <xf numFmtId="167" fontId="3" fillId="0" borderId="0" xfId="2" applyNumberFormat="1"/>
    <xf numFmtId="0" fontId="3" fillId="0" borderId="0" xfId="2" applyFont="1" applyBorder="1"/>
    <xf numFmtId="3" fontId="3" fillId="0" borderId="0" xfId="2" applyNumberFormat="1" applyBorder="1"/>
    <xf numFmtId="165" fontId="3" fillId="0" borderId="0" xfId="2" applyNumberFormat="1" applyBorder="1"/>
    <xf numFmtId="4" fontId="3" fillId="0" borderId="0" xfId="2" applyNumberFormat="1" applyBorder="1"/>
    <xf numFmtId="4" fontId="10" fillId="0" borderId="0" xfId="2" applyNumberFormat="1" applyFont="1" applyBorder="1"/>
    <xf numFmtId="0" fontId="12" fillId="0" borderId="0" xfId="2" applyFont="1" applyBorder="1"/>
    <xf numFmtId="0" fontId="18" fillId="0" borderId="0" xfId="6"/>
    <xf numFmtId="0" fontId="3" fillId="0" borderId="0" xfId="6" applyFont="1"/>
    <xf numFmtId="0" fontId="22" fillId="0" borderId="0" xfId="6" applyFont="1"/>
    <xf numFmtId="165" fontId="18" fillId="0" borderId="0" xfId="6" applyNumberFormat="1"/>
    <xf numFmtId="4" fontId="18" fillId="0" borderId="0" xfId="6" applyNumberFormat="1"/>
    <xf numFmtId="0" fontId="18" fillId="0" borderId="0" xfId="6" applyFill="1"/>
    <xf numFmtId="0" fontId="23" fillId="0" borderId="0" xfId="6" applyFont="1"/>
    <xf numFmtId="0" fontId="18" fillId="0" borderId="0" xfId="6" applyBorder="1"/>
    <xf numFmtId="4" fontId="10" fillId="0" borderId="0" xfId="6" applyNumberFormat="1" applyFont="1"/>
    <xf numFmtId="0" fontId="11" fillId="0" borderId="0" xfId="6" applyFont="1"/>
    <xf numFmtId="164" fontId="3" fillId="0" borderId="0" xfId="4" applyNumberFormat="1" applyFont="1" applyBorder="1"/>
    <xf numFmtId="165" fontId="3" fillId="0" borderId="0" xfId="2" applyNumberFormat="1"/>
    <xf numFmtId="0" fontId="27" fillId="0" borderId="0" xfId="2" applyFont="1"/>
    <xf numFmtId="166" fontId="3" fillId="0" borderId="0" xfId="2" applyNumberFormat="1"/>
    <xf numFmtId="166" fontId="3" fillId="0" borderId="0" xfId="2" applyNumberFormat="1" applyBorder="1"/>
    <xf numFmtId="0" fontId="26" fillId="0" borderId="0" xfId="2" applyFont="1"/>
    <xf numFmtId="164" fontId="26" fillId="0" borderId="0" xfId="2" applyNumberFormat="1" applyFont="1"/>
    <xf numFmtId="164" fontId="3" fillId="0" borderId="0" xfId="2" applyNumberFormat="1"/>
    <xf numFmtId="0" fontId="6" fillId="0" borderId="18" xfId="0" applyFont="1" applyBorder="1"/>
    <xf numFmtId="0" fontId="25" fillId="0" borderId="0" xfId="0" applyFont="1"/>
    <xf numFmtId="4" fontId="6" fillId="0" borderId="6" xfId="0" applyNumberFormat="1" applyFont="1" applyBorder="1"/>
    <xf numFmtId="0" fontId="6" fillId="0" borderId="0" xfId="0" applyFont="1"/>
    <xf numFmtId="0" fontId="0" fillId="0" borderId="0" xfId="0" applyAlignment="1"/>
    <xf numFmtId="0" fontId="0" fillId="0" borderId="0" xfId="0" applyFill="1"/>
    <xf numFmtId="164" fontId="18" fillId="0" borderId="0" xfId="6" applyNumberFormat="1"/>
    <xf numFmtId="0" fontId="14" fillId="0" borderId="0" xfId="2" applyFont="1" applyFill="1" applyBorder="1" applyAlignment="1">
      <alignment horizontal="left" vertical="center" wrapText="1"/>
    </xf>
    <xf numFmtId="0" fontId="12" fillId="0" borderId="0" xfId="2" applyFont="1" applyAlignment="1">
      <alignment vertical="center"/>
    </xf>
    <xf numFmtId="0" fontId="25" fillId="0" borderId="0" xfId="0" applyFont="1" applyAlignment="1">
      <alignment vertical="top"/>
    </xf>
    <xf numFmtId="0" fontId="5" fillId="0" borderId="0" xfId="0" applyFont="1" applyAlignment="1">
      <alignment horizontal="left" vertical="center"/>
    </xf>
    <xf numFmtId="0" fontId="35" fillId="0" borderId="0" xfId="0" applyFont="1" applyAlignment="1">
      <alignment vertical="center"/>
    </xf>
    <xf numFmtId="0" fontId="0" fillId="0" borderId="0" xfId="0" applyAlignment="1">
      <alignment vertical="center"/>
    </xf>
    <xf numFmtId="49" fontId="3" fillId="0" borderId="0" xfId="3" applyNumberFormat="1" applyFont="1" applyAlignment="1">
      <alignment vertical="center"/>
    </xf>
    <xf numFmtId="49" fontId="3" fillId="0" borderId="0" xfId="3" applyNumberFormat="1" applyFont="1" applyBorder="1" applyAlignment="1">
      <alignment vertical="center"/>
    </xf>
    <xf numFmtId="0" fontId="7" fillId="0" borderId="0" xfId="0" applyFont="1" applyFill="1" applyAlignment="1">
      <alignment wrapText="1"/>
    </xf>
    <xf numFmtId="0" fontId="7" fillId="0" borderId="0" xfId="0" applyFont="1" applyAlignment="1">
      <alignment wrapText="1"/>
    </xf>
    <xf numFmtId="0" fontId="6" fillId="0" borderId="8" xfId="0" applyFont="1" applyBorder="1" applyAlignment="1">
      <alignment horizontal="center"/>
    </xf>
    <xf numFmtId="0" fontId="6" fillId="0" borderId="7" xfId="0" applyFont="1" applyBorder="1" applyAlignment="1">
      <alignment horizontal="center"/>
    </xf>
    <xf numFmtId="0" fontId="6" fillId="0" borderId="14"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Alignment="1">
      <alignment horizontal="center"/>
    </xf>
    <xf numFmtId="0" fontId="7" fillId="0" borderId="0" xfId="0" applyFont="1" applyFill="1" applyBorder="1" applyAlignment="1">
      <alignment horizontal="center"/>
    </xf>
    <xf numFmtId="0" fontId="6" fillId="0" borderId="0" xfId="0" applyFont="1" applyFill="1" applyBorder="1" applyAlignment="1">
      <alignment horizontal="center" vertical="center"/>
    </xf>
    <xf numFmtId="0" fontId="6" fillId="0" borderId="0" xfId="0" applyFont="1" applyBorder="1" applyAlignment="1">
      <alignment horizontal="center"/>
    </xf>
    <xf numFmtId="0" fontId="7" fillId="0" borderId="0" xfId="0" applyFont="1" applyBorder="1" applyAlignment="1">
      <alignment horizontal="center"/>
    </xf>
    <xf numFmtId="0" fontId="5" fillId="0" borderId="0" xfId="0" applyFont="1" applyAlignment="1">
      <alignment horizontal="left" wrapText="1"/>
    </xf>
    <xf numFmtId="4" fontId="0" fillId="0" borderId="0" xfId="0" applyNumberFormat="1"/>
    <xf numFmtId="4" fontId="7" fillId="0" borderId="18" xfId="0" applyNumberFormat="1" applyFont="1" applyBorder="1"/>
    <xf numFmtId="4" fontId="6" fillId="0" borderId="18" xfId="0" applyNumberFormat="1" applyFont="1" applyBorder="1"/>
    <xf numFmtId="0" fontId="1" fillId="0" borderId="0" xfId="2" applyFont="1" applyAlignment="1">
      <alignment vertical="center"/>
    </xf>
    <xf numFmtId="0" fontId="2" fillId="0" borderId="0" xfId="0" applyFont="1" applyAlignment="1">
      <alignment wrapText="1"/>
    </xf>
    <xf numFmtId="0" fontId="37" fillId="0" borderId="0" xfId="0" applyFont="1"/>
    <xf numFmtId="49" fontId="25" fillId="0" borderId="0" xfId="0" applyNumberFormat="1" applyFont="1" applyAlignment="1">
      <alignment vertical="top" wrapText="1"/>
    </xf>
    <xf numFmtId="49" fontId="25" fillId="0" borderId="0" xfId="0" applyNumberFormat="1" applyFont="1" applyAlignment="1">
      <alignment horizontal="justify" vertical="top" wrapText="1"/>
    </xf>
    <xf numFmtId="0" fontId="38" fillId="0" borderId="0" xfId="0" applyFont="1" applyAlignment="1">
      <alignment horizontal="right" vertical="top"/>
    </xf>
    <xf numFmtId="49" fontId="25" fillId="0" borderId="0" xfId="0" applyNumberFormat="1" applyFont="1" applyAlignment="1">
      <alignment horizontal="justify" vertical="top"/>
    </xf>
    <xf numFmtId="0" fontId="39" fillId="0" borderId="0" xfId="0" applyFont="1"/>
    <xf numFmtId="49" fontId="25" fillId="0" borderId="0" xfId="0" applyNumberFormat="1" applyFont="1" applyAlignment="1">
      <alignment vertical="top"/>
    </xf>
    <xf numFmtId="0" fontId="40" fillId="0" borderId="0" xfId="0" applyFont="1"/>
    <xf numFmtId="49" fontId="38" fillId="0" borderId="0" xfId="0" applyNumberFormat="1" applyFont="1" applyAlignment="1">
      <alignment vertical="top" wrapText="1"/>
    </xf>
    <xf numFmtId="49" fontId="38" fillId="0" borderId="0" xfId="0" applyNumberFormat="1" applyFont="1" applyAlignment="1">
      <alignment vertical="top"/>
    </xf>
    <xf numFmtId="0" fontId="38" fillId="0" borderId="0" xfId="0" applyFont="1" applyAlignment="1">
      <alignment vertical="top"/>
    </xf>
    <xf numFmtId="49" fontId="25" fillId="0" borderId="0" xfId="0" applyNumberFormat="1" applyFont="1" applyAlignment="1">
      <alignment horizontal="left" vertical="top" wrapText="1"/>
    </xf>
    <xf numFmtId="0" fontId="25" fillId="0" borderId="0" xfId="0" applyFont="1" applyAlignment="1">
      <alignment vertical="top" wrapText="1"/>
    </xf>
    <xf numFmtId="49" fontId="38" fillId="0" borderId="0" xfId="0" applyNumberFormat="1" applyFont="1" applyAlignment="1">
      <alignment horizontal="justify" vertical="top"/>
    </xf>
    <xf numFmtId="0" fontId="41" fillId="0" borderId="0" xfId="0" applyFont="1" applyAlignment="1">
      <alignment horizontal="center"/>
    </xf>
    <xf numFmtId="0" fontId="41" fillId="0" borderId="0" xfId="0" applyFont="1" applyAlignment="1">
      <alignment horizontal="center" vertical="center"/>
    </xf>
    <xf numFmtId="49" fontId="25" fillId="0" borderId="0" xfId="0" applyNumberFormat="1" applyFont="1" applyFill="1" applyAlignment="1">
      <alignment horizontal="justify" vertical="top" wrapText="1"/>
    </xf>
    <xf numFmtId="0" fontId="8" fillId="0" borderId="0" xfId="2" applyFont="1" applyBorder="1" applyAlignment="1">
      <alignment horizontal="center" vertical="center" wrapText="1"/>
    </xf>
    <xf numFmtId="0" fontId="42" fillId="3" borderId="8" xfId="0" applyFont="1" applyFill="1" applyBorder="1" applyAlignment="1">
      <alignment vertical="center"/>
    </xf>
    <xf numFmtId="0" fontId="42" fillId="3" borderId="0" xfId="0" applyFont="1" applyFill="1" applyAlignment="1">
      <alignment vertical="center"/>
    </xf>
    <xf numFmtId="49" fontId="15" fillId="0" borderId="8" xfId="3" applyNumberFormat="1" applyFont="1" applyBorder="1" applyAlignment="1">
      <alignment vertical="center"/>
    </xf>
    <xf numFmtId="49" fontId="15" fillId="0" borderId="0" xfId="3" applyNumberFormat="1" applyFont="1" applyAlignment="1">
      <alignment vertical="center"/>
    </xf>
    <xf numFmtId="49" fontId="15" fillId="0" borderId="0" xfId="3" applyNumberFormat="1" applyFont="1" applyAlignment="1">
      <alignment vertical="center" wrapText="1"/>
    </xf>
    <xf numFmtId="49" fontId="15" fillId="0" borderId="8" xfId="3" applyNumberFormat="1" applyFont="1" applyFill="1" applyBorder="1" applyAlignment="1">
      <alignment vertical="center"/>
    </xf>
    <xf numFmtId="0" fontId="15" fillId="0" borderId="9" xfId="6" applyFont="1" applyBorder="1" applyAlignment="1">
      <alignment vertical="center" wrapText="1"/>
    </xf>
    <xf numFmtId="3" fontId="15" fillId="0" borderId="1" xfId="6" applyNumberFormat="1" applyFont="1" applyBorder="1" applyAlignment="1">
      <alignment vertical="center"/>
    </xf>
    <xf numFmtId="164" fontId="15" fillId="0" borderId="1" xfId="4" applyNumberFormat="1" applyFont="1" applyBorder="1" applyAlignment="1">
      <alignment horizontal="center" vertical="center"/>
    </xf>
    <xf numFmtId="0" fontId="15" fillId="0" borderId="7" xfId="6" applyFont="1" applyBorder="1" applyAlignment="1">
      <alignment horizontal="left" vertical="center" wrapText="1"/>
    </xf>
    <xf numFmtId="3" fontId="15" fillId="0" borderId="18" xfId="6" applyNumberFormat="1" applyFont="1" applyBorder="1" applyAlignment="1">
      <alignment vertical="center"/>
    </xf>
    <xf numFmtId="164" fontId="15" fillId="0" borderId="18" xfId="4" applyNumberFormat="1" applyFont="1" applyBorder="1" applyAlignment="1">
      <alignment horizontal="center" vertical="center"/>
    </xf>
    <xf numFmtId="0" fontId="15" fillId="0" borderId="7" xfId="6" applyFont="1" applyBorder="1" applyAlignment="1">
      <alignment vertical="center" wrapText="1"/>
    </xf>
    <xf numFmtId="4" fontId="15" fillId="0" borderId="18" xfId="6" applyNumberFormat="1" applyFont="1" applyBorder="1" applyAlignment="1">
      <alignment vertical="center"/>
    </xf>
    <xf numFmtId="0" fontId="15" fillId="2" borderId="7" xfId="6" applyFont="1" applyFill="1" applyBorder="1" applyAlignment="1">
      <alignment vertical="center" wrapText="1"/>
    </xf>
    <xf numFmtId="4" fontId="15" fillId="2" borderId="18" xfId="6" applyNumberFormat="1" applyFont="1" applyFill="1" applyBorder="1" applyAlignment="1">
      <alignment vertical="center"/>
    </xf>
    <xf numFmtId="164" fontId="15" fillId="0" borderId="6" xfId="4" applyNumberFormat="1" applyFont="1" applyBorder="1" applyAlignment="1">
      <alignment horizontal="center" vertical="center"/>
    </xf>
    <xf numFmtId="3" fontId="15" fillId="2" borderId="7" xfId="6" applyNumberFormat="1" applyFont="1" applyFill="1" applyBorder="1" applyAlignment="1">
      <alignment vertical="center"/>
    </xf>
    <xf numFmtId="4" fontId="15" fillId="2" borderId="7" xfId="6" applyNumberFormat="1" applyFont="1" applyFill="1" applyBorder="1" applyAlignment="1">
      <alignment vertical="center"/>
    </xf>
    <xf numFmtId="4" fontId="15" fillId="2" borderId="7" xfId="6" applyNumberFormat="1" applyFont="1" applyFill="1" applyBorder="1" applyAlignment="1">
      <alignment horizontal="right" vertical="center"/>
    </xf>
    <xf numFmtId="4" fontId="15" fillId="0" borderId="7" xfId="6" applyNumberFormat="1" applyFont="1" applyBorder="1" applyAlignment="1">
      <alignment vertical="center"/>
    </xf>
    <xf numFmtId="4" fontId="15" fillId="0" borderId="7" xfId="6" applyNumberFormat="1" applyFont="1" applyBorder="1" applyAlignment="1">
      <alignment horizontal="right" vertical="center"/>
    </xf>
    <xf numFmtId="4" fontId="15" fillId="0" borderId="18" xfId="6" applyNumberFormat="1" applyFont="1" applyBorder="1" applyAlignment="1">
      <alignment horizontal="right" vertical="center"/>
    </xf>
    <xf numFmtId="0" fontId="15" fillId="0" borderId="10" xfId="6" applyFont="1" applyBorder="1" applyAlignment="1">
      <alignment vertical="center" wrapText="1"/>
    </xf>
    <xf numFmtId="4" fontId="15" fillId="0" borderId="10" xfId="6" applyNumberFormat="1" applyFont="1" applyBorder="1" applyAlignment="1">
      <alignment vertical="center"/>
    </xf>
    <xf numFmtId="4" fontId="15" fillId="0" borderId="6" xfId="6" applyNumberFormat="1" applyFont="1" applyBorder="1" applyAlignment="1">
      <alignment horizontal="right" vertical="center"/>
    </xf>
    <xf numFmtId="4" fontId="15" fillId="0" borderId="10" xfId="6" applyNumberFormat="1" applyFont="1" applyBorder="1" applyAlignment="1">
      <alignment horizontal="right" vertical="center"/>
    </xf>
    <xf numFmtId="0" fontId="15" fillId="0" borderId="2" xfId="6" applyFont="1" applyBorder="1" applyAlignment="1">
      <alignment vertical="center" wrapText="1"/>
    </xf>
    <xf numFmtId="4" fontId="15" fillId="0" borderId="2" xfId="6" applyNumberFormat="1" applyFont="1" applyBorder="1" applyAlignment="1">
      <alignment vertical="center"/>
    </xf>
    <xf numFmtId="4" fontId="15" fillId="0" borderId="5" xfId="6" applyNumberFormat="1" applyFont="1" applyBorder="1" applyAlignment="1">
      <alignment horizontal="right" vertical="center"/>
    </xf>
    <xf numFmtId="4" fontId="15" fillId="0" borderId="2" xfId="6" applyNumberFormat="1" applyFont="1" applyBorder="1" applyAlignment="1">
      <alignment horizontal="right" vertical="center"/>
    </xf>
    <xf numFmtId="164" fontId="15" fillId="0" borderId="5" xfId="4" applyNumberFormat="1" applyFont="1" applyBorder="1" applyAlignment="1">
      <alignment horizontal="center" vertical="center"/>
    </xf>
    <xf numFmtId="164" fontId="15" fillId="0" borderId="12" xfId="4" applyNumberFormat="1" applyFont="1" applyBorder="1" applyAlignment="1">
      <alignment horizontal="center" vertical="center"/>
    </xf>
    <xf numFmtId="164" fontId="15" fillId="0" borderId="14" xfId="4" applyNumberFormat="1" applyFont="1" applyBorder="1" applyAlignment="1">
      <alignment horizontal="center" vertical="center"/>
    </xf>
    <xf numFmtId="4" fontId="15" fillId="0" borderId="18" xfId="6" applyNumberFormat="1" applyFont="1" applyFill="1" applyBorder="1" applyAlignment="1">
      <alignment vertical="center"/>
    </xf>
    <xf numFmtId="4" fontId="15" fillId="0" borderId="6" xfId="6" applyNumberFormat="1" applyFont="1" applyBorder="1" applyAlignment="1">
      <alignment vertical="center"/>
    </xf>
    <xf numFmtId="0" fontId="42" fillId="0" borderId="7" xfId="2" applyFont="1" applyBorder="1" applyAlignment="1">
      <alignment horizontal="left" vertical="center" wrapText="1"/>
    </xf>
    <xf numFmtId="0" fontId="15" fillId="0" borderId="7" xfId="2" applyFont="1" applyFill="1" applyBorder="1" applyAlignment="1">
      <alignment vertical="center" wrapText="1"/>
    </xf>
    <xf numFmtId="3" fontId="15" fillId="0" borderId="18" xfId="6" applyNumberFormat="1" applyFont="1" applyBorder="1" applyAlignment="1" applyProtection="1">
      <alignment vertical="center"/>
      <protection locked="0"/>
    </xf>
    <xf numFmtId="0" fontId="44" fillId="4" borderId="5" xfId="6" applyFont="1" applyFill="1" applyBorder="1" applyAlignment="1">
      <alignment horizontal="center" vertical="center" wrapText="1"/>
    </xf>
    <xf numFmtId="0" fontId="15" fillId="0" borderId="0" xfId="2" applyFont="1" applyBorder="1" applyAlignment="1">
      <alignment horizontal="center" vertical="center" wrapText="1"/>
    </xf>
    <xf numFmtId="3" fontId="42" fillId="0" borderId="18" xfId="2" applyNumberFormat="1" applyFont="1" applyBorder="1" applyAlignment="1">
      <alignment horizontal="right" vertical="center"/>
    </xf>
    <xf numFmtId="3" fontId="42" fillId="0" borderId="0" xfId="2" applyNumberFormat="1" applyFont="1" applyBorder="1" applyAlignment="1" applyProtection="1">
      <alignment horizontal="right" vertical="center"/>
      <protection locked="0"/>
    </xf>
    <xf numFmtId="3" fontId="42" fillId="0" borderId="18" xfId="2" applyNumberFormat="1" applyFont="1" applyBorder="1" applyAlignment="1" applyProtection="1">
      <alignment horizontal="right" vertical="center"/>
      <protection locked="0"/>
    </xf>
    <xf numFmtId="3" fontId="15" fillId="0" borderId="18" xfId="2" applyNumberFormat="1" applyFont="1" applyFill="1" applyBorder="1" applyAlignment="1">
      <alignment horizontal="right" vertical="center"/>
    </xf>
    <xf numFmtId="3" fontId="15" fillId="0" borderId="18" xfId="2" applyNumberFormat="1" applyFont="1" applyBorder="1" applyAlignment="1">
      <alignment horizontal="right" vertical="center"/>
    </xf>
    <xf numFmtId="3" fontId="15" fillId="0" borderId="18" xfId="2" applyNumberFormat="1" applyFont="1" applyFill="1" applyBorder="1" applyAlignment="1" applyProtection="1">
      <alignment horizontal="right" vertical="center"/>
      <protection locked="0"/>
    </xf>
    <xf numFmtId="3" fontId="15" fillId="0" borderId="0" xfId="2" applyNumberFormat="1" applyFont="1" applyFill="1" applyBorder="1" applyAlignment="1" applyProtection="1">
      <alignment horizontal="right" vertical="center"/>
      <protection locked="0"/>
    </xf>
    <xf numFmtId="3" fontId="15" fillId="0" borderId="18" xfId="2" applyNumberFormat="1" applyFont="1" applyBorder="1" applyAlignment="1" applyProtection="1">
      <alignment horizontal="right" vertical="center"/>
      <protection locked="0"/>
    </xf>
    <xf numFmtId="0" fontId="42" fillId="0" borderId="7" xfId="5" applyFont="1" applyBorder="1" applyAlignment="1">
      <alignment vertical="center"/>
    </xf>
    <xf numFmtId="0" fontId="15" fillId="0" borderId="7" xfId="5" applyFont="1" applyFill="1" applyBorder="1" applyAlignment="1">
      <alignment vertical="center"/>
    </xf>
    <xf numFmtId="0" fontId="15" fillId="0" borderId="10" xfId="5" applyFont="1" applyBorder="1" applyAlignment="1">
      <alignment vertical="center"/>
    </xf>
    <xf numFmtId="3" fontId="15" fillId="0" borderId="6" xfId="2" applyNumberFormat="1" applyFont="1" applyBorder="1" applyAlignment="1" applyProtection="1">
      <alignment horizontal="right" vertical="center"/>
      <protection locked="0"/>
    </xf>
    <xf numFmtId="3" fontId="15" fillId="0" borderId="6" xfId="2" applyNumberFormat="1" applyFont="1" applyBorder="1" applyAlignment="1">
      <alignment horizontal="right" vertical="center"/>
    </xf>
    <xf numFmtId="3" fontId="15" fillId="0" borderId="13" xfId="2" applyNumberFormat="1" applyFont="1" applyBorder="1" applyAlignment="1" applyProtection="1">
      <alignment horizontal="right" vertical="center"/>
      <protection locked="0"/>
    </xf>
    <xf numFmtId="0" fontId="25" fillId="4" borderId="5" xfId="2" applyFont="1" applyFill="1" applyBorder="1" applyAlignment="1">
      <alignment vertical="center" wrapText="1"/>
    </xf>
    <xf numFmtId="0" fontId="38" fillId="0" borderId="18" xfId="0" applyFont="1" applyBorder="1" applyAlignment="1">
      <alignment vertical="center"/>
    </xf>
    <xf numFmtId="0" fontId="25" fillId="0" borderId="18" xfId="0" applyFont="1" applyBorder="1" applyAlignment="1">
      <alignment vertical="center"/>
    </xf>
    <xf numFmtId="41" fontId="25" fillId="0" borderId="18" xfId="0" applyNumberFormat="1" applyFont="1" applyBorder="1" applyAlignment="1">
      <alignment vertical="center"/>
    </xf>
    <xf numFmtId="0" fontId="25" fillId="0" borderId="18" xfId="0" applyFont="1" applyBorder="1" applyAlignment="1">
      <alignment vertical="center" wrapText="1"/>
    </xf>
    <xf numFmtId="0" fontId="25" fillId="0" borderId="6" xfId="0" applyFont="1" applyBorder="1" applyAlignment="1">
      <alignment vertical="center"/>
    </xf>
    <xf numFmtId="0" fontId="25" fillId="4" borderId="5" xfId="0" applyFont="1" applyFill="1" applyBorder="1" applyAlignment="1">
      <alignment horizontal="center" vertical="center" wrapText="1"/>
    </xf>
    <xf numFmtId="0" fontId="15" fillId="0" borderId="0" xfId="6" applyFont="1" applyFill="1" applyBorder="1" applyAlignment="1">
      <alignment horizontal="justify" vertical="center" wrapText="1"/>
    </xf>
    <xf numFmtId="168" fontId="15" fillId="0" borderId="0" xfId="2" applyNumberFormat="1" applyFont="1" applyFill="1" applyBorder="1" applyAlignment="1">
      <alignment horizontal="right" vertical="center"/>
    </xf>
    <xf numFmtId="41" fontId="15" fillId="0" borderId="0" xfId="2" applyNumberFormat="1" applyFont="1" applyFill="1" applyBorder="1" applyAlignment="1">
      <alignment horizontal="right" vertical="center"/>
    </xf>
    <xf numFmtId="41" fontId="25" fillId="0" borderId="6" xfId="0" applyNumberFormat="1" applyFont="1" applyBorder="1" applyAlignment="1">
      <alignment vertical="center"/>
    </xf>
    <xf numFmtId="0" fontId="38" fillId="0" borderId="1" xfId="0" applyFont="1" applyBorder="1" applyAlignment="1">
      <alignment vertical="center"/>
    </xf>
    <xf numFmtId="0" fontId="38" fillId="0" borderId="7" xfId="0" applyFont="1" applyBorder="1"/>
    <xf numFmtId="3" fontId="38" fillId="0" borderId="1" xfId="0" applyNumberFormat="1" applyFont="1" applyBorder="1" applyAlignment="1">
      <alignment vertical="center"/>
    </xf>
    <xf numFmtId="0" fontId="25" fillId="0" borderId="7" xfId="0" applyFont="1" applyBorder="1"/>
    <xf numFmtId="3" fontId="25" fillId="0" borderId="18" xfId="0" applyNumberFormat="1" applyFont="1" applyBorder="1" applyAlignment="1">
      <alignment vertical="center"/>
    </xf>
    <xf numFmtId="4" fontId="25" fillId="0" borderId="18" xfId="0" applyNumberFormat="1" applyFont="1" applyBorder="1" applyAlignment="1">
      <alignment vertical="center"/>
    </xf>
    <xf numFmtId="167" fontId="25" fillId="0" borderId="18" xfId="0" applyNumberFormat="1" applyFont="1" applyBorder="1" applyAlignment="1">
      <alignment vertical="center"/>
    </xf>
    <xf numFmtId="0" fontId="38" fillId="0" borderId="7" xfId="0" applyFont="1" applyBorder="1" applyAlignment="1">
      <alignment wrapText="1"/>
    </xf>
    <xf numFmtId="3" fontId="38" fillId="0" borderId="18" xfId="0" applyNumberFormat="1" applyFont="1" applyBorder="1" applyAlignment="1">
      <alignment vertical="center"/>
    </xf>
    <xf numFmtId="4" fontId="38" fillId="0" borderId="18" xfId="0" applyNumberFormat="1" applyFont="1" applyBorder="1" applyAlignment="1">
      <alignment vertical="center"/>
    </xf>
    <xf numFmtId="41" fontId="25" fillId="0" borderId="18" xfId="0" applyNumberFormat="1" applyFont="1" applyBorder="1" applyAlignment="1">
      <alignment horizontal="right" vertical="center"/>
    </xf>
    <xf numFmtId="41" fontId="38" fillId="0" borderId="18" xfId="0" applyNumberFormat="1" applyFont="1" applyBorder="1" applyAlignment="1">
      <alignment vertical="center"/>
    </xf>
    <xf numFmtId="0" fontId="25" fillId="0" borderId="10" xfId="0" applyFont="1" applyBorder="1"/>
    <xf numFmtId="3" fontId="25" fillId="0" borderId="6" xfId="0" applyNumberFormat="1" applyFont="1" applyBorder="1" applyAlignment="1">
      <alignment vertical="center"/>
    </xf>
    <xf numFmtId="4" fontId="25" fillId="0" borderId="6" xfId="0" applyNumberFormat="1" applyFont="1" applyBorder="1" applyAlignment="1">
      <alignment vertical="center"/>
    </xf>
    <xf numFmtId="0" fontId="42" fillId="0" borderId="7" xfId="2" applyFont="1" applyBorder="1" applyAlignment="1">
      <alignment horizontal="left"/>
    </xf>
    <xf numFmtId="3" fontId="42" fillId="0" borderId="18" xfId="2" applyNumberFormat="1" applyFont="1" applyBorder="1" applyAlignment="1"/>
    <xf numFmtId="164" fontId="42" fillId="0" borderId="18" xfId="2" applyNumberFormat="1" applyFont="1" applyBorder="1" applyAlignment="1">
      <alignment horizontal="center"/>
    </xf>
    <xf numFmtId="164" fontId="42" fillId="0" borderId="18" xfId="4" applyNumberFormat="1" applyFont="1" applyBorder="1" applyAlignment="1">
      <alignment horizontal="center"/>
    </xf>
    <xf numFmtId="0" fontId="15" fillId="0" borderId="7" xfId="2" applyFont="1" applyFill="1" applyBorder="1"/>
    <xf numFmtId="3" fontId="15" fillId="0" borderId="18" xfId="2" applyNumberFormat="1" applyFont="1" applyFill="1" applyBorder="1" applyAlignment="1"/>
    <xf numFmtId="164" fontId="15" fillId="0" borderId="18" xfId="2" applyNumberFormat="1" applyFont="1" applyBorder="1" applyAlignment="1">
      <alignment horizontal="center"/>
    </xf>
    <xf numFmtId="164" fontId="15" fillId="0" borderId="18" xfId="4" applyNumberFormat="1" applyFont="1" applyBorder="1" applyAlignment="1">
      <alignment horizontal="center"/>
    </xf>
    <xf numFmtId="0" fontId="15" fillId="0" borderId="7" xfId="2" applyFont="1" applyBorder="1"/>
    <xf numFmtId="3" fontId="15" fillId="0" borderId="18" xfId="2" applyNumberFormat="1" applyFont="1" applyBorder="1" applyAlignment="1"/>
    <xf numFmtId="0" fontId="42" fillId="0" borderId="9" xfId="2" applyFont="1" applyBorder="1" applyAlignment="1">
      <alignment wrapText="1"/>
    </xf>
    <xf numFmtId="3" fontId="42" fillId="0" borderId="9" xfId="2" applyNumberFormat="1" applyFont="1" applyBorder="1" applyAlignment="1">
      <alignment wrapText="1"/>
    </xf>
    <xf numFmtId="3" fontId="42" fillId="0" borderId="1" xfId="2" applyNumberFormat="1" applyFont="1" applyFill="1" applyBorder="1" applyAlignment="1"/>
    <xf numFmtId="0" fontId="15" fillId="0" borderId="7" xfId="2" applyFont="1" applyBorder="1" applyAlignment="1">
      <alignment wrapText="1"/>
    </xf>
    <xf numFmtId="3" fontId="15" fillId="0" borderId="7" xfId="2" applyNumberFormat="1" applyFont="1" applyBorder="1" applyAlignment="1">
      <alignment wrapText="1"/>
    </xf>
    <xf numFmtId="0" fontId="15" fillId="0" borderId="7" xfId="2" applyFont="1" applyBorder="1" applyAlignment="1"/>
    <xf numFmtId="0" fontId="15" fillId="0" borderId="7" xfId="2" applyFont="1" applyBorder="1" applyAlignment="1">
      <alignment horizontal="left" wrapText="1"/>
    </xf>
    <xf numFmtId="0" fontId="15" fillId="0" borderId="10" xfId="2" applyFont="1" applyBorder="1" applyAlignment="1">
      <alignment horizontal="left" wrapText="1"/>
    </xf>
    <xf numFmtId="3" fontId="15" fillId="0" borderId="10" xfId="2" applyNumberFormat="1" applyFont="1" applyBorder="1" applyAlignment="1">
      <alignment wrapText="1"/>
    </xf>
    <xf numFmtId="3" fontId="15" fillId="0" borderId="6" xfId="2" applyNumberFormat="1" applyFont="1" applyBorder="1" applyAlignment="1"/>
    <xf numFmtId="0" fontId="42" fillId="0" borderId="7" xfId="2" applyFont="1" applyBorder="1" applyAlignment="1">
      <alignment wrapText="1"/>
    </xf>
    <xf numFmtId="3" fontId="42" fillId="0" borderId="7" xfId="2" applyNumberFormat="1" applyFont="1" applyBorder="1" applyAlignment="1">
      <alignment wrapText="1"/>
    </xf>
    <xf numFmtId="0" fontId="15" fillId="0" borderId="10" xfId="2" applyFont="1" applyBorder="1" applyAlignment="1">
      <alignment wrapText="1"/>
    </xf>
    <xf numFmtId="164" fontId="15" fillId="0" borderId="6" xfId="2" applyNumberFormat="1" applyFont="1" applyBorder="1" applyAlignment="1">
      <alignment horizontal="center"/>
    </xf>
    <xf numFmtId="164" fontId="15" fillId="0" borderId="6" xfId="4" applyNumberFormat="1" applyFont="1" applyBorder="1" applyAlignment="1">
      <alignment horizontal="center"/>
    </xf>
    <xf numFmtId="0" fontId="38" fillId="0" borderId="6" xfId="0" applyFont="1" applyFill="1" applyBorder="1" applyAlignment="1">
      <alignment vertical="center"/>
    </xf>
    <xf numFmtId="3" fontId="38" fillId="0" borderId="6" xfId="0" applyNumberFormat="1" applyFont="1" applyFill="1" applyBorder="1" applyAlignment="1">
      <alignment vertical="center"/>
    </xf>
    <xf numFmtId="0" fontId="25" fillId="0" borderId="1" xfId="0" applyFont="1" applyBorder="1" applyAlignment="1">
      <alignment vertical="center"/>
    </xf>
    <xf numFmtId="3" fontId="25" fillId="0" borderId="1" xfId="0" applyNumberFormat="1" applyFont="1" applyBorder="1" applyAlignment="1">
      <alignment vertical="center"/>
    </xf>
    <xf numFmtId="0" fontId="38" fillId="0" borderId="0" xfId="0" applyFont="1" applyFill="1" applyBorder="1" applyAlignment="1">
      <alignment vertical="center"/>
    </xf>
    <xf numFmtId="3" fontId="38" fillId="0" borderId="0" xfId="0" applyNumberFormat="1" applyFont="1" applyFill="1" applyBorder="1" applyAlignment="1">
      <alignment vertical="center"/>
    </xf>
    <xf numFmtId="0" fontId="42" fillId="0" borderId="18" xfId="5" applyFont="1" applyBorder="1"/>
    <xf numFmtId="3" fontId="42" fillId="2" borderId="8" xfId="2" applyNumberFormat="1" applyFont="1" applyFill="1" applyBorder="1"/>
    <xf numFmtId="3" fontId="46" fillId="0" borderId="18" xfId="2" applyNumberFormat="1" applyFont="1" applyFill="1" applyBorder="1" applyAlignment="1">
      <alignment horizontal="right"/>
    </xf>
    <xf numFmtId="3" fontId="46" fillId="0" borderId="7" xfId="2" applyNumberFormat="1" applyFont="1" applyFill="1" applyBorder="1" applyAlignment="1">
      <alignment horizontal="right"/>
    </xf>
    <xf numFmtId="3" fontId="46" fillId="2" borderId="7" xfId="2" applyNumberFormat="1" applyFont="1" applyFill="1" applyBorder="1"/>
    <xf numFmtId="3" fontId="46" fillId="2" borderId="18" xfId="2" applyNumberFormat="1" applyFont="1" applyFill="1" applyBorder="1"/>
    <xf numFmtId="0" fontId="15" fillId="0" borderId="18" xfId="5" applyFont="1" applyFill="1" applyBorder="1"/>
    <xf numFmtId="3" fontId="47" fillId="2" borderId="0" xfId="2" applyNumberFormat="1" applyFont="1" applyFill="1" applyBorder="1"/>
    <xf numFmtId="3" fontId="28" fillId="0" borderId="18" xfId="2" applyNumberFormat="1" applyFont="1" applyFill="1" applyBorder="1"/>
    <xf numFmtId="3" fontId="28" fillId="0" borderId="7" xfId="2" applyNumberFormat="1" applyFont="1" applyFill="1" applyBorder="1" applyAlignment="1">
      <alignment horizontal="right"/>
    </xf>
    <xf numFmtId="3" fontId="28" fillId="2" borderId="7" xfId="2" applyNumberFormat="1" applyFont="1" applyFill="1" applyBorder="1"/>
    <xf numFmtId="3" fontId="28" fillId="2" borderId="18" xfId="2" applyNumberFormat="1" applyFont="1" applyFill="1" applyBorder="1"/>
    <xf numFmtId="3" fontId="47" fillId="0" borderId="18" xfId="2" applyNumberFormat="1" applyFont="1" applyFill="1" applyBorder="1"/>
    <xf numFmtId="3" fontId="47" fillId="0" borderId="7" xfId="2" applyNumberFormat="1" applyFont="1" applyFill="1" applyBorder="1" applyAlignment="1">
      <alignment horizontal="right"/>
    </xf>
    <xf numFmtId="3" fontId="47" fillId="2" borderId="7" xfId="2" applyNumberFormat="1" applyFont="1" applyFill="1" applyBorder="1"/>
    <xf numFmtId="3" fontId="47" fillId="2" borderId="18" xfId="2" applyNumberFormat="1" applyFont="1" applyFill="1" applyBorder="1"/>
    <xf numFmtId="0" fontId="15" fillId="0" borderId="18" xfId="5" applyFont="1" applyBorder="1"/>
    <xf numFmtId="3" fontId="28" fillId="0" borderId="7" xfId="2" applyNumberFormat="1" applyFont="1" applyFill="1" applyBorder="1"/>
    <xf numFmtId="3" fontId="15" fillId="0" borderId="2" xfId="2" applyNumberFormat="1" applyFont="1" applyFill="1" applyBorder="1" applyAlignment="1">
      <alignment vertical="center"/>
    </xf>
    <xf numFmtId="41" fontId="15" fillId="0" borderId="2" xfId="6" applyNumberFormat="1" applyFont="1" applyFill="1" applyBorder="1" applyAlignment="1">
      <alignment horizontal="right" vertical="center"/>
    </xf>
    <xf numFmtId="41" fontId="15" fillId="0" borderId="5" xfId="6" applyNumberFormat="1" applyFont="1" applyFill="1" applyBorder="1" applyAlignment="1">
      <alignment horizontal="right" vertical="center"/>
    </xf>
    <xf numFmtId="0" fontId="15" fillId="0" borderId="7" xfId="5" applyFont="1" applyFill="1" applyBorder="1" applyAlignment="1"/>
    <xf numFmtId="3" fontId="15" fillId="0" borderId="18" xfId="2" applyNumberFormat="1" applyFont="1" applyFill="1" applyBorder="1"/>
    <xf numFmtId="41" fontId="15" fillId="0" borderId="7" xfId="6" applyNumberFormat="1" applyFont="1" applyFill="1" applyBorder="1" applyAlignment="1">
      <alignment horizontal="right"/>
    </xf>
    <xf numFmtId="41" fontId="15" fillId="0" borderId="18" xfId="6" applyNumberFormat="1" applyFont="1" applyFill="1" applyBorder="1" applyAlignment="1">
      <alignment horizontal="right"/>
    </xf>
    <xf numFmtId="0" fontId="15" fillId="0" borderId="10" xfId="5" applyFont="1" applyFill="1" applyBorder="1" applyAlignment="1"/>
    <xf numFmtId="3" fontId="15" fillId="0" borderId="6" xfId="2" applyNumberFormat="1" applyFont="1" applyFill="1" applyBorder="1"/>
    <xf numFmtId="41" fontId="15" fillId="0" borderId="10" xfId="6" applyNumberFormat="1" applyFont="1" applyFill="1" applyBorder="1" applyAlignment="1">
      <alignment horizontal="right"/>
    </xf>
    <xf numFmtId="41" fontId="15" fillId="0" borderId="6" xfId="6" applyNumberFormat="1" applyFont="1" applyFill="1" applyBorder="1" applyAlignment="1">
      <alignment horizontal="right"/>
    </xf>
    <xf numFmtId="4" fontId="42" fillId="0" borderId="18" xfId="2" applyNumberFormat="1" applyFont="1" applyBorder="1" applyAlignment="1">
      <alignment horizontal="right"/>
    </xf>
    <xf numFmtId="4" fontId="42" fillId="0" borderId="18" xfId="2" applyNumberFormat="1" applyFont="1" applyFill="1" applyBorder="1" applyAlignment="1">
      <alignment horizontal="right"/>
    </xf>
    <xf numFmtId="4" fontId="15" fillId="0" borderId="18" xfId="2" applyNumberFormat="1" applyFont="1" applyBorder="1" applyAlignment="1"/>
    <xf numFmtId="4" fontId="15" fillId="0" borderId="18" xfId="2" applyNumberFormat="1" applyFont="1" applyFill="1" applyBorder="1" applyAlignment="1"/>
    <xf numFmtId="4" fontId="42" fillId="0" borderId="7" xfId="2" applyNumberFormat="1" applyFont="1" applyBorder="1" applyAlignment="1">
      <alignment wrapText="1"/>
    </xf>
    <xf numFmtId="4" fontId="42" fillId="0" borderId="18" xfId="2" applyNumberFormat="1" applyFont="1" applyFill="1" applyBorder="1" applyAlignment="1"/>
    <xf numFmtId="4" fontId="15" fillId="0" borderId="18" xfId="2" applyNumberFormat="1" applyFont="1" applyFill="1" applyBorder="1" applyAlignment="1">
      <alignment horizontal="right"/>
    </xf>
    <xf numFmtId="4" fontId="15" fillId="0" borderId="7" xfId="2" applyNumberFormat="1" applyFont="1" applyBorder="1" applyAlignment="1">
      <alignment wrapText="1"/>
    </xf>
    <xf numFmtId="4" fontId="42" fillId="0" borderId="1" xfId="2" applyNumberFormat="1" applyFont="1" applyBorder="1" applyAlignment="1"/>
    <xf numFmtId="4" fontId="42" fillId="0" borderId="1" xfId="2" applyNumberFormat="1" applyFont="1" applyFill="1" applyBorder="1" applyAlignment="1"/>
    <xf numFmtId="164" fontId="42" fillId="0" borderId="1" xfId="2" applyNumberFormat="1" applyFont="1" applyBorder="1" applyAlignment="1">
      <alignment horizontal="center"/>
    </xf>
    <xf numFmtId="164" fontId="42" fillId="0" borderId="1" xfId="4" applyNumberFormat="1" applyFont="1" applyBorder="1" applyAlignment="1">
      <alignment horizontal="center"/>
    </xf>
    <xf numFmtId="49" fontId="15" fillId="0" borderId="7" xfId="2" applyNumberFormat="1" applyFont="1" applyBorder="1" applyAlignment="1">
      <alignment wrapText="1"/>
    </xf>
    <xf numFmtId="4" fontId="15" fillId="0" borderId="10" xfId="2" applyNumberFormat="1" applyFont="1" applyBorder="1" applyAlignment="1">
      <alignment wrapText="1"/>
    </xf>
    <xf numFmtId="4" fontId="15" fillId="0" borderId="6" xfId="2" applyNumberFormat="1" applyFont="1" applyFill="1" applyBorder="1" applyAlignment="1"/>
    <xf numFmtId="0" fontId="38" fillId="0" borderId="5" xfId="0" applyFont="1" applyBorder="1" applyAlignment="1">
      <alignment vertical="center"/>
    </xf>
    <xf numFmtId="4" fontId="25" fillId="0" borderId="5" xfId="0" applyNumberFormat="1" applyFont="1" applyBorder="1" applyAlignment="1">
      <alignment vertical="center"/>
    </xf>
    <xf numFmtId="10" fontId="25" fillId="0" borderId="5" xfId="11" applyNumberFormat="1" applyFont="1" applyBorder="1" applyAlignment="1">
      <alignment vertical="center"/>
    </xf>
    <xf numFmtId="0" fontId="25" fillId="4" borderId="5" xfId="0" applyFont="1" applyFill="1" applyBorder="1" applyAlignment="1">
      <alignment horizontal="center" vertical="center" wrapText="1"/>
    </xf>
    <xf numFmtId="0" fontId="42" fillId="0" borderId="7" xfId="5" applyFont="1" applyFill="1" applyBorder="1"/>
    <xf numFmtId="4" fontId="42" fillId="2" borderId="7" xfId="5" applyNumberFormat="1" applyFont="1" applyFill="1" applyBorder="1" applyAlignment="1">
      <alignment horizontal="right"/>
    </xf>
    <xf numFmtId="4" fontId="42" fillId="2" borderId="18" xfId="5" applyNumberFormat="1" applyFont="1" applyFill="1" applyBorder="1" applyAlignment="1">
      <alignment horizontal="right"/>
    </xf>
    <xf numFmtId="0" fontId="15" fillId="0" borderId="7" xfId="5" applyFont="1" applyFill="1" applyBorder="1"/>
    <xf numFmtId="4" fontId="15" fillId="2" borderId="7" xfId="2" applyNumberFormat="1" applyFont="1" applyFill="1" applyBorder="1"/>
    <xf numFmtId="4" fontId="28" fillId="0" borderId="7" xfId="2" applyNumberFormat="1" applyFont="1" applyFill="1" applyBorder="1" applyAlignment="1">
      <alignment horizontal="right"/>
    </xf>
    <xf numFmtId="4" fontId="15" fillId="2" borderId="18" xfId="2" applyNumberFormat="1" applyFont="1" applyFill="1" applyBorder="1"/>
    <xf numFmtId="4" fontId="15" fillId="0" borderId="2" xfId="2" applyNumberFormat="1" applyFont="1" applyFill="1" applyBorder="1" applyAlignment="1">
      <alignment vertical="center"/>
    </xf>
    <xf numFmtId="0" fontId="15" fillId="4" borderId="2" xfId="5" applyFont="1" applyFill="1" applyBorder="1" applyAlignment="1">
      <alignment vertical="center" wrapText="1"/>
    </xf>
    <xf numFmtId="0" fontId="15" fillId="4" borderId="4" xfId="5" applyFont="1" applyFill="1" applyBorder="1" applyAlignment="1">
      <alignment vertical="center" wrapText="1"/>
    </xf>
    <xf numFmtId="0" fontId="15" fillId="4" borderId="3" xfId="5" applyFont="1" applyFill="1" applyBorder="1" applyAlignment="1">
      <alignment vertical="center" wrapText="1"/>
    </xf>
    <xf numFmtId="0" fontId="15" fillId="0" borderId="9" xfId="2" applyFont="1" applyFill="1" applyBorder="1" applyAlignment="1">
      <alignment vertical="center" wrapText="1"/>
    </xf>
    <xf numFmtId="3" fontId="15" fillId="0" borderId="1" xfId="2" applyNumberFormat="1" applyFont="1" applyFill="1" applyBorder="1" applyAlignment="1">
      <alignment horizontal="right" vertical="center"/>
    </xf>
    <xf numFmtId="3" fontId="15" fillId="0" borderId="1" xfId="2" applyNumberFormat="1" applyFont="1" applyFill="1" applyBorder="1" applyAlignment="1">
      <alignment vertical="center"/>
    </xf>
    <xf numFmtId="0" fontId="15" fillId="0" borderId="18" xfId="2" applyFont="1" applyFill="1" applyBorder="1" applyAlignment="1">
      <alignment vertical="center" wrapText="1"/>
    </xf>
    <xf numFmtId="4" fontId="15" fillId="0" borderId="18" xfId="2" applyNumberFormat="1" applyFont="1" applyFill="1" applyBorder="1" applyAlignment="1">
      <alignment horizontal="right" vertical="center"/>
    </xf>
    <xf numFmtId="4" fontId="15" fillId="0" borderId="18" xfId="2" applyNumberFormat="1" applyFont="1" applyFill="1" applyBorder="1" applyAlignment="1">
      <alignment vertical="center"/>
    </xf>
    <xf numFmtId="164" fontId="15" fillId="0" borderId="8" xfId="4" applyNumberFormat="1" applyFont="1" applyBorder="1" applyAlignment="1">
      <alignment horizontal="center" vertical="center"/>
    </xf>
    <xf numFmtId="0" fontId="15" fillId="0" borderId="10" xfId="2" applyFont="1" applyFill="1" applyBorder="1" applyAlignment="1">
      <alignment vertical="center" wrapText="1"/>
    </xf>
    <xf numFmtId="4" fontId="15" fillId="0" borderId="6" xfId="2" applyNumberFormat="1" applyFont="1" applyFill="1" applyBorder="1" applyAlignment="1">
      <alignment horizontal="right" vertical="center"/>
    </xf>
    <xf numFmtId="4" fontId="15" fillId="0" borderId="6" xfId="2" applyNumberFormat="1" applyFont="1" applyFill="1" applyBorder="1" applyAlignment="1">
      <alignment vertical="center"/>
    </xf>
    <xf numFmtId="4" fontId="42" fillId="0" borderId="8" xfId="2" applyNumberFormat="1" applyFont="1" applyBorder="1" applyAlignment="1">
      <alignment vertical="center"/>
    </xf>
    <xf numFmtId="4" fontId="15" fillId="0" borderId="8" xfId="2" applyNumberFormat="1" applyFont="1" applyBorder="1" applyAlignment="1">
      <alignment vertical="center"/>
    </xf>
    <xf numFmtId="4" fontId="15" fillId="0" borderId="14" xfId="2" applyNumberFormat="1" applyFont="1" applyBorder="1" applyAlignment="1">
      <alignment vertical="center"/>
    </xf>
    <xf numFmtId="4" fontId="15" fillId="0" borderId="6" xfId="2" applyNumberFormat="1" applyFont="1" applyBorder="1" applyAlignment="1">
      <alignment vertical="center"/>
    </xf>
    <xf numFmtId="0" fontId="42" fillId="0" borderId="7" xfId="5" applyFont="1" applyBorder="1"/>
    <xf numFmtId="4" fontId="42" fillId="0" borderId="18" xfId="5" applyNumberFormat="1" applyFont="1" applyBorder="1"/>
    <xf numFmtId="4" fontId="42" fillId="0" borderId="0" xfId="5" applyNumberFormat="1" applyFont="1" applyFill="1" applyBorder="1" applyAlignment="1">
      <alignment horizontal="right"/>
    </xf>
    <xf numFmtId="4" fontId="46" fillId="0" borderId="7" xfId="2" applyNumberFormat="1" applyFont="1" applyFill="1" applyBorder="1" applyAlignment="1">
      <alignment horizontal="right"/>
    </xf>
    <xf numFmtId="4" fontId="42" fillId="0" borderId="0" xfId="5" applyNumberFormat="1" applyFont="1" applyFill="1" applyBorder="1"/>
    <xf numFmtId="4" fontId="42" fillId="0" borderId="8" xfId="5" applyNumberFormat="1" applyFont="1" applyBorder="1" applyAlignment="1">
      <alignment horizontal="right"/>
    </xf>
    <xf numFmtId="4" fontId="47" fillId="0" borderId="18" xfId="2" applyNumberFormat="1" applyFont="1" applyBorder="1"/>
    <xf numFmtId="4" fontId="47" fillId="0" borderId="0" xfId="2" applyNumberFormat="1" applyFont="1" applyFill="1" applyBorder="1"/>
    <xf numFmtId="4" fontId="47" fillId="0" borderId="0" xfId="2" applyNumberFormat="1" applyFont="1" applyBorder="1"/>
    <xf numFmtId="4" fontId="47" fillId="0" borderId="8" xfId="2" applyNumberFormat="1" applyFont="1" applyBorder="1"/>
    <xf numFmtId="4" fontId="47" fillId="0" borderId="18" xfId="2" applyNumberFormat="1" applyFont="1" applyFill="1" applyBorder="1"/>
    <xf numFmtId="4" fontId="28" fillId="0" borderId="18" xfId="2" applyNumberFormat="1" applyFont="1" applyFill="1" applyBorder="1"/>
    <xf numFmtId="4" fontId="28" fillId="0" borderId="0" xfId="2" applyNumberFormat="1" applyFont="1" applyFill="1" applyBorder="1"/>
    <xf numFmtId="4" fontId="28" fillId="0" borderId="8" xfId="2" applyNumberFormat="1" applyFont="1" applyFill="1" applyBorder="1"/>
    <xf numFmtId="4" fontId="47" fillId="0" borderId="8" xfId="2" applyNumberFormat="1" applyFont="1" applyBorder="1" applyAlignment="1">
      <alignment horizontal="right"/>
    </xf>
    <xf numFmtId="0" fontId="15" fillId="0" borderId="7" xfId="5" applyFont="1" applyBorder="1"/>
    <xf numFmtId="0" fontId="13" fillId="0" borderId="0" xfId="2" applyFont="1" applyBorder="1" applyAlignment="1">
      <alignment vertical="center"/>
    </xf>
    <xf numFmtId="3" fontId="8" fillId="0" borderId="0" xfId="2" applyNumberFormat="1" applyFont="1" applyBorder="1" applyAlignment="1">
      <alignment vertical="center" wrapText="1"/>
    </xf>
    <xf numFmtId="4" fontId="8" fillId="0" borderId="0" xfId="2" applyNumberFormat="1" applyFont="1" applyFill="1" applyBorder="1" applyAlignment="1">
      <alignment vertical="center" wrapText="1"/>
    </xf>
    <xf numFmtId="4" fontId="8" fillId="0" borderId="0" xfId="2" applyNumberFormat="1" applyFont="1" applyFill="1" applyBorder="1" applyAlignment="1">
      <alignment vertical="center"/>
    </xf>
    <xf numFmtId="3" fontId="8" fillId="0" borderId="0" xfId="2" applyNumberFormat="1" applyFont="1" applyBorder="1" applyAlignment="1">
      <alignment vertical="center"/>
    </xf>
    <xf numFmtId="4" fontId="8" fillId="0" borderId="0" xfId="2" applyNumberFormat="1" applyFont="1" applyBorder="1" applyAlignment="1">
      <alignment vertical="center"/>
    </xf>
    <xf numFmtId="0" fontId="8" fillId="0" borderId="0" xfId="2" applyFont="1" applyBorder="1" applyAlignment="1">
      <alignment vertical="center" wrapText="1"/>
    </xf>
    <xf numFmtId="0" fontId="8" fillId="0" borderId="0" xfId="2" applyFont="1" applyFill="1" applyBorder="1" applyAlignment="1">
      <alignment vertical="center" wrapText="1"/>
    </xf>
    <xf numFmtId="164" fontId="8" fillId="0" borderId="0" xfId="4" applyNumberFormat="1" applyFont="1" applyBorder="1" applyAlignment="1">
      <alignment horizontal="center" vertical="center"/>
    </xf>
    <xf numFmtId="10" fontId="8" fillId="0" borderId="0" xfId="4" applyNumberFormat="1" applyFont="1" applyBorder="1" applyAlignment="1">
      <alignment horizontal="center" vertical="center"/>
    </xf>
    <xf numFmtId="0" fontId="15" fillId="0" borderId="7" xfId="2" applyFont="1" applyBorder="1" applyAlignment="1">
      <alignment vertical="center" wrapText="1"/>
    </xf>
    <xf numFmtId="3" fontId="15" fillId="0" borderId="7" xfId="2" applyNumberFormat="1" applyFont="1" applyBorder="1" applyAlignment="1">
      <alignment vertical="center" wrapText="1"/>
    </xf>
    <xf numFmtId="4" fontId="15" fillId="0" borderId="7" xfId="2" applyNumberFormat="1" applyFont="1" applyFill="1" applyBorder="1" applyAlignment="1">
      <alignment vertical="center" wrapText="1"/>
    </xf>
    <xf numFmtId="4" fontId="15" fillId="0" borderId="7" xfId="2" applyNumberFormat="1" applyFont="1" applyFill="1" applyBorder="1" applyAlignment="1">
      <alignment vertical="center"/>
    </xf>
    <xf numFmtId="3" fontId="15" fillId="0" borderId="9" xfId="2" applyNumberFormat="1" applyFont="1" applyBorder="1" applyAlignment="1">
      <alignment vertical="center" wrapText="1"/>
    </xf>
    <xf numFmtId="3" fontId="15" fillId="0" borderId="7" xfId="2" applyNumberFormat="1" applyFont="1" applyBorder="1" applyAlignment="1">
      <alignment vertical="center"/>
    </xf>
    <xf numFmtId="4" fontId="15" fillId="0" borderId="7" xfId="2" applyNumberFormat="1" applyFont="1" applyBorder="1" applyAlignment="1">
      <alignment vertical="center" wrapText="1"/>
    </xf>
    <xf numFmtId="4" fontId="15" fillId="0" borderId="7" xfId="2" applyNumberFormat="1" applyFont="1" applyBorder="1" applyAlignment="1">
      <alignment vertical="center"/>
    </xf>
    <xf numFmtId="4" fontId="15" fillId="0" borderId="10" xfId="2" applyNumberFormat="1" applyFont="1" applyBorder="1" applyAlignment="1">
      <alignment vertical="center" wrapText="1"/>
    </xf>
    <xf numFmtId="0" fontId="15" fillId="0" borderId="10" xfId="2" applyFont="1" applyBorder="1" applyAlignment="1">
      <alignment vertical="center" wrapText="1"/>
    </xf>
    <xf numFmtId="4" fontId="15" fillId="0" borderId="10" xfId="2" applyNumberFormat="1" applyFont="1" applyBorder="1" applyAlignment="1">
      <alignment vertical="center"/>
    </xf>
    <xf numFmtId="0" fontId="7" fillId="0" borderId="0" xfId="2" applyFont="1" applyAlignment="1"/>
    <xf numFmtId="3" fontId="42" fillId="0" borderId="18" xfId="5" applyNumberFormat="1" applyFont="1" applyBorder="1" applyAlignment="1">
      <alignment vertical="center"/>
    </xf>
    <xf numFmtId="4" fontId="42" fillId="0" borderId="0" xfId="5" applyNumberFormat="1" applyFont="1" applyBorder="1" applyAlignment="1">
      <alignment vertical="center"/>
    </xf>
    <xf numFmtId="3" fontId="42" fillId="0" borderId="18" xfId="2" applyNumberFormat="1" applyFont="1" applyBorder="1" applyAlignment="1">
      <alignment vertical="center"/>
    </xf>
    <xf numFmtId="4" fontId="42" fillId="0" borderId="18" xfId="2" applyNumberFormat="1" applyFont="1" applyBorder="1" applyAlignment="1">
      <alignment vertical="center"/>
    </xf>
    <xf numFmtId="3" fontId="15" fillId="0" borderId="18" xfId="5" applyNumberFormat="1" applyFont="1" applyFill="1" applyBorder="1" applyAlignment="1">
      <alignment vertical="center"/>
    </xf>
    <xf numFmtId="4" fontId="15" fillId="0" borderId="0" xfId="5" applyNumberFormat="1" applyFont="1" applyFill="1" applyBorder="1" applyAlignment="1">
      <alignment vertical="center"/>
    </xf>
    <xf numFmtId="3" fontId="15" fillId="0" borderId="18" xfId="2" applyNumberFormat="1" applyFont="1" applyBorder="1" applyAlignment="1">
      <alignment vertical="center"/>
    </xf>
    <xf numFmtId="4" fontId="15" fillId="0" borderId="18" xfId="2" applyNumberFormat="1" applyFont="1" applyBorder="1" applyAlignment="1">
      <alignment vertical="center"/>
    </xf>
    <xf numFmtId="3" fontId="15" fillId="0" borderId="8" xfId="2" applyNumberFormat="1" applyFont="1" applyBorder="1" applyAlignment="1">
      <alignment vertical="center"/>
    </xf>
    <xf numFmtId="3" fontId="15" fillId="0" borderId="6" xfId="5" applyNumberFormat="1" applyFont="1" applyFill="1" applyBorder="1" applyAlignment="1">
      <alignment vertical="center"/>
    </xf>
    <xf numFmtId="4" fontId="15" fillId="0" borderId="13" xfId="5" applyNumberFormat="1" applyFont="1" applyFill="1" applyBorder="1" applyAlignment="1">
      <alignment vertical="center"/>
    </xf>
    <xf numFmtId="3" fontId="15" fillId="0" borderId="6" xfId="2" applyNumberFormat="1" applyFont="1" applyBorder="1" applyAlignment="1">
      <alignment vertical="center"/>
    </xf>
    <xf numFmtId="3" fontId="15" fillId="0" borderId="14" xfId="2" applyNumberFormat="1" applyFont="1" applyBorder="1" applyAlignment="1">
      <alignment vertical="center"/>
    </xf>
    <xf numFmtId="3" fontId="15" fillId="0" borderId="18" xfId="6" applyNumberFormat="1" applyFont="1" applyFill="1" applyBorder="1" applyAlignment="1">
      <alignment vertical="center"/>
    </xf>
    <xf numFmtId="0" fontId="15" fillId="0" borderId="7" xfId="6" applyFont="1" applyFill="1" applyBorder="1" applyAlignment="1">
      <alignment vertical="center" wrapText="1"/>
    </xf>
    <xf numFmtId="4" fontId="15" fillId="0" borderId="8" xfId="6" applyNumberFormat="1" applyFont="1" applyFill="1" applyBorder="1" applyAlignment="1">
      <alignment vertical="center"/>
    </xf>
    <xf numFmtId="0" fontId="15" fillId="0" borderId="18" xfId="6" applyFont="1" applyFill="1" applyBorder="1" applyAlignment="1">
      <alignment vertical="center" wrapText="1"/>
    </xf>
    <xf numFmtId="4" fontId="47" fillId="0" borderId="18" xfId="6" applyNumberFormat="1" applyFont="1" applyBorder="1" applyAlignment="1">
      <alignment vertical="center"/>
    </xf>
    <xf numFmtId="2" fontId="47" fillId="0" borderId="18" xfId="6" applyNumberFormat="1" applyFont="1" applyBorder="1" applyAlignment="1">
      <alignment vertical="center"/>
    </xf>
    <xf numFmtId="3" fontId="15" fillId="0" borderId="9" xfId="6" applyNumberFormat="1" applyFont="1" applyFill="1" applyBorder="1" applyAlignment="1">
      <alignment horizontal="right" vertical="center"/>
    </xf>
    <xf numFmtId="3" fontId="15" fillId="0" borderId="9" xfId="6" applyNumberFormat="1" applyFont="1" applyFill="1" applyBorder="1" applyAlignment="1">
      <alignment vertical="center"/>
    </xf>
    <xf numFmtId="164" fontId="15" fillId="0" borderId="1" xfId="6" applyNumberFormat="1" applyFont="1" applyFill="1" applyBorder="1" applyAlignment="1">
      <alignment horizontal="center" vertical="center"/>
    </xf>
    <xf numFmtId="4" fontId="15" fillId="0" borderId="7" xfId="6" applyNumberFormat="1" applyFont="1" applyFill="1" applyBorder="1" applyAlignment="1">
      <alignment horizontal="right" vertical="center"/>
    </xf>
    <xf numFmtId="4" fontId="15" fillId="0" borderId="18" xfId="6" applyNumberFormat="1" applyFont="1" applyFill="1" applyBorder="1" applyAlignment="1">
      <alignment horizontal="right" vertical="center"/>
    </xf>
    <xf numFmtId="4" fontId="15" fillId="0" borderId="7" xfId="6" applyNumberFormat="1" applyFont="1" applyFill="1" applyBorder="1" applyAlignment="1">
      <alignment vertical="center"/>
    </xf>
    <xf numFmtId="164" fontId="15" fillId="0" borderId="18" xfId="6" applyNumberFormat="1" applyFont="1" applyFill="1" applyBorder="1" applyAlignment="1">
      <alignment horizontal="center" vertical="center"/>
    </xf>
    <xf numFmtId="0" fontId="15" fillId="0" borderId="10" xfId="6" applyFont="1" applyFill="1" applyBorder="1" applyAlignment="1">
      <alignment vertical="center" wrapText="1"/>
    </xf>
    <xf numFmtId="4" fontId="15" fillId="0" borderId="10" xfId="6" applyNumberFormat="1" applyFont="1" applyFill="1" applyBorder="1" applyAlignment="1">
      <alignment horizontal="right" vertical="center"/>
    </xf>
    <xf numFmtId="4" fontId="15" fillId="0" borderId="10" xfId="6" applyNumberFormat="1" applyFont="1" applyFill="1" applyBorder="1" applyAlignment="1">
      <alignment vertical="center"/>
    </xf>
    <xf numFmtId="164" fontId="15" fillId="0" borderId="6" xfId="6" applyNumberFormat="1" applyFont="1" applyFill="1" applyBorder="1" applyAlignment="1">
      <alignment horizontal="center" vertical="center"/>
    </xf>
    <xf numFmtId="2" fontId="15" fillId="0" borderId="18" xfId="6" applyNumberFormat="1" applyFont="1" applyFill="1" applyBorder="1" applyAlignment="1">
      <alignment vertical="center"/>
    </xf>
    <xf numFmtId="0" fontId="15" fillId="0" borderId="18" xfId="6" applyFont="1" applyFill="1" applyBorder="1" applyAlignment="1">
      <alignment horizontal="right" vertical="center" wrapText="1"/>
    </xf>
    <xf numFmtId="2" fontId="15" fillId="0" borderId="18" xfId="6" applyNumberFormat="1" applyFont="1" applyFill="1" applyBorder="1" applyAlignment="1">
      <alignment horizontal="right" vertical="center" wrapText="1"/>
    </xf>
    <xf numFmtId="4" fontId="15" fillId="0" borderId="18" xfId="6" applyNumberFormat="1" applyFont="1" applyFill="1" applyBorder="1" applyAlignment="1">
      <alignment horizontal="right" vertical="center" wrapText="1"/>
    </xf>
    <xf numFmtId="3" fontId="15" fillId="0" borderId="18" xfId="6" applyNumberFormat="1" applyFont="1" applyFill="1" applyBorder="1" applyAlignment="1">
      <alignment horizontal="right" vertical="center" wrapText="1"/>
    </xf>
    <xf numFmtId="164" fontId="15" fillId="0" borderId="18" xfId="4" applyNumberFormat="1" applyFont="1" applyFill="1" applyBorder="1" applyAlignment="1">
      <alignment horizontal="center" vertical="center"/>
    </xf>
    <xf numFmtId="49" fontId="15" fillId="0" borderId="10" xfId="6" applyNumberFormat="1" applyFont="1" applyFill="1" applyBorder="1" applyAlignment="1">
      <alignment horizontal="right" vertical="center"/>
    </xf>
    <xf numFmtId="4" fontId="15" fillId="0" borderId="6" xfId="6" applyNumberFormat="1" applyFont="1" applyFill="1" applyBorder="1" applyAlignment="1">
      <alignment vertical="center"/>
    </xf>
    <xf numFmtId="164" fontId="15" fillId="0" borderId="6" xfId="4" applyNumberFormat="1" applyFont="1" applyFill="1" applyBorder="1" applyAlignment="1">
      <alignment horizontal="center" vertical="center"/>
    </xf>
    <xf numFmtId="164" fontId="25" fillId="0" borderId="18" xfId="0" applyNumberFormat="1" applyFont="1" applyBorder="1" applyAlignment="1">
      <alignment horizontal="center" vertical="center"/>
    </xf>
    <xf numFmtId="164" fontId="25" fillId="0" borderId="6" xfId="0" applyNumberFormat="1" applyFont="1" applyBorder="1" applyAlignment="1">
      <alignment horizontal="center" vertical="center"/>
    </xf>
    <xf numFmtId="0" fontId="38" fillId="0" borderId="18" xfId="0" applyFont="1" applyBorder="1"/>
    <xf numFmtId="3" fontId="38" fillId="0" borderId="18" xfId="0" applyNumberFormat="1" applyFont="1" applyBorder="1"/>
    <xf numFmtId="165" fontId="38" fillId="0" borderId="18" xfId="0" applyNumberFormat="1" applyFont="1" applyBorder="1"/>
    <xf numFmtId="0" fontId="25" fillId="0" borderId="18" xfId="0" applyFont="1" applyBorder="1"/>
    <xf numFmtId="3" fontId="25" fillId="0" borderId="18" xfId="0" applyNumberFormat="1" applyFont="1" applyBorder="1"/>
    <xf numFmtId="165" fontId="25" fillId="0" borderId="18" xfId="0" applyNumberFormat="1" applyFont="1" applyBorder="1"/>
    <xf numFmtId="41" fontId="25" fillId="0" borderId="18" xfId="0" applyNumberFormat="1" applyFont="1" applyBorder="1"/>
    <xf numFmtId="0" fontId="25" fillId="0" borderId="6" xfId="0" applyFont="1" applyBorder="1"/>
    <xf numFmtId="3" fontId="25" fillId="0" borderId="6" xfId="0" applyNumberFormat="1" applyFont="1" applyBorder="1"/>
    <xf numFmtId="165" fontId="25" fillId="0" borderId="6" xfId="0" applyNumberFormat="1" applyFont="1" applyBorder="1"/>
    <xf numFmtId="0" fontId="15" fillId="0" borderId="0" xfId="2" applyFont="1" applyBorder="1" applyAlignment="1">
      <alignment vertical="center" wrapText="1"/>
    </xf>
    <xf numFmtId="0" fontId="15" fillId="0" borderId="0" xfId="2" applyFont="1" applyFill="1" applyBorder="1" applyAlignment="1">
      <alignment vertical="center" wrapText="1"/>
    </xf>
    <xf numFmtId="0" fontId="38" fillId="0" borderId="0" xfId="0" applyFont="1" applyBorder="1" applyAlignment="1">
      <alignment vertical="center"/>
    </xf>
    <xf numFmtId="164" fontId="25" fillId="0" borderId="0" xfId="0" applyNumberFormat="1" applyFont="1" applyBorder="1" applyAlignment="1">
      <alignment horizontal="center" vertical="center"/>
    </xf>
    <xf numFmtId="41" fontId="25" fillId="0" borderId="0" xfId="0" applyNumberFormat="1" applyFont="1" applyBorder="1" applyAlignment="1">
      <alignment horizontal="center" vertical="center"/>
    </xf>
    <xf numFmtId="3" fontId="25" fillId="0" borderId="5" xfId="0" applyNumberFormat="1" applyFont="1" applyBorder="1" applyAlignment="1">
      <alignment vertical="center"/>
    </xf>
    <xf numFmtId="0" fontId="38" fillId="4" borderId="5" xfId="0" applyFont="1" applyFill="1" applyBorder="1" applyAlignment="1">
      <alignment horizontal="center" vertical="center" wrapText="1"/>
    </xf>
    <xf numFmtId="41" fontId="38" fillId="0" borderId="18" xfId="0" applyNumberFormat="1" applyFont="1" applyBorder="1" applyAlignment="1">
      <alignment horizontal="right"/>
    </xf>
    <xf numFmtId="41" fontId="25" fillId="0" borderId="18" xfId="0" applyNumberFormat="1" applyFont="1" applyBorder="1" applyAlignment="1">
      <alignment horizontal="right"/>
    </xf>
    <xf numFmtId="41" fontId="25" fillId="0" borderId="6" xfId="0" applyNumberFormat="1" applyFont="1" applyBorder="1" applyAlignment="1">
      <alignment horizontal="right"/>
    </xf>
    <xf numFmtId="0" fontId="25" fillId="0" borderId="6" xfId="0" applyFont="1" applyBorder="1" applyAlignment="1">
      <alignment vertical="center" wrapText="1"/>
    </xf>
    <xf numFmtId="0" fontId="25" fillId="3" borderId="5" xfId="0" applyFont="1" applyFill="1" applyBorder="1" applyAlignment="1">
      <alignment horizontal="center" vertical="center" wrapText="1"/>
    </xf>
    <xf numFmtId="164" fontId="38" fillId="0" borderId="0" xfId="0" applyNumberFormat="1" applyFont="1" applyBorder="1" applyAlignment="1">
      <alignment vertical="center"/>
    </xf>
    <xf numFmtId="164" fontId="25" fillId="0" borderId="0" xfId="0" applyNumberFormat="1" applyFont="1" applyBorder="1" applyAlignment="1">
      <alignment vertical="center"/>
    </xf>
    <xf numFmtId="3" fontId="45" fillId="4" borderId="5" xfId="0" applyNumberFormat="1" applyFont="1" applyFill="1" applyBorder="1" applyAlignment="1">
      <alignment horizontal="center" vertical="center" wrapText="1"/>
    </xf>
    <xf numFmtId="3" fontId="38" fillId="0" borderId="1" xfId="0" applyNumberFormat="1" applyFont="1" applyBorder="1"/>
    <xf numFmtId="0" fontId="25" fillId="4" borderId="3" xfId="0" applyFont="1" applyFill="1" applyBorder="1"/>
    <xf numFmtId="0" fontId="25" fillId="4" borderId="2" xfId="0" applyFont="1" applyFill="1" applyBorder="1" applyAlignment="1">
      <alignment vertical="center"/>
    </xf>
    <xf numFmtId="0" fontId="42" fillId="0" borderId="1" xfId="8" applyFont="1" applyBorder="1" applyAlignment="1">
      <alignment horizontal="left" vertical="center" wrapText="1"/>
    </xf>
    <xf numFmtId="4" fontId="42" fillId="0" borderId="1" xfId="8" applyNumberFormat="1" applyFont="1" applyBorder="1" applyAlignment="1">
      <alignment horizontal="right" vertical="center" wrapText="1"/>
    </xf>
    <xf numFmtId="4" fontId="42" fillId="0" borderId="16" xfId="8" applyNumberFormat="1" applyFont="1" applyBorder="1" applyAlignment="1">
      <alignment horizontal="right" vertical="center" wrapText="1"/>
    </xf>
    <xf numFmtId="4" fontId="42" fillId="0" borderId="17" xfId="8" applyNumberFormat="1" applyFont="1" applyBorder="1" applyAlignment="1">
      <alignment horizontal="right" vertical="center" wrapText="1"/>
    </xf>
    <xf numFmtId="10" fontId="42" fillId="0" borderId="17" xfId="8" applyNumberFormat="1" applyFont="1" applyBorder="1" applyAlignment="1">
      <alignment horizontal="right" vertical="center" wrapText="1"/>
    </xf>
    <xf numFmtId="4" fontId="42" fillId="0" borderId="15" xfId="8" applyNumberFormat="1" applyFont="1" applyBorder="1" applyAlignment="1">
      <alignment horizontal="right" vertical="center" wrapText="1"/>
    </xf>
    <xf numFmtId="0" fontId="15" fillId="0" borderId="18" xfId="8" applyFont="1" applyBorder="1" applyAlignment="1">
      <alignment horizontal="left" vertical="center"/>
    </xf>
    <xf numFmtId="4" fontId="15" fillId="0" borderId="18" xfId="8" applyNumberFormat="1" applyFont="1" applyBorder="1" applyAlignment="1">
      <alignment horizontal="right" vertical="center" wrapText="1"/>
    </xf>
    <xf numFmtId="4" fontId="28" fillId="0" borderId="18" xfId="8" applyNumberFormat="1" applyFont="1" applyBorder="1" applyAlignment="1">
      <alignment vertical="center"/>
    </xf>
    <xf numFmtId="4" fontId="48" fillId="0" borderId="18" xfId="8" applyNumberFormat="1" applyFont="1" applyBorder="1" applyAlignment="1">
      <alignment horizontal="right" vertical="center" wrapText="1"/>
    </xf>
    <xf numFmtId="4" fontId="15" fillId="0" borderId="18" xfId="8" applyNumberFormat="1" applyFont="1" applyBorder="1" applyAlignment="1">
      <alignment horizontal="right" vertical="center"/>
    </xf>
    <xf numFmtId="4" fontId="15" fillId="0" borderId="0" xfId="8" applyNumberFormat="1" applyFont="1" applyBorder="1" applyAlignment="1">
      <alignment horizontal="right" vertical="center"/>
    </xf>
    <xf numFmtId="4" fontId="15" fillId="0" borderId="7" xfId="8" applyNumberFormat="1" applyFont="1" applyBorder="1" applyAlignment="1">
      <alignment vertical="center"/>
    </xf>
    <xf numFmtId="10" fontId="15" fillId="0" borderId="7" xfId="4" applyNumberFormat="1" applyFont="1" applyBorder="1" applyAlignment="1">
      <alignment horizontal="right" vertical="center"/>
    </xf>
    <xf numFmtId="4" fontId="15" fillId="0" borderId="18" xfId="8" applyNumberFormat="1" applyFont="1" applyFill="1" applyBorder="1" applyAlignment="1">
      <alignment vertical="center"/>
    </xf>
    <xf numFmtId="4" fontId="15" fillId="0" borderId="18" xfId="8" applyNumberFormat="1" applyFont="1" applyBorder="1" applyAlignment="1">
      <alignment vertical="center"/>
    </xf>
    <xf numFmtId="4" fontId="28" fillId="0" borderId="18" xfId="8" applyNumberFormat="1" applyFont="1" applyFill="1" applyBorder="1" applyAlignment="1">
      <alignment vertical="center"/>
    </xf>
    <xf numFmtId="4" fontId="48" fillId="0" borderId="18" xfId="8" applyNumberFormat="1" applyFont="1" applyFill="1" applyBorder="1" applyAlignment="1">
      <alignment horizontal="right" vertical="center" wrapText="1"/>
    </xf>
    <xf numFmtId="0" fontId="15" fillId="0" borderId="18" xfId="8" applyFont="1" applyFill="1" applyBorder="1" applyAlignment="1">
      <alignment horizontal="left" vertical="center"/>
    </xf>
    <xf numFmtId="0" fontId="15" fillId="0" borderId="6" xfId="8" applyFont="1" applyFill="1" applyBorder="1" applyAlignment="1">
      <alignment horizontal="left" vertical="center"/>
    </xf>
    <xf numFmtId="4" fontId="15" fillId="0" borderId="6" xfId="8" applyNumberFormat="1" applyFont="1" applyBorder="1" applyAlignment="1">
      <alignment horizontal="right" vertical="center" wrapText="1"/>
    </xf>
    <xf numFmtId="4" fontId="28" fillId="0" borderId="6" xfId="8" applyNumberFormat="1" applyFont="1" applyFill="1" applyBorder="1" applyAlignment="1">
      <alignment vertical="center"/>
    </xf>
    <xf numFmtId="4" fontId="48" fillId="0" borderId="6" xfId="8" applyNumberFormat="1" applyFont="1" applyFill="1" applyBorder="1" applyAlignment="1">
      <alignment horizontal="right" vertical="center" wrapText="1"/>
    </xf>
    <xf numFmtId="4" fontId="15" fillId="0" borderId="6" xfId="8" applyNumberFormat="1" applyFont="1" applyBorder="1" applyAlignment="1">
      <alignment horizontal="right" vertical="center"/>
    </xf>
    <xf numFmtId="4" fontId="15" fillId="0" borderId="13" xfId="8" applyNumberFormat="1" applyFont="1" applyBorder="1" applyAlignment="1">
      <alignment horizontal="right" vertical="center"/>
    </xf>
    <xf numFmtId="4" fontId="15" fillId="0" borderId="10" xfId="8" applyNumberFormat="1" applyFont="1" applyBorder="1" applyAlignment="1">
      <alignment vertical="center"/>
    </xf>
    <xf numFmtId="10" fontId="15" fillId="0" borderId="10" xfId="4" applyNumberFormat="1" applyFont="1" applyBorder="1" applyAlignment="1">
      <alignment horizontal="right" vertical="center"/>
    </xf>
    <xf numFmtId="4" fontId="15" fillId="0" borderId="6" xfId="8" applyNumberFormat="1" applyFont="1" applyBorder="1" applyAlignment="1">
      <alignment vertical="center"/>
    </xf>
    <xf numFmtId="0" fontId="50" fillId="0" borderId="18" xfId="9" applyFont="1" applyBorder="1" applyAlignment="1">
      <alignment vertical="center"/>
    </xf>
    <xf numFmtId="0" fontId="49" fillId="0" borderId="18" xfId="9" applyFont="1" applyBorder="1" applyAlignment="1">
      <alignment vertical="center"/>
    </xf>
    <xf numFmtId="3" fontId="15" fillId="0" borderId="18" xfId="9" applyNumberFormat="1" applyFont="1" applyBorder="1" applyAlignment="1">
      <alignment vertical="center"/>
    </xf>
    <xf numFmtId="3" fontId="49" fillId="0" borderId="18" xfId="9" applyNumberFormat="1" applyFont="1" applyBorder="1" applyAlignment="1">
      <alignment vertical="center"/>
    </xf>
    <xf numFmtId="0" fontId="49" fillId="0" borderId="6" xfId="9" applyFont="1" applyBorder="1" applyAlignment="1">
      <alignment vertical="center"/>
    </xf>
    <xf numFmtId="3" fontId="15" fillId="0" borderId="6" xfId="9" applyNumberFormat="1" applyFont="1" applyBorder="1" applyAlignment="1">
      <alignment vertical="center"/>
    </xf>
    <xf numFmtId="3" fontId="49" fillId="0" borderId="6" xfId="9" applyNumberFormat="1" applyFont="1" applyBorder="1" applyAlignment="1">
      <alignment vertical="center"/>
    </xf>
    <xf numFmtId="0" fontId="15" fillId="4" borderId="5" xfId="8" applyFont="1" applyFill="1" applyBorder="1" applyAlignment="1">
      <alignment horizontal="center" vertical="center" wrapText="1"/>
    </xf>
    <xf numFmtId="0" fontId="15" fillId="4" borderId="3" xfId="8" applyFont="1" applyFill="1" applyBorder="1" applyAlignment="1">
      <alignment horizontal="center" vertical="center" wrapText="1"/>
    </xf>
    <xf numFmtId="0" fontId="49" fillId="4" borderId="6" xfId="9" applyNumberFormat="1" applyFont="1" applyFill="1" applyBorder="1" applyAlignment="1">
      <alignment horizontal="center" vertical="center" wrapText="1"/>
    </xf>
    <xf numFmtId="2" fontId="49" fillId="4" borderId="5" xfId="9" applyNumberFormat="1" applyFont="1" applyFill="1" applyBorder="1" applyAlignment="1">
      <alignment horizontal="center" vertical="center" wrapText="1"/>
    </xf>
    <xf numFmtId="49" fontId="14" fillId="0" borderId="0" xfId="8" applyNumberFormat="1" applyFont="1" applyFill="1" applyBorder="1" applyAlignment="1">
      <alignment horizontal="left" vertical="top" wrapText="1"/>
    </xf>
    <xf numFmtId="4" fontId="25" fillId="0" borderId="1" xfId="0" applyNumberFormat="1" applyFont="1" applyBorder="1" applyAlignment="1">
      <alignment vertical="center"/>
    </xf>
    <xf numFmtId="9" fontId="25" fillId="0" borderId="5" xfId="11" applyNumberFormat="1" applyFont="1" applyBorder="1" applyAlignment="1">
      <alignment vertical="center"/>
    </xf>
    <xf numFmtId="41" fontId="25" fillId="0" borderId="6" xfId="0" applyNumberFormat="1" applyFont="1" applyBorder="1"/>
    <xf numFmtId="0" fontId="3" fillId="0" borderId="0" xfId="9"/>
    <xf numFmtId="0" fontId="30" fillId="0" borderId="0" xfId="9" applyFont="1" applyAlignment="1">
      <alignment wrapText="1"/>
    </xf>
    <xf numFmtId="0" fontId="33" fillId="0" borderId="0" xfId="9" applyFont="1" applyAlignment="1">
      <alignment wrapText="1"/>
    </xf>
    <xf numFmtId="0" fontId="33" fillId="0" borderId="0" xfId="9" applyFont="1" applyAlignment="1"/>
    <xf numFmtId="0" fontId="32" fillId="0" borderId="0" xfId="9" applyFont="1" applyAlignment="1"/>
    <xf numFmtId="0" fontId="34" fillId="0" borderId="0" xfId="9" applyFont="1" applyBorder="1" applyAlignment="1">
      <alignment vertical="center"/>
    </xf>
    <xf numFmtId="0" fontId="26" fillId="0" borderId="0" xfId="9" applyFont="1"/>
    <xf numFmtId="0" fontId="26" fillId="0" borderId="0" xfId="9" applyFont="1" applyBorder="1"/>
    <xf numFmtId="4" fontId="26" fillId="0" borderId="0" xfId="9" applyNumberFormat="1" applyFont="1" applyBorder="1"/>
    <xf numFmtId="10" fontId="12" fillId="0" borderId="0" xfId="9" applyNumberFormat="1" applyFont="1" applyBorder="1" applyAlignment="1">
      <alignment horizontal="right" vertical="center"/>
    </xf>
    <xf numFmtId="0" fontId="45" fillId="4" borderId="5" xfId="0" applyFont="1" applyFill="1" applyBorder="1" applyAlignment="1">
      <alignment horizontal="center" vertical="center" wrapText="1"/>
    </xf>
    <xf numFmtId="3" fontId="25" fillId="4" borderId="5" xfId="0" applyNumberFormat="1" applyFont="1" applyFill="1" applyBorder="1" applyAlignment="1">
      <alignment horizontal="center" vertical="center"/>
    </xf>
    <xf numFmtId="49" fontId="15" fillId="0" borderId="0" xfId="0" applyNumberFormat="1" applyFont="1" applyAlignment="1">
      <alignment horizontal="justify" vertical="top"/>
    </xf>
    <xf numFmtId="49" fontId="42" fillId="0" borderId="0" xfId="0" applyNumberFormat="1" applyFont="1" applyAlignment="1">
      <alignment horizontal="justify" vertical="top" wrapText="1"/>
    </xf>
    <xf numFmtId="49" fontId="15" fillId="0" borderId="0" xfId="0" applyNumberFormat="1" applyFont="1" applyAlignment="1">
      <alignment horizontal="justify" vertical="top" wrapText="1"/>
    </xf>
    <xf numFmtId="0" fontId="6" fillId="0" borderId="8" xfId="0" applyFont="1" applyFill="1" applyBorder="1" applyAlignment="1">
      <alignment horizontal="center"/>
    </xf>
    <xf numFmtId="0" fontId="15" fillId="4" borderId="2" xfId="2" applyFont="1" applyFill="1" applyBorder="1" applyAlignment="1">
      <alignment horizontal="center" vertical="center" wrapText="1"/>
    </xf>
    <xf numFmtId="0" fontId="15" fillId="4" borderId="5" xfId="2" applyFont="1" applyFill="1" applyBorder="1" applyAlignment="1">
      <alignment horizontal="center" vertical="center" wrapText="1"/>
    </xf>
    <xf numFmtId="0" fontId="25" fillId="4" borderId="5" xfId="2" applyFont="1" applyFill="1" applyBorder="1" applyAlignment="1">
      <alignment horizontal="center" vertical="center" wrapText="1"/>
    </xf>
    <xf numFmtId="0" fontId="25" fillId="4" borderId="2" xfId="2" applyFont="1" applyFill="1" applyBorder="1" applyAlignment="1">
      <alignment horizontal="center" vertical="center" wrapText="1"/>
    </xf>
    <xf numFmtId="0" fontId="25" fillId="4" borderId="5" xfId="0" applyFont="1" applyFill="1" applyBorder="1" applyAlignment="1">
      <alignment horizontal="center" vertical="center" wrapText="1"/>
    </xf>
    <xf numFmtId="0" fontId="8" fillId="0" borderId="0" xfId="2" applyFont="1" applyBorder="1" applyAlignment="1">
      <alignment horizontal="center" vertical="center" wrapText="1"/>
    </xf>
    <xf numFmtId="0" fontId="6" fillId="0" borderId="0" xfId="0" applyFont="1" applyFill="1" applyAlignment="1">
      <alignment horizontal="center"/>
    </xf>
    <xf numFmtId="49" fontId="25" fillId="0" borderId="0" xfId="0" applyNumberFormat="1" applyFont="1" applyFill="1" applyAlignment="1">
      <alignment horizontal="justify" vertical="top"/>
    </xf>
    <xf numFmtId="3" fontId="42" fillId="0" borderId="18" xfId="9" applyNumberFormat="1" applyFont="1" applyBorder="1" applyAlignment="1">
      <alignment vertical="center"/>
    </xf>
    <xf numFmtId="164" fontId="42" fillId="0" borderId="7" xfId="2" applyNumberFormat="1" applyFont="1" applyBorder="1" applyAlignment="1">
      <alignment horizontal="center" vertical="center"/>
    </xf>
    <xf numFmtId="164" fontId="15" fillId="0" borderId="7" xfId="2" applyNumberFormat="1" applyFont="1" applyBorder="1" applyAlignment="1">
      <alignment horizontal="center" vertical="center"/>
    </xf>
    <xf numFmtId="164" fontId="42" fillId="0" borderId="18" xfId="2" applyNumberFormat="1" applyFont="1" applyBorder="1" applyAlignment="1">
      <alignment horizontal="center" vertical="center"/>
    </xf>
    <xf numFmtId="164" fontId="15" fillId="0" borderId="18" xfId="2" applyNumberFormat="1" applyFont="1" applyBorder="1" applyAlignment="1">
      <alignment horizontal="center" vertical="center"/>
    </xf>
    <xf numFmtId="164" fontId="15" fillId="0" borderId="6" xfId="2" applyNumberFormat="1" applyFont="1" applyBorder="1" applyAlignment="1">
      <alignment horizontal="center" vertical="center"/>
    </xf>
    <xf numFmtId="164" fontId="38" fillId="0" borderId="1" xfId="0" applyNumberFormat="1" applyFont="1" applyBorder="1" applyAlignment="1">
      <alignment horizontal="center" vertical="center"/>
    </xf>
    <xf numFmtId="0" fontId="15" fillId="2" borderId="10" xfId="6" applyFont="1" applyFill="1" applyBorder="1" applyAlignment="1">
      <alignment vertical="center" wrapText="1"/>
    </xf>
    <xf numFmtId="4" fontId="15" fillId="2" borderId="6" xfId="6" applyNumberFormat="1" applyFont="1" applyFill="1" applyBorder="1" applyAlignment="1">
      <alignment horizontal="right" vertical="center"/>
    </xf>
    <xf numFmtId="0" fontId="15" fillId="2" borderId="9" xfId="6" applyFont="1" applyFill="1" applyBorder="1" applyAlignment="1">
      <alignment vertical="center" wrapText="1"/>
    </xf>
    <xf numFmtId="3" fontId="15" fillId="2" borderId="9" xfId="6" applyNumberFormat="1" applyFont="1" applyFill="1" applyBorder="1" applyAlignment="1">
      <alignment vertical="center"/>
    </xf>
    <xf numFmtId="3" fontId="15" fillId="2" borderId="1" xfId="6" applyNumberFormat="1" applyFont="1" applyFill="1" applyBorder="1" applyAlignment="1">
      <alignment horizontal="right" vertical="center"/>
    </xf>
    <xf numFmtId="3" fontId="15" fillId="2" borderId="9" xfId="6" applyNumberFormat="1" applyFont="1" applyFill="1" applyBorder="1" applyAlignment="1">
      <alignment horizontal="right" vertical="center"/>
    </xf>
    <xf numFmtId="4" fontId="15" fillId="2" borderId="10" xfId="6" applyNumberFormat="1" applyFont="1" applyFill="1" applyBorder="1" applyAlignment="1">
      <alignment vertical="center"/>
    </xf>
    <xf numFmtId="4" fontId="15" fillId="2" borderId="10" xfId="6" applyNumberFormat="1" applyFont="1" applyFill="1" applyBorder="1" applyAlignment="1">
      <alignment horizontal="right" vertical="center"/>
    </xf>
    <xf numFmtId="3" fontId="15" fillId="0" borderId="9" xfId="6" applyNumberFormat="1" applyFont="1" applyBorder="1" applyAlignment="1">
      <alignment vertical="center"/>
    </xf>
    <xf numFmtId="4" fontId="15" fillId="0" borderId="18" xfId="1" applyNumberFormat="1" applyFont="1" applyBorder="1" applyAlignment="1">
      <alignment vertical="center"/>
    </xf>
    <xf numFmtId="3" fontId="18" fillId="0" borderId="0" xfId="6" applyNumberFormat="1"/>
    <xf numFmtId="0" fontId="6" fillId="4" borderId="5" xfId="0" applyFont="1" applyFill="1" applyBorder="1" applyAlignment="1">
      <alignment horizontal="center" vertical="center"/>
    </xf>
    <xf numFmtId="0" fontId="15" fillId="0" borderId="2" xfId="5" applyFont="1" applyFill="1" applyBorder="1" applyAlignment="1">
      <alignment vertical="center" wrapText="1"/>
    </xf>
    <xf numFmtId="49" fontId="38" fillId="0" borderId="0" xfId="0" applyNumberFormat="1" applyFont="1" applyFill="1" applyAlignment="1">
      <alignment vertical="top"/>
    </xf>
    <xf numFmtId="0" fontId="4" fillId="8" borderId="0" xfId="2" applyFont="1" applyFill="1" applyAlignment="1">
      <alignment vertical="center"/>
    </xf>
    <xf numFmtId="0" fontId="54" fillId="0" borderId="0" xfId="2" applyFont="1"/>
    <xf numFmtId="0" fontId="54" fillId="0" borderId="0" xfId="2" applyFont="1" applyFill="1" applyBorder="1"/>
    <xf numFmtId="0" fontId="54" fillId="0" borderId="0" xfId="0" applyFont="1"/>
    <xf numFmtId="0" fontId="54" fillId="0" borderId="0" xfId="6" applyFont="1"/>
    <xf numFmtId="0" fontId="25" fillId="0" borderId="7" xfId="0" applyFont="1" applyBorder="1" applyAlignment="1">
      <alignment vertical="center"/>
    </xf>
    <xf numFmtId="169" fontId="15" fillId="0" borderId="8" xfId="4" applyNumberFormat="1" applyFont="1" applyBorder="1" applyAlignment="1">
      <alignment horizontal="center" vertical="center"/>
    </xf>
    <xf numFmtId="4" fontId="42" fillId="0" borderId="7" xfId="2" applyNumberFormat="1" applyFont="1" applyBorder="1" applyAlignment="1">
      <alignment horizontal="right"/>
    </xf>
    <xf numFmtId="4" fontId="15" fillId="0" borderId="7" xfId="2" applyNumberFormat="1" applyFont="1" applyFill="1" applyBorder="1" applyAlignment="1"/>
    <xf numFmtId="0" fontId="42" fillId="0" borderId="7" xfId="2" applyFont="1" applyFill="1" applyBorder="1" applyAlignment="1">
      <alignment wrapText="1"/>
    </xf>
    <xf numFmtId="4" fontId="42" fillId="0" borderId="7" xfId="2" applyNumberFormat="1" applyFont="1" applyFill="1" applyBorder="1" applyAlignment="1">
      <alignment wrapText="1"/>
    </xf>
    <xf numFmtId="0" fontId="42" fillId="0" borderId="7" xfId="2" applyFont="1" applyFill="1" applyBorder="1" applyAlignment="1">
      <alignment vertical="center"/>
    </xf>
    <xf numFmtId="4" fontId="42" fillId="0" borderId="7" xfId="2" applyNumberFormat="1" applyFont="1" applyFill="1" applyBorder="1" applyAlignment="1"/>
    <xf numFmtId="3" fontId="42" fillId="0" borderId="18" xfId="6" applyNumberFormat="1" applyFont="1" applyBorder="1" applyAlignment="1" applyProtection="1">
      <alignment vertical="center"/>
    </xf>
    <xf numFmtId="164" fontId="15" fillId="0" borderId="1" xfId="4" applyNumberFormat="1" applyFont="1" applyBorder="1" applyAlignment="1" applyProtection="1">
      <alignment horizontal="center" vertical="center"/>
    </xf>
    <xf numFmtId="164" fontId="15" fillId="0" borderId="18" xfId="4" applyNumberFormat="1" applyFont="1" applyBorder="1" applyAlignment="1" applyProtection="1">
      <alignment horizontal="center" vertical="center"/>
    </xf>
    <xf numFmtId="164" fontId="15" fillId="0" borderId="6" xfId="4" applyNumberFormat="1" applyFont="1" applyBorder="1" applyAlignment="1" applyProtection="1">
      <alignment horizontal="center" vertical="center"/>
    </xf>
    <xf numFmtId="3" fontId="15" fillId="0" borderId="1" xfId="6" applyNumberFormat="1" applyFont="1" applyBorder="1" applyAlignment="1" applyProtection="1">
      <alignment vertical="center"/>
      <protection locked="0"/>
    </xf>
    <xf numFmtId="4" fontId="15" fillId="0" borderId="18" xfId="6" applyNumberFormat="1" applyFont="1" applyBorder="1" applyAlignment="1" applyProtection="1">
      <alignment vertical="center"/>
      <protection locked="0"/>
    </xf>
    <xf numFmtId="4" fontId="15" fillId="2" borderId="6" xfId="6" applyNumberFormat="1" applyFont="1" applyFill="1" applyBorder="1" applyAlignment="1" applyProtection="1">
      <alignment vertical="center"/>
      <protection locked="0"/>
    </xf>
    <xf numFmtId="4" fontId="15" fillId="2" borderId="6" xfId="6" applyNumberFormat="1" applyFont="1" applyFill="1" applyBorder="1" applyAlignment="1" applyProtection="1">
      <alignment horizontal="right" vertical="center"/>
      <protection locked="0"/>
    </xf>
    <xf numFmtId="0" fontId="8" fillId="0" borderId="0" xfId="2" applyFont="1" applyBorder="1" applyAlignment="1">
      <alignment horizontal="center" vertical="center" wrapText="1"/>
    </xf>
    <xf numFmtId="4" fontId="13" fillId="0" borderId="0" xfId="2" applyNumberFormat="1" applyFont="1" applyBorder="1" applyAlignment="1">
      <alignment horizontal="right" vertical="center"/>
    </xf>
    <xf numFmtId="4" fontId="8" fillId="0" borderId="0" xfId="2" applyNumberFormat="1" applyFont="1" applyBorder="1" applyAlignment="1">
      <alignment horizontal="right" vertical="center"/>
    </xf>
    <xf numFmtId="0" fontId="25" fillId="0" borderId="18" xfId="0" applyFont="1" applyBorder="1" applyAlignment="1" applyProtection="1">
      <alignment vertical="center"/>
      <protection locked="0"/>
    </xf>
    <xf numFmtId="0" fontId="25" fillId="0" borderId="6" xfId="0" applyFont="1" applyBorder="1" applyAlignment="1" applyProtection="1">
      <alignment vertical="center"/>
      <protection locked="0"/>
    </xf>
    <xf numFmtId="41" fontId="25" fillId="0" borderId="18" xfId="0" applyNumberFormat="1" applyFont="1" applyBorder="1" applyAlignment="1" applyProtection="1">
      <alignment vertical="center"/>
      <protection locked="0"/>
    </xf>
    <xf numFmtId="41" fontId="25" fillId="0" borderId="18" xfId="0" applyNumberFormat="1" applyFont="1" applyBorder="1" applyAlignment="1" applyProtection="1">
      <alignment horizontal="right" vertical="center"/>
      <protection locked="0"/>
    </xf>
    <xf numFmtId="41" fontId="25" fillId="0" borderId="6" xfId="0" applyNumberFormat="1" applyFont="1" applyBorder="1" applyAlignment="1" applyProtection="1">
      <alignment vertical="center"/>
      <protection locked="0"/>
    </xf>
    <xf numFmtId="164" fontId="15" fillId="0" borderId="19" xfId="4" applyNumberFormat="1" applyFont="1" applyBorder="1" applyAlignment="1">
      <alignment horizontal="center" vertical="center"/>
    </xf>
    <xf numFmtId="0" fontId="42" fillId="0" borderId="7" xfId="2" applyFont="1" applyFill="1" applyBorder="1" applyAlignment="1">
      <alignment vertical="center" wrapText="1"/>
    </xf>
    <xf numFmtId="0" fontId="42" fillId="0" borderId="0" xfId="2" applyFont="1" applyFill="1" applyBorder="1" applyAlignment="1">
      <alignment vertical="center" wrapText="1"/>
    </xf>
    <xf numFmtId="0" fontId="15" fillId="0" borderId="7" xfId="2" applyFont="1" applyFill="1" applyBorder="1" applyAlignment="1">
      <alignment horizontal="center" vertical="center" wrapText="1"/>
    </xf>
    <xf numFmtId="0" fontId="15" fillId="0" borderId="0" xfId="2" applyFont="1" applyFill="1" applyBorder="1" applyAlignment="1">
      <alignment horizontal="center" vertical="center" wrapText="1"/>
    </xf>
    <xf numFmtId="0" fontId="0" fillId="0" borderId="7" xfId="0" applyBorder="1"/>
    <xf numFmtId="0" fontId="8" fillId="0" borderId="0" xfId="15" applyAlignment="1">
      <alignment wrapText="1"/>
    </xf>
    <xf numFmtId="0" fontId="6" fillId="0" borderId="0" xfId="16" applyAlignment="1">
      <alignment wrapText="1"/>
    </xf>
    <xf numFmtId="0" fontId="6" fillId="0" borderId="8" xfId="16" applyBorder="1" applyAlignment="1">
      <alignment horizontal="center"/>
    </xf>
    <xf numFmtId="0" fontId="6" fillId="0" borderId="0" xfId="16" applyFill="1" applyAlignment="1">
      <alignment wrapText="1"/>
    </xf>
    <xf numFmtId="0" fontId="6" fillId="0" borderId="0" xfId="16"/>
    <xf numFmtId="41" fontId="15" fillId="0" borderId="18" xfId="6" applyNumberFormat="1" applyFont="1" applyBorder="1" applyAlignment="1" applyProtection="1">
      <alignment horizontal="right" vertical="center"/>
      <protection locked="0"/>
    </xf>
    <xf numFmtId="41" fontId="15" fillId="0" borderId="18" xfId="6" applyNumberFormat="1" applyFont="1" applyBorder="1" applyAlignment="1">
      <alignment horizontal="right" vertical="center"/>
    </xf>
    <xf numFmtId="41" fontId="15" fillId="0" borderId="18" xfId="0" applyNumberFormat="1" applyFont="1" applyBorder="1" applyAlignment="1">
      <alignment vertical="center"/>
    </xf>
    <xf numFmtId="0" fontId="6" fillId="0" borderId="0" xfId="16" applyFill="1" applyAlignment="1">
      <alignment horizontal="left"/>
    </xf>
    <xf numFmtId="0" fontId="6" fillId="0" borderId="0" xfId="16" applyAlignment="1">
      <alignment horizontal="left"/>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49" fontId="15" fillId="0" borderId="0" xfId="0" applyNumberFormat="1" applyFont="1" applyFill="1" applyAlignment="1">
      <alignment horizontal="justify" vertical="top"/>
    </xf>
    <xf numFmtId="0" fontId="15" fillId="4" borderId="2" xfId="2" applyFont="1" applyFill="1" applyBorder="1" applyAlignment="1">
      <alignment horizontal="center" vertical="center" wrapText="1"/>
    </xf>
    <xf numFmtId="0" fontId="6" fillId="0" borderId="0" xfId="0" applyFont="1" applyFill="1" applyBorder="1" applyAlignment="1">
      <alignment horizontal="center"/>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0" fontId="15" fillId="4" borderId="5" xfId="2" applyFont="1" applyFill="1" applyBorder="1" applyAlignment="1">
      <alignment horizontal="center" vertical="center" wrapText="1"/>
    </xf>
    <xf numFmtId="0" fontId="25" fillId="4" borderId="5" xfId="0" applyFont="1" applyFill="1" applyBorder="1" applyAlignment="1">
      <alignment horizontal="center" vertical="center"/>
    </xf>
    <xf numFmtId="0" fontId="25" fillId="4" borderId="5"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45" fillId="4" borderId="6" xfId="0" applyFont="1" applyFill="1" applyBorder="1" applyAlignment="1">
      <alignment horizontal="center" vertical="center" wrapText="1"/>
    </xf>
    <xf numFmtId="4" fontId="8" fillId="0" borderId="0" xfId="2" applyNumberFormat="1" applyFont="1" applyBorder="1" applyAlignment="1">
      <alignment vertical="center" wrapText="1"/>
    </xf>
    <xf numFmtId="49" fontId="7" fillId="4" borderId="5" xfId="0" applyNumberFormat="1" applyFont="1" applyFill="1" applyBorder="1" applyAlignment="1">
      <alignment horizontal="center" vertical="center"/>
    </xf>
    <xf numFmtId="0" fontId="42" fillId="0" borderId="9" xfId="2" applyFont="1" applyBorder="1" applyAlignment="1">
      <alignment horizontal="left" wrapText="1"/>
    </xf>
    <xf numFmtId="10" fontId="15" fillId="0" borderId="8" xfId="4" applyNumberFormat="1" applyFont="1" applyBorder="1" applyAlignment="1">
      <alignment horizontal="center" vertical="center"/>
    </xf>
    <xf numFmtId="0" fontId="15" fillId="4" borderId="5" xfId="2" applyFont="1" applyFill="1" applyBorder="1" applyAlignment="1">
      <alignment horizontal="center" vertical="center" wrapText="1"/>
    </xf>
    <xf numFmtId="0" fontId="15" fillId="4" borderId="5" xfId="6" applyFont="1" applyFill="1" applyBorder="1" applyAlignment="1">
      <alignment horizontal="center" vertical="center" wrapText="1"/>
    </xf>
    <xf numFmtId="0" fontId="25" fillId="4" borderId="5" xfId="0" applyFont="1" applyFill="1" applyBorder="1" applyAlignment="1">
      <alignment horizontal="center" vertical="center" wrapText="1"/>
    </xf>
    <xf numFmtId="0" fontId="8" fillId="0" borderId="0" xfId="15" applyAlignment="1">
      <alignment horizontal="center"/>
    </xf>
    <xf numFmtId="0" fontId="44" fillId="4" borderId="5" xfId="2" applyFont="1" applyFill="1" applyBorder="1" applyAlignment="1">
      <alignment horizontal="center" vertical="center" wrapText="1"/>
    </xf>
    <xf numFmtId="41" fontId="15" fillId="0" borderId="18" xfId="2" applyNumberFormat="1" applyFont="1" applyBorder="1" applyAlignment="1" applyProtection="1">
      <alignment horizontal="right" vertical="center"/>
      <protection locked="0"/>
    </xf>
    <xf numFmtId="41" fontId="15" fillId="0" borderId="6" xfId="2" applyNumberFormat="1" applyFont="1" applyBorder="1" applyAlignment="1" applyProtection="1">
      <alignment horizontal="right" vertical="center"/>
      <protection locked="0"/>
    </xf>
    <xf numFmtId="41" fontId="42" fillId="0" borderId="18" xfId="2" applyNumberFormat="1" applyFont="1" applyBorder="1" applyAlignment="1" applyProtection="1">
      <alignment horizontal="right" vertical="center"/>
      <protection locked="0"/>
    </xf>
    <xf numFmtId="0" fontId="8" fillId="0" borderId="0" xfId="15" applyAlignment="1">
      <alignment horizontal="center"/>
    </xf>
    <xf numFmtId="0" fontId="8" fillId="0" borderId="0" xfId="15" applyFill="1" applyAlignment="1">
      <alignment wrapText="1"/>
    </xf>
    <xf numFmtId="0" fontId="8" fillId="0" borderId="8" xfId="15" applyBorder="1" applyAlignment="1">
      <alignment horizontal="center"/>
    </xf>
    <xf numFmtId="0" fontId="8" fillId="0" borderId="0" xfId="15"/>
    <xf numFmtId="4" fontId="15" fillId="0" borderId="10" xfId="2" applyNumberFormat="1" applyFont="1" applyFill="1" applyBorder="1" applyAlignment="1"/>
    <xf numFmtId="0" fontId="8" fillId="0" borderId="0" xfId="15" applyAlignment="1">
      <alignment horizontal="center"/>
    </xf>
    <xf numFmtId="3" fontId="0" fillId="0" borderId="0" xfId="0" applyNumberFormat="1"/>
    <xf numFmtId="1" fontId="25" fillId="0" borderId="18" xfId="0" applyNumberFormat="1" applyFont="1" applyBorder="1" applyAlignment="1">
      <alignment vertical="center"/>
    </xf>
    <xf numFmtId="1" fontId="15" fillId="0" borderId="18" xfId="2" applyNumberFormat="1" applyFont="1" applyBorder="1" applyAlignment="1">
      <alignment horizontal="right" vertical="center"/>
    </xf>
    <xf numFmtId="43" fontId="8" fillId="0" borderId="9" xfId="6" applyNumberFormat="1" applyFont="1" applyFill="1" applyBorder="1" applyAlignment="1">
      <alignment horizontal="right" vertical="center"/>
    </xf>
    <xf numFmtId="43" fontId="8" fillId="0" borderId="7" xfId="6" applyNumberFormat="1" applyFont="1" applyFill="1" applyBorder="1" applyAlignment="1">
      <alignment horizontal="right" vertical="center"/>
    </xf>
    <xf numFmtId="43" fontId="8" fillId="0" borderId="10" xfId="6" applyNumberFormat="1" applyFont="1" applyFill="1" applyBorder="1" applyAlignment="1">
      <alignment horizontal="right" vertical="center"/>
    </xf>
    <xf numFmtId="0" fontId="15" fillId="0" borderId="6" xfId="6" applyFont="1" applyFill="1" applyBorder="1" applyAlignment="1">
      <alignment vertical="center" wrapText="1"/>
    </xf>
    <xf numFmtId="41" fontId="38" fillId="0" borderId="18" xfId="0" applyNumberFormat="1" applyFont="1" applyBorder="1"/>
    <xf numFmtId="0" fontId="25" fillId="0" borderId="0" xfId="0" applyNumberFormat="1" applyFont="1" applyBorder="1" applyAlignment="1">
      <alignment horizontal="center" vertical="center"/>
    </xf>
    <xf numFmtId="0" fontId="15" fillId="4" borderId="5" xfId="2" applyFont="1" applyFill="1" applyBorder="1" applyAlignment="1">
      <alignment horizontal="center" vertical="center" wrapText="1"/>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0" fontId="15" fillId="0" borderId="0" xfId="6" applyFont="1" applyAlignment="1">
      <alignment horizontal="left" vertical="top" wrapText="1"/>
    </xf>
    <xf numFmtId="3" fontId="42" fillId="0" borderId="7" xfId="2" applyNumberFormat="1" applyFont="1" applyBorder="1" applyAlignment="1" applyProtection="1">
      <alignment horizontal="right" vertical="center"/>
      <protection locked="0"/>
    </xf>
    <xf numFmtId="3" fontId="15" fillId="0" borderId="7" xfId="2" applyNumberFormat="1" applyFont="1" applyBorder="1" applyAlignment="1" applyProtection="1">
      <alignment horizontal="right" vertical="center"/>
      <protection locked="0"/>
    </xf>
    <xf numFmtId="3" fontId="15" fillId="0" borderId="0" xfId="2" applyNumberFormat="1" applyFont="1" applyBorder="1" applyAlignment="1" applyProtection="1">
      <alignment horizontal="right" vertical="center"/>
      <protection locked="0"/>
    </xf>
    <xf numFmtId="41" fontId="15" fillId="0" borderId="7" xfId="2" applyNumberFormat="1" applyFont="1" applyBorder="1" applyAlignment="1" applyProtection="1">
      <alignment horizontal="right" vertical="center"/>
      <protection locked="0"/>
    </xf>
    <xf numFmtId="0" fontId="7" fillId="0" borderId="0" xfId="2" applyFont="1" applyBorder="1" applyAlignment="1">
      <alignment horizontal="left" wrapText="1"/>
    </xf>
    <xf numFmtId="4" fontId="42" fillId="0" borderId="0" xfId="2" applyNumberFormat="1" applyFont="1" applyBorder="1" applyAlignment="1">
      <alignment vertical="center"/>
    </xf>
    <xf numFmtId="4" fontId="15" fillId="0" borderId="0" xfId="2" applyNumberFormat="1" applyFont="1" applyBorder="1" applyAlignment="1">
      <alignment vertical="center"/>
    </xf>
    <xf numFmtId="0" fontId="42" fillId="0" borderId="0" xfId="2" applyFont="1" applyFill="1" applyBorder="1" applyAlignment="1">
      <alignment horizontal="center" vertical="center" wrapText="1"/>
    </xf>
    <xf numFmtId="0" fontId="42" fillId="0" borderId="7" xfId="2" applyFont="1" applyFill="1" applyBorder="1" applyAlignment="1">
      <alignment horizontal="center" vertical="center" wrapText="1"/>
    </xf>
    <xf numFmtId="4" fontId="42" fillId="0" borderId="7" xfId="2" applyNumberFormat="1" applyFont="1" applyBorder="1" applyAlignment="1">
      <alignment vertical="center"/>
    </xf>
    <xf numFmtId="0" fontId="38" fillId="0" borderId="2" xfId="0" applyFont="1" applyBorder="1" applyAlignment="1">
      <alignment vertical="center"/>
    </xf>
    <xf numFmtId="0" fontId="38" fillId="0" borderId="4" xfId="0" applyFont="1" applyBorder="1" applyAlignment="1">
      <alignment vertical="center"/>
    </xf>
    <xf numFmtId="0" fontId="38" fillId="0" borderId="3" xfId="0" applyFont="1" applyBorder="1" applyAlignment="1">
      <alignment vertical="center"/>
    </xf>
    <xf numFmtId="10" fontId="42" fillId="0" borderId="18" xfId="2" applyNumberFormat="1" applyFont="1" applyBorder="1" applyAlignment="1">
      <alignment horizontal="center"/>
    </xf>
    <xf numFmtId="169" fontId="15" fillId="0" borderId="18" xfId="2" applyNumberFormat="1" applyFont="1" applyBorder="1" applyAlignment="1">
      <alignment horizontal="center"/>
    </xf>
    <xf numFmtId="169" fontId="15" fillId="0" borderId="18" xfId="4" applyNumberFormat="1" applyFont="1" applyBorder="1" applyAlignment="1">
      <alignment horizontal="center" vertical="center"/>
    </xf>
    <xf numFmtId="43" fontId="8" fillId="0" borderId="1" xfId="6" applyNumberFormat="1" applyFont="1" applyFill="1" applyBorder="1" applyAlignment="1">
      <alignment horizontal="right" vertical="center"/>
    </xf>
    <xf numFmtId="43" fontId="8" fillId="0" borderId="18" xfId="6" applyNumberFormat="1" applyFont="1" applyFill="1" applyBorder="1" applyAlignment="1">
      <alignment horizontal="right" vertical="center"/>
    </xf>
    <xf numFmtId="43" fontId="8" fillId="0" borderId="6" xfId="6" applyNumberFormat="1" applyFont="1" applyFill="1" applyBorder="1" applyAlignment="1">
      <alignment horizontal="right" vertical="center"/>
    </xf>
    <xf numFmtId="10" fontId="25" fillId="0" borderId="18" xfId="0" applyNumberFormat="1" applyFont="1" applyBorder="1" applyAlignment="1">
      <alignment horizontal="center" vertical="center"/>
    </xf>
    <xf numFmtId="43" fontId="8" fillId="0" borderId="18" xfId="6" applyNumberFormat="1" applyFont="1" applyFill="1" applyBorder="1" applyAlignment="1">
      <alignment horizontal="center" vertical="center"/>
    </xf>
    <xf numFmtId="41" fontId="42" fillId="0" borderId="18" xfId="6" applyNumberFormat="1" applyFont="1" applyBorder="1" applyAlignment="1" applyProtection="1">
      <alignment vertical="center"/>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10" fontId="15" fillId="0" borderId="1" xfId="4" applyNumberFormat="1" applyFont="1" applyBorder="1" applyAlignment="1">
      <alignment horizontal="center" vertical="center"/>
    </xf>
    <xf numFmtId="3" fontId="15" fillId="0" borderId="6" xfId="6" applyNumberFormat="1" applyFont="1" applyBorder="1" applyAlignment="1">
      <alignment vertical="center"/>
    </xf>
    <xf numFmtId="41" fontId="15" fillId="0" borderId="6" xfId="6" applyNumberFormat="1" applyFont="1" applyBorder="1" applyAlignment="1">
      <alignment horizontal="right" vertical="center"/>
    </xf>
    <xf numFmtId="3" fontId="15" fillId="0" borderId="6" xfId="2" applyNumberFormat="1" applyFont="1" applyFill="1" applyBorder="1" applyAlignment="1">
      <alignment horizontal="right" vertical="center"/>
    </xf>
    <xf numFmtId="3" fontId="15" fillId="0" borderId="13" xfId="2" applyNumberFormat="1" applyFont="1" applyFill="1" applyBorder="1" applyAlignment="1">
      <alignment horizontal="right" vertical="center"/>
    </xf>
    <xf numFmtId="164" fontId="15" fillId="0" borderId="10" xfId="2" applyNumberFormat="1" applyFont="1" applyBorder="1" applyAlignment="1">
      <alignment horizontal="center" vertical="center"/>
    </xf>
    <xf numFmtId="0" fontId="33" fillId="0" borderId="0" xfId="9" applyFont="1" applyBorder="1" applyAlignment="1">
      <alignment horizontal="center" vertical="center"/>
    </xf>
    <xf numFmtId="0" fontId="32" fillId="0" borderId="0" xfId="9" applyFont="1" applyAlignment="1">
      <alignment horizontal="left" wrapText="1"/>
    </xf>
    <xf numFmtId="0" fontId="56" fillId="0" borderId="0" xfId="9" applyFont="1" applyAlignment="1">
      <alignment horizontal="center"/>
    </xf>
    <xf numFmtId="0" fontId="51" fillId="0" borderId="0" xfId="9" applyFont="1" applyAlignment="1">
      <alignment horizontal="center" vertical="center" wrapText="1"/>
    </xf>
    <xf numFmtId="0" fontId="33" fillId="0" borderId="0" xfId="9" applyFont="1" applyAlignment="1">
      <alignment horizontal="center" wrapText="1"/>
    </xf>
    <xf numFmtId="0" fontId="33" fillId="0" borderId="0" xfId="9" applyFont="1" applyAlignment="1">
      <alignment horizontal="center"/>
    </xf>
    <xf numFmtId="0" fontId="41" fillId="0" borderId="0" xfId="0" applyFont="1" applyAlignment="1">
      <alignment horizontal="center" vertical="top"/>
    </xf>
    <xf numFmtId="0" fontId="19" fillId="4" borderId="0" xfId="0" applyFont="1" applyFill="1" applyAlignment="1">
      <alignment horizontal="left" vertical="top" wrapText="1"/>
    </xf>
    <xf numFmtId="0" fontId="41" fillId="0" borderId="0" xfId="0" applyFont="1" applyAlignment="1">
      <alignment horizontal="center" vertical="center"/>
    </xf>
    <xf numFmtId="0" fontId="41" fillId="0" borderId="0" xfId="0" applyFont="1" applyFill="1" applyAlignment="1">
      <alignment horizontal="center" vertical="center"/>
    </xf>
    <xf numFmtId="0" fontId="42" fillId="4" borderId="2" xfId="2" applyFont="1" applyFill="1" applyBorder="1" applyAlignment="1">
      <alignment horizontal="center" vertical="center" wrapText="1"/>
    </xf>
    <xf numFmtId="0" fontId="42" fillId="4" borderId="4" xfId="2" applyFont="1" applyFill="1" applyBorder="1" applyAlignment="1">
      <alignment horizontal="center" vertical="center" wrapText="1"/>
    </xf>
    <xf numFmtId="0" fontId="42" fillId="4" borderId="3" xfId="2" applyFont="1" applyFill="1" applyBorder="1" applyAlignment="1">
      <alignment horizontal="center" vertical="center" wrapText="1"/>
    </xf>
    <xf numFmtId="0" fontId="42" fillId="0" borderId="9" xfId="6" applyFont="1" applyBorder="1" applyAlignment="1">
      <alignment horizontal="center" vertical="center" wrapText="1"/>
    </xf>
    <xf numFmtId="0" fontId="42" fillId="0" borderId="11" xfId="6" applyFont="1" applyBorder="1" applyAlignment="1">
      <alignment horizontal="center" vertical="center" wrapText="1"/>
    </xf>
    <xf numFmtId="0" fontId="42" fillId="0" borderId="0" xfId="6" applyFont="1" applyBorder="1" applyAlignment="1">
      <alignment horizontal="center" vertical="center" wrapText="1"/>
    </xf>
    <xf numFmtId="0" fontId="42" fillId="0" borderId="8" xfId="6" applyFont="1" applyBorder="1" applyAlignment="1">
      <alignment horizontal="center" vertical="center" wrapText="1"/>
    </xf>
    <xf numFmtId="0" fontId="53" fillId="5" borderId="0" xfId="6" applyFont="1" applyFill="1" applyAlignment="1">
      <alignment horizontal="center" vertical="center" wrapText="1"/>
    </xf>
    <xf numFmtId="0" fontId="13" fillId="0" borderId="0" xfId="6" applyFont="1" applyAlignment="1">
      <alignment horizontal="left"/>
    </xf>
    <xf numFmtId="0" fontId="15" fillId="4" borderId="2" xfId="6" applyFont="1" applyFill="1" applyBorder="1" applyAlignment="1">
      <alignment horizontal="center" vertical="center" wrapText="1"/>
    </xf>
    <xf numFmtId="0" fontId="15" fillId="4" borderId="5" xfId="2" applyFont="1" applyFill="1" applyBorder="1" applyAlignment="1">
      <alignment horizontal="center" vertical="center" wrapText="1"/>
    </xf>
    <xf numFmtId="0" fontId="15" fillId="4" borderId="4" xfId="2" applyFont="1" applyFill="1" applyBorder="1" applyAlignment="1">
      <alignment horizontal="center" vertical="center" wrapText="1"/>
    </xf>
    <xf numFmtId="0" fontId="15" fillId="4" borderId="3" xfId="2" applyFont="1" applyFill="1" applyBorder="1" applyAlignment="1">
      <alignment horizontal="center" vertical="center" wrapText="1"/>
    </xf>
    <xf numFmtId="0" fontId="42" fillId="0" borderId="2" xfId="6" applyFont="1" applyBorder="1" applyAlignment="1">
      <alignment horizontal="center" vertical="center"/>
    </xf>
    <xf numFmtId="0" fontId="42" fillId="0" borderId="4" xfId="6" applyFont="1" applyBorder="1" applyAlignment="1">
      <alignment horizontal="center" vertical="center"/>
    </xf>
    <xf numFmtId="0" fontId="42" fillId="0" borderId="11" xfId="6" applyFont="1" applyBorder="1" applyAlignment="1">
      <alignment horizontal="center" vertical="center"/>
    </xf>
    <xf numFmtId="0" fontId="42" fillId="0" borderId="19" xfId="6" applyFont="1" applyBorder="1" applyAlignment="1">
      <alignment horizontal="center" vertical="center"/>
    </xf>
    <xf numFmtId="0" fontId="42" fillId="2" borderId="7" xfId="6" applyFont="1" applyFill="1" applyBorder="1" applyAlignment="1">
      <alignment horizontal="center" vertical="center" wrapText="1"/>
    </xf>
    <xf numFmtId="0" fontId="42" fillId="2" borderId="0" xfId="6" applyFont="1" applyFill="1" applyBorder="1" applyAlignment="1">
      <alignment horizontal="center" vertical="center" wrapText="1"/>
    </xf>
    <xf numFmtId="0" fontId="42" fillId="2" borderId="8" xfId="6" applyFont="1" applyFill="1" applyBorder="1" applyAlignment="1">
      <alignment horizontal="center" vertical="center" wrapText="1"/>
    </xf>
    <xf numFmtId="0" fontId="42" fillId="0" borderId="7" xfId="6" applyFont="1" applyBorder="1" applyAlignment="1">
      <alignment horizontal="center" vertical="center" wrapText="1"/>
    </xf>
    <xf numFmtId="0" fontId="15" fillId="4" borderId="2" xfId="2" applyFont="1" applyFill="1" applyBorder="1" applyAlignment="1">
      <alignment horizontal="center" vertical="center" wrapText="1"/>
    </xf>
    <xf numFmtId="0" fontId="7" fillId="0" borderId="13" xfId="6" applyFont="1" applyBorder="1" applyAlignment="1">
      <alignment horizontal="left" wrapText="1"/>
    </xf>
    <xf numFmtId="0" fontId="42" fillId="0" borderId="3" xfId="6" applyFont="1" applyBorder="1" applyAlignment="1">
      <alignment horizontal="center" vertical="center"/>
    </xf>
    <xf numFmtId="0" fontId="42" fillId="0" borderId="2" xfId="6" applyFont="1" applyBorder="1" applyAlignment="1">
      <alignment horizontal="center" vertical="center" wrapText="1"/>
    </xf>
    <xf numFmtId="0" fontId="42" fillId="0" borderId="4" xfId="6" applyFont="1" applyBorder="1" applyAlignment="1">
      <alignment horizontal="center" vertical="center" wrapText="1"/>
    </xf>
    <xf numFmtId="0" fontId="42" fillId="0" borderId="3" xfId="6" applyFont="1" applyBorder="1" applyAlignment="1">
      <alignment horizontal="center" vertical="center" wrapText="1"/>
    </xf>
    <xf numFmtId="0" fontId="15" fillId="4" borderId="1" xfId="2" applyFont="1" applyFill="1" applyBorder="1" applyAlignment="1">
      <alignment horizontal="center" vertical="center" wrapText="1"/>
    </xf>
    <xf numFmtId="0" fontId="15" fillId="4" borderId="18" xfId="2" applyFont="1" applyFill="1" applyBorder="1" applyAlignment="1">
      <alignment horizontal="center" vertical="center" wrapText="1"/>
    </xf>
    <xf numFmtId="0" fontId="15" fillId="4" borderId="6" xfId="2" applyFont="1" applyFill="1" applyBorder="1" applyAlignment="1">
      <alignment horizontal="center" vertical="center" wrapText="1"/>
    </xf>
    <xf numFmtId="0" fontId="25" fillId="4" borderId="5" xfId="2" applyFont="1" applyFill="1" applyBorder="1" applyAlignment="1">
      <alignment horizontal="center" vertical="center" wrapText="1"/>
    </xf>
    <xf numFmtId="0" fontId="13" fillId="0" borderId="13" xfId="6" applyFont="1" applyBorder="1" applyAlignment="1">
      <alignment horizontal="left" wrapText="1"/>
    </xf>
    <xf numFmtId="0" fontId="13" fillId="0" borderId="0" xfId="6" applyFont="1" applyBorder="1" applyAlignment="1">
      <alignment horizontal="left" wrapText="1"/>
    </xf>
    <xf numFmtId="0" fontId="25" fillId="4" borderId="2" xfId="2" applyFont="1" applyFill="1" applyBorder="1" applyAlignment="1">
      <alignment horizontal="center" vertical="center" wrapText="1"/>
    </xf>
    <xf numFmtId="0" fontId="25" fillId="4" borderId="3" xfId="2" applyFont="1" applyFill="1" applyBorder="1" applyAlignment="1">
      <alignment horizontal="center" vertical="center" wrapText="1"/>
    </xf>
    <xf numFmtId="0" fontId="15" fillId="0" borderId="7" xfId="2" applyFont="1" applyFill="1" applyBorder="1" applyAlignment="1">
      <alignment horizontal="center" vertical="center" wrapText="1"/>
    </xf>
    <xf numFmtId="0" fontId="15" fillId="0" borderId="0" xfId="2" applyFont="1" applyFill="1" applyBorder="1" applyAlignment="1">
      <alignment horizontal="center" vertical="center" wrapText="1"/>
    </xf>
    <xf numFmtId="0" fontId="42" fillId="4" borderId="2" xfId="6" applyFont="1" applyFill="1" applyBorder="1" applyAlignment="1">
      <alignment horizontal="center" vertical="center" wrapText="1"/>
    </xf>
    <xf numFmtId="0" fontId="42" fillId="4" borderId="4" xfId="6" applyFont="1" applyFill="1" applyBorder="1" applyAlignment="1">
      <alignment horizontal="center" vertical="center" wrapText="1"/>
    </xf>
    <xf numFmtId="0" fontId="42" fillId="4" borderId="3" xfId="6" applyFont="1" applyFill="1" applyBorder="1" applyAlignment="1">
      <alignment horizontal="center" vertical="center" wrapText="1"/>
    </xf>
    <xf numFmtId="0" fontId="15" fillId="4" borderId="1" xfId="6" applyFont="1" applyFill="1" applyBorder="1" applyAlignment="1">
      <alignment horizontal="center" vertical="center" wrapText="1"/>
    </xf>
    <xf numFmtId="0" fontId="15" fillId="4" borderId="18" xfId="6" applyFont="1" applyFill="1" applyBorder="1" applyAlignment="1">
      <alignment horizontal="center" vertical="center" wrapText="1"/>
    </xf>
    <xf numFmtId="0" fontId="15" fillId="4" borderId="6" xfId="6" applyFont="1" applyFill="1" applyBorder="1" applyAlignment="1">
      <alignment horizontal="center" vertical="center" wrapText="1"/>
    </xf>
    <xf numFmtId="0" fontId="15" fillId="4" borderId="5" xfId="6" applyFont="1" applyFill="1" applyBorder="1" applyAlignment="1">
      <alignment horizontal="center" vertical="center" wrapText="1"/>
    </xf>
    <xf numFmtId="0" fontId="15" fillId="4" borderId="3" xfId="6" applyFont="1" applyFill="1" applyBorder="1" applyAlignment="1">
      <alignment horizontal="center" vertical="center" wrapText="1"/>
    </xf>
    <xf numFmtId="0" fontId="15" fillId="4" borderId="19" xfId="6" applyFont="1" applyFill="1" applyBorder="1" applyAlignment="1">
      <alignment horizontal="center" vertical="center" wrapText="1"/>
    </xf>
    <xf numFmtId="0" fontId="15" fillId="4" borderId="14" xfId="6" applyFont="1" applyFill="1" applyBorder="1" applyAlignment="1">
      <alignment horizontal="center" vertical="center" wrapText="1"/>
    </xf>
    <xf numFmtId="0" fontId="53" fillId="5" borderId="0" xfId="2" applyFont="1" applyFill="1" applyAlignment="1">
      <alignment horizontal="center" vertical="center" wrapText="1"/>
    </xf>
    <xf numFmtId="0" fontId="7" fillId="0" borderId="0" xfId="2" applyFont="1" applyAlignment="1">
      <alignment horizontal="left" wrapText="1"/>
    </xf>
    <xf numFmtId="0" fontId="25" fillId="4" borderId="4" xfId="2" applyFont="1" applyFill="1" applyBorder="1" applyAlignment="1">
      <alignment horizontal="center" vertical="center" wrapText="1"/>
    </xf>
    <xf numFmtId="0" fontId="25" fillId="4" borderId="1" xfId="2" applyFont="1" applyFill="1" applyBorder="1" applyAlignment="1">
      <alignment horizontal="center" vertical="center" wrapText="1"/>
    </xf>
    <xf numFmtId="0" fontId="25" fillId="4" borderId="6" xfId="2" applyFont="1" applyFill="1" applyBorder="1" applyAlignment="1">
      <alignment horizontal="center" vertical="center" wrapText="1"/>
    </xf>
    <xf numFmtId="0" fontId="25" fillId="0" borderId="0" xfId="0" applyFont="1" applyAlignment="1">
      <alignment horizontal="left" vertical="top" wrapText="1"/>
    </xf>
    <xf numFmtId="0" fontId="7" fillId="0" borderId="0" xfId="0" applyFont="1" applyAlignment="1">
      <alignment wrapText="1"/>
    </xf>
    <xf numFmtId="0" fontId="25" fillId="4" borderId="5" xfId="0" applyFont="1" applyFill="1" applyBorder="1" applyAlignment="1">
      <alignment horizontal="center" vertical="center"/>
    </xf>
    <xf numFmtId="0" fontId="25" fillId="4" borderId="5" xfId="0" applyFont="1" applyFill="1" applyBorder="1" applyAlignment="1">
      <alignment horizontal="left" vertical="center" wrapText="1"/>
    </xf>
    <xf numFmtId="0" fontId="25" fillId="4" borderId="5" xfId="0" applyFont="1" applyFill="1" applyBorder="1" applyAlignment="1">
      <alignment horizontal="center" vertical="center" wrapText="1"/>
    </xf>
    <xf numFmtId="0" fontId="7" fillId="0" borderId="13" xfId="0" applyFont="1" applyBorder="1" applyAlignment="1">
      <alignment horizontal="left" wrapText="1"/>
    </xf>
    <xf numFmtId="0" fontId="25" fillId="4" borderId="1" xfId="0" applyFont="1" applyFill="1" applyBorder="1" applyAlignment="1">
      <alignment horizontal="center" vertical="center"/>
    </xf>
    <xf numFmtId="0" fontId="25" fillId="4" borderId="6" xfId="0" applyFont="1" applyFill="1" applyBorder="1" applyAlignment="1">
      <alignment horizontal="center" vertical="center"/>
    </xf>
    <xf numFmtId="0" fontId="38" fillId="4" borderId="2" xfId="0" applyFont="1" applyFill="1" applyBorder="1" applyAlignment="1">
      <alignment horizontal="center" vertical="center" wrapText="1"/>
    </xf>
    <xf numFmtId="0" fontId="38" fillId="4" borderId="4" xfId="0" applyFont="1" applyFill="1" applyBorder="1" applyAlignment="1">
      <alignment horizontal="center" vertical="center" wrapText="1"/>
    </xf>
    <xf numFmtId="0" fontId="38" fillId="4" borderId="3" xfId="0" applyFont="1" applyFill="1" applyBorder="1" applyAlignment="1">
      <alignment horizontal="center" vertical="center" wrapText="1"/>
    </xf>
    <xf numFmtId="0" fontId="25" fillId="4" borderId="18" xfId="0" applyFont="1" applyFill="1" applyBorder="1" applyAlignment="1">
      <alignment horizontal="center" vertical="center"/>
    </xf>
    <xf numFmtId="0" fontId="38" fillId="4" borderId="2" xfId="0" applyFont="1" applyFill="1" applyBorder="1" applyAlignment="1">
      <alignment horizontal="center" vertical="center"/>
    </xf>
    <xf numFmtId="0" fontId="38" fillId="4" borderId="4" xfId="0" applyFont="1" applyFill="1" applyBorder="1" applyAlignment="1">
      <alignment horizontal="center" vertical="center"/>
    </xf>
    <xf numFmtId="0" fontId="38" fillId="4" borderId="3" xfId="0" applyFont="1" applyFill="1" applyBorder="1" applyAlignment="1">
      <alignment horizontal="center" vertical="center"/>
    </xf>
    <xf numFmtId="0" fontId="7" fillId="0" borderId="0" xfId="0" applyFont="1" applyAlignment="1">
      <alignment horizontal="left" wrapText="1"/>
    </xf>
    <xf numFmtId="0" fontId="45" fillId="4" borderId="5" xfId="0" applyFont="1" applyFill="1" applyBorder="1" applyAlignment="1">
      <alignment horizontal="center" vertical="center" wrapText="1"/>
    </xf>
    <xf numFmtId="0" fontId="14" fillId="0" borderId="0" xfId="2" applyFont="1" applyAlignment="1">
      <alignment horizontal="left" wrapText="1"/>
    </xf>
    <xf numFmtId="0" fontId="4" fillId="6" borderId="0" xfId="2" applyFont="1" applyFill="1" applyAlignment="1">
      <alignment horizontal="center" vertical="center"/>
    </xf>
    <xf numFmtId="0" fontId="13" fillId="0" borderId="0" xfId="2" applyFont="1" applyAlignment="1">
      <alignment horizontal="left" wrapText="1"/>
    </xf>
    <xf numFmtId="0" fontId="8" fillId="0" borderId="0" xfId="2" applyFont="1" applyAlignment="1">
      <alignment horizontal="left" wrapText="1"/>
    </xf>
    <xf numFmtId="0" fontId="42" fillId="0" borderId="2" xfId="2" applyFont="1" applyBorder="1" applyAlignment="1">
      <alignment horizontal="center" vertical="center"/>
    </xf>
    <xf numFmtId="0" fontId="42" fillId="0" borderId="4" xfId="2" applyFont="1" applyBorder="1" applyAlignment="1">
      <alignment horizontal="center" vertical="center"/>
    </xf>
    <xf numFmtId="0" fontId="42" fillId="0" borderId="3" xfId="2" applyFont="1" applyBorder="1" applyAlignment="1">
      <alignment horizontal="center" vertical="center"/>
    </xf>
    <xf numFmtId="0" fontId="7" fillId="0" borderId="0" xfId="0" applyFont="1" applyBorder="1" applyAlignment="1">
      <alignment horizontal="left" wrapText="1"/>
    </xf>
    <xf numFmtId="0" fontId="7" fillId="0" borderId="0" xfId="0" applyFont="1" applyFill="1" applyBorder="1" applyAlignment="1">
      <alignment horizontal="left"/>
    </xf>
    <xf numFmtId="0" fontId="7" fillId="0" borderId="0" xfId="0" applyFont="1" applyFill="1" applyBorder="1" applyAlignment="1">
      <alignment horizontal="left" wrapText="1"/>
    </xf>
    <xf numFmtId="0" fontId="25" fillId="4" borderId="1" xfId="0" applyFont="1" applyFill="1" applyBorder="1" applyAlignment="1">
      <alignment horizontal="center" vertical="center" wrapText="1"/>
    </xf>
    <xf numFmtId="0" fontId="25" fillId="4" borderId="18"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25" fillId="4" borderId="2"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2" fillId="6" borderId="0" xfId="1" applyFill="1" applyAlignment="1">
      <alignment horizontal="center" vertical="center"/>
    </xf>
    <xf numFmtId="0" fontId="15" fillId="4" borderId="1" xfId="5" applyFont="1" applyFill="1" applyBorder="1" applyAlignment="1">
      <alignment horizontal="center" vertical="center" wrapText="1"/>
    </xf>
    <xf numFmtId="0" fontId="15" fillId="4" borderId="18" xfId="5" applyFont="1" applyFill="1" applyBorder="1" applyAlignment="1">
      <alignment horizontal="center" vertical="center" wrapText="1"/>
    </xf>
    <xf numFmtId="0" fontId="15" fillId="4" borderId="6" xfId="5" applyFont="1" applyFill="1" applyBorder="1" applyAlignment="1">
      <alignment horizontal="center" vertical="center" wrapText="1"/>
    </xf>
    <xf numFmtId="0" fontId="44" fillId="4" borderId="2" xfId="5" applyFont="1" applyFill="1" applyBorder="1" applyAlignment="1">
      <alignment horizontal="left" vertical="center" wrapText="1"/>
    </xf>
    <xf numFmtId="0" fontId="44" fillId="4" borderId="4" xfId="5" applyFont="1" applyFill="1" applyBorder="1" applyAlignment="1">
      <alignment horizontal="left" vertical="center" wrapText="1"/>
    </xf>
    <xf numFmtId="0" fontId="44" fillId="4" borderId="3" xfId="5" applyFont="1" applyFill="1" applyBorder="1" applyAlignment="1">
      <alignment horizontal="left" vertical="center" wrapText="1"/>
    </xf>
    <xf numFmtId="0" fontId="15" fillId="4" borderId="2" xfId="5" applyFont="1" applyFill="1" applyBorder="1" applyAlignment="1">
      <alignment horizontal="left" vertical="center" wrapText="1"/>
    </xf>
    <xf numFmtId="0" fontId="15" fillId="4" borderId="4" xfId="5" applyFont="1" applyFill="1" applyBorder="1" applyAlignment="1">
      <alignment horizontal="left" vertical="center" wrapText="1"/>
    </xf>
    <xf numFmtId="0" fontId="15" fillId="4" borderId="3" xfId="5" applyFont="1" applyFill="1" applyBorder="1" applyAlignment="1">
      <alignment horizontal="left" vertical="center" wrapText="1"/>
    </xf>
    <xf numFmtId="0" fontId="15" fillId="4" borderId="2" xfId="5" applyFont="1" applyFill="1" applyBorder="1" applyAlignment="1">
      <alignment horizontal="center" vertical="center" wrapText="1"/>
    </xf>
    <xf numFmtId="0" fontId="15" fillId="4" borderId="3" xfId="5" applyFont="1" applyFill="1" applyBorder="1" applyAlignment="1">
      <alignment horizontal="center" vertical="center" wrapText="1"/>
    </xf>
    <xf numFmtId="0" fontId="15" fillId="4" borderId="5" xfId="5" applyFont="1" applyFill="1" applyBorder="1" applyAlignment="1">
      <alignment horizontal="center" vertical="center" wrapText="1"/>
    </xf>
    <xf numFmtId="0" fontId="44" fillId="4" borderId="5" xfId="5" applyFont="1" applyFill="1" applyBorder="1" applyAlignment="1">
      <alignment horizontal="center" vertical="center" wrapText="1"/>
    </xf>
    <xf numFmtId="0" fontId="14" fillId="2" borderId="0" xfId="2" applyFont="1" applyFill="1" applyAlignment="1">
      <alignment horizontal="left" wrapText="1"/>
    </xf>
    <xf numFmtId="0" fontId="3" fillId="2" borderId="0" xfId="2" applyFont="1" applyFill="1" applyAlignment="1"/>
    <xf numFmtId="0" fontId="42" fillId="4" borderId="2" xfId="5" applyFont="1" applyFill="1" applyBorder="1" applyAlignment="1">
      <alignment horizontal="center" vertical="center" wrapText="1"/>
    </xf>
    <xf numFmtId="0" fontId="42" fillId="4" borderId="4" xfId="5" applyFont="1" applyFill="1" applyBorder="1" applyAlignment="1">
      <alignment horizontal="center" vertical="center" wrapText="1"/>
    </xf>
    <xf numFmtId="0" fontId="42" fillId="4" borderId="3" xfId="5" applyFont="1" applyFill="1" applyBorder="1" applyAlignment="1">
      <alignment horizontal="center" vertical="center" wrapText="1"/>
    </xf>
    <xf numFmtId="0" fontId="13" fillId="0" borderId="0" xfId="2" applyNumberFormat="1" applyFont="1" applyAlignment="1">
      <alignment horizontal="left" wrapText="1"/>
    </xf>
    <xf numFmtId="0" fontId="15" fillId="4" borderId="2" xfId="2" applyFont="1" applyFill="1" applyBorder="1" applyAlignment="1">
      <alignment horizontal="center" vertical="center"/>
    </xf>
    <xf numFmtId="0" fontId="15" fillId="4" borderId="4" xfId="2" applyFont="1" applyFill="1" applyBorder="1" applyAlignment="1">
      <alignment horizontal="center" vertical="center"/>
    </xf>
    <xf numFmtId="0" fontId="15" fillId="4" borderId="3" xfId="2" applyFont="1" applyFill="1" applyBorder="1" applyAlignment="1">
      <alignment horizontal="center" vertical="center"/>
    </xf>
    <xf numFmtId="0" fontId="42" fillId="0" borderId="9" xfId="2" applyFont="1" applyBorder="1" applyAlignment="1">
      <alignment horizontal="center" vertical="center" wrapText="1"/>
    </xf>
    <xf numFmtId="0" fontId="42" fillId="0" borderId="11" xfId="2" applyFont="1" applyBorder="1" applyAlignment="1">
      <alignment horizontal="center" vertical="center" wrapText="1"/>
    </xf>
    <xf numFmtId="0" fontId="42" fillId="0" borderId="12" xfId="2" applyFont="1" applyBorder="1" applyAlignment="1">
      <alignment horizontal="center" vertical="center" wrapText="1"/>
    </xf>
    <xf numFmtId="4" fontId="14" fillId="0" borderId="0" xfId="2" applyNumberFormat="1" applyFont="1" applyAlignment="1">
      <alignment horizontal="left" vertical="top" wrapText="1"/>
    </xf>
    <xf numFmtId="0" fontId="14" fillId="0" borderId="0" xfId="2" applyFont="1" applyAlignment="1">
      <alignment horizontal="left" vertical="top" wrapText="1"/>
    </xf>
    <xf numFmtId="0" fontId="38" fillId="0" borderId="13" xfId="0" applyFont="1" applyBorder="1" applyAlignment="1">
      <alignment horizontal="left" wrapText="1"/>
    </xf>
    <xf numFmtId="4" fontId="14" fillId="0" borderId="11" xfId="2" applyNumberFormat="1" applyFont="1" applyBorder="1" applyAlignment="1">
      <alignment horizontal="left" vertical="top" wrapText="1"/>
    </xf>
    <xf numFmtId="0" fontId="13" fillId="0" borderId="0" xfId="2" applyFont="1" applyFill="1" applyBorder="1" applyAlignment="1">
      <alignment horizontal="left" wrapText="1"/>
    </xf>
    <xf numFmtId="0" fontId="44" fillId="4" borderId="1" xfId="5" applyFont="1" applyFill="1" applyBorder="1" applyAlignment="1">
      <alignment horizontal="center" vertical="center" wrapText="1"/>
    </xf>
    <xf numFmtId="0" fontId="44" fillId="4" borderId="6" xfId="5" applyFont="1" applyFill="1" applyBorder="1" applyAlignment="1">
      <alignment horizontal="center" vertical="center" wrapText="1"/>
    </xf>
    <xf numFmtId="4" fontId="15" fillId="4" borderId="2" xfId="5" applyNumberFormat="1" applyFont="1" applyFill="1" applyBorder="1" applyAlignment="1">
      <alignment horizontal="center" vertical="center"/>
    </xf>
    <xf numFmtId="4" fontId="15" fillId="4" borderId="4" xfId="5" applyNumberFormat="1" applyFont="1" applyFill="1" applyBorder="1" applyAlignment="1">
      <alignment horizontal="center" vertical="center"/>
    </xf>
    <xf numFmtId="4" fontId="15" fillId="4" borderId="3" xfId="5" applyNumberFormat="1" applyFont="1" applyFill="1" applyBorder="1" applyAlignment="1">
      <alignment horizontal="center" vertical="center"/>
    </xf>
    <xf numFmtId="0" fontId="10" fillId="0" borderId="0" xfId="2" applyFont="1" applyAlignment="1">
      <alignment horizontal="center"/>
    </xf>
    <xf numFmtId="0" fontId="42" fillId="0" borderId="2" xfId="2" applyFont="1" applyFill="1" applyBorder="1" applyAlignment="1">
      <alignment horizontal="center" vertical="center"/>
    </xf>
    <xf numFmtId="0" fontId="42" fillId="0" borderId="4" xfId="2" applyFont="1" applyFill="1" applyBorder="1" applyAlignment="1">
      <alignment horizontal="center" vertical="center"/>
    </xf>
    <xf numFmtId="0" fontId="42" fillId="0" borderId="3" xfId="2" applyFont="1" applyFill="1" applyBorder="1" applyAlignment="1">
      <alignment horizontal="center" vertical="center"/>
    </xf>
    <xf numFmtId="0" fontId="42" fillId="0" borderId="2" xfId="2" applyFont="1" applyBorder="1" applyAlignment="1">
      <alignment horizontal="center" vertical="center" wrapText="1"/>
    </xf>
    <xf numFmtId="0" fontId="42" fillId="0" borderId="4" xfId="2" applyFont="1" applyBorder="1" applyAlignment="1">
      <alignment horizontal="center" vertical="center" wrapText="1"/>
    </xf>
    <xf numFmtId="0" fontId="42" fillId="0" borderId="3" xfId="2" applyFont="1" applyBorder="1" applyAlignment="1">
      <alignment horizontal="center" vertical="center" wrapText="1"/>
    </xf>
    <xf numFmtId="0" fontId="14" fillId="0" borderId="0" xfId="2" applyFont="1" applyAlignment="1">
      <alignment horizontal="justify" vertical="top" wrapText="1"/>
    </xf>
    <xf numFmtId="0" fontId="15" fillId="4" borderId="4" xfId="5" applyFont="1" applyFill="1" applyBorder="1" applyAlignment="1">
      <alignment horizontal="center" vertical="center" wrapText="1"/>
    </xf>
    <xf numFmtId="0" fontId="7" fillId="0" borderId="13" xfId="2" applyFont="1" applyBorder="1" applyAlignment="1">
      <alignment horizontal="left" wrapText="1"/>
    </xf>
    <xf numFmtId="0" fontId="15" fillId="4" borderId="18" xfId="2" applyFont="1" applyFill="1" applyBorder="1" applyAlignment="1">
      <alignment vertical="center"/>
    </xf>
    <xf numFmtId="0" fontId="15" fillId="4" borderId="6" xfId="2" applyFont="1" applyFill="1" applyBorder="1" applyAlignment="1">
      <alignment vertical="center"/>
    </xf>
    <xf numFmtId="0" fontId="13" fillId="0" borderId="13" xfId="2" applyFont="1" applyBorder="1" applyAlignment="1">
      <alignment horizontal="left"/>
    </xf>
    <xf numFmtId="0" fontId="15" fillId="4" borderId="7" xfId="2" applyFont="1" applyFill="1" applyBorder="1" applyAlignment="1">
      <alignment horizontal="center" vertical="center" wrapText="1"/>
    </xf>
    <xf numFmtId="0" fontId="15" fillId="4" borderId="0" xfId="2" applyFont="1" applyFill="1" applyBorder="1" applyAlignment="1">
      <alignment horizontal="center" vertical="center" wrapText="1"/>
    </xf>
    <xf numFmtId="0" fontId="15" fillId="4" borderId="10" xfId="2" applyFont="1" applyFill="1" applyBorder="1" applyAlignment="1">
      <alignment horizontal="center" vertical="center" wrapText="1"/>
    </xf>
    <xf numFmtId="0" fontId="15" fillId="4" borderId="13" xfId="2" applyFont="1" applyFill="1" applyBorder="1" applyAlignment="1">
      <alignment horizontal="center" vertical="center" wrapText="1"/>
    </xf>
    <xf numFmtId="0" fontId="15" fillId="4" borderId="2" xfId="2" applyFont="1" applyFill="1" applyBorder="1" applyAlignment="1">
      <alignment horizontal="left" vertical="center" wrapText="1"/>
    </xf>
    <xf numFmtId="0" fontId="15" fillId="4" borderId="4" xfId="2" applyFont="1" applyFill="1" applyBorder="1" applyAlignment="1">
      <alignment horizontal="left" vertical="center" wrapText="1"/>
    </xf>
    <xf numFmtId="0" fontId="15" fillId="4" borderId="3" xfId="2" applyFont="1" applyFill="1" applyBorder="1" applyAlignment="1">
      <alignment horizontal="left" vertical="center" wrapText="1"/>
    </xf>
    <xf numFmtId="0" fontId="8" fillId="0" borderId="0" xfId="2" applyFont="1" applyBorder="1" applyAlignment="1">
      <alignment horizontal="center" vertical="center" wrapText="1"/>
    </xf>
    <xf numFmtId="0" fontId="13" fillId="0" borderId="13" xfId="2" applyFont="1" applyBorder="1" applyAlignment="1">
      <alignment horizontal="left" wrapText="1"/>
    </xf>
    <xf numFmtId="0" fontId="53" fillId="7" borderId="0" xfId="6" applyFont="1" applyFill="1" applyAlignment="1">
      <alignment horizontal="center" vertical="center"/>
    </xf>
    <xf numFmtId="0" fontId="15" fillId="0" borderId="0" xfId="6" applyFont="1" applyAlignment="1">
      <alignment horizontal="left" vertical="top" wrapText="1"/>
    </xf>
    <xf numFmtId="0" fontId="13" fillId="0" borderId="0" xfId="2" applyFont="1" applyAlignment="1">
      <alignment horizontal="left"/>
    </xf>
    <xf numFmtId="0" fontId="4" fillId="8" borderId="0" xfId="2" applyFont="1" applyFill="1" applyAlignment="1">
      <alignment horizontal="center" vertical="center"/>
    </xf>
    <xf numFmtId="0" fontId="45" fillId="4" borderId="5" xfId="0" applyFont="1" applyFill="1" applyBorder="1" applyAlignment="1">
      <alignment horizontal="left" vertical="center" wrapText="1"/>
    </xf>
    <xf numFmtId="0" fontId="25" fillId="4" borderId="5" xfId="0" applyFont="1" applyFill="1" applyBorder="1" applyAlignment="1">
      <alignment horizontal="center"/>
    </xf>
    <xf numFmtId="0" fontId="13" fillId="0" borderId="0" xfId="6" applyFont="1" applyAlignment="1">
      <alignment horizontal="left" wrapText="1"/>
    </xf>
    <xf numFmtId="0" fontId="25" fillId="0" borderId="6" xfId="0" applyFont="1" applyBorder="1" applyAlignment="1">
      <alignment horizontal="left" vertical="center"/>
    </xf>
    <xf numFmtId="0" fontId="25" fillId="0" borderId="18" xfId="0" applyFont="1" applyBorder="1" applyAlignment="1">
      <alignment horizontal="left" vertical="center" wrapText="1"/>
    </xf>
    <xf numFmtId="0" fontId="25" fillId="0" borderId="18" xfId="0" applyFont="1" applyBorder="1" applyAlignment="1">
      <alignment horizontal="left" vertical="center"/>
    </xf>
    <xf numFmtId="0" fontId="25" fillId="4" borderId="5" xfId="0" applyFont="1" applyFill="1" applyBorder="1" applyAlignment="1">
      <alignment horizontal="left" vertical="center"/>
    </xf>
    <xf numFmtId="0" fontId="4" fillId="9" borderId="0" xfId="2" applyFont="1" applyFill="1" applyAlignment="1">
      <alignment horizontal="center" vertical="center"/>
    </xf>
    <xf numFmtId="0" fontId="25" fillId="4" borderId="5" xfId="0" applyFont="1" applyFill="1" applyBorder="1" applyAlignment="1">
      <alignment horizontal="left"/>
    </xf>
    <xf numFmtId="0" fontId="25" fillId="4" borderId="4" xfId="0" applyFont="1" applyFill="1" applyBorder="1" applyAlignment="1">
      <alignment horizontal="center" vertical="center" wrapText="1"/>
    </xf>
    <xf numFmtId="0" fontId="15" fillId="0" borderId="0" xfId="2" applyFont="1" applyFill="1" applyBorder="1" applyAlignment="1">
      <alignment horizontal="justify" vertical="top" wrapText="1"/>
    </xf>
    <xf numFmtId="0" fontId="45" fillId="4" borderId="1"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45" fillId="4" borderId="2" xfId="0" applyFont="1" applyFill="1" applyBorder="1" applyAlignment="1">
      <alignment horizontal="center" vertical="center" wrapText="1"/>
    </xf>
    <xf numFmtId="0" fontId="45" fillId="4" borderId="3" xfId="0" applyFont="1" applyFill="1" applyBorder="1" applyAlignment="1">
      <alignment horizontal="center" vertical="center" wrapText="1"/>
    </xf>
    <xf numFmtId="0" fontId="25" fillId="4" borderId="2" xfId="0" applyFont="1" applyFill="1" applyBorder="1" applyAlignment="1">
      <alignment horizontal="left"/>
    </xf>
    <xf numFmtId="0" fontId="25" fillId="4" borderId="4" xfId="0" applyFont="1" applyFill="1" applyBorder="1" applyAlignment="1">
      <alignment horizontal="left"/>
    </xf>
    <xf numFmtId="0" fontId="25" fillId="4" borderId="3" xfId="0" applyFont="1" applyFill="1" applyBorder="1" applyAlignment="1">
      <alignment horizontal="left"/>
    </xf>
    <xf numFmtId="0" fontId="38" fillId="0" borderId="2" xfId="0" applyFont="1" applyBorder="1" applyAlignment="1">
      <alignment horizontal="center" vertical="center"/>
    </xf>
    <xf numFmtId="0" fontId="38" fillId="0" borderId="4" xfId="0" applyFont="1" applyBorder="1" applyAlignment="1">
      <alignment horizontal="center" vertical="center"/>
    </xf>
    <xf numFmtId="0" fontId="38" fillId="0" borderId="3" xfId="0" applyFont="1" applyBorder="1" applyAlignment="1">
      <alignment horizontal="center" vertical="center"/>
    </xf>
    <xf numFmtId="0" fontId="14" fillId="0" borderId="0" xfId="7" applyFont="1" applyFill="1" applyBorder="1" applyAlignment="1">
      <alignment horizontal="left" vertical="top" wrapText="1"/>
    </xf>
    <xf numFmtId="0" fontId="28" fillId="0" borderId="0" xfId="2" applyFont="1" applyAlignment="1">
      <alignment horizontal="left" vertical="top" wrapText="1"/>
    </xf>
    <xf numFmtId="0" fontId="28" fillId="0" borderId="11" xfId="2" applyFont="1" applyBorder="1" applyAlignment="1">
      <alignment horizontal="left" vertical="top" wrapText="1"/>
    </xf>
    <xf numFmtId="0" fontId="15" fillId="0" borderId="0" xfId="2" applyFont="1" applyAlignment="1">
      <alignment horizontal="justify" vertical="top" wrapText="1"/>
    </xf>
    <xf numFmtId="0" fontId="14" fillId="0" borderId="0" xfId="2" applyFont="1" applyFill="1" applyBorder="1" applyAlignment="1">
      <alignment horizontal="justify" vertical="top" wrapText="1"/>
    </xf>
    <xf numFmtId="2" fontId="13" fillId="0" borderId="0" xfId="2" applyNumberFormat="1" applyFont="1" applyAlignment="1">
      <alignment horizontal="left" wrapText="1"/>
    </xf>
    <xf numFmtId="3" fontId="25" fillId="4" borderId="5" xfId="0" applyNumberFormat="1" applyFont="1" applyFill="1" applyBorder="1" applyAlignment="1">
      <alignment horizontal="center" vertical="center"/>
    </xf>
    <xf numFmtId="3" fontId="25" fillId="4" borderId="5" xfId="0" applyNumberFormat="1" applyFont="1" applyFill="1" applyBorder="1" applyAlignment="1">
      <alignment horizontal="left"/>
    </xf>
    <xf numFmtId="3" fontId="25" fillId="4" borderId="5" xfId="0" applyNumberFormat="1" applyFont="1" applyFill="1" applyBorder="1" applyAlignment="1">
      <alignment horizontal="center" vertical="center" wrapText="1"/>
    </xf>
    <xf numFmtId="3" fontId="25" fillId="4" borderId="1" xfId="0" applyNumberFormat="1" applyFont="1" applyFill="1" applyBorder="1" applyAlignment="1">
      <alignment horizontal="center" vertical="center"/>
    </xf>
    <xf numFmtId="3" fontId="25" fillId="4" borderId="18" xfId="0" applyNumberFormat="1" applyFont="1" applyFill="1" applyBorder="1" applyAlignment="1">
      <alignment horizontal="center" vertical="center"/>
    </xf>
    <xf numFmtId="3" fontId="25" fillId="4" borderId="6" xfId="0" applyNumberFormat="1" applyFont="1" applyFill="1" applyBorder="1" applyAlignment="1">
      <alignment horizontal="center" vertical="center"/>
    </xf>
    <xf numFmtId="3" fontId="38" fillId="4" borderId="2" xfId="0" applyNumberFormat="1" applyFont="1" applyFill="1" applyBorder="1" applyAlignment="1">
      <alignment horizontal="center" vertical="center"/>
    </xf>
    <xf numFmtId="3" fontId="38" fillId="4" borderId="4" xfId="0" applyNumberFormat="1" applyFont="1" applyFill="1" applyBorder="1" applyAlignment="1">
      <alignment horizontal="center" vertical="center"/>
    </xf>
    <xf numFmtId="3" fontId="38" fillId="4" borderId="3" xfId="0" applyNumberFormat="1" applyFont="1" applyFill="1" applyBorder="1" applyAlignment="1">
      <alignment horizontal="center" vertical="center"/>
    </xf>
    <xf numFmtId="49" fontId="25" fillId="0" borderId="11" xfId="0" applyNumberFormat="1" applyFont="1" applyFill="1" applyBorder="1" applyAlignment="1">
      <alignment horizontal="left" vertical="top" wrapText="1"/>
    </xf>
    <xf numFmtId="0" fontId="13" fillId="0" borderId="0" xfId="8" applyFont="1" applyAlignment="1">
      <alignment horizontal="left" wrapText="1"/>
    </xf>
    <xf numFmtId="0" fontId="38" fillId="4" borderId="5" xfId="0" applyFont="1" applyFill="1" applyBorder="1" applyAlignment="1">
      <alignment horizontal="center" vertical="center"/>
    </xf>
    <xf numFmtId="0" fontId="38" fillId="4" borderId="1" xfId="0" applyFont="1" applyFill="1" applyBorder="1" applyAlignment="1">
      <alignment horizontal="center" vertical="center"/>
    </xf>
    <xf numFmtId="0" fontId="38" fillId="4" borderId="18" xfId="0" applyFont="1" applyFill="1" applyBorder="1" applyAlignment="1">
      <alignment horizontal="center" vertical="center"/>
    </xf>
    <xf numFmtId="0" fontId="38" fillId="4" borderId="6" xfId="0" applyFont="1" applyFill="1" applyBorder="1" applyAlignment="1">
      <alignment horizontal="center" vertical="center"/>
    </xf>
    <xf numFmtId="49" fontId="14" fillId="0" borderId="11" xfId="8" applyNumberFormat="1" applyFont="1" applyFill="1" applyBorder="1" applyAlignment="1">
      <alignment horizontal="justify" vertical="top" wrapText="1"/>
    </xf>
    <xf numFmtId="2" fontId="49" fillId="4" borderId="2" xfId="9" applyNumberFormat="1" applyFont="1" applyFill="1" applyBorder="1" applyAlignment="1">
      <alignment horizontal="center" vertical="center"/>
    </xf>
    <xf numFmtId="2" fontId="49" fillId="4" borderId="3" xfId="9" applyNumberFormat="1" applyFont="1" applyFill="1" applyBorder="1" applyAlignment="1">
      <alignment horizontal="center" vertical="center"/>
    </xf>
    <xf numFmtId="0" fontId="4" fillId="9" borderId="0" xfId="8" applyFont="1" applyFill="1" applyAlignment="1">
      <alignment horizontal="center" vertical="center"/>
    </xf>
    <xf numFmtId="0" fontId="13" fillId="0" borderId="13" xfId="8" applyFont="1" applyBorder="1" applyAlignment="1">
      <alignment horizontal="left" wrapText="1"/>
    </xf>
    <xf numFmtId="0" fontId="15" fillId="4" borderId="1" xfId="8" applyFont="1" applyFill="1" applyBorder="1" applyAlignment="1">
      <alignment horizontal="center" vertical="center" wrapText="1"/>
    </xf>
    <xf numFmtId="0" fontId="15" fillId="4" borderId="18" xfId="8" applyFont="1" applyFill="1" applyBorder="1" applyAlignment="1">
      <alignment horizontal="center" vertical="center" wrapText="1"/>
    </xf>
    <xf numFmtId="0" fontId="15" fillId="4" borderId="6" xfId="8" applyFont="1" applyFill="1" applyBorder="1" applyAlignment="1">
      <alignment horizontal="center" vertical="center" wrapText="1"/>
    </xf>
    <xf numFmtId="0" fontId="15" fillId="4" borderId="2" xfId="8" applyFont="1" applyFill="1" applyBorder="1" applyAlignment="1">
      <alignment horizontal="center" vertical="center" wrapText="1"/>
    </xf>
    <xf numFmtId="0" fontId="15" fillId="4" borderId="4" xfId="8" applyFont="1" applyFill="1" applyBorder="1" applyAlignment="1">
      <alignment horizontal="center" vertical="center" wrapText="1"/>
    </xf>
    <xf numFmtId="0" fontId="15" fillId="4" borderId="3" xfId="8" applyFont="1" applyFill="1" applyBorder="1" applyAlignment="1">
      <alignment horizontal="center" vertical="center" wrapText="1"/>
    </xf>
    <xf numFmtId="4" fontId="15" fillId="4" borderId="2" xfId="8" applyNumberFormat="1" applyFont="1" applyFill="1" applyBorder="1" applyAlignment="1">
      <alignment horizontal="center" vertical="center" wrapText="1"/>
    </xf>
    <xf numFmtId="4" fontId="15" fillId="4" borderId="4" xfId="8" applyNumberFormat="1" applyFont="1" applyFill="1" applyBorder="1" applyAlignment="1">
      <alignment horizontal="center" vertical="center" wrapText="1"/>
    </xf>
    <xf numFmtId="4" fontId="15" fillId="4" borderId="3" xfId="8" applyNumberFormat="1" applyFont="1" applyFill="1" applyBorder="1" applyAlignment="1">
      <alignment horizontal="center" vertical="center" wrapText="1"/>
    </xf>
    <xf numFmtId="0" fontId="13" fillId="0" borderId="0" xfId="9" applyFont="1" applyBorder="1" applyAlignment="1">
      <alignment horizontal="left" wrapText="1"/>
    </xf>
    <xf numFmtId="0" fontId="49" fillId="4" borderId="1" xfId="9" applyFont="1" applyFill="1" applyBorder="1" applyAlignment="1">
      <alignment horizontal="center" vertical="center"/>
    </xf>
    <xf numFmtId="0" fontId="49" fillId="4" borderId="18" xfId="9" applyFont="1" applyFill="1" applyBorder="1" applyAlignment="1">
      <alignment horizontal="center" vertical="center"/>
    </xf>
    <xf numFmtId="0" fontId="49" fillId="4" borderId="6" xfId="9" applyFont="1" applyFill="1" applyBorder="1" applyAlignment="1">
      <alignment horizontal="center" vertical="center"/>
    </xf>
    <xf numFmtId="0" fontId="50" fillId="4" borderId="2" xfId="9" applyNumberFormat="1" applyFont="1" applyFill="1" applyBorder="1" applyAlignment="1">
      <alignment horizontal="center" vertical="center" wrapText="1"/>
    </xf>
    <xf numFmtId="0" fontId="50" fillId="4" borderId="3" xfId="9" applyNumberFormat="1" applyFont="1" applyFill="1" applyBorder="1" applyAlignment="1">
      <alignment horizontal="center" vertical="center" wrapText="1"/>
    </xf>
    <xf numFmtId="0" fontId="42" fillId="4" borderId="2" xfId="8" applyFont="1" applyFill="1" applyBorder="1" applyAlignment="1">
      <alignment horizontal="center" vertical="center" wrapText="1"/>
    </xf>
    <xf numFmtId="0" fontId="42" fillId="4" borderId="4" xfId="8" applyFont="1" applyFill="1" applyBorder="1" applyAlignment="1">
      <alignment horizontal="center" vertical="center" wrapText="1"/>
    </xf>
    <xf numFmtId="0" fontId="42" fillId="4" borderId="3" xfId="8" applyFont="1" applyFill="1" applyBorder="1" applyAlignment="1">
      <alignment horizontal="center" vertical="center" wrapText="1"/>
    </xf>
    <xf numFmtId="17" fontId="38" fillId="4" borderId="2" xfId="0" applyNumberFormat="1" applyFont="1" applyFill="1" applyBorder="1" applyAlignment="1">
      <alignment horizontal="center" vertical="center"/>
    </xf>
    <xf numFmtId="0" fontId="10" fillId="0" borderId="0" xfId="10" applyFont="1" applyBorder="1" applyAlignment="1">
      <alignment horizontal="left" wrapText="1"/>
    </xf>
    <xf numFmtId="0" fontId="4" fillId="10" borderId="0" xfId="2" applyFont="1" applyFill="1" applyAlignment="1">
      <alignment horizontal="center" vertical="center"/>
    </xf>
    <xf numFmtId="0" fontId="13" fillId="0" borderId="0" xfId="10" applyFont="1" applyAlignment="1">
      <alignment horizontal="left" wrapText="1"/>
    </xf>
    <xf numFmtId="0" fontId="25" fillId="4" borderId="2" xfId="0" applyFont="1" applyFill="1" applyBorder="1" applyAlignment="1">
      <alignment horizontal="left" vertical="center" wrapText="1"/>
    </xf>
    <xf numFmtId="0" fontId="25" fillId="4" borderId="4" xfId="0" applyFont="1" applyFill="1" applyBorder="1" applyAlignment="1">
      <alignment horizontal="left" vertical="center" wrapText="1"/>
    </xf>
    <xf numFmtId="0" fontId="25" fillId="4" borderId="3" xfId="0" applyFont="1" applyFill="1" applyBorder="1" applyAlignment="1">
      <alignment horizontal="left" vertical="center" wrapText="1"/>
    </xf>
    <xf numFmtId="0" fontId="7" fillId="0" borderId="18" xfId="0" applyFont="1" applyBorder="1" applyAlignment="1">
      <alignment horizontal="left"/>
    </xf>
    <xf numFmtId="0" fontId="6" fillId="0" borderId="6" xfId="0" applyFont="1" applyBorder="1" applyAlignment="1">
      <alignment horizontal="left"/>
    </xf>
    <xf numFmtId="0" fontId="25" fillId="0" borderId="11" xfId="0" applyFont="1" applyBorder="1" applyAlignment="1">
      <alignment horizontal="left" vertical="top"/>
    </xf>
    <xf numFmtId="0" fontId="25" fillId="0" borderId="0" xfId="0" applyFont="1" applyBorder="1" applyAlignment="1">
      <alignment horizontal="left" vertical="top"/>
    </xf>
    <xf numFmtId="0" fontId="6" fillId="4" borderId="9" xfId="0" applyFont="1" applyFill="1" applyBorder="1" applyAlignment="1">
      <alignment horizontal="center" vertical="center"/>
    </xf>
    <xf numFmtId="0" fontId="6" fillId="4" borderId="19"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14" xfId="0" applyFont="1" applyFill="1" applyBorder="1" applyAlignment="1">
      <alignment horizontal="center" vertical="center"/>
    </xf>
    <xf numFmtId="0" fontId="34" fillId="0" borderId="0" xfId="9" applyFont="1" applyAlignment="1">
      <alignment horizontal="center" wrapText="1"/>
    </xf>
    <xf numFmtId="0" fontId="34" fillId="0" borderId="0" xfId="9" applyFont="1" applyAlignment="1">
      <alignment horizontal="center"/>
    </xf>
    <xf numFmtId="0" fontId="8" fillId="0" borderId="0" xfId="9" applyFont="1" applyBorder="1" applyAlignment="1">
      <alignment horizontal="center" wrapText="1"/>
    </xf>
    <xf numFmtId="0" fontId="26" fillId="0" borderId="0" xfId="9" applyFont="1" applyAlignment="1">
      <alignment horizontal="center" wrapText="1"/>
    </xf>
    <xf numFmtId="0" fontId="8" fillId="0" borderId="0" xfId="15" applyAlignment="1">
      <alignment horizontal="center"/>
    </xf>
    <xf numFmtId="0" fontId="26" fillId="0" borderId="0" xfId="9" applyFont="1" applyAlignment="1">
      <alignment horizontal="center"/>
    </xf>
  </cellXfs>
  <cellStyles count="17">
    <cellStyle name="Hiperłącze" xfId="15" builtinId="8" customBuiltin="1"/>
    <cellStyle name="Normalny" xfId="0" builtinId="0"/>
    <cellStyle name="Normalny 2" xfId="1" xr:uid="{00000000-0005-0000-0000-000001000000}"/>
    <cellStyle name="Normalny 2 2" xfId="2" xr:uid="{00000000-0005-0000-0000-000002000000}"/>
    <cellStyle name="Normalny 2 2 2 2" xfId="7" xr:uid="{00000000-0005-0000-0000-000003000000}"/>
    <cellStyle name="Normalny 2 3" xfId="6" xr:uid="{00000000-0005-0000-0000-000004000000}"/>
    <cellStyle name="Normalny 2 4" xfId="14" xr:uid="{00000000-0005-0000-0000-000005000000}"/>
    <cellStyle name="Normalny 2 5" xfId="8" xr:uid="{00000000-0005-0000-0000-000006000000}"/>
    <cellStyle name="Normalny 3" xfId="12" xr:uid="{00000000-0005-0000-0000-000007000000}"/>
    <cellStyle name="Normalny 3 3" xfId="9" xr:uid="{00000000-0005-0000-0000-000008000000}"/>
    <cellStyle name="Normalny 6" xfId="3" xr:uid="{00000000-0005-0000-0000-000009000000}"/>
    <cellStyle name="Normalny_TAB 3_3" xfId="5" xr:uid="{00000000-0005-0000-0000-00000A000000}"/>
    <cellStyle name="Normalny_tab do kwartalnika-NFZ" xfId="10" xr:uid="{00000000-0005-0000-0000-00000B000000}"/>
    <cellStyle name="Odwiedzone hiperłącze" xfId="16" builtinId="9" customBuiltin="1"/>
    <cellStyle name="Procentowy" xfId="11" builtinId="5"/>
    <cellStyle name="Procentowy 2" xfId="4" xr:uid="{00000000-0005-0000-0000-00000D000000}"/>
    <cellStyle name="Procentowy 3" xfId="13" xr:uid="{00000000-0005-0000-0000-00000E000000}"/>
  </cellStyles>
  <dxfs count="0"/>
  <tableStyles count="0" defaultTableStyle="TableStyleMedium2" defaultPivotStyle="PivotStyleLight16"/>
  <colors>
    <mruColors>
      <color rgb="FF008000"/>
      <color rgb="FFFFCC66"/>
      <color rgb="FFFFFF99"/>
      <color rgb="FFFFFF00"/>
      <color rgb="FFFCF004"/>
      <color rgb="FF00CC00"/>
      <color rgb="FF0066FF"/>
      <color rgb="FFE7CF3D"/>
      <color rgb="FFE2DE42"/>
      <color rgb="FFE4E4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view3D>
      <c:rotX val="15"/>
      <c:rotY val="20"/>
      <c:depthPercent val="100"/>
      <c:rAngAx val="1"/>
    </c:view3D>
    <c:floor>
      <c:thickness val="0"/>
      <c:spPr>
        <a:noFill/>
        <a:ln>
          <a:noFill/>
        </a:ln>
        <a:effectLst/>
        <a:sp3d/>
      </c:spPr>
    </c:floor>
    <c:sideWall>
      <c:thickness val="0"/>
      <c:spPr>
        <a:gradFill flip="none" rotWithShape="1">
          <a:gsLst>
            <a:gs pos="21000">
              <a:srgbClr val="FFCC66"/>
            </a:gs>
            <a:gs pos="53000">
              <a:schemeClr val="bg1">
                <a:lumMod val="75000"/>
              </a:schemeClr>
            </a:gs>
            <a:gs pos="90000">
              <a:schemeClr val="bg1">
                <a:lumMod val="85000"/>
              </a:schemeClr>
            </a:gs>
          </a:gsLst>
          <a:lin ang="2700000" scaled="1"/>
          <a:tileRect/>
        </a:gradFill>
        <a:ln>
          <a:noFill/>
        </a:ln>
        <a:effectLst/>
        <a:sp3d/>
      </c:spPr>
    </c:sideWall>
    <c:backWall>
      <c:thickness val="0"/>
      <c:spPr>
        <a:gradFill flip="none" rotWithShape="1">
          <a:gsLst>
            <a:gs pos="21000">
              <a:srgbClr val="FFCC66"/>
            </a:gs>
            <a:gs pos="53000">
              <a:schemeClr val="bg1">
                <a:lumMod val="75000"/>
              </a:schemeClr>
            </a:gs>
            <a:gs pos="90000">
              <a:schemeClr val="bg1">
                <a:lumMod val="85000"/>
              </a:schemeClr>
            </a:gs>
          </a:gsLst>
          <a:lin ang="2700000" scaled="1"/>
          <a:tileRect/>
        </a:gradFill>
        <a:ln>
          <a:noFill/>
        </a:ln>
        <a:effectLst/>
        <a:sp3d/>
      </c:spPr>
    </c:backWall>
    <c:plotArea>
      <c:layout>
        <c:manualLayout>
          <c:layoutTarget val="inner"/>
          <c:xMode val="edge"/>
          <c:yMode val="edge"/>
          <c:x val="6.3501349944563398E-2"/>
          <c:y val="1.8060688305745348E-2"/>
          <c:w val="0.93481915397831616"/>
          <c:h val="0.6971818703022844"/>
        </c:manualLayout>
      </c:layout>
      <c:bar3DChart>
        <c:barDir val="col"/>
        <c:grouping val="clustered"/>
        <c:varyColors val="0"/>
        <c:ser>
          <c:idx val="1"/>
          <c:order val="0"/>
          <c:tx>
            <c:strRef>
              <c:f>'Tab 2 (14) i wykres 1'!$B$3</c:f>
              <c:strCache>
                <c:ptCount val="1"/>
                <c:pt idx="0">
                  <c:v>Przeciętna miesięczna 
liczba świadczeniobiorców 
w II kwartale 2024 r.</c:v>
                </c:pt>
              </c:strCache>
            </c:strRef>
          </c:tx>
          <c:spPr>
            <a:solidFill>
              <a:srgbClr val="00CC00"/>
            </a:solidFill>
            <a:ln>
              <a:solidFill>
                <a:srgbClr val="008000"/>
              </a:solidFill>
            </a:ln>
            <a:effectLst/>
            <a:sp3d>
              <a:contourClr>
                <a:srgbClr val="008000"/>
              </a:contourClr>
            </a:sp3d>
          </c:spPr>
          <c:invertIfNegative val="0"/>
          <c:dLbls>
            <c:delete val="1"/>
          </c:dLbls>
          <c:cat>
            <c:strRef>
              <c:f>'Tab 2 (14)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(14) i wykres 1'!$B$4:$B$22</c:f>
              <c:numCache>
                <c:formatCode>#,##0</c:formatCode>
                <c:ptCount val="19"/>
                <c:pt idx="0">
                  <c:v>36154</c:v>
                </c:pt>
                <c:pt idx="1">
                  <c:v>66136</c:v>
                </c:pt>
                <c:pt idx="2">
                  <c:v>122436</c:v>
                </c:pt>
                <c:pt idx="3">
                  <c:v>12507</c:v>
                </c:pt>
                <c:pt idx="4">
                  <c:v>81569</c:v>
                </c:pt>
                <c:pt idx="5">
                  <c:v>85676</c:v>
                </c:pt>
                <c:pt idx="6">
                  <c:v>149558</c:v>
                </c:pt>
                <c:pt idx="7">
                  <c:v>19143</c:v>
                </c:pt>
                <c:pt idx="8">
                  <c:v>54388</c:v>
                </c:pt>
                <c:pt idx="9">
                  <c:v>68516</c:v>
                </c:pt>
                <c:pt idx="10">
                  <c:v>31973</c:v>
                </c:pt>
                <c:pt idx="11">
                  <c:v>26811</c:v>
                </c:pt>
                <c:pt idx="12">
                  <c:v>52306</c:v>
                </c:pt>
                <c:pt idx="13">
                  <c:v>35239</c:v>
                </c:pt>
                <c:pt idx="14">
                  <c:v>104974</c:v>
                </c:pt>
                <c:pt idx="15">
                  <c:v>20546</c:v>
                </c:pt>
                <c:pt idx="16">
                  <c:v>66</c:v>
                </c:pt>
                <c:pt idx="17">
                  <c:v>295</c:v>
                </c:pt>
                <c:pt idx="18">
                  <c:v>29</c:v>
                </c:pt>
              </c:numCache>
            </c:numRef>
          </c:val>
          <c:extLst>
            <c:ext xmlns:c16="http://schemas.microsoft.com/office/drawing/2014/chart" uri="{C3380CC4-5D6E-409C-BE32-E72D297353CC}">
              <c16:uniqueId val="{00000001-2E20-43E4-AD31-1A707B7B6B08}"/>
            </c:ext>
          </c:extLst>
        </c:ser>
        <c:ser>
          <c:idx val="0"/>
          <c:order val="1"/>
          <c:tx>
            <c:strRef>
              <c:f>'Tab 2 (14) i wykres 1'!$C$3</c:f>
              <c:strCache>
                <c:ptCount val="1"/>
                <c:pt idx="0">
                  <c:v>Liczba ubezpieczonych
stan na 30 czerwca 2024 r.
</c:v>
                </c:pt>
              </c:strCache>
            </c:strRef>
          </c:tx>
          <c:spPr>
            <a:solidFill>
              <a:srgbClr val="FFFF99"/>
            </a:solidFill>
            <a:ln>
              <a:solidFill>
                <a:schemeClr val="tx1">
                  <a:lumMod val="50000"/>
                  <a:lumOff val="50000"/>
                </a:schemeClr>
              </a:solidFill>
            </a:ln>
            <a:effectLst/>
            <a:sp3d>
              <a:contourClr>
                <a:schemeClr val="tx1">
                  <a:lumMod val="50000"/>
                  <a:lumOff val="50000"/>
                </a:schemeClr>
              </a:contourClr>
            </a:sp3d>
          </c:spPr>
          <c:invertIfNegative val="0"/>
          <c:dLbls>
            <c:delete val="1"/>
          </c:dLbls>
          <c:cat>
            <c:strRef>
              <c:f>'Tab 2 (14)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(14) i wykres 1'!$C$4:$C$22</c:f>
              <c:numCache>
                <c:formatCode>#,##0</c:formatCode>
                <c:ptCount val="19"/>
                <c:pt idx="0">
                  <c:v>34944</c:v>
                </c:pt>
                <c:pt idx="1">
                  <c:v>54025</c:v>
                </c:pt>
                <c:pt idx="2">
                  <c:v>129812</c:v>
                </c:pt>
                <c:pt idx="3">
                  <c:v>11846</c:v>
                </c:pt>
                <c:pt idx="4">
                  <c:v>80545</c:v>
                </c:pt>
                <c:pt idx="5">
                  <c:v>123350</c:v>
                </c:pt>
                <c:pt idx="6">
                  <c:v>143689</c:v>
                </c:pt>
                <c:pt idx="7">
                  <c:v>22019</c:v>
                </c:pt>
                <c:pt idx="8">
                  <c:v>75295</c:v>
                </c:pt>
                <c:pt idx="9">
                  <c:v>71808</c:v>
                </c:pt>
                <c:pt idx="10">
                  <c:v>34254</c:v>
                </c:pt>
                <c:pt idx="11">
                  <c:v>28063</c:v>
                </c:pt>
                <c:pt idx="12">
                  <c:v>56495</c:v>
                </c:pt>
                <c:pt idx="13">
                  <c:v>35804</c:v>
                </c:pt>
                <c:pt idx="14">
                  <c:v>99678</c:v>
                </c:pt>
                <c:pt idx="15">
                  <c:v>20128</c:v>
                </c:pt>
              </c:numCache>
            </c:numRef>
          </c:val>
          <c:extLst>
            <c:ext xmlns:c16="http://schemas.microsoft.com/office/drawing/2014/chart" uri="{C3380CC4-5D6E-409C-BE32-E72D297353CC}">
              <c16:uniqueId val="{00000000-2E20-43E4-AD31-1A707B7B6B08}"/>
            </c:ext>
          </c:extLst>
        </c:ser>
        <c:dLbls>
          <c:showLegendKey val="0"/>
          <c:showVal val="1"/>
          <c:showCatName val="0"/>
          <c:showSerName val="0"/>
          <c:showPercent val="0"/>
          <c:showBubbleSize val="0"/>
        </c:dLbls>
        <c:gapWidth val="95"/>
        <c:gapDepth val="176"/>
        <c:shape val="box"/>
        <c:axId val="142105231"/>
        <c:axId val="1209563439"/>
        <c:axId val="0"/>
      </c:bar3DChart>
      <c:catAx>
        <c:axId val="142105231"/>
        <c:scaling>
          <c:orientation val="minMax"/>
        </c:scaling>
        <c:delete val="0"/>
        <c:axPos val="b"/>
        <c:numFmt formatCode="General" sourceLinked="1"/>
        <c:majorTickMark val="none"/>
        <c:minorTickMark val="none"/>
        <c:tickLblPos val="low"/>
        <c:spPr>
          <a:noFill/>
          <a:ln>
            <a:noFill/>
          </a:ln>
          <a:effectLst/>
        </c:spPr>
        <c:txPr>
          <a:bodyPr rot="-60000000" spcFirstLastPara="1" vertOverflow="ellipsis" vert="horz" wrap="square" anchor="ctr" anchorCtr="1"/>
          <a:lstStyle/>
          <a:p>
            <a:pPr>
              <a:defRPr sz="800" b="0" i="0" u="none" strike="noStrike" kern="1200" cap="none" spc="0" normalizeH="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209563439"/>
        <c:crosses val="autoZero"/>
        <c:auto val="1"/>
        <c:lblAlgn val="ctr"/>
        <c:lblOffset val="100"/>
        <c:noMultiLvlLbl val="0"/>
      </c:catAx>
      <c:valAx>
        <c:axId val="1209563439"/>
        <c:scaling>
          <c:orientation val="minMax"/>
          <c:max val="160000"/>
        </c:scaling>
        <c:delete val="0"/>
        <c:axPos val="l"/>
        <c:majorGridlines>
          <c:spPr>
            <a:ln w="9525" cap="flat" cmpd="sng" algn="ctr">
              <a:solidFill>
                <a:srgbClr val="FFC000"/>
              </a:solidFill>
              <a:round/>
            </a:ln>
            <a:effectLst>
              <a:outerShdw blurRad="50800" dir="5400000" sx="94000" sy="94000" algn="ctr" rotWithShape="0">
                <a:srgbClr val="000000">
                  <a:alpha val="43137"/>
                </a:srgbClr>
              </a:outerShdw>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a:softEdge rad="114300"/>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42105231"/>
        <c:crosses val="autoZero"/>
        <c:crossBetween val="between"/>
        <c:majorUnit val="10000"/>
        <c:minorUnit val="10000"/>
      </c:valAx>
      <c:spPr>
        <a:noFill/>
        <a:ln>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pl-PL"/>
          </a:p>
        </c:txPr>
      </c:legendEntry>
      <c:legendEntry>
        <c:idx val="1"/>
        <c:txPr>
          <a:bodyPr rot="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pl-PL"/>
          </a:p>
        </c:txPr>
      </c:legendEntry>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55118110236220474" l="0.51181102362204722" r="0.51181102362204722" t="0.55118110236220474" header="0.31496062992125984" footer="0.31496062992125984"/>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408238051062082E-2"/>
          <c:y val="3.050382621444225E-2"/>
          <c:w val="0.91504573706199932"/>
          <c:h val="0.67302483922872158"/>
        </c:manualLayout>
      </c:layout>
      <c:barChart>
        <c:barDir val="col"/>
        <c:grouping val="clustered"/>
        <c:varyColors val="0"/>
        <c:ser>
          <c:idx val="1"/>
          <c:order val="1"/>
          <c:tx>
            <c:strRef>
              <c:f>'Tab 3 (15) i wykres 2'!$B$3</c:f>
              <c:strCache>
                <c:ptCount val="1"/>
                <c:pt idx="0">
                  <c:v>Świadczenia rolne 
wypłacane z FER</c:v>
                </c:pt>
              </c:strCache>
            </c:strRef>
          </c:tx>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a:scene3d>
              <a:camera prst="orthographicFront"/>
              <a:lightRig rig="threePt" dir="t"/>
            </a:scene3d>
            <a:sp3d>
              <a:bevelB/>
            </a:sp3d>
          </c:spPr>
          <c:invertIfNegative val="0"/>
          <c:cat>
            <c:strRef>
              <c:f>'Tab 3 (15)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(15) i wykres 2'!$B$6:$B$24</c:f>
              <c:numCache>
                <c:formatCode>#,##0.00</c:formatCode>
                <c:ptCount val="19"/>
                <c:pt idx="0">
                  <c:v>2034.89</c:v>
                </c:pt>
                <c:pt idx="1">
                  <c:v>2101.6999999999998</c:v>
                </c:pt>
                <c:pt idx="2">
                  <c:v>2047.48</c:v>
                </c:pt>
                <c:pt idx="3">
                  <c:v>1974.18</c:v>
                </c:pt>
                <c:pt idx="4">
                  <c:v>2074.5300000000002</c:v>
                </c:pt>
                <c:pt idx="5">
                  <c:v>2000.04</c:v>
                </c:pt>
                <c:pt idx="6">
                  <c:v>2064.62</c:v>
                </c:pt>
                <c:pt idx="7">
                  <c:v>2078.54</c:v>
                </c:pt>
                <c:pt idx="8">
                  <c:v>2029.45</c:v>
                </c:pt>
                <c:pt idx="9">
                  <c:v>2077.37</c:v>
                </c:pt>
                <c:pt idx="10">
                  <c:v>2071.19</c:v>
                </c:pt>
                <c:pt idx="11">
                  <c:v>1970.21</c:v>
                </c:pt>
                <c:pt idx="12">
                  <c:v>2044.26</c:v>
                </c:pt>
                <c:pt idx="13">
                  <c:v>2082.73</c:v>
                </c:pt>
                <c:pt idx="14">
                  <c:v>2012.05</c:v>
                </c:pt>
                <c:pt idx="15">
                  <c:v>2072.17</c:v>
                </c:pt>
                <c:pt idx="16">
                  <c:v>1081.02</c:v>
                </c:pt>
                <c:pt idx="17">
                  <c:v>901.96</c:v>
                </c:pt>
                <c:pt idx="18">
                  <c:v>882.88</c:v>
                </c:pt>
              </c:numCache>
            </c:numRef>
          </c:val>
          <c:extLst>
            <c:ext xmlns:c16="http://schemas.microsoft.com/office/drawing/2014/chart" uri="{C3380CC4-5D6E-409C-BE32-E72D297353CC}">
              <c16:uniqueId val="{00000000-B088-4575-BBFB-7AB32AFF3753}"/>
            </c:ext>
          </c:extLst>
        </c:ser>
        <c:dLbls>
          <c:showLegendKey val="0"/>
          <c:showVal val="0"/>
          <c:showCatName val="0"/>
          <c:showSerName val="0"/>
          <c:showPercent val="0"/>
          <c:showBubbleSize val="0"/>
        </c:dLbls>
        <c:gapWidth val="150"/>
        <c:axId val="110786832"/>
        <c:axId val="158109696"/>
      </c:barChart>
      <c:lineChart>
        <c:grouping val="stacked"/>
        <c:varyColors val="0"/>
        <c:ser>
          <c:idx val="0"/>
          <c:order val="0"/>
          <c:tx>
            <c:strRef>
              <c:f>'Tab 3 (15) i wykres 2'!$C$3</c:f>
              <c:strCache>
                <c:ptCount val="1"/>
                <c:pt idx="0">
                  <c:v>Świadczenia realizowane przez KRUS ogółem</c:v>
                </c:pt>
              </c:strCache>
            </c:strRef>
          </c:tx>
          <c:spPr>
            <a:ln w="15875" cap="rnd">
              <a:solidFill>
                <a:schemeClr val="accent1"/>
              </a:solidFill>
              <a:round/>
            </a:ln>
            <a:effectLst/>
          </c:spPr>
          <c:marker>
            <c:symbol val="circle"/>
            <c:size val="5"/>
            <c:spPr>
              <a:solidFill>
                <a:schemeClr val="accent1">
                  <a:tint val="55000"/>
                  <a:satMod val="130000"/>
                </a:schemeClr>
              </a:solidFill>
              <a:ln w="9525" cap="flat" cmpd="sng" algn="ctr">
                <a:solidFill>
                  <a:schemeClr val="accent1">
                    <a:shade val="95000"/>
                  </a:schemeClr>
                </a:solidFill>
                <a:round/>
              </a:ln>
              <a:effectLst/>
            </c:spPr>
          </c:marker>
          <c:cat>
            <c:strRef>
              <c:f>'Tab 3 (15)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(15) i wykres 2'!$C$6:$C$24</c:f>
              <c:numCache>
                <c:formatCode>#,##0.00</c:formatCode>
                <c:ptCount val="19"/>
                <c:pt idx="0">
                  <c:v>2195.8200000000002</c:v>
                </c:pt>
                <c:pt idx="1">
                  <c:v>2176.38</c:v>
                </c:pt>
                <c:pt idx="2">
                  <c:v>2145.12</c:v>
                </c:pt>
                <c:pt idx="3">
                  <c:v>2262.5300000000002</c:v>
                </c:pt>
                <c:pt idx="4">
                  <c:v>2152.38</c:v>
                </c:pt>
                <c:pt idx="5">
                  <c:v>2080.04</c:v>
                </c:pt>
                <c:pt idx="6">
                  <c:v>2125.83</c:v>
                </c:pt>
                <c:pt idx="7">
                  <c:v>2186.1</c:v>
                </c:pt>
                <c:pt idx="8">
                  <c:v>2116.5100000000002</c:v>
                </c:pt>
                <c:pt idx="9">
                  <c:v>2138.2600000000002</c:v>
                </c:pt>
                <c:pt idx="10">
                  <c:v>2177.17</c:v>
                </c:pt>
                <c:pt idx="11">
                  <c:v>2250.9499999999998</c:v>
                </c:pt>
                <c:pt idx="12">
                  <c:v>2125.13</c:v>
                </c:pt>
                <c:pt idx="13">
                  <c:v>2182.17</c:v>
                </c:pt>
                <c:pt idx="14">
                  <c:v>2098.8000000000002</c:v>
                </c:pt>
                <c:pt idx="15">
                  <c:v>2217.2600000000002</c:v>
                </c:pt>
                <c:pt idx="16">
                  <c:v>1081.02</c:v>
                </c:pt>
                <c:pt idx="17">
                  <c:v>901.96</c:v>
                </c:pt>
                <c:pt idx="18">
                  <c:v>882.88</c:v>
                </c:pt>
              </c:numCache>
            </c:numRef>
          </c:val>
          <c:smooth val="0"/>
          <c:extLst>
            <c:ext xmlns:c16="http://schemas.microsoft.com/office/drawing/2014/chart" uri="{C3380CC4-5D6E-409C-BE32-E72D297353CC}">
              <c16:uniqueId val="{00000001-B088-4575-BBFB-7AB32AFF3753}"/>
            </c:ext>
          </c:extLst>
        </c:ser>
        <c:dLbls>
          <c:showLegendKey val="0"/>
          <c:showVal val="0"/>
          <c:showCatName val="0"/>
          <c:showSerName val="0"/>
          <c:showPercent val="0"/>
          <c:showBubbleSize val="0"/>
        </c:dLbls>
        <c:marker val="1"/>
        <c:smooth val="0"/>
        <c:axId val="110786832"/>
        <c:axId val="158109696"/>
      </c:lineChart>
      <c:catAx>
        <c:axId val="110786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58109696"/>
        <c:crosses val="autoZero"/>
        <c:auto val="1"/>
        <c:lblAlgn val="ctr"/>
        <c:lblOffset val="100"/>
        <c:noMultiLvlLbl val="0"/>
      </c:catAx>
      <c:valAx>
        <c:axId val="158109696"/>
        <c:scaling>
          <c:orientation val="minMax"/>
          <c:max val="2400"/>
          <c:min val="0"/>
        </c:scaling>
        <c:delete val="0"/>
        <c:axPos val="l"/>
        <c:majorGridlines>
          <c:spPr>
            <a:ln w="9525" cap="flat" cmpd="sng" algn="ctr">
              <a:solidFill>
                <a:schemeClr val="tx1">
                  <a:lumMod val="15000"/>
                  <a:lumOff val="85000"/>
                </a:schemeClr>
              </a:solidFill>
              <a:round/>
            </a:ln>
            <a:effectLst/>
          </c:spPr>
        </c:majorGridlines>
        <c:numFmt formatCode="0\ &quot;zł&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10786832"/>
        <c:crosses val="autoZero"/>
        <c:crossBetween val="between"/>
        <c:majorUnit val="200"/>
      </c:valAx>
      <c:spPr>
        <a:noFill/>
        <a:ln>
          <a:noFill/>
        </a:ln>
        <a:effectLst/>
      </c:spPr>
    </c:plotArea>
    <c:legend>
      <c:legendPos val="b"/>
      <c:layout>
        <c:manualLayout>
          <c:xMode val="edge"/>
          <c:yMode val="edge"/>
          <c:x val="0.18757600774303237"/>
          <c:y val="0.91205338169587524"/>
          <c:w val="0.6248479845139352"/>
          <c:h val="7.8777565517815631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57999999999999996" l="0.4" r="0.43" t="0.74803149606299213" header="0.31496062992125984" footer="0.31496062992125984"/>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WYKRES NR 3. STRUKTURA WYDATKÓW NA ŚWIADCZENIA FINANSOWANE </a:t>
            </a:r>
          </a:p>
          <a:p>
            <a:pPr>
              <a:defRPr sz="1000">
                <a:solidFill>
                  <a:sysClr val="windowText" lastClr="000000"/>
                </a:solidFill>
                <a:latin typeface="Arial" panose="020B0604020202020204" pitchFamily="34" charset="0"/>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 </a:t>
            </a:r>
            <a:br>
              <a:rPr lang="pl-PL" sz="1000" baseline="0">
                <a:solidFill>
                  <a:sysClr val="windowText" lastClr="000000"/>
                </a:solidFill>
                <a:latin typeface="Arial" panose="020B0604020202020204" pitchFamily="34" charset="0"/>
                <a:cs typeface="Arial" panose="020B0604020202020204" pitchFamily="34" charset="0"/>
              </a:rPr>
            </a:br>
            <a:r>
              <a:rPr lang="pl-PL" sz="1000" baseline="0">
                <a:solidFill>
                  <a:sysClr val="windowText" lastClr="000000"/>
                </a:solidFill>
                <a:latin typeface="Arial" panose="020B0604020202020204" pitchFamily="34" charset="0"/>
                <a:cs typeface="Arial" panose="020B0604020202020204" pitchFamily="34" charset="0"/>
              </a:rPr>
              <a:t>Z FUNDUSZU EMERYTALNO-RENTOWEGO </a:t>
            </a:r>
          </a:p>
        </c:rich>
      </c:tx>
      <c:layout>
        <c:manualLayout>
          <c:xMode val="edge"/>
          <c:yMode val="edge"/>
          <c:x val="0.25385757316774082"/>
          <c:y val="1.5405025638259002E-2"/>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1302681992337167E-3"/>
          <c:y val="0.11278685846976949"/>
          <c:w val="0.98927203065134106"/>
          <c:h val="0.88721314153023045"/>
        </c:manualLayout>
      </c:layout>
      <c:pie3DChart>
        <c:varyColors val="1"/>
        <c:ser>
          <c:idx val="0"/>
          <c:order val="0"/>
          <c:explosion val="22"/>
          <c:dPt>
            <c:idx val="0"/>
            <c:bubble3D val="0"/>
            <c:explosion val="11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7719-48CC-A436-BE2122243FBC}"/>
              </c:ext>
            </c:extLst>
          </c:dPt>
          <c:dPt>
            <c:idx val="1"/>
            <c:bubble3D val="0"/>
            <c:explosion val="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7719-48CC-A436-BE2122243FBC}"/>
              </c:ext>
            </c:extLst>
          </c:dPt>
          <c:dLbls>
            <c:dLbl>
              <c:idx val="0"/>
              <c:layout>
                <c:manualLayout>
                  <c:x val="-2.5891502052736454E-2"/>
                  <c:y val="4.6088835049464968E-2"/>
                </c:manualLayout>
              </c:layout>
              <c:tx>
                <c:rich>
                  <a:bodyPr/>
                  <a:lstStyle/>
                  <a:p>
                    <a:fld id="{B38BC7CE-E3F8-4C41-AF16-B94983C1E998}" type="CELLRANGE">
                      <a:rPr lang="en-US"/>
                      <a:pPr/>
                      <a:t>[ZAKRES KOMÓREK]</a:t>
                    </a:fld>
                    <a:endParaRPr lang="en-US" baseline="0"/>
                  </a:p>
                  <a:p>
                    <a:fld id="{E19731A4-E90F-42F4-90FA-AD1BEFBD9776}"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1644136427971167"/>
                      <c:h val="0.1024817008388338"/>
                    </c:manualLayout>
                  </c15:layout>
                  <c15:dlblFieldTable/>
                  <c15:showDataLabelsRange val="1"/>
                </c:ext>
                <c:ext xmlns:c16="http://schemas.microsoft.com/office/drawing/2014/chart" uri="{C3380CC4-5D6E-409C-BE32-E72D297353CC}">
                  <c16:uniqueId val="{00000001-7719-48CC-A436-BE2122243FBC}"/>
                </c:ext>
              </c:extLst>
            </c:dLbl>
            <c:dLbl>
              <c:idx val="1"/>
              <c:layout>
                <c:manualLayout>
                  <c:x val="-5.5920546311294311E-2"/>
                  <c:y val="-2.2606108667979755E-2"/>
                </c:manualLayout>
              </c:layout>
              <c:tx>
                <c:rich>
                  <a:bodyPr/>
                  <a:lstStyle/>
                  <a:p>
                    <a:fld id="{631F6613-DDE9-4823-9C0D-1D4D1D018AFC}" type="CELLRANGE">
                      <a:rPr lang="en-US"/>
                      <a:pPr/>
                      <a:t>[ZAKRES KOMÓREK]</a:t>
                    </a:fld>
                    <a:endParaRPr lang="en-US" baseline="0"/>
                  </a:p>
                  <a:p>
                    <a:fld id="{EDDD4726-76DE-4270-8CBE-0FE8B3D6E574}"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22343433159314252"/>
                      <c:h val="0.10197440572694698"/>
                    </c:manualLayout>
                  </c15:layout>
                  <c15:dlblFieldTable/>
                  <c15:showDataLabelsRange val="1"/>
                </c:ext>
                <c:ext xmlns:c16="http://schemas.microsoft.com/office/drawing/2014/chart" uri="{C3380CC4-5D6E-409C-BE32-E72D297353CC}">
                  <c16:uniqueId val="{00000003-7719-48CC-A436-BE2122243FBC}"/>
                </c:ext>
              </c:extLst>
            </c:dLbl>
            <c:dLbl>
              <c:idx val="2"/>
              <c:layout>
                <c:manualLayout>
                  <c:x val="-4.025280285213189E-3"/>
                  <c:y val="-2.652588019716684E-2"/>
                </c:manualLayout>
              </c:layout>
              <c:tx>
                <c:rich>
                  <a:bodyPr/>
                  <a:lstStyle/>
                  <a:p>
                    <a:fld id="{A726CD15-C052-4EDD-82C0-F8A4D6D3D028}" type="CELLRANGE">
                      <a:rPr lang="en-US"/>
                      <a:pPr/>
                      <a:t>[ZAKRES KOMÓREK]</a:t>
                    </a:fld>
                    <a:endParaRPr lang="en-US" baseline="0"/>
                  </a:p>
                  <a:p>
                    <a:fld id="{020E826B-1BF9-4E4E-AC5E-9AF3D0CE5F82}"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14519965933271312"/>
                      <c:h val="9.918860089913395E-2"/>
                    </c:manualLayout>
                  </c15:layout>
                  <c15:dlblFieldTable/>
                  <c15:showDataLabelsRange val="1"/>
                </c:ext>
                <c:ext xmlns:c16="http://schemas.microsoft.com/office/drawing/2014/chart" uri="{C3380CC4-5D6E-409C-BE32-E72D297353CC}">
                  <c16:uniqueId val="{00000005-7719-48CC-A436-BE2122243FBC}"/>
                </c:ext>
              </c:extLst>
            </c:dLbl>
            <c:dLbl>
              <c:idx val="3"/>
              <c:layout>
                <c:manualLayout>
                  <c:x val="0.27337025287785688"/>
                  <c:y val="4.4369144816915201E-2"/>
                </c:manualLayout>
              </c:layout>
              <c:tx>
                <c:rich>
                  <a:bodyPr/>
                  <a:lstStyle/>
                  <a:p>
                    <a:fld id="{A69BCE51-9732-40BE-803E-4CBFD40F5EFC}" type="CELLRANGE">
                      <a:rPr lang="en-US"/>
                      <a:pPr/>
                      <a:t>[ZAKRES KOMÓREK]</a:t>
                    </a:fld>
                    <a:endParaRPr lang="en-US" baseline="0"/>
                  </a:p>
                  <a:p>
                    <a:fld id="{79F3F91A-0D35-4BCF-BAE4-0028E0E0D79D}"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layout>
                    <c:manualLayout>
                      <c:w val="0.27198395216911503"/>
                      <c:h val="0.14171048925671187"/>
                    </c:manualLayout>
                  </c15:layout>
                  <c15:dlblFieldTable/>
                  <c15:showDataLabelsRange val="1"/>
                </c:ext>
                <c:ext xmlns:c16="http://schemas.microsoft.com/office/drawing/2014/chart" uri="{C3380CC4-5D6E-409C-BE32-E72D297353CC}">
                  <c16:uniqueId val="{00000007-7719-48CC-A436-BE2122243FBC}"/>
                </c:ext>
              </c:extLst>
            </c:dLbl>
            <c:spPr>
              <a:gradFill flip="none" rotWithShape="1">
                <a:gsLst>
                  <a:gs pos="0">
                    <a:srgbClr val="818183">
                      <a:lumMod val="5000"/>
                      <a:lumOff val="95000"/>
                    </a:srgbClr>
                  </a:gs>
                  <a:gs pos="74000">
                    <a:srgbClr val="818183">
                      <a:lumMod val="45000"/>
                      <a:lumOff val="55000"/>
                    </a:srgbClr>
                  </a:gs>
                  <a:gs pos="83000">
                    <a:srgbClr val="818183">
                      <a:lumMod val="45000"/>
                      <a:lumOff val="55000"/>
                    </a:srgbClr>
                  </a:gs>
                  <a:gs pos="100000">
                    <a:srgbClr val="818183">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inEnd"/>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oundRectCallout">
                    <a:avLst/>
                  </a:prstGeom>
                  <a:noFill/>
                  <a:ln>
                    <a:noFill/>
                  </a:ln>
                </c15:spPr>
                <c15:showDataLabelsRange val="1"/>
              </c:ext>
            </c:extLst>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3'!$B$5:$E$5</c:f>
              <c:numCache>
                <c:formatCode>#,##0.00</c:formatCode>
                <c:ptCount val="4"/>
                <c:pt idx="0">
                  <c:v>4714686505.2700005</c:v>
                </c:pt>
                <c:pt idx="1">
                  <c:v>975881213.39999998</c:v>
                </c:pt>
                <c:pt idx="2">
                  <c:v>258280008.01000005</c:v>
                </c:pt>
                <c:pt idx="3">
                  <c:v>1089282.5899999999</c:v>
                </c:pt>
              </c:numCache>
            </c:numRef>
          </c:val>
          <c:extLst>
            <c:ext xmlns:c15="http://schemas.microsoft.com/office/drawing/2012/chart" uri="{02D57815-91ED-43cb-92C2-25804820EDAC}">
              <c15:datalabelsRange>
                <c15:f>'Wykres 3'!$B$6:$E$6</c15:f>
                <c15:dlblRangeCache>
                  <c:ptCount val="4"/>
                  <c:pt idx="0">
                    <c:v>79,24%</c:v>
                  </c:pt>
                  <c:pt idx="1">
                    <c:v>16,40%</c:v>
                  </c:pt>
                  <c:pt idx="2">
                    <c:v>4,34%</c:v>
                  </c:pt>
                  <c:pt idx="3">
                    <c:v>0,02%</c:v>
                  </c:pt>
                </c15:dlblRangeCache>
              </c15:datalabelsRange>
            </c:ext>
            <c:ext xmlns:c16="http://schemas.microsoft.com/office/drawing/2014/chart" uri="{C3380CC4-5D6E-409C-BE32-E72D297353CC}">
              <c16:uniqueId val="{00000008-7719-48CC-A436-BE2122243FBC}"/>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7719-48CC-A436-BE2122243FBC}"/>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7719-48CC-A436-BE2122243FBC}"/>
              </c:ext>
            </c:extLst>
          </c:dPt>
          <c:dLbls>
            <c:delete val="1"/>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3'!$B$6:$E$6</c:f>
              <c:numCache>
                <c:formatCode>0.00%</c:formatCode>
                <c:ptCount val="4"/>
                <c:pt idx="0">
                  <c:v>0.79239999999999999</c:v>
                </c:pt>
                <c:pt idx="1">
                  <c:v>0.16400000000000001</c:v>
                </c:pt>
                <c:pt idx="2">
                  <c:v>4.3400000000000001E-2</c:v>
                </c:pt>
                <c:pt idx="3">
                  <c:v>2.0000000000000001E-4</c:v>
                </c:pt>
              </c:numCache>
            </c:numRef>
          </c:val>
          <c:extLst>
            <c:ext xmlns:c16="http://schemas.microsoft.com/office/drawing/2014/chart" uri="{C3380CC4-5D6E-409C-BE32-E72D297353CC}">
              <c16:uniqueId val="{00000011-7719-48CC-A436-BE2122243FBC}"/>
            </c:ext>
          </c:extLst>
        </c:ser>
        <c:dLbls>
          <c:dLblPos val="inEnd"/>
          <c:showLegendKey val="0"/>
          <c:showVal val="0"/>
          <c:showCatName val="0"/>
          <c:showSerName val="0"/>
          <c:showPercent val="1"/>
          <c:showBubbleSize val="0"/>
          <c:showLeaderLines val="0"/>
        </c:dLbls>
      </c:pie3DChart>
      <c:spPr>
        <a:gradFill flip="none" rotWithShape="1">
          <a:gsLst>
            <a:gs pos="0">
              <a:schemeClr val="bg1">
                <a:lumMod val="8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tileRect/>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pl-PL"/>
    </a:p>
  </c:txPr>
  <c:printSettings>
    <c:headerFooter/>
    <c:pageMargins b="0.74803149606299213" l="0.70866141732283472" r="0.70866141732283472" t="0.47244094488188981" header="0.31496062992125984" footer="0.31496062992125984"/>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r>
              <a:rPr lang="en-US" sz="1000">
                <a:latin typeface="Arial" panose="020B0604020202020204" pitchFamily="34" charset="0"/>
                <a:cs typeface="Arial" panose="020B0604020202020204" pitchFamily="34" charset="0"/>
              </a:rPr>
              <a:t>W</a:t>
            </a:r>
            <a:r>
              <a:rPr lang="pl-PL" sz="1000">
                <a:latin typeface="Arial" panose="020B0604020202020204" pitchFamily="34" charset="0"/>
                <a:cs typeface="Arial" panose="020B0604020202020204" pitchFamily="34" charset="0"/>
              </a:rPr>
              <a:t>YKRES NR 4. STRUKTURA WYDATKÓW NA ŚWIADCZENIA FINANSOWANE</a:t>
            </a:r>
          </a:p>
          <a:p>
            <a:pPr>
              <a:defRPr sz="1000"/>
            </a:pPr>
            <a:r>
              <a:rPr lang="pl-PL" sz="1000">
                <a:latin typeface="Arial" panose="020B0604020202020204" pitchFamily="34" charset="0"/>
                <a:cs typeface="Arial" panose="020B0604020202020204" pitchFamily="34" charset="0"/>
              </a:rPr>
              <a:t> </a:t>
            </a:r>
            <a:br>
              <a:rPr lang="pl-PL" sz="1000">
                <a:latin typeface="Arial" panose="020B0604020202020204" pitchFamily="34" charset="0"/>
                <a:cs typeface="Arial" panose="020B0604020202020204" pitchFamily="34" charset="0"/>
              </a:rPr>
            </a:br>
            <a:r>
              <a:rPr lang="pl-PL" sz="1000">
                <a:latin typeface="Arial" panose="020B0604020202020204" pitchFamily="34" charset="0"/>
                <a:cs typeface="Arial" panose="020B0604020202020204" pitchFamily="34" charset="0"/>
              </a:rPr>
              <a:t>Z FUNDUSZU SKŁADKOWEGO</a:t>
            </a:r>
            <a:endParaRPr lang="en-US" sz="1000">
              <a:latin typeface="Arial" panose="020B0604020202020204" pitchFamily="34" charset="0"/>
              <a:cs typeface="Arial" panose="020B0604020202020204" pitchFamily="34" charset="0"/>
            </a:endParaRPr>
          </a:p>
        </c:rich>
      </c:tx>
      <c:layout>
        <c:manualLayout>
          <c:xMode val="edge"/>
          <c:yMode val="edge"/>
          <c:x val="0.11369449212799546"/>
          <c:y val="3.2389496551292821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endParaRPr lang="pl-PL"/>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2913012578305355E-2"/>
          <c:y val="0.19444126852672997"/>
          <c:w val="0.96033801235596417"/>
          <c:h val="0.80436508339683344"/>
        </c:manualLayout>
      </c:layout>
      <c:pie3DChart>
        <c:varyColors val="1"/>
        <c:ser>
          <c:idx val="0"/>
          <c:order val="0"/>
          <c:explosion val="7"/>
          <c:dPt>
            <c:idx val="0"/>
            <c:bubble3D val="0"/>
            <c:explosion val="41"/>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8B8A-4508-89C5-594A2D983123}"/>
              </c:ext>
            </c:extLst>
          </c:dPt>
          <c:dPt>
            <c:idx val="1"/>
            <c:bubble3D val="0"/>
            <c:explosion val="5"/>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8B8A-4508-89C5-594A2D983123}"/>
              </c:ext>
            </c:extLst>
          </c:dPt>
          <c:dLbls>
            <c:dLbl>
              <c:idx val="0"/>
              <c:layout>
                <c:manualLayout>
                  <c:x val="8.0357705557316958E-2"/>
                  <c:y val="-3.1936134436876262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6081155507394249"/>
                      <c:h val="8.6279871030113517E-2"/>
                    </c:manualLayout>
                  </c15:layout>
                </c:ext>
                <c:ext xmlns:c16="http://schemas.microsoft.com/office/drawing/2014/chart" uri="{C3380CC4-5D6E-409C-BE32-E72D297353CC}">
                  <c16:uniqueId val="{00000001-8B8A-4508-89C5-594A2D983123}"/>
                </c:ext>
              </c:extLst>
            </c:dLbl>
            <c:dLbl>
              <c:idx val="1"/>
              <c:layout>
                <c:manualLayout>
                  <c:x val="-6.4905956721280147E-2"/>
                  <c:y val="-3.5114046228092458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2363984140567261"/>
                      <c:h val="0.12183102514114995"/>
                    </c:manualLayout>
                  </c15:layout>
                </c:ext>
                <c:ext xmlns:c16="http://schemas.microsoft.com/office/drawing/2014/chart" uri="{C3380CC4-5D6E-409C-BE32-E72D297353CC}">
                  <c16:uniqueId val="{00000003-8B8A-4508-89C5-594A2D983123}"/>
                </c:ext>
              </c:extLst>
            </c:dLbl>
            <c:spPr>
              <a:gradFill flip="none" rotWithShape="1">
                <a:gsLst>
                  <a:gs pos="29000">
                    <a:srgbClr val="70AD47">
                      <a:lumMod val="5000"/>
                      <a:lumOff val="95000"/>
                    </a:srgbClr>
                  </a:gs>
                  <a:gs pos="74000">
                    <a:srgbClr val="70AD47">
                      <a:lumMod val="45000"/>
                      <a:lumOff val="55000"/>
                    </a:srgbClr>
                  </a:gs>
                  <a:gs pos="83000">
                    <a:srgbClr val="70AD47">
                      <a:lumMod val="45000"/>
                      <a:lumOff val="55000"/>
                    </a:srgbClr>
                  </a:gs>
                  <a:gs pos="100000">
                    <a:srgbClr val="70AD47">
                      <a:lumMod val="30000"/>
                      <a:lumOff val="70000"/>
                    </a:srgbClr>
                  </a:gs>
                </a:gsLst>
                <a:lin ang="5400000" scaled="1"/>
                <a:tileRect/>
              </a:gradFill>
              <a:ln>
                <a:noFill/>
              </a:ln>
              <a:effectLst>
                <a:outerShdw blurRad="50800" dist="38100" dir="2700000" algn="tl" rotWithShape="0">
                  <a:prstClr val="black">
                    <a:alpha val="40000"/>
                  </a:prstClr>
                </a:outerShdw>
              </a:effectLst>
            </c:spPr>
            <c:txPr>
              <a:bodyPr rot="0" spcFirstLastPara="1" vertOverflow="clip" horzOverflow="clip" vert="horz" wrap="square" lIns="36576" tIns="18288" rIns="36576" bIns="18288" anchor="ctr" anchorCtr="1">
                <a:spAutoFit/>
              </a:bodyPr>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ct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pattFill prst="pct75">
                    <a:fgClr>
                      <a:schemeClr val="dk1">
                        <a:lumMod val="75000"/>
                        <a:lumOff val="25000"/>
                      </a:schemeClr>
                    </a:fgClr>
                    <a:bgClr>
                      <a:schemeClr val="dk1">
                        <a:lumMod val="65000"/>
                        <a:lumOff val="35000"/>
                      </a:schemeClr>
                    </a:bgClr>
                  </a:pattFill>
                  <a:ln>
                    <a:noFill/>
                  </a:ln>
                </c15:spPr>
              </c:ext>
            </c:extLst>
          </c:dLbls>
          <c:cat>
            <c:strRef>
              <c:f>'Wykres 4'!$B$31:$C$31</c:f>
              <c:strCache>
                <c:ptCount val="2"/>
                <c:pt idx="0">
                  <c:v>Zasiłki chorobowe</c:v>
                </c:pt>
                <c:pt idx="1">
                  <c:v>Jednorazowe odszkodowania</c:v>
                </c:pt>
              </c:strCache>
            </c:strRef>
          </c:cat>
          <c:val>
            <c:numRef>
              <c:f>'Wykres 4'!$B$32:$C$32</c:f>
              <c:numCache>
                <c:formatCode>#,##0.00</c:formatCode>
                <c:ptCount val="2"/>
                <c:pt idx="0">
                  <c:v>125712597</c:v>
                </c:pt>
                <c:pt idx="1">
                  <c:v>16793402</c:v>
                </c:pt>
              </c:numCache>
            </c:numRef>
          </c:val>
          <c:extLst>
            <c:ext xmlns:c16="http://schemas.microsoft.com/office/drawing/2014/chart" uri="{C3380CC4-5D6E-409C-BE32-E72D297353CC}">
              <c16:uniqueId val="{00000004-8B8A-4508-89C5-594A2D983123}"/>
            </c:ext>
          </c:extLst>
        </c:ser>
        <c:ser>
          <c:idx val="1"/>
          <c:order val="1"/>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6-8B8A-4508-89C5-594A2D983123}"/>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8-8B8A-4508-89C5-594A2D983123}"/>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pl-PL"/>
              </a:p>
            </c:txPr>
            <c:dLblPos val="ctr"/>
            <c:showLegendKey val="0"/>
            <c:showVal val="0"/>
            <c:showCatName val="1"/>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'Wykres 4'!$B$31:$C$31</c:f>
              <c:strCache>
                <c:ptCount val="2"/>
                <c:pt idx="0">
                  <c:v>Zasiłki chorobowe</c:v>
                </c:pt>
                <c:pt idx="1">
                  <c:v>Jednorazowe odszkodowania</c:v>
                </c:pt>
              </c:strCache>
            </c:strRef>
          </c:cat>
          <c:val>
            <c:numRef>
              <c:f>'Wykres 4'!$B$33:$C$33</c:f>
              <c:numCache>
                <c:formatCode>0%</c:formatCode>
                <c:ptCount val="2"/>
                <c:pt idx="0">
                  <c:v>0.88215652591579674</c:v>
                </c:pt>
                <c:pt idx="1">
                  <c:v>0.11784347408420329</c:v>
                </c:pt>
              </c:numCache>
            </c:numRef>
          </c:val>
          <c:extLst>
            <c:ext xmlns:c16="http://schemas.microsoft.com/office/drawing/2014/chart" uri="{C3380CC4-5D6E-409C-BE32-E72D297353CC}">
              <c16:uniqueId val="{00000009-8B8A-4508-89C5-594A2D983123}"/>
            </c:ext>
          </c:extLst>
        </c:ser>
        <c:dLbls>
          <c:dLblPos val="ctr"/>
          <c:showLegendKey val="0"/>
          <c:showVal val="0"/>
          <c:showCatName val="1"/>
          <c:showSerName val="0"/>
          <c:showPercent val="0"/>
          <c:showBubbleSize val="0"/>
          <c:showLeaderLines val="0"/>
        </c:dLbls>
      </c:pie3D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pl-PL"/>
    </a:p>
  </c:txPr>
  <c:printSettings>
    <c:headerFooter/>
    <c:pageMargins b="0.74803149606299213" l="0.70866141732283472" r="0.70866141732283472" t="0.74803149606299213" header="0.31496062992125984" footer="0.31496062992125984"/>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r>
              <a:rPr lang="en-US" sz="1000" baseline="0">
                <a:solidFill>
                  <a:sysClr val="windowText" lastClr="000000"/>
                </a:solidFill>
                <a:latin typeface="Arial" panose="020B0604020202020204" pitchFamily="34" charset="0"/>
                <a:cs typeface="Arial" panose="020B0604020202020204" pitchFamily="34" charset="0"/>
              </a:rPr>
              <a:t>WYKRES NR </a:t>
            </a:r>
            <a:r>
              <a:rPr lang="pl-PL" sz="1000" baseline="0">
                <a:solidFill>
                  <a:sysClr val="windowText" lastClr="000000"/>
                </a:solidFill>
                <a:latin typeface="Arial" panose="020B0604020202020204" pitchFamily="34" charset="0"/>
                <a:cs typeface="Arial" panose="020B0604020202020204" pitchFamily="34" charset="0"/>
              </a:rPr>
              <a:t>5</a:t>
            </a:r>
            <a:r>
              <a:rPr lang="en-US" sz="1000" baseline="0">
                <a:solidFill>
                  <a:sysClr val="windowText" lastClr="000000"/>
                </a:solidFill>
                <a:latin typeface="Arial" panose="020B0604020202020204" pitchFamily="34" charset="0"/>
                <a:cs typeface="Arial" panose="020B0604020202020204" pitchFamily="34" charset="0"/>
              </a:rPr>
              <a:t>. </a:t>
            </a:r>
            <a:r>
              <a:rPr lang="pl-PL" sz="1000" baseline="0">
                <a:solidFill>
                  <a:sysClr val="windowText" lastClr="000000"/>
                </a:solidFill>
                <a:latin typeface="Arial" panose="020B0604020202020204" pitchFamily="34" charset="0"/>
                <a:cs typeface="Arial" panose="020B0604020202020204" pitchFamily="34" charset="0"/>
              </a:rPr>
              <a:t>W</a:t>
            </a:r>
            <a:r>
              <a:rPr lang="en-US" sz="1000" baseline="0">
                <a:solidFill>
                  <a:sysClr val="windowText" lastClr="000000"/>
                </a:solidFill>
                <a:latin typeface="Arial" panose="020B0604020202020204" pitchFamily="34" charset="0"/>
                <a:cs typeface="Arial" panose="020B0604020202020204" pitchFamily="34" charset="0"/>
              </a:rPr>
              <a:t>YPADKI PRZY PRACY ROLNICZEJ</a:t>
            </a:r>
            <a:r>
              <a:rPr lang="pl-PL" sz="1000" baseline="0">
                <a:solidFill>
                  <a:sysClr val="windowText" lastClr="000000"/>
                </a:solidFill>
                <a:latin typeface="Arial" panose="020B0604020202020204" pitchFamily="34" charset="0"/>
                <a:cs typeface="Arial" panose="020B0604020202020204" pitchFamily="34" charset="0"/>
              </a:rPr>
              <a:t> </a:t>
            </a:r>
            <a:endParaRPr lang="en-US" sz="1000" baseline="0">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32958253707841001"/>
          <c:y val="2.483824841354821E-2"/>
        </c:manualLayout>
      </c:layout>
      <c:overlay val="1"/>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0842316484622166"/>
          <c:w val="1"/>
          <c:h val="0.89118508458649348"/>
        </c:manualLayout>
      </c:layout>
      <c:pie3DChart>
        <c:varyColors val="1"/>
        <c:ser>
          <c:idx val="0"/>
          <c:order val="0"/>
          <c:explosion val="46"/>
          <c:dPt>
            <c:idx val="0"/>
            <c:bubble3D val="0"/>
            <c:explosion val="2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068A-4DA7-ABBB-17928848600B}"/>
              </c:ext>
            </c:extLst>
          </c:dPt>
          <c:dPt>
            <c:idx val="1"/>
            <c:bubble3D val="0"/>
            <c:explosion val="5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068A-4DA7-ABBB-17928848600B}"/>
              </c:ext>
            </c:extLst>
          </c:dPt>
          <c:dPt>
            <c:idx val="2"/>
            <c:bubble3D val="0"/>
            <c:explosion val="32"/>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068A-4DA7-ABBB-17928848600B}"/>
              </c:ext>
            </c:extLst>
          </c:dPt>
          <c:dPt>
            <c:idx val="3"/>
            <c:bubble3D val="0"/>
            <c:explosion val="29"/>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068A-4DA7-ABBB-17928848600B}"/>
              </c:ext>
            </c:extLst>
          </c:dPt>
          <c:dPt>
            <c:idx val="4"/>
            <c:bubble3D val="0"/>
            <c:explosion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068A-4DA7-ABBB-17928848600B}"/>
              </c:ext>
            </c:extLst>
          </c:dPt>
          <c:dLbls>
            <c:dLbl>
              <c:idx val="0"/>
              <c:layout>
                <c:manualLayout>
                  <c:x val="2.397559613756519E-2"/>
                  <c:y val="-0.25648020060753129"/>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1667886251749823"/>
                      <c:h val="7.1107816739673702E-2"/>
                    </c:manualLayout>
                  </c15:layout>
                </c:ext>
                <c:ext xmlns:c16="http://schemas.microsoft.com/office/drawing/2014/chart" uri="{C3380CC4-5D6E-409C-BE32-E72D297353CC}">
                  <c16:uniqueId val="{00000001-068A-4DA7-ABBB-17928848600B}"/>
                </c:ext>
              </c:extLst>
            </c:dLbl>
            <c:dLbl>
              <c:idx val="1"/>
              <c:layout>
                <c:manualLayout>
                  <c:x val="0.21030832052367954"/>
                  <c:y val="-4.298919503929882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68A-4DA7-ABBB-17928848600B}"/>
                </c:ext>
              </c:extLst>
            </c:dLbl>
            <c:dLbl>
              <c:idx val="2"/>
              <c:layout>
                <c:manualLayout>
                  <c:x val="-4.1238523286360254E-2"/>
                  <c:y val="2.426466518485241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68A-4DA7-ABBB-17928848600B}"/>
                </c:ext>
              </c:extLst>
            </c:dLbl>
            <c:dLbl>
              <c:idx val="3"/>
              <c:layout>
                <c:manualLayout>
                  <c:x val="8.916988553592348E-3"/>
                  <c:y val="-0.3195147982208546"/>
                </c:manualLayout>
              </c:layout>
              <c:tx>
                <c:rich>
                  <a:bodyPr/>
                  <a:lstStyle/>
                  <a:p>
                    <a:fld id="{13E713F5-AE13-40AB-930D-D8F490BDEAC1}" type="CATEGORYNAME">
                      <a:rPr lang="en-US" baseline="0">
                        <a:solidFill>
                          <a:sysClr val="windowText" lastClr="000000"/>
                        </a:solidFill>
                      </a:rPr>
                      <a:pPr/>
                      <a:t>[NAZWA KATEGORII]</a:t>
                    </a:fld>
                    <a:r>
                      <a:rPr lang="en-US" baseline="0">
                        <a:solidFill>
                          <a:sysClr val="windowText" lastClr="000000"/>
                        </a:solidFill>
                      </a:rPr>
                      <a:t>
</a:t>
                    </a:r>
                    <a:fld id="{2D3BA567-C563-423F-8CCF-5A8E6C071579}" type="PERCENTAGE">
                      <a:rPr lang="en-US" baseline="0">
                        <a:solidFill>
                          <a:sysClr val="windowText" lastClr="000000"/>
                        </a:solidFill>
                      </a:rPr>
                      <a:pPr/>
                      <a:t>[PROCENTOWE]</a:t>
                    </a:fld>
                    <a:endParaRPr lang="en-US" baseline="0">
                      <a:solidFill>
                        <a:sysClr val="windowText" lastClr="000000"/>
                      </a:solidFill>
                    </a:endParaRPr>
                  </a:p>
                </c:rich>
              </c:tx>
              <c:dLblPos val="bestFit"/>
              <c:showLegendKey val="0"/>
              <c:showVal val="0"/>
              <c:showCatName val="1"/>
              <c:showSerName val="0"/>
              <c:showPercent val="1"/>
              <c:showBubbleSize val="0"/>
              <c:extLst>
                <c:ext xmlns:c15="http://schemas.microsoft.com/office/drawing/2012/chart" uri="{CE6537A1-D6FC-4f65-9D91-7224C49458BB}">
                  <c15:layout>
                    <c:manualLayout>
                      <c:w val="0.20134378197575487"/>
                      <c:h val="0.15945393047293005"/>
                    </c:manualLayout>
                  </c15:layout>
                  <c15:dlblFieldTable/>
                  <c15:showDataLabelsRange val="0"/>
                </c:ext>
                <c:ext xmlns:c16="http://schemas.microsoft.com/office/drawing/2014/chart" uri="{C3380CC4-5D6E-409C-BE32-E72D297353CC}">
                  <c16:uniqueId val="{00000007-068A-4DA7-ABBB-17928848600B}"/>
                </c:ext>
              </c:extLst>
            </c:dLbl>
            <c:dLbl>
              <c:idx val="4"/>
              <c:layout>
                <c:manualLayout>
                  <c:x val="0.17569488289875904"/>
                  <c:y val="-8.0841974477554937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5412345369179448"/>
                      <c:h val="7.8363254894047871E-2"/>
                    </c:manualLayout>
                  </c15:layout>
                </c:ext>
                <c:ext xmlns:c16="http://schemas.microsoft.com/office/drawing/2014/chart" uri="{C3380CC4-5D6E-409C-BE32-E72D297353CC}">
                  <c16:uniqueId val="{00000009-068A-4DA7-ABBB-17928848600B}"/>
                </c:ext>
              </c:extLst>
            </c:dLbl>
            <c:spPr>
              <a:gradFill flip="none" rotWithShape="1">
                <a:gsLst>
                  <a:gs pos="0">
                    <a:srgbClr val="A5A5A5">
                      <a:lumMod val="5000"/>
                      <a:lumOff val="95000"/>
                    </a:srgbClr>
                  </a:gs>
                  <a:gs pos="74000">
                    <a:srgbClr val="A5A5A5">
                      <a:lumMod val="45000"/>
                      <a:lumOff val="55000"/>
                    </a:srgbClr>
                  </a:gs>
                  <a:gs pos="83000">
                    <a:srgbClr val="A5A5A5">
                      <a:lumMod val="45000"/>
                      <a:lumOff val="55000"/>
                    </a:srgbClr>
                  </a:gs>
                  <a:gs pos="100000">
                    <a:srgbClr val="A5A5A5">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5'!$C$20:$G$20</c:f>
              <c:numCache>
                <c:formatCode>#,##0</c:formatCode>
                <c:ptCount val="5"/>
                <c:pt idx="0">
                  <c:v>2217</c:v>
                </c:pt>
                <c:pt idx="1">
                  <c:v>278</c:v>
                </c:pt>
                <c:pt idx="2">
                  <c:v>441</c:v>
                </c:pt>
                <c:pt idx="3">
                  <c:v>502</c:v>
                </c:pt>
                <c:pt idx="4">
                  <c:v>843</c:v>
                </c:pt>
              </c:numCache>
            </c:numRef>
          </c:val>
          <c:extLst>
            <c:ext xmlns:c16="http://schemas.microsoft.com/office/drawing/2014/chart" uri="{C3380CC4-5D6E-409C-BE32-E72D297353CC}">
              <c16:uniqueId val="{0000000A-068A-4DA7-ABBB-17928848600B}"/>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068A-4DA7-ABBB-17928848600B}"/>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068A-4DA7-ABBB-17928848600B}"/>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068A-4DA7-ABBB-17928848600B}"/>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2-068A-4DA7-ABBB-17928848600B}"/>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4-068A-4DA7-ABBB-17928848600B}"/>
              </c:ext>
            </c:extLst>
          </c:dPt>
          <c:dLbls>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pl-PL"/>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5'!$C$21:$G$21</c:f>
              <c:numCache>
                <c:formatCode>0%</c:formatCode>
                <c:ptCount val="5"/>
                <c:pt idx="0">
                  <c:v>0.52</c:v>
                </c:pt>
                <c:pt idx="1">
                  <c:v>0.06</c:v>
                </c:pt>
                <c:pt idx="2">
                  <c:v>0.1</c:v>
                </c:pt>
                <c:pt idx="3">
                  <c:v>0.12</c:v>
                </c:pt>
                <c:pt idx="4">
                  <c:v>0.2</c:v>
                </c:pt>
              </c:numCache>
            </c:numRef>
          </c:val>
          <c:extLst>
            <c:ext xmlns:c16="http://schemas.microsoft.com/office/drawing/2014/chart" uri="{C3380CC4-5D6E-409C-BE32-E72D297353CC}">
              <c16:uniqueId val="{00000015-068A-4DA7-ABBB-17928848600B}"/>
            </c:ext>
          </c:extLst>
        </c:ser>
        <c:dLbls>
          <c:dLblPos val="outEnd"/>
          <c:showLegendKey val="0"/>
          <c:showVal val="0"/>
          <c:showCatName val="1"/>
          <c:showSerName val="0"/>
          <c:showPercent val="0"/>
          <c:showBubbleSize val="0"/>
          <c:showLeaderLines val="0"/>
        </c:dLbls>
      </c:pie3DChart>
      <c:spPr>
        <a:gradFill>
          <a:gsLst>
            <a:gs pos="0">
              <a:schemeClr val="accent3">
                <a:lumMod val="5000"/>
                <a:lumOff val="9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tx2"/>
          </a:solidFill>
        </a:defRPr>
      </a:pPr>
      <a:endParaRPr lang="pl-PL"/>
    </a:p>
  </c:txPr>
  <c:printSettings>
    <c:headerFooter/>
    <c:pageMargins b="0.74803149606299213" l="0.56000000000000005" r="0.70866141732283472" t="0.74803149606299213" header="0.31496062992125984" footer="0.31496062992125984"/>
    <c:pageSetup paperSize="9" orientation="landscape"/>
  </c:printSettings>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6">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25">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75000"/>
            <a:lumOff val="25000"/>
          </a:schemeClr>
        </a:solidFill>
      </a:ln>
    </cs:spPr>
  </cs:downBar>
  <cs:dropLine>
    <cs:lnRef idx="0"/>
    <cs:fillRef idx="0"/>
    <cs:effectRef idx="0"/>
    <cs:fontRef idx="minor">
      <a:schemeClr val="dk1"/>
    </cs:fontRef>
    <cs:spPr>
      <a:ln w="9525">
        <a:solidFill>
          <a:schemeClr val="tx1">
            <a:lumMod val="75000"/>
            <a:lumOff val="25000"/>
          </a:schemeClr>
        </a:solidFill>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75000"/>
            <a:lumOff val="2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102053</xdr:colOff>
      <xdr:row>0</xdr:row>
      <xdr:rowOff>69396</xdr:rowOff>
    </xdr:from>
    <xdr:to>
      <xdr:col>0</xdr:col>
      <xdr:colOff>1345363</xdr:colOff>
      <xdr:row>4</xdr:row>
      <xdr:rowOff>262596</xdr:rowOff>
    </xdr:to>
    <xdr:pic>
      <xdr:nvPicPr>
        <xdr:cNvPr id="2" name="Obraz 1">
          <a:extLst>
            <a:ext uri="{FF2B5EF4-FFF2-40B4-BE49-F238E27FC236}">
              <a16:creationId xmlns:a16="http://schemas.microsoft.com/office/drawing/2014/main" id="{97241AD9-388D-4C7E-9F1C-DCA3DE181426}"/>
            </a:ext>
          </a:extLst>
        </xdr:cNvPr>
        <xdr:cNvPicPr>
          <a:picLocks noChangeAspect="1"/>
        </xdr:cNvPicPr>
      </xdr:nvPicPr>
      <xdr:blipFill>
        <a:blip xmlns:r="http://schemas.openxmlformats.org/officeDocument/2006/relationships" r:embed="rId1"/>
        <a:stretch>
          <a:fillRect/>
        </a:stretch>
      </xdr:blipFill>
      <xdr:spPr>
        <a:xfrm>
          <a:off x="102053" y="69396"/>
          <a:ext cx="1243310" cy="1260000"/>
        </a:xfrm>
        <a:prstGeom prst="rect">
          <a:avLst/>
        </a:prstGeom>
      </xdr:spPr>
    </xdr:pic>
    <xdr:clientData/>
  </xdr:twoCellAnchor>
  <xdr:twoCellAnchor editAs="oneCell">
    <xdr:from>
      <xdr:col>0</xdr:col>
      <xdr:colOff>13607</xdr:colOff>
      <xdr:row>9</xdr:row>
      <xdr:rowOff>73218</xdr:rowOff>
    </xdr:from>
    <xdr:to>
      <xdr:col>1</xdr:col>
      <xdr:colOff>5882458</xdr:colOff>
      <xdr:row>29</xdr:row>
      <xdr:rowOff>147531</xdr:rowOff>
    </xdr:to>
    <xdr:grpSp>
      <xdr:nvGrpSpPr>
        <xdr:cNvPr id="7" name="Grupa 6">
          <a:extLst>
            <a:ext uri="{FF2B5EF4-FFF2-40B4-BE49-F238E27FC236}">
              <a16:creationId xmlns:a16="http://schemas.microsoft.com/office/drawing/2014/main" id="{8C516F34-E342-4E61-B1D8-ED7F430B6390}"/>
            </a:ext>
          </a:extLst>
        </xdr:cNvPr>
        <xdr:cNvGrpSpPr/>
      </xdr:nvGrpSpPr>
      <xdr:grpSpPr>
        <a:xfrm>
          <a:off x="13607" y="2427254"/>
          <a:ext cx="7283994" cy="6619348"/>
          <a:chOff x="13607" y="2427254"/>
          <a:chExt cx="7283994" cy="6619348"/>
        </a:xfrm>
      </xdr:grpSpPr>
      <xdr:sp macro="" textlink="">
        <xdr:nvSpPr>
          <xdr:cNvPr id="8" name="Prostokąt 7">
            <a:extLst>
              <a:ext uri="{FF2B5EF4-FFF2-40B4-BE49-F238E27FC236}">
                <a16:creationId xmlns:a16="http://schemas.microsoft.com/office/drawing/2014/main" id="{0D97E85B-CA2A-4652-A044-96928D50FA90}"/>
              </a:ext>
            </a:extLst>
          </xdr:cNvPr>
          <xdr:cNvSpPr/>
        </xdr:nvSpPr>
        <xdr:spPr>
          <a:xfrm>
            <a:off x="13607" y="2427254"/>
            <a:ext cx="7283994" cy="6619348"/>
          </a:xfrm>
          <a:prstGeom prst="rect">
            <a:avLst/>
          </a:prstGeom>
          <a:blipFill>
            <a:blip xmlns:r="http://schemas.openxmlformats.org/officeDocument/2006/relationships" r:embed="rId2"/>
            <a:srcRect/>
            <a:stretch>
              <a:fillRect l="-29000" r="-29000"/>
            </a:stretch>
          </a:blipFill>
        </xdr:spPr>
        <xdr:style>
          <a:lnRef idx="0">
            <a:schemeClr val="accent1">
              <a:hueOff val="0"/>
              <a:satOff val="0"/>
              <a:lumOff val="0"/>
              <a:alphaOff val="0"/>
            </a:schemeClr>
          </a:lnRef>
          <a:fillRef idx="1">
            <a:scrgbClr r="0" g="0" b="0"/>
          </a:fillRef>
          <a:effectRef idx="1">
            <a:schemeClr val="accent1">
              <a:tint val="40000"/>
              <a:hueOff val="0"/>
              <a:satOff val="0"/>
              <a:lumOff val="0"/>
              <a:alphaOff val="0"/>
            </a:schemeClr>
          </a:effectRef>
          <a:fontRef idx="minor">
            <a:schemeClr val="dk1">
              <a:hueOff val="0"/>
              <a:satOff val="0"/>
              <a:lumOff val="0"/>
              <a:alphaOff val="0"/>
            </a:schemeClr>
          </a:fontRef>
        </xdr:style>
      </xdr:sp>
      <xdr:sp macro="" textlink="">
        <xdr:nvSpPr>
          <xdr:cNvPr id="9" name="Dowolny kształt: kształt 8">
            <a:extLst>
              <a:ext uri="{FF2B5EF4-FFF2-40B4-BE49-F238E27FC236}">
                <a16:creationId xmlns:a16="http://schemas.microsoft.com/office/drawing/2014/main" id="{59CD445E-FB34-472F-AF99-CC3FE4E3DE4B}"/>
              </a:ext>
            </a:extLst>
          </xdr:cNvPr>
          <xdr:cNvSpPr/>
        </xdr:nvSpPr>
        <xdr:spPr>
          <a:xfrm>
            <a:off x="488681" y="2754991"/>
            <a:ext cx="6450266" cy="1829275"/>
          </a:xfrm>
          <a:custGeom>
            <a:avLst/>
            <a:gdLst>
              <a:gd name="connsiteX0" fmla="*/ 0 w 6450266"/>
              <a:gd name="connsiteY0" fmla="*/ 0 h 1829275"/>
              <a:gd name="connsiteX1" fmla="*/ 6450266 w 6450266"/>
              <a:gd name="connsiteY1" fmla="*/ 0 h 1829275"/>
              <a:gd name="connsiteX2" fmla="*/ 6450266 w 6450266"/>
              <a:gd name="connsiteY2" fmla="*/ 1829275 h 1829275"/>
              <a:gd name="connsiteX3" fmla="*/ 0 w 6450266"/>
              <a:gd name="connsiteY3" fmla="*/ 1829275 h 1829275"/>
              <a:gd name="connsiteX4" fmla="*/ 0 w 6450266"/>
              <a:gd name="connsiteY4" fmla="*/ 0 h 182927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50266" h="1829275">
                <a:moveTo>
                  <a:pt x="0" y="0"/>
                </a:moveTo>
                <a:lnTo>
                  <a:pt x="6450266" y="0"/>
                </a:lnTo>
                <a:lnTo>
                  <a:pt x="6450266" y="1829275"/>
                </a:lnTo>
                <a:lnTo>
                  <a:pt x="0" y="1829275"/>
                </a:lnTo>
                <a:lnTo>
                  <a:pt x="0" y="0"/>
                </a:lnTo>
                <a:close/>
              </a:path>
            </a:pathLst>
          </a:custGeom>
          <a:solidFill>
            <a:schemeClr val="accent1">
              <a:tint val="50000"/>
              <a:hueOff val="0"/>
              <a:satOff val="0"/>
              <a:lumOff val="0"/>
              <a:alpha val="20000"/>
            </a:schemeClr>
          </a:solidFill>
          <a:scene3d>
            <a:camera prst="orthographicFront"/>
            <a:lightRig rig="flat" dir="t"/>
          </a:scene3d>
          <a:sp3d prstMaterial="dkEdge">
            <a:bevelT w="8200" h="38100"/>
          </a:sp3d>
        </xdr:spPr>
        <xdr:style>
          <a:lnRef idx="0">
            <a:schemeClr val="lt1">
              <a:hueOff val="0"/>
              <a:satOff val="0"/>
              <a:lumOff val="0"/>
              <a:alphaOff val="0"/>
            </a:schemeClr>
          </a:lnRef>
          <a:fillRef idx="2">
            <a:scrgbClr r="0" g="0" b="0"/>
          </a:fillRef>
          <a:effectRef idx="1">
            <a:schemeClr val="accent1">
              <a:hueOff val="0"/>
              <a:satOff val="0"/>
              <a:lumOff val="0"/>
              <a:alphaOff val="0"/>
            </a:schemeClr>
          </a:effectRef>
          <a:fontRef idx="minor">
            <a:schemeClr val="dk1"/>
          </a:fontRef>
        </xdr:style>
        <xdr:txBody>
          <a:bodyPr spcFirstLastPara="0" vert="horz" wrap="square" lIns="38100" tIns="38100" rIns="38100" bIns="38100" numCol="1" spcCol="1270" anchor="ctr" anchorCtr="0">
            <a:noAutofit/>
          </a:bodyPr>
          <a:lstStyle/>
          <a:p>
            <a:pPr marL="0" lvl="0" indent="0" algn="ctr" defTabSz="889000">
              <a:lnSpc>
                <a:spcPct val="100000"/>
              </a:lnSpc>
              <a:spcBef>
                <a:spcPct val="0"/>
              </a:spcBef>
              <a:spcAft>
                <a:spcPts val="0"/>
              </a:spcAft>
              <a:buNone/>
            </a:pPr>
            <a:r>
              <a:rPr lang="pl-PL" sz="2000" b="1" kern="1200">
                <a:solidFill>
                  <a:sysClr val="windowText" lastClr="000000"/>
                </a:solidFill>
                <a:latin typeface="Arial" panose="020B0604020202020204" pitchFamily="34" charset="0"/>
                <a:cs typeface="Arial" panose="020B0604020202020204" pitchFamily="34" charset="0"/>
              </a:rPr>
              <a:t>KWARTALNA INFORMACJA STATYSTYCZNA</a:t>
            </a:r>
          </a:p>
          <a:p>
            <a:pPr marL="0" lvl="0" indent="0" algn="ctr" defTabSz="889000">
              <a:lnSpc>
                <a:spcPct val="100000"/>
              </a:lnSpc>
              <a:spcBef>
                <a:spcPct val="0"/>
              </a:spcBef>
              <a:spcAft>
                <a:spcPts val="0"/>
              </a:spcAft>
              <a:buNone/>
            </a:pPr>
            <a:br>
              <a:rPr lang="pl-PL" sz="2000" b="1" kern="1200">
                <a:solidFill>
                  <a:sysClr val="windowText" lastClr="000000"/>
                </a:solidFill>
                <a:latin typeface="Arial" panose="020B0604020202020204" pitchFamily="34" charset="0"/>
                <a:cs typeface="Arial" panose="020B0604020202020204" pitchFamily="34" charset="0"/>
              </a:rPr>
            </a:br>
            <a:r>
              <a:rPr lang="pl-PL" sz="2000" b="1" kern="1200">
                <a:solidFill>
                  <a:sysClr val="windowText" lastClr="000000"/>
                </a:solidFill>
                <a:latin typeface="Arial" panose="020B0604020202020204" pitchFamily="34" charset="0"/>
                <a:cs typeface="Arial" panose="020B0604020202020204" pitchFamily="34" charset="0"/>
              </a:rPr>
              <a:t> II KWARTAŁ 2024 R.</a:t>
            </a:r>
          </a:p>
        </xdr:txBody>
      </xdr:sp>
    </xdr:grp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10583</xdr:colOff>
      <xdr:row>25</xdr:row>
      <xdr:rowOff>28575</xdr:rowOff>
    </xdr:from>
    <xdr:to>
      <xdr:col>4</xdr:col>
      <xdr:colOff>962025</xdr:colOff>
      <xdr:row>48</xdr:row>
      <xdr:rowOff>0</xdr:rowOff>
    </xdr:to>
    <xdr:graphicFrame macro="">
      <xdr:nvGraphicFramePr>
        <xdr:cNvPr id="2" name="Wykres 1">
          <a:extLst>
            <a:ext uri="{FF2B5EF4-FFF2-40B4-BE49-F238E27FC236}">
              <a16:creationId xmlns:a16="http://schemas.microsoft.com/office/drawing/2014/main" id="{5C0C0989-2676-490B-96EF-778A91C5AF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47626</xdr:colOff>
      <xdr:row>27</xdr:row>
      <xdr:rowOff>23812</xdr:rowOff>
    </xdr:from>
    <xdr:to>
      <xdr:col>4</xdr:col>
      <xdr:colOff>797718</xdr:colOff>
      <xdr:row>48</xdr:row>
      <xdr:rowOff>178594</xdr:rowOff>
    </xdr:to>
    <xdr:graphicFrame macro="">
      <xdr:nvGraphicFramePr>
        <xdr:cNvPr id="2" name="Wykres 1">
          <a:extLst>
            <a:ext uri="{FF2B5EF4-FFF2-40B4-BE49-F238E27FC236}">
              <a16:creationId xmlns:a16="http://schemas.microsoft.com/office/drawing/2014/main" id="{B26AC939-6061-4436-B637-D14BBC5F10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11906</xdr:colOff>
      <xdr:row>1</xdr:row>
      <xdr:rowOff>142873</xdr:rowOff>
    </xdr:from>
    <xdr:to>
      <xdr:col>5</xdr:col>
      <xdr:colOff>1404937</xdr:colOff>
      <xdr:row>2</xdr:row>
      <xdr:rowOff>202406</xdr:rowOff>
    </xdr:to>
    <xdr:graphicFrame macro="">
      <xdr:nvGraphicFramePr>
        <xdr:cNvPr id="2" name="Wykres 1">
          <a:extLst>
            <a:ext uri="{FF2B5EF4-FFF2-40B4-BE49-F238E27FC236}">
              <a16:creationId xmlns:a16="http://schemas.microsoft.com/office/drawing/2014/main" id="{9EDCFA93-D3B7-44F6-BA18-6DEA5737AA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142875</xdr:rowOff>
    </xdr:from>
    <xdr:to>
      <xdr:col>6</xdr:col>
      <xdr:colOff>642936</xdr:colOff>
      <xdr:row>27</xdr:row>
      <xdr:rowOff>178594</xdr:rowOff>
    </xdr:to>
    <xdr:graphicFrame macro="">
      <xdr:nvGraphicFramePr>
        <xdr:cNvPr id="2" name="Wykres 1">
          <a:extLst>
            <a:ext uri="{FF2B5EF4-FFF2-40B4-BE49-F238E27FC236}">
              <a16:creationId xmlns:a16="http://schemas.microsoft.com/office/drawing/2014/main" id="{CE42AB8C-D4FA-484B-9AFF-680A5CBFE2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35719</xdr:colOff>
      <xdr:row>1</xdr:row>
      <xdr:rowOff>226217</xdr:rowOff>
    </xdr:from>
    <xdr:to>
      <xdr:col>12</xdr:col>
      <xdr:colOff>654844</xdr:colOff>
      <xdr:row>17</xdr:row>
      <xdr:rowOff>83344</xdr:rowOff>
    </xdr:to>
    <xdr:graphicFrame macro="">
      <xdr:nvGraphicFramePr>
        <xdr:cNvPr id="2" name="Wykres 1">
          <a:extLst>
            <a:ext uri="{FF2B5EF4-FFF2-40B4-BE49-F238E27FC236}">
              <a16:creationId xmlns:a16="http://schemas.microsoft.com/office/drawing/2014/main" id="{2D4D032D-57C4-4000-9001-F67D4C05AF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1390655</xdr:colOff>
      <xdr:row>27</xdr:row>
      <xdr:rowOff>85725</xdr:rowOff>
    </xdr:from>
    <xdr:to>
      <xdr:col>1</xdr:col>
      <xdr:colOff>2314258</xdr:colOff>
      <xdr:row>29</xdr:row>
      <xdr:rowOff>402600</xdr:rowOff>
    </xdr:to>
    <xdr:pic>
      <xdr:nvPicPr>
        <xdr:cNvPr id="3" name="Obraz 2">
          <a:extLst>
            <a:ext uri="{FF2B5EF4-FFF2-40B4-BE49-F238E27FC236}">
              <a16:creationId xmlns:a16="http://schemas.microsoft.com/office/drawing/2014/main" id="{270D8078-465D-4141-A344-9A9F95FE0135}"/>
            </a:ext>
          </a:extLst>
        </xdr:cNvPr>
        <xdr:cNvPicPr>
          <a:picLocks noChangeAspect="1"/>
        </xdr:cNvPicPr>
      </xdr:nvPicPr>
      <xdr:blipFill>
        <a:blip xmlns:r="http://schemas.openxmlformats.org/officeDocument/2006/relationships" r:embed="rId1"/>
        <a:stretch>
          <a:fillRect/>
        </a:stretch>
      </xdr:blipFill>
      <xdr:spPr>
        <a:xfrm>
          <a:off x="2876555" y="7715250"/>
          <a:ext cx="923603" cy="936000"/>
        </a:xfrm>
        <a:prstGeom prst="rect">
          <a:avLst/>
        </a:prstGeom>
      </xdr:spPr>
    </xdr:pic>
    <xdr:clientData/>
  </xdr:twoCellAnchor>
  <xdr:twoCellAnchor editAs="oneCell">
    <xdr:from>
      <xdr:col>0</xdr:col>
      <xdr:colOff>152401</xdr:colOff>
      <xdr:row>2</xdr:row>
      <xdr:rowOff>104775</xdr:rowOff>
    </xdr:from>
    <xdr:to>
      <xdr:col>1</xdr:col>
      <xdr:colOff>5019675</xdr:colOff>
      <xdr:row>25</xdr:row>
      <xdr:rowOff>62291</xdr:rowOff>
    </xdr:to>
    <xdr:pic>
      <xdr:nvPicPr>
        <xdr:cNvPr id="5" name="Obraz 4">
          <a:extLst>
            <a:ext uri="{FF2B5EF4-FFF2-40B4-BE49-F238E27FC236}">
              <a16:creationId xmlns:a16="http://schemas.microsoft.com/office/drawing/2014/main" id="{498A8A39-27A6-4EEB-9F80-E08E89DE8E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714375"/>
          <a:ext cx="6353174" cy="5767766"/>
        </a:xfrm>
        <a:prstGeom prst="rect">
          <a:avLst/>
        </a:prstGeom>
      </xdr:spPr>
    </xdr:pic>
    <xdr:clientData/>
  </xdr:twoCellAnchor>
</xdr:wsDr>
</file>

<file path=xl/theme/theme1.xml><?xml version="1.0" encoding="utf-8"?>
<a:theme xmlns:a="http://schemas.openxmlformats.org/drawingml/2006/main" name="Podstawa">
  <a:themeElements>
    <a:clrScheme name="Podstawa">
      <a:dk1>
        <a:srgbClr val="000000"/>
      </a:dk1>
      <a:lt1>
        <a:srgbClr val="FFFFFF"/>
      </a:lt1>
      <a:dk2>
        <a:srgbClr val="565349"/>
      </a:dk2>
      <a:lt2>
        <a:srgbClr val="DDDDDD"/>
      </a:lt2>
      <a:accent1>
        <a:srgbClr val="A6B727"/>
      </a:accent1>
      <a:accent2>
        <a:srgbClr val="DF5327"/>
      </a:accent2>
      <a:accent3>
        <a:srgbClr val="FE9E00"/>
      </a:accent3>
      <a:accent4>
        <a:srgbClr val="418AB3"/>
      </a:accent4>
      <a:accent5>
        <a:srgbClr val="D7D447"/>
      </a:accent5>
      <a:accent6>
        <a:srgbClr val="818183"/>
      </a:accent6>
      <a:hlink>
        <a:srgbClr val="F59E00"/>
      </a:hlink>
      <a:folHlink>
        <a:srgbClr val="B2B2B2"/>
      </a:folHlink>
    </a:clrScheme>
    <a:fontScheme name="Podstawa">
      <a:maj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Podstawa">
      <a:fillStyleLst>
        <a:solidFill>
          <a:schemeClr val="phClr"/>
        </a:solidFill>
        <a:solidFill>
          <a:schemeClr val="phClr">
            <a:tint val="55000"/>
            <a:satMod val="130000"/>
          </a:schemeClr>
        </a:solidFill>
        <a:gradFill rotWithShape="1">
          <a:gsLst>
            <a:gs pos="0">
              <a:schemeClr val="phClr"/>
            </a:gs>
            <a:gs pos="90000">
              <a:schemeClr val="phClr">
                <a:shade val="100000"/>
                <a:satMod val="105000"/>
              </a:schemeClr>
            </a:gs>
            <a:gs pos="100000">
              <a:schemeClr val="phClr">
                <a:shade val="80000"/>
                <a:satMod val="120000"/>
              </a:schemeClr>
            </a:gs>
          </a:gsLst>
          <a:path path="circle">
            <a:fillToRect l="100000" t="100000" r="100000" b="100000"/>
          </a:path>
        </a:gradFill>
      </a:fillStyleLst>
      <a:lnStyleLst>
        <a:ln w="10000"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38100" dist="25400" dir="5400000" rotWithShape="0">
              <a:srgbClr val="000000">
                <a:alpha val="45000"/>
              </a:srgbClr>
            </a:outerShdw>
          </a:effectLst>
          <a:scene3d>
            <a:camera prst="orthographicFront">
              <a:rot lat="0" lon="0" rev="0"/>
            </a:camera>
            <a:lightRig rig="brightRoom" dir="t"/>
          </a:scene3d>
          <a:sp3d extrusionH="12700" contourW="25400" prstMaterial="flat">
            <a:bevelT w="63500" h="152400" prst="angle"/>
            <a:contourClr>
              <a:schemeClr val="phClr">
                <a:shade val="27000"/>
                <a:satMod val="120000"/>
              </a:schemeClr>
            </a:contourClr>
          </a:sp3d>
        </a:effectStyle>
      </a:effectStyleLst>
      <a:bgFillStyleLst>
        <a:solidFill>
          <a:schemeClr val="phClr"/>
        </a:solidFill>
        <a:solidFill>
          <a:schemeClr val="phClr">
            <a:tint val="95000"/>
            <a:shade val="95000"/>
            <a:satMod val="140000"/>
          </a:schemeClr>
        </a:solidFill>
        <a:solidFill>
          <a:schemeClr val="phClr">
            <a:tint val="90000"/>
            <a:shade val="85000"/>
            <a:satMod val="160000"/>
            <a:lumMod val="110000"/>
          </a:schemeClr>
        </a:solidFill>
      </a:bgFillStyleLst>
    </a:fmtScheme>
  </a:themeElements>
  <a:objectDefaults/>
  <a:extraClrSchemeLst/>
  <a:extLst>
    <a:ext uri="{05A4C25C-085E-4340-85A3-A5531E510DB2}">
      <thm15:themeFamily xmlns:thm15="http://schemas.microsoft.com/office/thememl/2012/main" name="Basis" id="{5665723A-49BA-4B57-8411-A56F8F207965}" vid="{90E45F77-AEFC-46EF-A7C1-5B338C297B02}"/>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34.bin"/><Relationship Id="rId1" Type="http://schemas.openxmlformats.org/officeDocument/2006/relationships/hyperlink" Target="http://www.gov.pl/k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5C1AC-1556-4BAC-A966-C6AED2A0A466}">
  <sheetPr>
    <tabColor rgb="FF33CC33"/>
  </sheetPr>
  <dimension ref="A1:G34"/>
  <sheetViews>
    <sheetView showGridLines="0" tabSelected="1" view="pageBreakPreview" zoomScale="70" zoomScaleNormal="80" zoomScaleSheetLayoutView="70" workbookViewId="0">
      <selection activeCell="B1" sqref="B1"/>
    </sheetView>
  </sheetViews>
  <sheetFormatPr defaultRowHeight="15"/>
  <cols>
    <col min="1" max="1" width="18.625" style="458" customWidth="1"/>
    <col min="2" max="2" width="77.875" style="458" customWidth="1"/>
    <col min="3" max="3" width="18.375" style="458" customWidth="1"/>
    <col min="4" max="4" width="18.25" style="458" customWidth="1"/>
    <col min="5" max="5" width="16.5" style="458" customWidth="1"/>
    <col min="6" max="6" width="17.25" style="458" customWidth="1"/>
    <col min="7" max="7" width="15.5" style="458" customWidth="1"/>
    <col min="8" max="8" width="15.875" style="458" customWidth="1"/>
    <col min="9" max="9" width="24.75" style="458" customWidth="1"/>
    <col min="10" max="16384" width="9" style="458"/>
  </cols>
  <sheetData>
    <row r="1" spans="1:7" s="452" customFormat="1" ht="21" customHeight="1">
      <c r="B1" s="453"/>
    </row>
    <row r="2" spans="1:7" s="452" customFormat="1" ht="21" customHeight="1">
      <c r="B2" s="453"/>
    </row>
    <row r="3" spans="1:7" s="452" customFormat="1" ht="21" customHeight="1">
      <c r="B3" s="453"/>
    </row>
    <row r="4" spans="1:7" s="452" customFormat="1" ht="21" customHeight="1">
      <c r="B4" s="616" t="s">
        <v>531</v>
      </c>
    </row>
    <row r="5" spans="1:7" s="452" customFormat="1" ht="21" customHeight="1">
      <c r="B5" s="616"/>
    </row>
    <row r="6" spans="1:7" s="452" customFormat="1" ht="24" customHeight="1">
      <c r="G6" s="616"/>
    </row>
    <row r="7" spans="1:7" s="452" customFormat="1" ht="12.75" customHeight="1">
      <c r="G7" s="616"/>
    </row>
    <row r="8" spans="1:7" s="452" customFormat="1" ht="20.25" customHeight="1">
      <c r="A8" s="453" t="s">
        <v>269</v>
      </c>
      <c r="B8" s="453"/>
      <c r="C8" s="453"/>
      <c r="D8" s="453"/>
      <c r="E8" s="453"/>
      <c r="F8" s="453"/>
    </row>
    <row r="9" spans="1:7" s="452" customFormat="1" ht="21.75" customHeight="1"/>
    <row r="10" spans="1:7" s="452" customFormat="1" ht="21.75" customHeight="1">
      <c r="A10" s="617"/>
      <c r="B10" s="617"/>
    </row>
    <row r="11" spans="1:7" s="452" customFormat="1" ht="29.25" customHeight="1">
      <c r="A11" s="617"/>
      <c r="B11" s="617"/>
    </row>
    <row r="12" spans="1:7" s="452" customFormat="1" ht="21.75" customHeight="1"/>
    <row r="13" spans="1:7" s="452" customFormat="1" ht="21.75" customHeight="1"/>
    <row r="14" spans="1:7" s="452" customFormat="1" ht="21.75" customHeight="1"/>
    <row r="15" spans="1:7" s="452" customFormat="1" ht="86.25" customHeight="1">
      <c r="A15" s="618"/>
      <c r="B15" s="618"/>
      <c r="C15" s="454"/>
      <c r="F15" s="454"/>
    </row>
    <row r="16" spans="1:7" s="452" customFormat="1" ht="12.75"/>
    <row r="17" spans="1:6" s="452" customFormat="1" ht="41.25" customHeight="1">
      <c r="A17" s="619"/>
      <c r="B17" s="620"/>
      <c r="C17" s="455"/>
      <c r="F17" s="455"/>
    </row>
    <row r="18" spans="1:6" s="452" customFormat="1" ht="24" customHeight="1">
      <c r="A18" s="456"/>
      <c r="B18" s="456"/>
      <c r="C18" s="456"/>
      <c r="D18" s="456"/>
      <c r="E18" s="456"/>
      <c r="F18" s="456"/>
    </row>
    <row r="19" spans="1:6" s="452" customFormat="1" ht="21" customHeight="1"/>
    <row r="20" spans="1:6" s="452" customFormat="1" ht="21" customHeight="1"/>
    <row r="21" spans="1:6" s="452" customFormat="1" ht="21" customHeight="1"/>
    <row r="22" spans="1:6" s="452" customFormat="1" ht="21" customHeight="1"/>
    <row r="23" spans="1:6" s="452" customFormat="1" ht="21" customHeight="1"/>
    <row r="24" spans="1:6" s="452" customFormat="1" ht="21" customHeight="1"/>
    <row r="25" spans="1:6" s="452" customFormat="1" ht="21" customHeight="1"/>
    <row r="26" spans="1:6" s="452" customFormat="1" ht="21" customHeight="1"/>
    <row r="27" spans="1:6" s="452" customFormat="1" ht="21" customHeight="1"/>
    <row r="28" spans="1:6" s="452" customFormat="1" ht="21" customHeight="1"/>
    <row r="29" spans="1:6" s="452" customFormat="1" ht="21" customHeight="1"/>
    <row r="30" spans="1:6" s="452" customFormat="1" ht="21" customHeight="1"/>
    <row r="31" spans="1:6" s="452" customFormat="1" ht="21" customHeight="1"/>
    <row r="32" spans="1:6" s="452" customFormat="1" ht="21" customHeight="1">
      <c r="A32" s="615" t="s">
        <v>655</v>
      </c>
      <c r="B32" s="615"/>
      <c r="C32" s="457"/>
      <c r="D32" s="457"/>
      <c r="E32" s="457"/>
      <c r="F32" s="457"/>
    </row>
    <row r="33" spans="3:6" ht="14.25" customHeight="1">
      <c r="C33" s="459"/>
      <c r="D33" s="459"/>
      <c r="E33" s="459"/>
      <c r="F33" s="459"/>
    </row>
    <row r="34" spans="3:6">
      <c r="C34" s="460"/>
      <c r="D34" s="460"/>
      <c r="E34" s="461"/>
      <c r="F34" s="459"/>
    </row>
  </sheetData>
  <mergeCells count="7">
    <mergeCell ref="A32:B32"/>
    <mergeCell ref="B4:B5"/>
    <mergeCell ref="G6:G7"/>
    <mergeCell ref="A10:B10"/>
    <mergeCell ref="A11:B11"/>
    <mergeCell ref="A15:B15"/>
    <mergeCell ref="A17:B17"/>
  </mergeCells>
  <printOptions horizontalCentered="1"/>
  <pageMargins left="0.15748031496062992" right="0.15748031496062992" top="0.74803149606299213" bottom="0.59055118110236227" header="0.31496062992125984" footer="0.31496062992125984"/>
  <pageSetup paperSize="9" fitToWidth="2"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H136"/>
  <sheetViews>
    <sheetView showGridLines="0" view="pageBreakPreview" zoomScale="110" zoomScaleNormal="100" zoomScaleSheetLayoutView="110" workbookViewId="0">
      <selection sqref="A1:B1"/>
    </sheetView>
  </sheetViews>
  <sheetFormatPr defaultRowHeight="15"/>
  <cols>
    <col min="1" max="1" width="3.25" customWidth="1"/>
    <col min="2" max="2" width="84.75" customWidth="1"/>
    <col min="12" max="12" width="25.625" customWidth="1"/>
  </cols>
  <sheetData>
    <row r="1" spans="1:3" ht="29.25" customHeight="1">
      <c r="A1" s="621" t="s">
        <v>8</v>
      </c>
      <c r="B1" s="621"/>
      <c r="C1" s="532" t="s">
        <v>539</v>
      </c>
    </row>
    <row r="2" spans="1:3" ht="40.5" customHeight="1">
      <c r="A2" s="100"/>
      <c r="B2" s="101" t="s">
        <v>411</v>
      </c>
    </row>
    <row r="3" spans="1:3" ht="21" customHeight="1">
      <c r="A3" s="100"/>
      <c r="B3" s="464" t="s">
        <v>324</v>
      </c>
    </row>
    <row r="4" spans="1:3" ht="22.5" customHeight="1">
      <c r="A4" s="100"/>
      <c r="B4" s="464" t="s">
        <v>466</v>
      </c>
    </row>
    <row r="5" spans="1:3" ht="30" customHeight="1">
      <c r="A5" s="102" t="s">
        <v>1</v>
      </c>
      <c r="B5" s="465" t="s">
        <v>467</v>
      </c>
    </row>
    <row r="6" spans="1:3" ht="12.75" customHeight="1">
      <c r="A6" s="76"/>
      <c r="B6" s="464" t="s">
        <v>421</v>
      </c>
    </row>
    <row r="7" spans="1:3" ht="24.75" customHeight="1">
      <c r="A7" s="76"/>
      <c r="B7" s="464" t="s">
        <v>498</v>
      </c>
    </row>
    <row r="8" spans="1:3" ht="30" customHeight="1">
      <c r="A8" s="76"/>
      <c r="B8" s="464" t="s">
        <v>422</v>
      </c>
    </row>
    <row r="9" spans="1:3" ht="12.75" customHeight="1">
      <c r="A9" s="76"/>
      <c r="B9" s="464" t="s">
        <v>423</v>
      </c>
    </row>
    <row r="10" spans="1:3" ht="36" customHeight="1">
      <c r="A10" s="76"/>
      <c r="B10" s="464" t="s">
        <v>637</v>
      </c>
    </row>
    <row r="11" spans="1:3" ht="20.25" customHeight="1">
      <c r="A11" s="76"/>
      <c r="B11" s="464" t="s">
        <v>424</v>
      </c>
    </row>
    <row r="12" spans="1:3" ht="30" customHeight="1">
      <c r="A12" s="76"/>
      <c r="B12" s="101" t="s">
        <v>311</v>
      </c>
    </row>
    <row r="13" spans="1:3" ht="49.5" customHeight="1">
      <c r="A13" s="76"/>
      <c r="B13" s="101" t="s">
        <v>326</v>
      </c>
    </row>
    <row r="14" spans="1:3" ht="45.75" customHeight="1">
      <c r="A14" s="76"/>
      <c r="B14" s="115" t="s">
        <v>325</v>
      </c>
    </row>
    <row r="15" spans="1:3" ht="39.75" customHeight="1">
      <c r="A15" s="102" t="s">
        <v>2</v>
      </c>
      <c r="B15" s="101" t="s">
        <v>403</v>
      </c>
    </row>
    <row r="16" spans="1:3" ht="15.75" customHeight="1">
      <c r="A16" s="104"/>
      <c r="B16" s="105" t="s">
        <v>394</v>
      </c>
    </row>
    <row r="17" spans="1:8" ht="15.75" customHeight="1">
      <c r="A17" s="104"/>
      <c r="B17" s="105" t="s">
        <v>345</v>
      </c>
    </row>
    <row r="18" spans="1:8" ht="16.5" customHeight="1">
      <c r="A18" s="104"/>
      <c r="B18" s="105" t="s">
        <v>346</v>
      </c>
    </row>
    <row r="19" spans="1:8" ht="44.25" customHeight="1">
      <c r="A19" s="104"/>
      <c r="B19" s="464" t="s">
        <v>636</v>
      </c>
    </row>
    <row r="20" spans="1:8" ht="25.5" customHeight="1">
      <c r="A20" s="104"/>
      <c r="B20" s="100" t="s">
        <v>395</v>
      </c>
      <c r="C20" s="98"/>
      <c r="D20" s="98"/>
      <c r="E20" s="98"/>
      <c r="F20" s="98"/>
      <c r="G20" s="98"/>
      <c r="H20" s="98"/>
    </row>
    <row r="21" spans="1:8" ht="24.75" customHeight="1">
      <c r="A21" s="104"/>
      <c r="B21" s="100" t="s">
        <v>507</v>
      </c>
      <c r="C21" s="98"/>
      <c r="D21" s="98"/>
      <c r="E21" s="98"/>
      <c r="F21" s="98"/>
      <c r="G21" s="98"/>
      <c r="H21" s="98"/>
    </row>
    <row r="22" spans="1:8" ht="15" customHeight="1">
      <c r="A22" s="104"/>
      <c r="B22" s="100" t="s">
        <v>347</v>
      </c>
      <c r="C22" s="98"/>
      <c r="D22" s="98"/>
      <c r="E22" s="98"/>
      <c r="F22" s="98"/>
      <c r="G22" s="98"/>
      <c r="H22" s="98"/>
    </row>
    <row r="23" spans="1:8" ht="27" customHeight="1">
      <c r="A23" s="104"/>
      <c r="B23" s="100" t="s">
        <v>638</v>
      </c>
      <c r="C23" s="98"/>
      <c r="D23" s="98"/>
      <c r="E23" s="98"/>
      <c r="F23" s="98"/>
      <c r="G23" s="98"/>
      <c r="H23" s="98"/>
    </row>
    <row r="24" spans="1:8" ht="30" customHeight="1">
      <c r="A24" s="104"/>
      <c r="B24" s="100" t="s">
        <v>639</v>
      </c>
      <c r="C24" s="98"/>
      <c r="D24" s="98"/>
      <c r="E24" s="98"/>
      <c r="F24" s="98"/>
      <c r="G24" s="98"/>
      <c r="H24" s="98"/>
    </row>
    <row r="25" spans="1:8" ht="30" customHeight="1">
      <c r="A25" s="104"/>
      <c r="B25" s="100" t="s">
        <v>511</v>
      </c>
    </row>
    <row r="26" spans="1:8" s="99" customFormat="1" ht="57" customHeight="1">
      <c r="A26" s="106"/>
      <c r="B26" s="101" t="s">
        <v>348</v>
      </c>
    </row>
    <row r="27" spans="1:8" s="99" customFormat="1" ht="41.25" customHeight="1">
      <c r="A27" s="106"/>
      <c r="B27" s="101" t="s">
        <v>349</v>
      </c>
    </row>
    <row r="28" spans="1:8" ht="27" customHeight="1">
      <c r="A28" s="104"/>
      <c r="B28" s="107" t="s">
        <v>396</v>
      </c>
    </row>
    <row r="29" spans="1:8" ht="18" customHeight="1">
      <c r="A29" s="104"/>
      <c r="B29" s="108" t="s">
        <v>397</v>
      </c>
    </row>
    <row r="30" spans="1:8" ht="27" customHeight="1">
      <c r="A30" s="104"/>
      <c r="B30" s="107" t="s">
        <v>640</v>
      </c>
    </row>
    <row r="31" spans="1:8" ht="27" customHeight="1">
      <c r="A31" s="104"/>
      <c r="B31" s="107" t="s">
        <v>398</v>
      </c>
    </row>
    <row r="32" spans="1:8" ht="14.25" customHeight="1">
      <c r="A32" s="104"/>
      <c r="B32" s="496" t="s">
        <v>517</v>
      </c>
    </row>
    <row r="33" spans="1:2" ht="15" customHeight="1">
      <c r="A33" s="104"/>
      <c r="B33" s="101" t="s">
        <v>518</v>
      </c>
    </row>
    <row r="34" spans="1:2" ht="15" customHeight="1">
      <c r="A34" s="104"/>
      <c r="B34" s="101" t="s">
        <v>628</v>
      </c>
    </row>
    <row r="35" spans="1:2" ht="24" customHeight="1">
      <c r="A35" s="104"/>
      <c r="B35" s="466" t="s">
        <v>629</v>
      </c>
    </row>
    <row r="36" spans="1:2" ht="30" customHeight="1">
      <c r="A36" s="104"/>
      <c r="B36" s="101" t="s">
        <v>633</v>
      </c>
    </row>
    <row r="37" spans="1:2" ht="18" customHeight="1">
      <c r="A37" s="104"/>
      <c r="B37" s="100" t="s">
        <v>350</v>
      </c>
    </row>
    <row r="38" spans="1:2" ht="54.75" customHeight="1">
      <c r="A38" s="104"/>
      <c r="B38" s="101" t="s">
        <v>412</v>
      </c>
    </row>
    <row r="39" spans="1:2" ht="15" customHeight="1">
      <c r="A39" s="68"/>
      <c r="B39" s="465" t="s">
        <v>432</v>
      </c>
    </row>
    <row r="40" spans="1:2" ht="15" customHeight="1">
      <c r="A40" s="68"/>
      <c r="B40" s="466" t="s">
        <v>433</v>
      </c>
    </row>
    <row r="41" spans="1:2" ht="25.5" customHeight="1">
      <c r="A41" s="68"/>
      <c r="B41" s="466" t="s">
        <v>630</v>
      </c>
    </row>
    <row r="42" spans="1:2" ht="25.5" customHeight="1">
      <c r="A42" s="68"/>
      <c r="B42" s="466" t="s">
        <v>422</v>
      </c>
    </row>
    <row r="43" spans="1:2" ht="21" customHeight="1">
      <c r="A43" s="68"/>
      <c r="B43" s="466" t="s">
        <v>632</v>
      </c>
    </row>
    <row r="44" spans="1:2" ht="33" customHeight="1">
      <c r="A44" s="68"/>
      <c r="B44" s="101" t="s">
        <v>428</v>
      </c>
    </row>
    <row r="45" spans="1:2" ht="27" customHeight="1">
      <c r="A45" s="109" t="s">
        <v>3</v>
      </c>
      <c r="B45" s="100" t="s">
        <v>631</v>
      </c>
    </row>
    <row r="46" spans="1:2" ht="18" customHeight="1">
      <c r="A46" s="76"/>
      <c r="B46" s="110" t="s">
        <v>415</v>
      </c>
    </row>
    <row r="47" spans="1:2" ht="18" customHeight="1">
      <c r="A47" s="68"/>
      <c r="B47" s="110" t="s">
        <v>413</v>
      </c>
    </row>
    <row r="48" spans="1:2" ht="18" customHeight="1">
      <c r="A48" s="68"/>
      <c r="B48" s="110" t="s">
        <v>312</v>
      </c>
    </row>
    <row r="49" spans="1:2" ht="18" customHeight="1">
      <c r="A49" s="68"/>
      <c r="B49" s="110" t="s">
        <v>313</v>
      </c>
    </row>
    <row r="50" spans="1:2" ht="18" customHeight="1">
      <c r="A50" s="68"/>
      <c r="B50" s="110" t="s">
        <v>314</v>
      </c>
    </row>
    <row r="51" spans="1:2" ht="18" customHeight="1">
      <c r="A51" s="68"/>
      <c r="B51" s="110" t="s">
        <v>315</v>
      </c>
    </row>
    <row r="52" spans="1:2" ht="18" customHeight="1">
      <c r="A52" s="68"/>
      <c r="B52" s="110" t="s">
        <v>316</v>
      </c>
    </row>
    <row r="53" spans="1:2" ht="18" customHeight="1">
      <c r="A53" s="68"/>
      <c r="B53" s="110" t="s">
        <v>317</v>
      </c>
    </row>
    <row r="54" spans="1:2" ht="18" customHeight="1">
      <c r="A54" s="68"/>
      <c r="B54" s="110" t="s">
        <v>404</v>
      </c>
    </row>
    <row r="55" spans="1:2" ht="18" customHeight="1">
      <c r="A55" s="68"/>
      <c r="B55" s="110" t="s">
        <v>318</v>
      </c>
    </row>
    <row r="56" spans="1:2" ht="18" customHeight="1">
      <c r="A56" s="68"/>
      <c r="B56" s="110" t="s">
        <v>319</v>
      </c>
    </row>
    <row r="57" spans="1:2" ht="18" customHeight="1">
      <c r="A57" s="68"/>
      <c r="B57" s="110" t="s">
        <v>320</v>
      </c>
    </row>
    <row r="58" spans="1:2" ht="18" customHeight="1">
      <c r="A58" s="68"/>
      <c r="B58" s="110" t="s">
        <v>323</v>
      </c>
    </row>
    <row r="59" spans="1:2" ht="17.25" customHeight="1">
      <c r="A59" s="68"/>
      <c r="B59" s="110" t="s">
        <v>653</v>
      </c>
    </row>
    <row r="60" spans="1:2" ht="21" customHeight="1">
      <c r="A60" s="68"/>
      <c r="B60" s="110" t="s">
        <v>654</v>
      </c>
    </row>
    <row r="61" spans="1:2" ht="30" customHeight="1">
      <c r="A61" s="102" t="s">
        <v>4</v>
      </c>
      <c r="B61" s="101" t="s">
        <v>405</v>
      </c>
    </row>
    <row r="62" spans="1:2" ht="51" customHeight="1">
      <c r="A62" s="68"/>
      <c r="B62" s="103" t="s">
        <v>406</v>
      </c>
    </row>
    <row r="63" spans="1:2" ht="39" customHeight="1">
      <c r="A63" s="68"/>
      <c r="B63" s="103" t="s">
        <v>399</v>
      </c>
    </row>
    <row r="64" spans="1:2" ht="82.5" customHeight="1">
      <c r="A64" s="68"/>
      <c r="B64" s="103" t="s">
        <v>351</v>
      </c>
    </row>
    <row r="65" spans="1:2" ht="30" customHeight="1">
      <c r="A65" s="68"/>
      <c r="B65" s="475" t="s">
        <v>402</v>
      </c>
    </row>
    <row r="66" spans="1:2" ht="35.25" customHeight="1">
      <c r="A66" s="68"/>
      <c r="B66" s="103" t="s">
        <v>416</v>
      </c>
    </row>
    <row r="67" spans="1:2" ht="30" customHeight="1">
      <c r="A67" s="102" t="s">
        <v>5</v>
      </c>
      <c r="B67" s="111" t="s">
        <v>407</v>
      </c>
    </row>
    <row r="68" spans="1:2" ht="69" customHeight="1">
      <c r="A68" s="68"/>
      <c r="B68" s="466" t="s">
        <v>468</v>
      </c>
    </row>
    <row r="69" spans="1:2" ht="40.5" customHeight="1">
      <c r="A69" s="68"/>
      <c r="B69" s="464" t="s">
        <v>499</v>
      </c>
    </row>
    <row r="70" spans="1:2" ht="52.5" customHeight="1">
      <c r="A70" s="68"/>
      <c r="B70" s="103" t="s">
        <v>408</v>
      </c>
    </row>
    <row r="71" spans="1:2" ht="18" customHeight="1">
      <c r="A71" s="68"/>
      <c r="B71" s="112" t="s">
        <v>321</v>
      </c>
    </row>
    <row r="72" spans="1:2" ht="19.5" customHeight="1">
      <c r="A72" s="68"/>
      <c r="B72" s="112" t="s">
        <v>541</v>
      </c>
    </row>
    <row r="73" spans="1:2" ht="19.5" customHeight="1">
      <c r="A73" s="68"/>
      <c r="B73" s="101" t="s">
        <v>542</v>
      </c>
    </row>
    <row r="74" spans="1:2" ht="30" customHeight="1">
      <c r="A74" s="68"/>
      <c r="B74" s="103" t="s">
        <v>322</v>
      </c>
    </row>
    <row r="75" spans="1:2" ht="16.5" customHeight="1">
      <c r="A75" s="68"/>
      <c r="B75" s="112" t="s">
        <v>352</v>
      </c>
    </row>
    <row r="76" spans="1:2" ht="61.5" customHeight="1">
      <c r="A76" s="76"/>
      <c r="B76" s="103" t="s">
        <v>400</v>
      </c>
    </row>
    <row r="77" spans="1:2" ht="28.5" customHeight="1">
      <c r="A77" s="76"/>
      <c r="B77" s="103" t="s">
        <v>401</v>
      </c>
    </row>
    <row r="78" spans="1:2" ht="52.5" customHeight="1">
      <c r="A78" s="76"/>
      <c r="B78" s="103" t="s">
        <v>641</v>
      </c>
    </row>
    <row r="79" spans="1:2" ht="33.75" customHeight="1">
      <c r="A79" s="76"/>
      <c r="B79" s="475" t="s">
        <v>353</v>
      </c>
    </row>
    <row r="80" spans="1:2" ht="34.5" customHeight="1">
      <c r="A80" s="76"/>
      <c r="B80" s="475" t="s">
        <v>354</v>
      </c>
    </row>
    <row r="81" spans="1:2" ht="45.75" customHeight="1">
      <c r="A81" s="76"/>
      <c r="B81" s="475" t="s">
        <v>355</v>
      </c>
    </row>
    <row r="82" spans="1:2" ht="15" customHeight="1">
      <c r="A82" s="76"/>
      <c r="B82" s="475" t="s">
        <v>356</v>
      </c>
    </row>
    <row r="83" spans="1:2" ht="18" customHeight="1">
      <c r="A83" s="76"/>
      <c r="B83" s="475" t="s">
        <v>357</v>
      </c>
    </row>
    <row r="84" spans="1:2" ht="51" customHeight="1">
      <c r="A84" s="76"/>
      <c r="B84" s="475" t="s">
        <v>9</v>
      </c>
    </row>
    <row r="85" spans="1:2" ht="44.25" customHeight="1">
      <c r="A85" s="76"/>
      <c r="B85" s="475" t="s">
        <v>500</v>
      </c>
    </row>
    <row r="86" spans="1:2" ht="24" customHeight="1">
      <c r="A86" s="76"/>
      <c r="B86" s="475" t="s">
        <v>358</v>
      </c>
    </row>
    <row r="87" spans="1:2" ht="30" customHeight="1">
      <c r="A87" s="76"/>
      <c r="B87" s="475" t="s">
        <v>359</v>
      </c>
    </row>
    <row r="88" spans="1:2" ht="23.25" customHeight="1">
      <c r="A88" s="76"/>
      <c r="B88" s="544" t="s">
        <v>642</v>
      </c>
    </row>
    <row r="89" spans="1:2" ht="24" customHeight="1">
      <c r="A89" s="76"/>
      <c r="B89" s="544" t="s">
        <v>545</v>
      </c>
    </row>
    <row r="90" spans="1:2" ht="18" customHeight="1">
      <c r="A90" s="76"/>
      <c r="B90" s="544" t="s">
        <v>546</v>
      </c>
    </row>
    <row r="91" spans="1:2" ht="39.75" customHeight="1">
      <c r="A91" s="76"/>
      <c r="B91" s="475" t="s">
        <v>650</v>
      </c>
    </row>
    <row r="92" spans="1:2" ht="53.25" customHeight="1">
      <c r="A92" s="76"/>
      <c r="B92" s="103" t="s">
        <v>643</v>
      </c>
    </row>
    <row r="93" spans="1:2" ht="13.5" customHeight="1">
      <c r="A93" s="76"/>
      <c r="B93" s="112" t="s">
        <v>360</v>
      </c>
    </row>
    <row r="94" spans="1:2" ht="34.5" customHeight="1">
      <c r="A94" s="76"/>
      <c r="B94" s="103" t="s">
        <v>361</v>
      </c>
    </row>
    <row r="95" spans="1:2" ht="40.5" customHeight="1">
      <c r="A95" s="76"/>
      <c r="B95" s="103" t="s">
        <v>362</v>
      </c>
    </row>
    <row r="96" spans="1:2" ht="12.75" customHeight="1">
      <c r="A96" s="76"/>
      <c r="B96" s="112" t="s">
        <v>363</v>
      </c>
    </row>
    <row r="97" spans="1:2" ht="33.75" customHeight="1">
      <c r="A97" s="76"/>
      <c r="B97" s="103" t="s">
        <v>364</v>
      </c>
    </row>
    <row r="98" spans="1:2" ht="29.25" customHeight="1">
      <c r="A98" s="76"/>
      <c r="B98" s="103" t="s">
        <v>644</v>
      </c>
    </row>
    <row r="99" spans="1:2" ht="63.75" customHeight="1">
      <c r="A99" s="76"/>
      <c r="B99" s="103" t="s">
        <v>645</v>
      </c>
    </row>
    <row r="100" spans="1:2" ht="15" customHeight="1">
      <c r="A100" s="76"/>
      <c r="B100" s="112" t="s">
        <v>365</v>
      </c>
    </row>
    <row r="101" spans="1:2" ht="33.75" customHeight="1">
      <c r="A101" s="76"/>
      <c r="B101" s="103" t="s">
        <v>368</v>
      </c>
    </row>
    <row r="102" spans="1:2" ht="15" customHeight="1">
      <c r="A102" s="76"/>
      <c r="B102" s="103" t="s">
        <v>366</v>
      </c>
    </row>
    <row r="103" spans="1:2" ht="47.25" customHeight="1">
      <c r="A103" s="76"/>
      <c r="B103" s="103" t="s">
        <v>409</v>
      </c>
    </row>
    <row r="104" spans="1:2" ht="37.5" customHeight="1">
      <c r="A104" s="76"/>
      <c r="B104" s="103" t="s">
        <v>410</v>
      </c>
    </row>
    <row r="105" spans="1:2" ht="33" customHeight="1">
      <c r="A105" s="76"/>
      <c r="B105" s="103" t="s">
        <v>367</v>
      </c>
    </row>
    <row r="106" spans="1:2" ht="59.25" customHeight="1">
      <c r="A106" s="76"/>
      <c r="B106" s="103" t="s">
        <v>369</v>
      </c>
    </row>
    <row r="107" spans="1:2" ht="23.25" customHeight="1">
      <c r="A107" s="76"/>
      <c r="B107" s="103" t="s">
        <v>370</v>
      </c>
    </row>
    <row r="108" spans="1:2" ht="15" customHeight="1">
      <c r="A108" s="76"/>
      <c r="B108" s="103" t="s">
        <v>371</v>
      </c>
    </row>
    <row r="109" spans="1:2" ht="24" customHeight="1">
      <c r="A109" s="76"/>
      <c r="B109" s="103" t="s">
        <v>372</v>
      </c>
    </row>
    <row r="110" spans="1:2" ht="15" customHeight="1">
      <c r="A110" s="76"/>
      <c r="B110" s="112" t="s">
        <v>373</v>
      </c>
    </row>
    <row r="111" spans="1:2" ht="15" customHeight="1">
      <c r="A111" s="76"/>
      <c r="B111" s="103" t="s">
        <v>374</v>
      </c>
    </row>
    <row r="112" spans="1:2" ht="27" customHeight="1">
      <c r="A112" s="76"/>
      <c r="B112" s="103" t="s">
        <v>375</v>
      </c>
    </row>
    <row r="113" spans="1:2" ht="36" customHeight="1">
      <c r="A113" s="76"/>
      <c r="B113" s="103" t="s">
        <v>376</v>
      </c>
    </row>
    <row r="114" spans="1:2" ht="21" customHeight="1">
      <c r="A114" s="76"/>
      <c r="B114" s="103" t="s">
        <v>377</v>
      </c>
    </row>
    <row r="115" spans="1:2" ht="25.5" customHeight="1">
      <c r="A115" s="76"/>
      <c r="B115" s="112" t="s">
        <v>10</v>
      </c>
    </row>
    <row r="116" spans="1:2" ht="42" customHeight="1">
      <c r="A116" s="109" t="s">
        <v>6</v>
      </c>
      <c r="B116" s="101" t="s">
        <v>417</v>
      </c>
    </row>
    <row r="117" spans="1:2" ht="15.75" customHeight="1">
      <c r="A117" s="109"/>
      <c r="B117" s="103" t="s">
        <v>378</v>
      </c>
    </row>
    <row r="118" spans="1:2" ht="24.75" customHeight="1">
      <c r="A118" s="109"/>
      <c r="B118" s="103" t="s">
        <v>418</v>
      </c>
    </row>
    <row r="119" spans="1:2" ht="15" customHeight="1">
      <c r="A119" s="109"/>
      <c r="B119" s="103" t="s">
        <v>379</v>
      </c>
    </row>
    <row r="120" spans="1:2" ht="24.75" customHeight="1">
      <c r="A120" s="109"/>
      <c r="B120" s="103" t="s">
        <v>380</v>
      </c>
    </row>
    <row r="121" spans="1:2" ht="29.25" customHeight="1">
      <c r="A121" s="109"/>
      <c r="B121" s="103" t="s">
        <v>501</v>
      </c>
    </row>
    <row r="122" spans="1:2" ht="85.5" customHeight="1">
      <c r="A122" s="109"/>
      <c r="B122" s="103" t="s">
        <v>381</v>
      </c>
    </row>
    <row r="123" spans="1:2" ht="23.25" customHeight="1">
      <c r="A123" s="104"/>
      <c r="B123" s="111" t="s">
        <v>382</v>
      </c>
    </row>
    <row r="124" spans="1:2" ht="24" customHeight="1">
      <c r="A124" s="104"/>
      <c r="B124" s="101" t="s">
        <v>383</v>
      </c>
    </row>
    <row r="125" spans="1:2" ht="29.25" customHeight="1">
      <c r="A125" s="104"/>
      <c r="B125" s="101" t="s">
        <v>384</v>
      </c>
    </row>
    <row r="126" spans="1:2" ht="24" customHeight="1">
      <c r="A126" s="104"/>
      <c r="B126" s="101" t="s">
        <v>385</v>
      </c>
    </row>
    <row r="127" spans="1:2" ht="24.75" customHeight="1">
      <c r="A127" s="104"/>
      <c r="B127" s="101" t="s">
        <v>386</v>
      </c>
    </row>
    <row r="128" spans="1:2" ht="34.5" customHeight="1">
      <c r="A128" s="104"/>
      <c r="B128" s="101" t="s">
        <v>387</v>
      </c>
    </row>
    <row r="129" spans="1:2" ht="30" customHeight="1">
      <c r="A129" s="104"/>
      <c r="B129" s="101" t="s">
        <v>388</v>
      </c>
    </row>
    <row r="130" spans="1:2" ht="31.5" customHeight="1">
      <c r="A130" s="104"/>
      <c r="B130" s="101" t="s">
        <v>389</v>
      </c>
    </row>
    <row r="131" spans="1:2" ht="15" customHeight="1">
      <c r="A131" s="104"/>
      <c r="B131" s="101" t="s">
        <v>390</v>
      </c>
    </row>
    <row r="132" spans="1:2" ht="33.75" customHeight="1">
      <c r="A132" s="104"/>
      <c r="B132" s="101" t="s">
        <v>391</v>
      </c>
    </row>
    <row r="133" spans="1:2" ht="39" customHeight="1">
      <c r="A133" s="104"/>
      <c r="B133" s="101" t="s">
        <v>392</v>
      </c>
    </row>
    <row r="134" spans="1:2" ht="51" customHeight="1">
      <c r="A134" s="104"/>
      <c r="B134" s="101" t="s">
        <v>646</v>
      </c>
    </row>
    <row r="135" spans="1:2" ht="51" customHeight="1">
      <c r="A135" s="104"/>
      <c r="B135" s="101" t="s">
        <v>502</v>
      </c>
    </row>
    <row r="136" spans="1:2" ht="45">
      <c r="A136" s="104"/>
      <c r="B136" s="101" t="s">
        <v>393</v>
      </c>
    </row>
  </sheetData>
  <mergeCells count="1">
    <mergeCell ref="A1:B1"/>
  </mergeCells>
  <hyperlinks>
    <hyperlink ref="C1" location="'Spis treści'!A1" display="Powrót do spisu" xr:uid="{C12AC52E-7329-4987-9E89-39CA58FF26FC}"/>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rowBreaks count="5" manualBreakCount="5">
    <brk id="26" max="1" man="1"/>
    <brk id="60" max="1" man="1"/>
    <brk id="78" max="1" man="1"/>
    <brk id="99" max="1" man="1"/>
    <brk id="125" max="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H59"/>
  <sheetViews>
    <sheetView showGridLines="0" view="pageBreakPreview" zoomScaleNormal="100" zoomScaleSheetLayoutView="100" workbookViewId="0">
      <selection activeCell="B1" sqref="B1"/>
    </sheetView>
  </sheetViews>
  <sheetFormatPr defaultRowHeight="15"/>
  <cols>
    <col min="1" max="1" width="77.125" customWidth="1"/>
    <col min="2" max="2" width="6.625" customWidth="1"/>
    <col min="3" max="3" width="6" customWidth="1"/>
  </cols>
  <sheetData>
    <row r="1" spans="1:3" ht="15" customHeight="1">
      <c r="A1" s="114" t="s">
        <v>0</v>
      </c>
      <c r="B1" s="70"/>
      <c r="C1" s="70"/>
    </row>
    <row r="2" spans="1:3" ht="15" customHeight="1">
      <c r="A2" s="77"/>
      <c r="B2" s="86" t="s">
        <v>284</v>
      </c>
      <c r="C2" s="87" t="s">
        <v>282</v>
      </c>
    </row>
    <row r="3" spans="1:3" ht="18.75" customHeight="1">
      <c r="A3" s="540" t="s">
        <v>280</v>
      </c>
      <c r="B3" s="467" t="s">
        <v>285</v>
      </c>
      <c r="C3" s="474">
        <v>5</v>
      </c>
    </row>
    <row r="4" spans="1:3" ht="24" customHeight="1">
      <c r="A4" s="541" t="s">
        <v>281</v>
      </c>
      <c r="B4" s="84" t="s">
        <v>285</v>
      </c>
      <c r="C4" s="88">
        <v>11</v>
      </c>
    </row>
    <row r="5" spans="1:3" ht="24" customHeight="1">
      <c r="A5" s="535" t="s">
        <v>471</v>
      </c>
      <c r="B5" s="84" t="s">
        <v>285</v>
      </c>
      <c r="C5" s="88">
        <v>11</v>
      </c>
    </row>
    <row r="6" spans="1:3" ht="24.75" customHeight="1">
      <c r="A6" s="113" t="s">
        <v>283</v>
      </c>
      <c r="B6" s="91"/>
      <c r="C6" s="88"/>
    </row>
    <row r="7" spans="1:3" ht="27" customHeight="1">
      <c r="A7" s="82" t="s">
        <v>459</v>
      </c>
      <c r="B7" s="89"/>
      <c r="C7" s="89"/>
    </row>
    <row r="8" spans="1:3" ht="24" customHeight="1">
      <c r="A8" s="532" t="s">
        <v>337</v>
      </c>
      <c r="B8" s="568">
        <v>1</v>
      </c>
      <c r="C8" s="85">
        <v>12</v>
      </c>
    </row>
    <row r="9" spans="1:3" ht="36" customHeight="1">
      <c r="A9" s="533" t="s">
        <v>338</v>
      </c>
      <c r="B9" s="534">
        <v>2</v>
      </c>
      <c r="C9" s="85">
        <v>13</v>
      </c>
    </row>
    <row r="10" spans="1:3" ht="24" customHeight="1">
      <c r="A10" s="532" t="s">
        <v>597</v>
      </c>
      <c r="B10" s="568">
        <v>3</v>
      </c>
      <c r="C10" s="85">
        <v>13</v>
      </c>
    </row>
    <row r="11" spans="1:3" ht="24" customHeight="1">
      <c r="A11" s="532" t="s">
        <v>272</v>
      </c>
      <c r="B11" s="534">
        <v>4</v>
      </c>
      <c r="C11" s="85">
        <v>14</v>
      </c>
    </row>
    <row r="12" spans="1:3" ht="24" customHeight="1">
      <c r="A12" s="532" t="s">
        <v>598</v>
      </c>
      <c r="B12" s="568">
        <v>5</v>
      </c>
      <c r="C12" s="85">
        <v>14</v>
      </c>
    </row>
    <row r="13" spans="1:3" ht="24" customHeight="1">
      <c r="A13" s="567" t="s">
        <v>480</v>
      </c>
      <c r="B13" s="568">
        <v>6</v>
      </c>
      <c r="C13" s="85">
        <v>15</v>
      </c>
    </row>
    <row r="14" spans="1:3" ht="24" customHeight="1">
      <c r="A14" s="567" t="s">
        <v>479</v>
      </c>
      <c r="B14" s="568">
        <v>7</v>
      </c>
      <c r="C14" s="85">
        <v>15</v>
      </c>
    </row>
    <row r="15" spans="1:3" ht="24" customHeight="1">
      <c r="A15" s="569" t="s">
        <v>327</v>
      </c>
      <c r="B15" s="571">
        <v>8</v>
      </c>
      <c r="C15" s="85">
        <v>16</v>
      </c>
    </row>
    <row r="16" spans="1:3" ht="36" customHeight="1">
      <c r="A16" s="532" t="s">
        <v>481</v>
      </c>
      <c r="B16" s="571">
        <v>9</v>
      </c>
      <c r="C16" s="85">
        <v>16</v>
      </c>
    </row>
    <row r="17" spans="1:3" ht="36" customHeight="1">
      <c r="A17" s="532" t="s">
        <v>328</v>
      </c>
      <c r="B17" s="571">
        <v>10</v>
      </c>
      <c r="C17" s="85">
        <v>17</v>
      </c>
    </row>
    <row r="18" spans="1:3" ht="36" customHeight="1">
      <c r="A18" s="532" t="s">
        <v>482</v>
      </c>
      <c r="B18" s="571">
        <v>11</v>
      </c>
      <c r="C18" s="85">
        <v>17</v>
      </c>
    </row>
    <row r="19" spans="1:3" ht="36" customHeight="1">
      <c r="A19" s="532" t="s">
        <v>506</v>
      </c>
      <c r="B19" s="571">
        <v>12</v>
      </c>
      <c r="C19" s="85">
        <v>18</v>
      </c>
    </row>
    <row r="20" spans="1:3" ht="30" customHeight="1">
      <c r="A20" s="82" t="s">
        <v>460</v>
      </c>
      <c r="B20" s="90"/>
      <c r="C20" s="90"/>
    </row>
    <row r="21" spans="1:3" ht="21.75" customHeight="1">
      <c r="A21" s="83" t="s">
        <v>461</v>
      </c>
      <c r="B21" s="84"/>
      <c r="C21" s="91"/>
    </row>
    <row r="22" spans="1:3" ht="24" customHeight="1">
      <c r="A22" s="569" t="s">
        <v>271</v>
      </c>
      <c r="B22" s="561" t="s">
        <v>600</v>
      </c>
      <c r="C22" s="85">
        <v>19</v>
      </c>
    </row>
    <row r="23" spans="1:3" ht="24" customHeight="1">
      <c r="A23" s="569" t="s">
        <v>599</v>
      </c>
      <c r="B23" s="561" t="s">
        <v>601</v>
      </c>
      <c r="C23" s="85">
        <v>20</v>
      </c>
    </row>
    <row r="24" spans="1:3" ht="24" customHeight="1">
      <c r="A24" s="569" t="s">
        <v>521</v>
      </c>
      <c r="B24" s="561" t="s">
        <v>602</v>
      </c>
      <c r="C24" s="85">
        <v>21</v>
      </c>
    </row>
    <row r="25" spans="1:3" ht="36" customHeight="1">
      <c r="A25" s="532" t="s">
        <v>512</v>
      </c>
      <c r="B25" s="561" t="s">
        <v>603</v>
      </c>
      <c r="C25" s="85">
        <v>22</v>
      </c>
    </row>
    <row r="26" spans="1:3" ht="19.5" customHeight="1">
      <c r="A26" s="569" t="s">
        <v>339</v>
      </c>
      <c r="B26" s="561" t="s">
        <v>604</v>
      </c>
      <c r="C26" s="85">
        <v>23</v>
      </c>
    </row>
    <row r="27" spans="1:3" ht="36" customHeight="1">
      <c r="A27" s="532" t="s">
        <v>513</v>
      </c>
      <c r="B27" s="561" t="s">
        <v>605</v>
      </c>
      <c r="C27" s="85">
        <v>25</v>
      </c>
    </row>
    <row r="28" spans="1:3" ht="20.25" customHeight="1">
      <c r="A28" s="569" t="s">
        <v>340</v>
      </c>
      <c r="B28" s="561" t="s">
        <v>606</v>
      </c>
      <c r="C28" s="85">
        <v>26</v>
      </c>
    </row>
    <row r="29" spans="1:3" ht="36" customHeight="1">
      <c r="A29" s="532" t="s">
        <v>514</v>
      </c>
      <c r="B29" s="561" t="s">
        <v>607</v>
      </c>
      <c r="C29" s="85">
        <v>27</v>
      </c>
    </row>
    <row r="30" spans="1:3" ht="24" customHeight="1">
      <c r="A30" s="83" t="s">
        <v>470</v>
      </c>
      <c r="B30" s="86" t="s">
        <v>284</v>
      </c>
      <c r="C30" s="87" t="s">
        <v>282</v>
      </c>
    </row>
    <row r="31" spans="1:3" ht="24" customHeight="1">
      <c r="A31" s="569" t="s">
        <v>483</v>
      </c>
      <c r="B31" s="561" t="s">
        <v>608</v>
      </c>
      <c r="C31" s="85">
        <v>28</v>
      </c>
    </row>
    <row r="32" spans="1:3" ht="24" customHeight="1">
      <c r="A32" s="569" t="s">
        <v>341</v>
      </c>
      <c r="B32" s="561" t="s">
        <v>609</v>
      </c>
      <c r="C32" s="85">
        <v>28</v>
      </c>
    </row>
    <row r="33" spans="1:6" ht="24" customHeight="1">
      <c r="A33" s="569" t="s">
        <v>82</v>
      </c>
      <c r="B33" s="561" t="s">
        <v>610</v>
      </c>
      <c r="C33" s="85">
        <v>29</v>
      </c>
    </row>
    <row r="34" spans="1:6" ht="24" customHeight="1">
      <c r="A34" s="569" t="s">
        <v>343</v>
      </c>
      <c r="B34" s="561" t="s">
        <v>611</v>
      </c>
      <c r="C34" s="85">
        <v>29</v>
      </c>
    </row>
    <row r="35" spans="1:6" ht="30" customHeight="1">
      <c r="A35" s="83" t="s">
        <v>555</v>
      </c>
      <c r="B35" s="92"/>
      <c r="C35" s="92"/>
    </row>
    <row r="36" spans="1:6" ht="24.75" customHeight="1">
      <c r="A36" s="532" t="s">
        <v>556</v>
      </c>
      <c r="B36" s="568" t="s">
        <v>612</v>
      </c>
      <c r="C36" s="85">
        <v>30</v>
      </c>
    </row>
    <row r="37" spans="1:6" ht="24" customHeight="1">
      <c r="A37" s="83" t="s">
        <v>462</v>
      </c>
      <c r="B37" s="92"/>
      <c r="C37" s="92"/>
    </row>
    <row r="38" spans="1:6" ht="24" customHeight="1">
      <c r="A38" s="532" t="s">
        <v>273</v>
      </c>
      <c r="B38" s="568" t="s">
        <v>613</v>
      </c>
      <c r="C38" s="85">
        <v>31</v>
      </c>
    </row>
    <row r="39" spans="1:6" ht="24" customHeight="1">
      <c r="A39" s="532" t="s">
        <v>342</v>
      </c>
      <c r="B39" s="568" t="s">
        <v>614</v>
      </c>
      <c r="C39" s="85">
        <v>31</v>
      </c>
    </row>
    <row r="40" spans="1:6" ht="24" customHeight="1">
      <c r="A40" s="569" t="s">
        <v>274</v>
      </c>
      <c r="B40" s="568" t="s">
        <v>615</v>
      </c>
      <c r="C40" s="546">
        <v>33</v>
      </c>
    </row>
    <row r="41" spans="1:6" ht="24" customHeight="1">
      <c r="A41" s="569" t="s">
        <v>275</v>
      </c>
      <c r="B41" s="568" t="s">
        <v>616</v>
      </c>
      <c r="C41" s="546">
        <v>33</v>
      </c>
    </row>
    <row r="42" spans="1:6" ht="24" customHeight="1">
      <c r="A42" s="82" t="s">
        <v>331</v>
      </c>
      <c r="B42" s="89"/>
      <c r="C42" s="89"/>
    </row>
    <row r="43" spans="1:6" ht="24" customHeight="1">
      <c r="A43" s="569" t="s">
        <v>484</v>
      </c>
      <c r="B43" s="561" t="s">
        <v>617</v>
      </c>
      <c r="C43" s="85">
        <v>35</v>
      </c>
    </row>
    <row r="44" spans="1:6" ht="24" customHeight="1">
      <c r="A44" s="569" t="s">
        <v>485</v>
      </c>
      <c r="B44" s="561" t="s">
        <v>618</v>
      </c>
      <c r="C44" s="85">
        <v>36</v>
      </c>
    </row>
    <row r="45" spans="1:6" ht="24" customHeight="1">
      <c r="A45" s="569" t="s">
        <v>486</v>
      </c>
      <c r="B45" s="561" t="s">
        <v>619</v>
      </c>
      <c r="C45" s="85">
        <v>36</v>
      </c>
      <c r="D45" s="622"/>
      <c r="E45" s="622"/>
      <c r="F45" s="622"/>
    </row>
    <row r="46" spans="1:6" ht="24" customHeight="1">
      <c r="A46" s="569" t="s">
        <v>487</v>
      </c>
      <c r="B46" s="561" t="s">
        <v>620</v>
      </c>
      <c r="C46" s="85">
        <v>37</v>
      </c>
      <c r="D46" s="622"/>
      <c r="E46" s="622"/>
      <c r="F46" s="622"/>
    </row>
    <row r="47" spans="1:6" ht="36" customHeight="1">
      <c r="A47" s="532" t="s">
        <v>488</v>
      </c>
      <c r="B47" s="561" t="s">
        <v>621</v>
      </c>
      <c r="C47" s="85">
        <v>38</v>
      </c>
    </row>
    <row r="48" spans="1:6" ht="36" customHeight="1">
      <c r="A48" s="532" t="s">
        <v>544</v>
      </c>
      <c r="B48" s="561" t="s">
        <v>622</v>
      </c>
      <c r="C48" s="85">
        <v>38</v>
      </c>
    </row>
    <row r="49" spans="1:8" ht="24" customHeight="1">
      <c r="A49" s="569" t="s">
        <v>344</v>
      </c>
      <c r="B49" s="561" t="s">
        <v>623</v>
      </c>
      <c r="C49" s="85">
        <v>39</v>
      </c>
    </row>
    <row r="50" spans="1:8" ht="24" customHeight="1">
      <c r="A50" s="569" t="s">
        <v>489</v>
      </c>
      <c r="B50" s="561" t="s">
        <v>624</v>
      </c>
      <c r="C50" s="85">
        <v>39</v>
      </c>
    </row>
    <row r="51" spans="1:8" ht="24" customHeight="1">
      <c r="A51" s="82" t="s">
        <v>463</v>
      </c>
    </row>
    <row r="52" spans="1:8" ht="24" customHeight="1">
      <c r="A52" s="569" t="s">
        <v>522</v>
      </c>
      <c r="B52" s="561" t="s">
        <v>625</v>
      </c>
      <c r="C52" s="85">
        <v>40</v>
      </c>
    </row>
    <row r="53" spans="1:8" s="79" customFormat="1" ht="24" customHeight="1">
      <c r="A53" s="569" t="s">
        <v>490</v>
      </c>
      <c r="B53" s="561" t="s">
        <v>626</v>
      </c>
      <c r="C53" s="85">
        <v>40</v>
      </c>
    </row>
    <row r="54" spans="1:8" ht="36" customHeight="1">
      <c r="A54" s="113" t="s">
        <v>279</v>
      </c>
      <c r="B54" s="86" t="s">
        <v>284</v>
      </c>
      <c r="C54" s="87" t="s">
        <v>282</v>
      </c>
    </row>
    <row r="55" spans="1:8" ht="24" customHeight="1">
      <c r="A55" s="569" t="s">
        <v>520</v>
      </c>
      <c r="B55" s="561">
        <v>1</v>
      </c>
      <c r="C55" s="85">
        <v>20</v>
      </c>
      <c r="H55" s="536"/>
    </row>
    <row r="56" spans="1:8" ht="36" customHeight="1">
      <c r="A56" s="532" t="s">
        <v>540</v>
      </c>
      <c r="B56" s="561">
        <v>2</v>
      </c>
      <c r="C56" s="85">
        <v>21</v>
      </c>
      <c r="H56" s="536"/>
    </row>
    <row r="57" spans="1:8" ht="24" customHeight="1">
      <c r="A57" s="569" t="s">
        <v>277</v>
      </c>
      <c r="B57" s="571">
        <v>3</v>
      </c>
      <c r="C57" s="85">
        <v>24</v>
      </c>
    </row>
    <row r="58" spans="1:8" ht="24" customHeight="1">
      <c r="A58" s="569" t="s">
        <v>278</v>
      </c>
      <c r="B58" s="566">
        <v>4</v>
      </c>
      <c r="C58" s="85">
        <v>32</v>
      </c>
    </row>
    <row r="59" spans="1:8" ht="24" customHeight="1">
      <c r="A59" s="569" t="s">
        <v>276</v>
      </c>
      <c r="B59" s="566">
        <v>5</v>
      </c>
      <c r="C59" s="85">
        <v>34</v>
      </c>
    </row>
  </sheetData>
  <mergeCells count="2">
    <mergeCell ref="D45:F45"/>
    <mergeCell ref="D46:F46"/>
  </mergeCells>
  <hyperlinks>
    <hyperlink ref="A9:B9" location="'Tab 2 i 3'!A1" display="Zwiększenia do emerytur i rent finansowane z Funduszu Emerytalno-Rentowego, wypłacane przy świadczeniach pracowniczych" xr:uid="{66EB9234-B048-47D8-9E2F-9BD35DA6FAD2}"/>
    <hyperlink ref="A11:B11" location="'Tab 2 i 3'!A1" display="Wnioski o przyznanie emerytur i rent według rodzajów świadczeń" xr:uid="{924D7C10-ABF7-423D-8F06-9F866AEC07F0}"/>
    <hyperlink ref="A13:B13" location="'Tab 4 i 5'!A1" display="Decyzje i postępowania umorzone w sprawach o emerytury i renty według rodzajów świadczeń" xr:uid="{E5690EA9-B93D-4EC9-A342-6A002562EA73}"/>
    <hyperlink ref="A14:B14" location="'Tab 4 i 5'!A1" display="Decyzje i postępowania umorzone w sprawach o emerytury i renty według województw" xr:uid="{9B980843-1C6F-4CEC-A8AC-5199791233BD}"/>
    <hyperlink ref="A3" location="'Uwagi wstępne'!A1" display="Uwagi wstępne" xr:uid="{4094DD70-EFE5-4DDD-B717-74D12394BE5C}"/>
    <hyperlink ref="A4:A5" location="'Objaśnienia i skróty'!A1" display="Objaśnienia znaków umownych" xr:uid="{D389989B-283F-4851-9584-000FDDE73426}"/>
    <hyperlink ref="A40:B40" location="'Tab 3 (28) i 4 (29)'!A1" display="Wypadki przy pracy rolniczej i choroby zawodowe rolników" xr:uid="{05515072-C471-40F2-BAA0-5BAAC0078405}"/>
    <hyperlink ref="A15:B15" location="'Tab 8 i 9'!Obszar_wydruku" display="'Tab 8 i 9'!Obszar_wydruku" xr:uid="{897B44EB-3F09-4912-866F-A000C6B05903}"/>
    <hyperlink ref="A16:B16" location="'Tab 8 i 9'!Obszar_wydruku" display="Decyzje w sprawach wniosków o przyznanie emerytur i rent rolniczych z zastosowaniem przepisów wspólnotowych UE" xr:uid="{29B94933-1A40-497B-90D6-BE4E511E154A}"/>
    <hyperlink ref="A17:B17" location="'Tab 10 i 11'!Obszar_wydruku" display="'Tab 10 i 11'!Obszar_wydruku" xr:uid="{3DDC5A1F-1745-4B48-980C-28FA3E227174}"/>
    <hyperlink ref="A18:B18" location="'Tab 10 i 11'!Obszar_wydruku" display="Decyzje w sprawach wniosków o przyznanie emerytur i rent rolniczych z zastosowaniem postanowień umów dwustronnych o zabezpieczeniu społecznym" xr:uid="{D66BE138-D42D-4D0D-9B5F-86866BD89394}"/>
    <hyperlink ref="A19:B19" location="'Tab 12'!Obszar_wydruku" display="Świadczenia emerytalno-rentowe transferowane do poszczególnych państw UE/EFTA i Wielkiej Brytanii oraz do innych państw na podstawie umów dwustronnych" xr:uid="{38A851E3-D7A9-4E6C-9F36-48A542E80372}"/>
    <hyperlink ref="A22:B22" location="'Tab 1 (13)'!A1" display="Przeciętna miesięczna liczba emerytur i rent według rodzajów świadczeń" xr:uid="{289DC139-A611-4D80-B61D-97BE9377F676}"/>
    <hyperlink ref="A23:B23" location="'Tab 2 (14) i wykres 1'!Obszar_wydruku" display="Przeciętna miesięczna liczba świadczeniobiorców oraz liczba ubezpieczonych według województw" xr:uid="{3D416758-7404-46A1-A888-C991328E9B01}"/>
    <hyperlink ref="A55:B55" location="'Tab 2 (14) i wykres 1'!Obszar_wydruku" display="Przeciętna miesięczna liczba świadczeniobiorców na tle liczby ubezpieczonych" xr:uid="{6A039A16-4291-49D7-AEF2-A9C2B4BDE6E6}"/>
    <hyperlink ref="A24:B24" location="'Tab 3 (15) i wykres 2'!A1" display="Przeciętne miesięczne świadczenia emerytalno-rentowe według województw" xr:uid="{ECBB5FF5-3B61-4A87-8E34-9E1E6121D550}"/>
    <hyperlink ref="A56:B56" location="'Tab 3 (15) i wykres 2'!A1" display="Przeciętne miesięczne świadczenia rolne wypłacane z FER w odniesieniu do świadczeń realizowanych przez KRUS ogółem " xr:uid="{DB3AB437-A7AB-492A-9720-1124CDB2AB9E}"/>
    <hyperlink ref="A25:B25" location="'Tab 4 (16)'!A1" display="Przeciętna miesięczna liczba emerytur i rent według województw oraz świadczeń emerytalnych wypłaconych przez MON, MSWiA i MS" xr:uid="{1068F3F2-6E3A-4EC0-B4F5-50CAF37CF25D}"/>
    <hyperlink ref="A26:B26" location="'Tab 5 (17)'!A1" display="Wydatki na świadczenia emerytalno-rentowe według rodzajów świadczeń" xr:uid="{8201A737-EE2A-47E3-A8D9-756A4EB5B97C}"/>
    <hyperlink ref="A57:B57" location="'Wykres 3'!Obszar_wydruku" display="Struktura wydatków na świadczenia finansowane z Funduszu Emerytalno-Rentowego" xr:uid="{9EE13809-F626-4D02-B429-8160E2108C8A}"/>
    <hyperlink ref="A27:B27" location="'Tab 6 (18)'!A1" display="Wydatki na świadczenia emerytalno-rentowe według województw oraz świadczenia emerytalne wypłacone przez MON, MSWiA i MS" xr:uid="{B7649053-4E20-4AB2-953A-35C16FF6FCA3}"/>
    <hyperlink ref="A28:B28" location="'Tab 7 (19)'!A1" display="Przeciętne miesięczne świadczenie emerytalno-rentowe według rodzajów świadczeń" xr:uid="{189F24A9-6BDE-4A84-B4A9-2859F26FEC28}"/>
    <hyperlink ref="A29:B29" location="'Tab 8 (20)'!A1" display="Przeciętne miesięczne świadczenie emerytalno-rentowe według województw oraz przeciętne miesięczne świadczenie emerytalne wypłacone przez MON, MSWiA i MS" xr:uid="{3B8E4BE9-DD20-4784-A29E-9FF06F905810}"/>
    <hyperlink ref="A31:B32" location="'Tab 14 (27) i 15 (28)'!Obszar_wydruku" display="Zasiłki macierzyńskie" xr:uid="{A1324B69-7D20-42EE-B664-BEA5D85250FE}"/>
    <hyperlink ref="A33:B34" location="'Tab 16 (29) i 17 (30)'!Obszar_wydruku" display="Zasiłki pogrzebowe" xr:uid="{C8BD0FD0-EBCC-4C09-9B9F-5423A0CED00E}"/>
    <hyperlink ref="A36:B36" location="'Tab 1 (25)'!A1" display="Świadczenia zlecone do wypłaty Kasie Rolniczego Ubezpieczenia Społecznego" xr:uid="{D44CCE19-A1B8-4C61-ADB7-160C144070A7}"/>
    <hyperlink ref="A38:B39" location="'Tab 1 (32) i 2 (33)'!Obszar_wydruku" display="Zasiłki chorobowe i jednorazowe odszkodowania" xr:uid="{91C4685F-84C9-4EDA-B276-C954E0CF17B1}"/>
    <hyperlink ref="A58:B58" location="'Wykres 4'!A1" display="Struktura wydatków na świadczenia finansowane z Funduszu Składkowego" xr:uid="{FD3C20A7-4C08-40A5-BEB2-852AFAD86B76}"/>
    <hyperlink ref="A41:B41" location="'Tab 3 (28) i 4 (29)'!A1" display="Wypadki i choroby zawodowe, z tytułu których przyznano jednorazowe odszkodowania według województw " xr:uid="{B1E6C929-414B-4CCC-BAB6-1DE51605145E}"/>
    <hyperlink ref="A59:B59" location="'Wykres 5'!A1" display="Wypadki przy pracy rolniczej" xr:uid="{F1017799-3C06-454A-A529-1F07BC06D1FE}"/>
    <hyperlink ref="A43:B43" location="'Tab 1 (30)'!A1" display="Liczba płatników składek według województw" xr:uid="{F2F860A1-F459-4256-B8AC-6B0A8E27BCE0}"/>
    <hyperlink ref="A44:B45" location="'Tab 2 (37) i 3 (38)'!Obszar_wydruku" display="Liczba ubezpieczonych według statusu ubezpieczonego" xr:uid="{E15EF40B-097C-48BC-B78B-5866AA6BBF26}"/>
    <hyperlink ref="A46:B46" location="'Tab 4 (33)'!A1" display="Liczba ubezpieczonych według województw" xr:uid="{6881323C-1A86-4D94-A83C-A68DB237A714}"/>
    <hyperlink ref="A47:B48" location="'Tab 6 (41) i 7 (42)'!Obszar_wydruku" display="Liczba ubezpieczonych z tytułu prowadzenia jednocześnie działalności rolniczej i pozarolniczej działalności gospodarczej według województw" xr:uid="{70A8AB8F-324E-4A7E-B5C1-8FDAB9126D38}"/>
    <hyperlink ref="A49:B50" location="'Tab 7 (36) i 8 (37)'!A1" display="Przypis i wpływy należności z tytułu składek na ubezpieczenie społeczne rolników według województw" xr:uid="{E7169288-886E-4FAD-9143-0424B03DE54A}"/>
    <hyperlink ref="A52:B53" location="'Tab 1 (38) i 2 (39)'!A1" display="Liczba osób podlegających ubezpieczeniu zdrowotnemu według województw" xr:uid="{867205A3-7207-4735-BABB-1D164DEFC374}"/>
    <hyperlink ref="A12:B12" location="'Tab 2 i 3'!A1" display="Wnioski o przyznanie emerytur i rent według rodzajów świadczeń" xr:uid="{130FBD25-B1E7-43A8-97DE-2227A0D97368}"/>
    <hyperlink ref="A10" location="'Tab 2 i 3'!A1" display="Wnioski i decyzje w sprawach o przyznanie rodzicielskich świadczeń uzupełniających według województw " xr:uid="{7CCC84AE-D022-497E-8924-04824806B8C9}"/>
    <hyperlink ref="A11" location="'Tab 4 i 5'!A1" display="Wnioski o przyznanie emerytur i rent według rodzajów świadczeń" xr:uid="{7F8E0CB7-1CBD-46DB-9A66-2BD21D1C9468}"/>
    <hyperlink ref="A12" location="'Tab 4 i 5'!A1" display="Wnioski o przyznanie emerytur i rent według województw" xr:uid="{26DCAEF6-1396-4191-97D9-7A33C57C3675}"/>
    <hyperlink ref="A13" location="'Tab 6 i 7'!A1" display="Decyzje i postępowania umorzone w sprawach o emerytury i renty według rodzajów świadczeń" xr:uid="{9C219846-301A-470F-A149-264ADA533E81}"/>
    <hyperlink ref="A14" location="'Tab 6 i 7'!A1" display="Decyzje i postępowania umorzone w sprawach o emerytury i renty według województw" xr:uid="{A41C4778-BBD8-4650-9C05-F07E49F2E8AF}"/>
    <hyperlink ref="B10" location="'Tab 2 i 3'!A1" display="'Tab 2 i 3'!A1" xr:uid="{40B3D51D-8519-44D4-80E2-E5C6A9816524}"/>
    <hyperlink ref="B12" location="'Tab 4 i 5'!A1" display="'Tab 4 i 5'!A1" xr:uid="{18DE95DE-24C1-40C9-8FF9-69650F494A0D}"/>
    <hyperlink ref="B13" location="'Tab 6 i 7'!A1" display="'Tab 6 i 7'!A1" xr:uid="{1D541844-FFBD-4798-98D0-069144DF84F2}"/>
    <hyperlink ref="B14" location="'Tab 6 i 7'!A1" display="'Tab 6 i 7'!A1" xr:uid="{B0BFE763-6E9A-44A9-9571-C0D0EC3EA384}"/>
    <hyperlink ref="A31:B31" location="'Tab 9 (21) i 10 (22)'!Obszar_wydruku" display="Zasiłki macierzyńskie" xr:uid="{2E69FE44-1C7B-495E-A866-06D7EA32405D}"/>
    <hyperlink ref="A32:B32" location="'Tab 9 (21) i 10 (22)'!A1" display="Zasiłki macierzyńskie według województw" xr:uid="{1087AA4E-B888-4FA7-B2A7-EBF14C534D89}"/>
    <hyperlink ref="A33:B33" location="'Tab 11 (23) i 12 (24)'!A1" display="Zasiłki pogrzebowe" xr:uid="{8C3B578E-B6F7-4C15-9FDD-72A9116729CB}"/>
    <hyperlink ref="A34:B34" location="'Tab 11 (23) i 12 (24)'!A1" display="Zasiłki pogrzebowe według województw" xr:uid="{1FBAED55-6A91-4832-AD1F-1F0BB1AFF3D5}"/>
    <hyperlink ref="A38:B38" location="'Tab 1 (26) i 2 (27)'!A1" display="Zasiłki chorobowe i jednorazowe odszkodowania" xr:uid="{55F42118-31AC-4327-985A-01BEC13A2343}"/>
    <hyperlink ref="A39:B39" location="'Tab 1 (26) i 2 (27)'!A1" display="Zasiłki chorobowe i jednorazowe odszkodowania według województw" xr:uid="{D2D3FCAE-1432-4873-8B71-EE63D93554CB}"/>
    <hyperlink ref="A44:B44" location="'Tab 2 (31) i 3 (32)'!A1" display="Liczba ubezpieczonych według statusu ubezpieczonego" xr:uid="{C151FA33-C6AB-4DEC-83A4-25BC815AAB5F}"/>
    <hyperlink ref="A45:B45" location="'Tab 2 (31) i 3 (32)'!A1" display="Liczba ubezpieczonych i płatników składek" xr:uid="{A683316E-3FF8-4E5F-B574-928AE6A7281B}"/>
    <hyperlink ref="A48:B48" location="'Tab 5 (34) i 6 (35)'!A1" display="Liczba ubezpieczonych w KRUS przy jednoczesnym objęciu ubezpieczeniem społecznym w ZUS z innego tytułu według województw" xr:uid="{CB78C9C5-1A24-48D5-95AD-79CE0EA14B78}"/>
    <hyperlink ref="A47:B47" location="'Tab 5 (34) i 6 (35)'!A1" display="Liczba ubezpieczonych z tytułu prowadzenia jednocześnie działalności rolniczej i pozarolniczej działalności gospodarczej według województw" xr:uid="{2DEE4F36-A299-4226-A0DB-831732869239}"/>
    <hyperlink ref="A8:B8" location="'Tab 1'!A1" display="Emerytury i renty" xr:uid="{50C7525B-D4A7-4257-8871-0071DAE3204E}"/>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rowBreaks count="2" manualBreakCount="2">
    <brk id="29" max="2" man="1"/>
    <brk id="53"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C26"/>
  <sheetViews>
    <sheetView view="pageBreakPreview" zoomScale="90" zoomScaleNormal="100" zoomScaleSheetLayoutView="90" workbookViewId="0">
      <selection activeCell="B1" sqref="B1"/>
    </sheetView>
  </sheetViews>
  <sheetFormatPr defaultRowHeight="15"/>
  <cols>
    <col min="1" max="1" width="17.75" customWidth="1"/>
    <col min="2" max="2" width="62.625" customWidth="1"/>
  </cols>
  <sheetData>
    <row r="1" spans="1:3" ht="30" customHeight="1">
      <c r="A1" s="623" t="s">
        <v>491</v>
      </c>
      <c r="B1" s="623"/>
      <c r="C1" s="532" t="s">
        <v>539</v>
      </c>
    </row>
    <row r="2" spans="1:3" ht="15.75">
      <c r="A2" s="78"/>
      <c r="B2" s="78"/>
    </row>
    <row r="3" spans="1:3" ht="25.5" customHeight="1">
      <c r="A3" s="117" t="s">
        <v>286</v>
      </c>
      <c r="B3" s="118" t="s">
        <v>287</v>
      </c>
    </row>
    <row r="4" spans="1:3" ht="21.75" customHeight="1">
      <c r="A4" s="119" t="s">
        <v>288</v>
      </c>
      <c r="B4" s="120" t="s">
        <v>523</v>
      </c>
    </row>
    <row r="5" spans="1:3" ht="21.75" customHeight="1">
      <c r="A5" s="119" t="s">
        <v>289</v>
      </c>
      <c r="B5" s="120" t="s">
        <v>524</v>
      </c>
    </row>
    <row r="6" spans="1:3" ht="21.75" customHeight="1">
      <c r="A6" s="119" t="s">
        <v>290</v>
      </c>
      <c r="B6" s="120" t="s">
        <v>525</v>
      </c>
    </row>
    <row r="7" spans="1:3" ht="21.75" customHeight="1">
      <c r="A7" s="119" t="s">
        <v>291</v>
      </c>
      <c r="B7" s="121" t="s">
        <v>526</v>
      </c>
    </row>
    <row r="8" spans="1:3" ht="21.75" customHeight="1">
      <c r="A8" s="119" t="s">
        <v>292</v>
      </c>
      <c r="B8" s="120" t="s">
        <v>527</v>
      </c>
    </row>
    <row r="9" spans="1:3" ht="21.75" customHeight="1">
      <c r="A9" s="119" t="s">
        <v>11</v>
      </c>
      <c r="B9" s="120" t="s">
        <v>528</v>
      </c>
    </row>
    <row r="10" spans="1:3" ht="21.75" customHeight="1">
      <c r="A10" s="122" t="s">
        <v>12</v>
      </c>
      <c r="B10" s="120" t="s">
        <v>529</v>
      </c>
    </row>
    <row r="12" spans="1:3" ht="30" customHeight="1">
      <c r="A12" s="624" t="s">
        <v>492</v>
      </c>
      <c r="B12" s="624"/>
    </row>
    <row r="14" spans="1:3" ht="25.5" customHeight="1">
      <c r="A14" s="117" t="s">
        <v>308</v>
      </c>
      <c r="B14" s="118" t="s">
        <v>293</v>
      </c>
    </row>
    <row r="15" spans="1:3" ht="21.75" customHeight="1">
      <c r="A15" s="119" t="s">
        <v>294</v>
      </c>
      <c r="B15" s="120" t="s">
        <v>295</v>
      </c>
    </row>
    <row r="16" spans="1:3" ht="21.75" customHeight="1">
      <c r="A16" s="119" t="s">
        <v>298</v>
      </c>
      <c r="B16" s="120" t="s">
        <v>299</v>
      </c>
    </row>
    <row r="17" spans="1:2" ht="21" customHeight="1">
      <c r="A17" s="119" t="s">
        <v>226</v>
      </c>
      <c r="B17" s="120" t="s">
        <v>306</v>
      </c>
    </row>
    <row r="18" spans="1:2" ht="21.75" customHeight="1">
      <c r="A18" s="119" t="s">
        <v>59</v>
      </c>
      <c r="B18" s="120" t="s">
        <v>296</v>
      </c>
    </row>
    <row r="19" spans="1:2" ht="21.75" customHeight="1">
      <c r="A19" s="119" t="s">
        <v>60</v>
      </c>
      <c r="B19" s="120" t="s">
        <v>307</v>
      </c>
    </row>
    <row r="20" spans="1:2" ht="21.75" customHeight="1">
      <c r="A20" s="119" t="s">
        <v>61</v>
      </c>
      <c r="B20" s="120" t="s">
        <v>297</v>
      </c>
    </row>
    <row r="21" spans="1:2" ht="21.75" customHeight="1">
      <c r="A21" s="119" t="s">
        <v>309</v>
      </c>
      <c r="B21" s="120" t="s">
        <v>310</v>
      </c>
    </row>
    <row r="22" spans="1:2" ht="21.75" customHeight="1">
      <c r="A22" s="119" t="s">
        <v>472</v>
      </c>
      <c r="B22" s="120" t="s">
        <v>227</v>
      </c>
    </row>
    <row r="23" spans="1:2" ht="21" customHeight="1">
      <c r="A23" s="119" t="s">
        <v>300</v>
      </c>
      <c r="B23" s="120" t="s">
        <v>301</v>
      </c>
    </row>
    <row r="24" spans="1:2" ht="21" customHeight="1">
      <c r="A24" s="119" t="s">
        <v>302</v>
      </c>
      <c r="B24" s="120" t="s">
        <v>303</v>
      </c>
    </row>
    <row r="25" spans="1:2" ht="21" customHeight="1">
      <c r="A25" s="119" t="s">
        <v>304</v>
      </c>
      <c r="B25" s="120" t="s">
        <v>305</v>
      </c>
    </row>
    <row r="26" spans="1:2" ht="21" customHeight="1">
      <c r="A26" s="81"/>
      <c r="B26" s="80"/>
    </row>
  </sheetData>
  <mergeCells count="2">
    <mergeCell ref="A1:B1"/>
    <mergeCell ref="A12:B12"/>
  </mergeCells>
  <hyperlinks>
    <hyperlink ref="C1" location="'Spis treści'!A1" display="Powrót do spisu" xr:uid="{05B01D5F-6454-4A0C-B6AC-2B56FA1282D6}"/>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18"/>
  <dimension ref="A1:L122"/>
  <sheetViews>
    <sheetView showGridLines="0" view="pageBreakPreview" zoomScale="90" zoomScaleNormal="100" zoomScaleSheetLayoutView="90" workbookViewId="0">
      <selection activeCell="B1" sqref="B1"/>
    </sheetView>
  </sheetViews>
  <sheetFormatPr defaultColWidth="8" defaultRowHeight="15" zeroHeight="1"/>
  <cols>
    <col min="1" max="1" width="23.75" style="49" customWidth="1"/>
    <col min="2" max="2" width="12.75" style="49" customWidth="1"/>
    <col min="3" max="3" width="13.125" style="49" customWidth="1"/>
    <col min="4" max="5" width="12.375" style="49" customWidth="1"/>
    <col min="6" max="6" width="13.125" style="49" customWidth="1"/>
    <col min="7" max="9" width="8.375" style="49" customWidth="1"/>
    <col min="10" max="10" width="9" style="49" bestFit="1" customWidth="1"/>
    <col min="11" max="16383" width="8" style="49"/>
    <col min="16384" max="16384" width="3.625" style="49" customWidth="1"/>
  </cols>
  <sheetData>
    <row r="1" spans="1:12" ht="30" customHeight="1">
      <c r="A1" s="632" t="s">
        <v>465</v>
      </c>
      <c r="B1" s="632"/>
      <c r="C1" s="632"/>
      <c r="D1" s="632"/>
      <c r="E1" s="632"/>
      <c r="F1" s="632"/>
      <c r="G1" s="632"/>
      <c r="H1" s="632"/>
      <c r="I1" s="632"/>
    </row>
    <row r="2" spans="1:12" ht="38.25" customHeight="1">
      <c r="A2" s="633" t="s">
        <v>336</v>
      </c>
      <c r="B2" s="633"/>
      <c r="C2" s="633"/>
      <c r="D2" s="633"/>
      <c r="E2" s="633"/>
      <c r="F2" s="633"/>
      <c r="G2" s="633"/>
      <c r="H2" s="633"/>
      <c r="I2" s="633"/>
      <c r="J2" s="532" t="s">
        <v>539</v>
      </c>
    </row>
    <row r="3" spans="1:12" ht="21" customHeight="1">
      <c r="A3" s="634" t="s">
        <v>13</v>
      </c>
      <c r="B3" s="625" t="s">
        <v>552</v>
      </c>
      <c r="C3" s="627"/>
      <c r="D3" s="625" t="s">
        <v>651</v>
      </c>
      <c r="E3" s="626"/>
      <c r="F3" s="626"/>
      <c r="G3" s="626"/>
      <c r="H3" s="626"/>
      <c r="I3" s="627"/>
    </row>
    <row r="4" spans="1:12" ht="20.25" customHeight="1">
      <c r="A4" s="634"/>
      <c r="B4" s="635" t="s">
        <v>656</v>
      </c>
      <c r="C4" s="635" t="s">
        <v>657</v>
      </c>
      <c r="D4" s="635" t="s">
        <v>553</v>
      </c>
      <c r="E4" s="635" t="s">
        <v>656</v>
      </c>
      <c r="F4" s="635" t="s">
        <v>657</v>
      </c>
      <c r="G4" s="636" t="s">
        <v>14</v>
      </c>
      <c r="H4" s="636"/>
      <c r="I4" s="637"/>
    </row>
    <row r="5" spans="1:12" ht="72" customHeight="1">
      <c r="A5" s="634"/>
      <c r="B5" s="635"/>
      <c r="C5" s="635"/>
      <c r="D5" s="635"/>
      <c r="E5" s="635"/>
      <c r="F5" s="635"/>
      <c r="G5" s="548" t="s">
        <v>661</v>
      </c>
      <c r="H5" s="581" t="s">
        <v>662</v>
      </c>
      <c r="I5" s="581" t="s">
        <v>660</v>
      </c>
    </row>
    <row r="6" spans="1:12" ht="21" customHeight="1">
      <c r="A6" s="638" t="s">
        <v>68</v>
      </c>
      <c r="B6" s="639"/>
      <c r="C6" s="639"/>
      <c r="D6" s="639"/>
      <c r="E6" s="640"/>
      <c r="F6" s="640"/>
      <c r="G6" s="640"/>
      <c r="H6" s="640"/>
      <c r="I6" s="641"/>
    </row>
    <row r="7" spans="1:12" ht="27" customHeight="1">
      <c r="A7" s="123" t="s">
        <v>419</v>
      </c>
      <c r="B7" s="514">
        <v>977905</v>
      </c>
      <c r="C7" s="514">
        <v>978958</v>
      </c>
      <c r="D7" s="514">
        <v>969907</v>
      </c>
      <c r="E7" s="514">
        <v>969741</v>
      </c>
      <c r="F7" s="514">
        <v>969824</v>
      </c>
      <c r="G7" s="609">
        <f>E7/D7-1</f>
        <v>-1.7115042988657958E-4</v>
      </c>
      <c r="H7" s="125">
        <f>E7/B7-1</f>
        <v>-8.3484592061601193E-3</v>
      </c>
      <c r="I7" s="125">
        <f>F7/C7-1</f>
        <v>-9.3303287781498767E-3</v>
      </c>
    </row>
    <row r="8" spans="1:12" ht="27" customHeight="1">
      <c r="A8" s="126" t="s">
        <v>246</v>
      </c>
      <c r="B8" s="155">
        <v>32868</v>
      </c>
      <c r="C8" s="155">
        <v>33553</v>
      </c>
      <c r="D8" s="155">
        <v>29480</v>
      </c>
      <c r="E8" s="155">
        <v>28222</v>
      </c>
      <c r="F8" s="155">
        <v>28851</v>
      </c>
      <c r="G8" s="128">
        <f t="shared" ref="G8:G11" si="0">E8/D8-1</f>
        <v>-4.2672998643147886E-2</v>
      </c>
      <c r="H8" s="128">
        <f t="shared" ref="H8:H11" si="1">E8/B8-1</f>
        <v>-0.14135329195570157</v>
      </c>
      <c r="I8" s="128">
        <f t="shared" ref="I8:I11" si="2">F8/C8-1</f>
        <v>-0.14013650046195569</v>
      </c>
    </row>
    <row r="9" spans="1:12" ht="21" customHeight="1">
      <c r="A9" s="129" t="s">
        <v>76</v>
      </c>
      <c r="B9" s="515">
        <v>5606061738.1199989</v>
      </c>
      <c r="C9" s="515">
        <v>10453580629.799999</v>
      </c>
      <c r="D9" s="515">
        <v>5794717709.21</v>
      </c>
      <c r="E9" s="515">
        <v>6230173485.7999983</v>
      </c>
      <c r="F9" s="515">
        <v>12024891195.009998</v>
      </c>
      <c r="G9" s="128">
        <f t="shared" si="0"/>
        <v>7.5147021553421789E-2</v>
      </c>
      <c r="H9" s="128">
        <f t="shared" si="1"/>
        <v>0.11132801899703937</v>
      </c>
      <c r="I9" s="128">
        <f t="shared" si="2"/>
        <v>0.15031314349177816</v>
      </c>
      <c r="K9" s="55"/>
      <c r="L9" s="55"/>
    </row>
    <row r="10" spans="1:12" ht="27" customHeight="1">
      <c r="A10" s="126" t="s">
        <v>246</v>
      </c>
      <c r="B10" s="515">
        <v>194236011.89999998</v>
      </c>
      <c r="C10" s="515">
        <v>377975618.38999999</v>
      </c>
      <c r="D10" s="515">
        <v>180316891.06999996</v>
      </c>
      <c r="E10" s="515">
        <v>185991198.16999999</v>
      </c>
      <c r="F10" s="515">
        <v>366308089.23999995</v>
      </c>
      <c r="G10" s="128">
        <f t="shared" si="0"/>
        <v>3.1468527803073298E-2</v>
      </c>
      <c r="H10" s="128">
        <f t="shared" si="1"/>
        <v>-4.244740019808857E-2</v>
      </c>
      <c r="I10" s="128">
        <f t="shared" si="2"/>
        <v>-3.0868470298952788E-2</v>
      </c>
    </row>
    <row r="11" spans="1:12" ht="21" customHeight="1">
      <c r="A11" s="483" t="s">
        <v>420</v>
      </c>
      <c r="B11" s="516">
        <v>1910.91</v>
      </c>
      <c r="C11" s="517">
        <v>1779.71</v>
      </c>
      <c r="D11" s="517">
        <v>1991.5</v>
      </c>
      <c r="E11" s="517">
        <v>2141.52</v>
      </c>
      <c r="F11" s="517">
        <v>2066.5100000000002</v>
      </c>
      <c r="G11" s="133">
        <f t="shared" si="0"/>
        <v>7.5330153150891199E-2</v>
      </c>
      <c r="H11" s="133">
        <f t="shared" si="1"/>
        <v>0.12068072279699193</v>
      </c>
      <c r="I11" s="133">
        <f t="shared" si="2"/>
        <v>0.16114985025650252</v>
      </c>
      <c r="J11" s="73"/>
    </row>
    <row r="12" spans="1:12" ht="21" customHeight="1">
      <c r="A12" s="642" t="s">
        <v>107</v>
      </c>
      <c r="B12" s="643"/>
      <c r="C12" s="643"/>
      <c r="D12" s="643"/>
      <c r="E12" s="643"/>
      <c r="F12" s="643"/>
      <c r="G12" s="643"/>
      <c r="H12" s="643"/>
      <c r="I12" s="644"/>
      <c r="J12" s="56"/>
    </row>
    <row r="13" spans="1:12" ht="27" customHeight="1">
      <c r="A13" s="485" t="s">
        <v>419</v>
      </c>
      <c r="B13" s="486">
        <v>763523</v>
      </c>
      <c r="C13" s="487">
        <v>763993</v>
      </c>
      <c r="D13" s="488">
        <v>762594</v>
      </c>
      <c r="E13" s="488">
        <v>762574</v>
      </c>
      <c r="F13" s="488">
        <v>762584</v>
      </c>
      <c r="G13" s="511">
        <f t="shared" ref="G13:G15" si="3">E13/D13-1</f>
        <v>-2.622627505588504E-5</v>
      </c>
      <c r="H13" s="511">
        <f t="shared" ref="H13:H15" si="4">E13/B13-1</f>
        <v>-1.2429226100588719E-3</v>
      </c>
      <c r="I13" s="511">
        <f t="shared" ref="I13:I15" si="5">F13/C13-1</f>
        <v>-1.844257735345689E-3</v>
      </c>
      <c r="J13" s="56"/>
    </row>
    <row r="14" spans="1:12" ht="21" customHeight="1">
      <c r="A14" s="131" t="s">
        <v>103</v>
      </c>
      <c r="B14" s="135">
        <v>4415781744.8399992</v>
      </c>
      <c r="C14" s="132">
        <v>8219569187.7999992</v>
      </c>
      <c r="D14" s="136">
        <v>4574121843.9499998</v>
      </c>
      <c r="E14" s="136">
        <v>4921630989.9199982</v>
      </c>
      <c r="F14" s="136">
        <v>9495752833.8699989</v>
      </c>
      <c r="G14" s="512">
        <f t="shared" si="3"/>
        <v>7.5972866011349005E-2</v>
      </c>
      <c r="H14" s="512">
        <f t="shared" si="4"/>
        <v>0.11455485671842869</v>
      </c>
      <c r="I14" s="512">
        <f t="shared" si="5"/>
        <v>0.15526162222275497</v>
      </c>
      <c r="J14" s="56"/>
    </row>
    <row r="15" spans="1:12" ht="21" customHeight="1">
      <c r="A15" s="483" t="s">
        <v>104</v>
      </c>
      <c r="B15" s="489">
        <v>1927.81</v>
      </c>
      <c r="C15" s="484">
        <v>1793.12</v>
      </c>
      <c r="D15" s="490">
        <v>1999.37</v>
      </c>
      <c r="E15" s="490">
        <v>2151.3200000000002</v>
      </c>
      <c r="F15" s="490">
        <v>2075.35</v>
      </c>
      <c r="G15" s="513">
        <f t="shared" si="3"/>
        <v>7.5998939665995024E-2</v>
      </c>
      <c r="H15" s="513">
        <f t="shared" si="4"/>
        <v>0.11593984884402531</v>
      </c>
      <c r="I15" s="513">
        <f t="shared" si="5"/>
        <v>0.15739604711341126</v>
      </c>
      <c r="J15" s="56"/>
    </row>
    <row r="16" spans="1:12" ht="21" customHeight="1">
      <c r="A16" s="642" t="s">
        <v>105</v>
      </c>
      <c r="B16" s="643"/>
      <c r="C16" s="643"/>
      <c r="D16" s="643"/>
      <c r="E16" s="643"/>
      <c r="F16" s="643"/>
      <c r="G16" s="643"/>
      <c r="H16" s="643"/>
      <c r="I16" s="644"/>
      <c r="J16" s="56"/>
    </row>
    <row r="17" spans="1:10" ht="24.75" customHeight="1">
      <c r="A17" s="485" t="s">
        <v>419</v>
      </c>
      <c r="B17" s="486">
        <v>173258</v>
      </c>
      <c r="C17" s="486">
        <v>173860</v>
      </c>
      <c r="D17" s="486">
        <v>167029</v>
      </c>
      <c r="E17" s="486">
        <v>166871</v>
      </c>
      <c r="F17" s="486">
        <v>166950</v>
      </c>
      <c r="G17" s="511">
        <f t="shared" ref="G17:G21" si="6">E17/D17-1</f>
        <v>-9.4594351879018213E-4</v>
      </c>
      <c r="H17" s="511">
        <f t="shared" ref="H17:H21" si="7">E17/B17-1</f>
        <v>-3.6864098627480413E-2</v>
      </c>
      <c r="I17" s="511">
        <f t="shared" ref="I17:I21" si="8">F17/C17-1</f>
        <v>-3.9744622109743499E-2</v>
      </c>
      <c r="J17" s="56"/>
    </row>
    <row r="18" spans="1:10" ht="27" customHeight="1">
      <c r="A18" s="131" t="s">
        <v>247</v>
      </c>
      <c r="B18" s="134">
        <v>11606</v>
      </c>
      <c r="C18" s="134">
        <v>11646</v>
      </c>
      <c r="D18" s="134">
        <v>11186</v>
      </c>
      <c r="E18" s="134">
        <v>11174</v>
      </c>
      <c r="F18" s="134">
        <v>11180</v>
      </c>
      <c r="G18" s="512">
        <f t="shared" si="6"/>
        <v>-1.0727695333452303E-3</v>
      </c>
      <c r="H18" s="512">
        <f t="shared" si="7"/>
        <v>-3.7222126486300189E-2</v>
      </c>
      <c r="I18" s="512">
        <f t="shared" si="8"/>
        <v>-4.0013738622703077E-2</v>
      </c>
      <c r="J18" s="56"/>
    </row>
    <row r="19" spans="1:10" ht="21" customHeight="1">
      <c r="A19" s="131" t="s">
        <v>76</v>
      </c>
      <c r="B19" s="135">
        <v>898773695.41999972</v>
      </c>
      <c r="C19" s="492">
        <v>1680733475.1699996</v>
      </c>
      <c r="D19" s="492">
        <v>920282653.12000012</v>
      </c>
      <c r="E19" s="492">
        <v>986120977.75000012</v>
      </c>
      <c r="F19" s="492">
        <v>1906403630.8700004</v>
      </c>
      <c r="G19" s="512">
        <f t="shared" si="6"/>
        <v>7.1541416549351089E-2</v>
      </c>
      <c r="H19" s="512">
        <f t="shared" si="7"/>
        <v>9.7184956318934868E-2</v>
      </c>
      <c r="I19" s="512">
        <f t="shared" si="8"/>
        <v>0.13426885287518608</v>
      </c>
      <c r="J19" s="56"/>
    </row>
    <row r="20" spans="1:10" ht="30.75" customHeight="1">
      <c r="A20" s="131" t="s">
        <v>247</v>
      </c>
      <c r="B20" s="135">
        <v>67728094.709999993</v>
      </c>
      <c r="C20" s="135">
        <v>125754865.62</v>
      </c>
      <c r="D20" s="135">
        <v>69405551.420000002</v>
      </c>
      <c r="E20" s="135">
        <v>74690302.100000009</v>
      </c>
      <c r="F20" s="135">
        <v>144095853.52000001</v>
      </c>
      <c r="G20" s="512">
        <f t="shared" si="6"/>
        <v>7.6143054436955904E-2</v>
      </c>
      <c r="H20" s="512">
        <f t="shared" si="7"/>
        <v>0.10279644540143917</v>
      </c>
      <c r="I20" s="512">
        <f t="shared" si="8"/>
        <v>0.14584714324630532</v>
      </c>
      <c r="J20" s="56"/>
    </row>
    <row r="21" spans="1:10" ht="21" customHeight="1">
      <c r="A21" s="140" t="s">
        <v>106</v>
      </c>
      <c r="B21" s="141">
        <v>1729.16</v>
      </c>
      <c r="C21" s="143">
        <v>1611.19</v>
      </c>
      <c r="D21" s="143">
        <v>1836.57</v>
      </c>
      <c r="E21" s="143">
        <v>1969.83</v>
      </c>
      <c r="F21" s="143">
        <v>1903.17</v>
      </c>
      <c r="G21" s="513">
        <f t="shared" si="6"/>
        <v>7.2559172805828354E-2</v>
      </c>
      <c r="H21" s="513">
        <f t="shared" si="7"/>
        <v>0.13918318721228795</v>
      </c>
      <c r="I21" s="513">
        <f t="shared" si="8"/>
        <v>0.18122009198170308</v>
      </c>
      <c r="J21" s="56"/>
    </row>
    <row r="22" spans="1:10" ht="21" customHeight="1">
      <c r="A22" s="645" t="s">
        <v>425</v>
      </c>
      <c r="B22" s="630"/>
      <c r="C22" s="630"/>
      <c r="D22" s="630"/>
      <c r="E22" s="630"/>
      <c r="F22" s="630"/>
      <c r="G22" s="630"/>
      <c r="H22" s="630"/>
      <c r="I22" s="631"/>
      <c r="J22" s="56"/>
    </row>
    <row r="23" spans="1:10" ht="27" customHeight="1">
      <c r="A23" s="123" t="s">
        <v>419</v>
      </c>
      <c r="B23" s="491">
        <v>41123</v>
      </c>
      <c r="C23" s="124">
        <v>41105</v>
      </c>
      <c r="D23" s="491">
        <v>40284</v>
      </c>
      <c r="E23" s="491">
        <v>40297</v>
      </c>
      <c r="F23" s="491">
        <v>40290</v>
      </c>
      <c r="G23" s="125">
        <f t="shared" ref="G23:G25" si="9">E23/D23-1</f>
        <v>3.2270876774909141E-4</v>
      </c>
      <c r="H23" s="125">
        <f t="shared" ref="H23:H25" si="10">E23/B23-1</f>
        <v>-2.0086083213773365E-2</v>
      </c>
      <c r="I23" s="125">
        <f t="shared" ref="I23:I25" si="11">F23/C23-1</f>
        <v>-1.9827271621457254E-2</v>
      </c>
      <c r="J23" s="56"/>
    </row>
    <row r="24" spans="1:10" ht="21" customHeight="1">
      <c r="A24" s="129" t="s">
        <v>76</v>
      </c>
      <c r="B24" s="137">
        <v>291484053.28000003</v>
      </c>
      <c r="C24" s="139">
        <v>553234991.6099999</v>
      </c>
      <c r="D24" s="138">
        <v>300293926.08999997</v>
      </c>
      <c r="E24" s="138">
        <v>322400734.27999997</v>
      </c>
      <c r="F24" s="138">
        <v>622694660.36999989</v>
      </c>
      <c r="G24" s="128">
        <f t="shared" si="9"/>
        <v>7.3617233880962418E-2</v>
      </c>
      <c r="H24" s="128">
        <f t="shared" si="10"/>
        <v>0.106066457674449</v>
      </c>
      <c r="I24" s="128">
        <f t="shared" si="11"/>
        <v>0.12555183568172645</v>
      </c>
      <c r="J24" s="56"/>
    </row>
    <row r="25" spans="1:10" ht="21" customHeight="1">
      <c r="A25" s="140" t="s">
        <v>104</v>
      </c>
      <c r="B25" s="141">
        <v>2362.6999999999998</v>
      </c>
      <c r="C25" s="142">
        <v>2243.21</v>
      </c>
      <c r="D25" s="143">
        <v>2484.83</v>
      </c>
      <c r="E25" s="143">
        <v>2666.87</v>
      </c>
      <c r="F25" s="143">
        <v>2575.86</v>
      </c>
      <c r="G25" s="133">
        <f t="shared" si="9"/>
        <v>7.326054498698098E-2</v>
      </c>
      <c r="H25" s="133">
        <f t="shared" si="10"/>
        <v>0.12873830786811702</v>
      </c>
      <c r="I25" s="133">
        <f t="shared" si="11"/>
        <v>0.14829195661574257</v>
      </c>
      <c r="J25" s="56"/>
    </row>
    <row r="26" spans="1:10" ht="21" customHeight="1">
      <c r="A26" s="628" t="s">
        <v>97</v>
      </c>
      <c r="B26" s="629"/>
      <c r="C26" s="629"/>
      <c r="D26" s="629"/>
      <c r="E26" s="630"/>
      <c r="F26" s="630"/>
      <c r="G26" s="630"/>
      <c r="H26" s="630"/>
      <c r="I26" s="631"/>
      <c r="J26" s="56"/>
    </row>
    <row r="27" spans="1:10" ht="27.75" customHeight="1">
      <c r="A27" s="144" t="s">
        <v>76</v>
      </c>
      <c r="B27" s="145">
        <v>22244.579999999998</v>
      </c>
      <c r="C27" s="146">
        <v>42975.22</v>
      </c>
      <c r="D27" s="147">
        <v>19286.05</v>
      </c>
      <c r="E27" s="147">
        <v>20783.849999999999</v>
      </c>
      <c r="F27" s="147">
        <v>40069.899999999994</v>
      </c>
      <c r="G27" s="148">
        <f>E27/D27-1</f>
        <v>7.7662351803505558E-2</v>
      </c>
      <c r="H27" s="148">
        <f>E27/B27-1</f>
        <v>-6.566678264997583E-2</v>
      </c>
      <c r="I27" s="148">
        <f>F27/C27-1</f>
        <v>-6.7604540477047115E-2</v>
      </c>
      <c r="J27" s="56"/>
    </row>
    <row r="28" spans="1:10">
      <c r="J28" s="56"/>
    </row>
    <row r="29" spans="1:10">
      <c r="J29" s="56"/>
    </row>
    <row r="30" spans="1:10" ht="12.75" customHeight="1">
      <c r="J30" s="56"/>
    </row>
    <row r="31" spans="1:10">
      <c r="J31" s="56"/>
    </row>
    <row r="32" spans="1:10">
      <c r="J32" s="56"/>
    </row>
    <row r="33" spans="7:10">
      <c r="J33" s="56"/>
    </row>
    <row r="34" spans="7:10">
      <c r="J34" s="56"/>
    </row>
    <row r="35" spans="7:10">
      <c r="J35" s="56"/>
    </row>
    <row r="36" spans="7:10">
      <c r="J36" s="56"/>
    </row>
    <row r="37" spans="7:10">
      <c r="J37" s="56"/>
    </row>
    <row r="38" spans="7:10">
      <c r="J38" s="56"/>
    </row>
    <row r="39" spans="7:10">
      <c r="J39" s="56"/>
    </row>
    <row r="40" spans="7:10" ht="12.75" customHeight="1">
      <c r="G40" s="501"/>
      <c r="J40" s="56"/>
    </row>
    <row r="41" spans="7:10">
      <c r="J41" s="56"/>
    </row>
    <row r="42" spans="7:10">
      <c r="J42" s="56"/>
    </row>
    <row r="43" spans="7:10">
      <c r="J43" s="56"/>
    </row>
    <row r="44" spans="7:10"/>
    <row r="45" spans="7:10"/>
    <row r="46" spans="7:10"/>
    <row r="47" spans="7:10"/>
    <row r="48" spans="7:10" ht="12.75" customHeight="1"/>
    <row r="49"/>
    <row r="50" ht="12.75" customHeight="1"/>
    <row r="51"/>
    <row r="52"/>
    <row r="53"/>
    <row r="54"/>
    <row r="55"/>
    <row r="56"/>
    <row r="57" ht="12.75" customHeight="1"/>
    <row r="58"/>
    <row r="59"/>
    <row r="60"/>
    <row r="61"/>
    <row r="62"/>
    <row r="63"/>
    <row r="64"/>
    <row r="65"/>
    <row r="66"/>
    <row r="67" ht="12.75" customHeight="1"/>
    <row r="68"/>
    <row r="69"/>
    <row r="70"/>
    <row r="71"/>
    <row r="72"/>
    <row r="73"/>
    <row r="74"/>
    <row r="75" ht="12.75" customHeight="1"/>
    <row r="76"/>
    <row r="77"/>
    <row r="78"/>
    <row r="79"/>
    <row r="80"/>
    <row r="81"/>
    <row r="82"/>
    <row r="83" ht="12.75" customHeight="1"/>
    <row r="84"/>
    <row r="85"/>
    <row r="86"/>
    <row r="87"/>
    <row r="88"/>
    <row r="89"/>
    <row r="90"/>
    <row r="91" ht="12.75" customHeight="1"/>
    <row r="92"/>
    <row r="93"/>
    <row r="94"/>
    <row r="95"/>
    <row r="96"/>
    <row r="97"/>
    <row r="98"/>
    <row r="99" ht="12.75" customHeight="1"/>
    <row r="100"/>
    <row r="101"/>
    <row r="102"/>
    <row r="103"/>
    <row r="104"/>
    <row r="105" ht="12.75" customHeight="1"/>
    <row r="106" ht="12.75" customHeight="1"/>
    <row r="107"/>
    <row r="108"/>
    <row r="109"/>
    <row r="110"/>
    <row r="111"/>
    <row r="112"/>
    <row r="113"/>
    <row r="114" ht="12.75" customHeight="1"/>
    <row r="115"/>
    <row r="116"/>
    <row r="117"/>
    <row r="118"/>
    <row r="119"/>
    <row r="120"/>
    <row r="121"/>
    <row r="122"/>
  </sheetData>
  <mergeCells count="16">
    <mergeCell ref="D3:I3"/>
    <mergeCell ref="A26:I26"/>
    <mergeCell ref="A1:I1"/>
    <mergeCell ref="A2:I2"/>
    <mergeCell ref="A3:A5"/>
    <mergeCell ref="B3:C3"/>
    <mergeCell ref="B4:B5"/>
    <mergeCell ref="C4:C5"/>
    <mergeCell ref="D4:D5"/>
    <mergeCell ref="G4:I4"/>
    <mergeCell ref="A6:I6"/>
    <mergeCell ref="A12:I12"/>
    <mergeCell ref="A16:I16"/>
    <mergeCell ref="A22:I22"/>
    <mergeCell ref="E4:E5"/>
    <mergeCell ref="F4:F5"/>
  </mergeCells>
  <hyperlinks>
    <hyperlink ref="J2" location="'Spis treści'!A1" display="Powrót do spisu" xr:uid="{D35704BE-E097-428B-B0BD-F20DFF6548DE}"/>
  </hyperlinks>
  <printOptions horizontalCentered="1"/>
  <pageMargins left="0.51181102362204722" right="0.51181102362204722" top="0.6692913385826772" bottom="0.55118110236220474" header="0.31496062992125984" footer="0.31496062992125984"/>
  <pageSetup paperSize="9" scale="80" fitToHeight="0" orientation="portrait" r:id="rId1"/>
  <headerFooter differentFirst="1" alignWithMargins="0">
    <oddFooter>&amp;C&amp;"Arial,Normalny"&amp;9&amp;P</oddFooter>
  </headerFooter>
  <ignoredErrors>
    <ignoredError sqref="H7:H11 I7:I11 H13:I15 H17:I18 H19:H21 I19:I21"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19"/>
  <dimension ref="A1:J43"/>
  <sheetViews>
    <sheetView showGridLines="0" view="pageBreakPreview" topLeftCell="A13" zoomScaleNormal="100" zoomScaleSheetLayoutView="100" workbookViewId="0">
      <selection activeCell="B1" sqref="B1"/>
    </sheetView>
  </sheetViews>
  <sheetFormatPr defaultColWidth="8" defaultRowHeight="15"/>
  <cols>
    <col min="1" max="1" width="28.25" style="49" customWidth="1"/>
    <col min="2" max="2" width="12.125" style="49" customWidth="1"/>
    <col min="3" max="4" width="11.125" style="49" customWidth="1"/>
    <col min="5" max="5" width="12.75" style="49" customWidth="1"/>
    <col min="6" max="6" width="12.5" style="49" customWidth="1"/>
    <col min="7" max="9" width="8.75" style="49" customWidth="1"/>
    <col min="10" max="10" width="9.25" style="49" customWidth="1"/>
    <col min="11" max="16376" width="8" style="49"/>
    <col min="16377" max="16377" width="0.5" style="49" customWidth="1"/>
    <col min="16378" max="16379" width="0.875" style="49" customWidth="1"/>
    <col min="16380" max="16384" width="0.625" style="49" customWidth="1"/>
  </cols>
  <sheetData>
    <row r="1" spans="1:10" ht="30" customHeight="1">
      <c r="A1" s="632" t="str">
        <f>'Tab 1'!A1:I1</f>
        <v xml:space="preserve"> I. EMERYTURY I RENTY REALIZOWANE PRZEZ KRUS</v>
      </c>
      <c r="B1" s="632"/>
      <c r="C1" s="632"/>
      <c r="D1" s="632"/>
      <c r="E1" s="632"/>
      <c r="F1" s="632"/>
      <c r="G1" s="632"/>
      <c r="H1" s="632"/>
      <c r="I1" s="632"/>
    </row>
    <row r="2" spans="1:10" s="51" customFormat="1" ht="12.75">
      <c r="A2" s="50"/>
      <c r="B2" s="50"/>
      <c r="C2" s="50"/>
      <c r="D2" s="50"/>
      <c r="E2" s="50"/>
      <c r="F2" s="50"/>
    </row>
    <row r="3" spans="1:10" ht="28.5" customHeight="1">
      <c r="A3" s="647" t="s">
        <v>664</v>
      </c>
      <c r="B3" s="647"/>
      <c r="C3" s="647"/>
      <c r="D3" s="647"/>
      <c r="E3" s="647"/>
      <c r="F3" s="647"/>
      <c r="G3" s="647"/>
      <c r="H3" s="647"/>
      <c r="I3" s="647"/>
      <c r="J3" s="532" t="s">
        <v>539</v>
      </c>
    </row>
    <row r="4" spans="1:10" ht="21" customHeight="1">
      <c r="A4" s="635" t="s">
        <v>13</v>
      </c>
      <c r="B4" s="625" t="str">
        <f>'Tab 1'!B3:C3</f>
        <v>2023 rok</v>
      </c>
      <c r="C4" s="627"/>
      <c r="D4" s="625" t="str">
        <f>'Tab 1'!D3:I3</f>
        <v>2024 rok</v>
      </c>
      <c r="E4" s="626"/>
      <c r="F4" s="626"/>
      <c r="G4" s="626"/>
      <c r="H4" s="626"/>
      <c r="I4" s="627"/>
    </row>
    <row r="5" spans="1:10" ht="18" customHeight="1">
      <c r="A5" s="635"/>
      <c r="B5" s="635" t="s">
        <v>656</v>
      </c>
      <c r="C5" s="635" t="s">
        <v>657</v>
      </c>
      <c r="D5" s="635" t="s">
        <v>553</v>
      </c>
      <c r="E5" s="635" t="s">
        <v>656</v>
      </c>
      <c r="F5" s="635" t="s">
        <v>657</v>
      </c>
      <c r="G5" s="646" t="s">
        <v>14</v>
      </c>
      <c r="H5" s="636"/>
      <c r="I5" s="637"/>
    </row>
    <row r="6" spans="1:10" ht="57.75" customHeight="1">
      <c r="A6" s="635"/>
      <c r="B6" s="635"/>
      <c r="C6" s="635"/>
      <c r="D6" s="635"/>
      <c r="E6" s="635"/>
      <c r="F6" s="635"/>
      <c r="G6" s="545" t="s">
        <v>659</v>
      </c>
      <c r="H6" s="581" t="s">
        <v>658</v>
      </c>
      <c r="I6" s="581" t="s">
        <v>665</v>
      </c>
    </row>
    <row r="7" spans="1:10" ht="21" customHeight="1">
      <c r="A7" s="638" t="s">
        <v>68</v>
      </c>
      <c r="B7" s="639"/>
      <c r="C7" s="639"/>
      <c r="D7" s="639"/>
      <c r="E7" s="639"/>
      <c r="F7" s="639"/>
      <c r="G7" s="639"/>
      <c r="H7" s="639"/>
      <c r="I7" s="648"/>
    </row>
    <row r="8" spans="1:10" ht="21" customHeight="1">
      <c r="A8" s="129" t="s">
        <v>426</v>
      </c>
      <c r="B8" s="127">
        <v>625360</v>
      </c>
      <c r="C8" s="127">
        <v>625396</v>
      </c>
      <c r="D8" s="127">
        <v>622852</v>
      </c>
      <c r="E8" s="127">
        <v>622577</v>
      </c>
      <c r="F8" s="127">
        <v>622715</v>
      </c>
      <c r="G8" s="125">
        <f>E8/D8-1</f>
        <v>-4.4151740702447206E-4</v>
      </c>
      <c r="H8" s="125">
        <f>E8/B8-1</f>
        <v>-4.450236663681717E-3</v>
      </c>
      <c r="I8" s="125">
        <f>F8/C8-1</f>
        <v>-4.2868838304050971E-3</v>
      </c>
    </row>
    <row r="9" spans="1:10" ht="21" customHeight="1">
      <c r="A9" s="129" t="s">
        <v>76</v>
      </c>
      <c r="B9" s="130">
        <v>229112431.47</v>
      </c>
      <c r="C9" s="130">
        <v>436142787.99000001</v>
      </c>
      <c r="D9" s="130">
        <v>237730631.48000002</v>
      </c>
      <c r="E9" s="130">
        <v>256155743.44</v>
      </c>
      <c r="F9" s="130">
        <v>493886374.92000002</v>
      </c>
      <c r="G9" s="133">
        <f>E9/D9-1</f>
        <v>7.7504156049617245E-2</v>
      </c>
      <c r="H9" s="133">
        <f>E9/B9-1</f>
        <v>0.11803511401144129</v>
      </c>
      <c r="I9" s="133">
        <f>F9/C9-1</f>
        <v>0.13239606046477603</v>
      </c>
    </row>
    <row r="10" spans="1:10" ht="21" customHeight="1">
      <c r="A10" s="649" t="s">
        <v>107</v>
      </c>
      <c r="B10" s="650"/>
      <c r="C10" s="650"/>
      <c r="D10" s="650"/>
      <c r="E10" s="650"/>
      <c r="F10" s="650"/>
      <c r="G10" s="650"/>
      <c r="H10" s="650"/>
      <c r="I10" s="651"/>
    </row>
    <row r="11" spans="1:10" ht="21" customHeight="1">
      <c r="A11" s="129" t="s">
        <v>87</v>
      </c>
      <c r="B11" s="127">
        <v>508883</v>
      </c>
      <c r="C11" s="127">
        <v>508318</v>
      </c>
      <c r="D11" s="127">
        <v>510128</v>
      </c>
      <c r="E11" s="127">
        <v>510551</v>
      </c>
      <c r="F11" s="127">
        <v>510340</v>
      </c>
      <c r="G11" s="125">
        <f t="shared" ref="G11:G12" si="0">E11/D11-1</f>
        <v>8.2920365084837577E-4</v>
      </c>
      <c r="H11" s="125">
        <f t="shared" ref="H11:H12" si="1">E11/B11-1</f>
        <v>3.2777671881356607E-3</v>
      </c>
      <c r="I11" s="125">
        <f t="shared" ref="I11:I12" si="2">F11/C11-1</f>
        <v>3.9778249048822989E-3</v>
      </c>
    </row>
    <row r="12" spans="1:10" ht="21" customHeight="1">
      <c r="A12" s="129" t="s">
        <v>76</v>
      </c>
      <c r="B12" s="130">
        <v>206184477.88999999</v>
      </c>
      <c r="C12" s="151">
        <v>392121357.78999996</v>
      </c>
      <c r="D12" s="151">
        <v>214769990.55000001</v>
      </c>
      <c r="E12" s="151">
        <v>231682937.5</v>
      </c>
      <c r="F12" s="151">
        <v>446452928.05000001</v>
      </c>
      <c r="G12" s="133">
        <f t="shared" si="0"/>
        <v>7.874911623680747E-2</v>
      </c>
      <c r="H12" s="133">
        <f t="shared" si="1"/>
        <v>0.12366818235271571</v>
      </c>
      <c r="I12" s="133">
        <f t="shared" si="2"/>
        <v>0.13855804888112533</v>
      </c>
    </row>
    <row r="13" spans="1:10" ht="21" customHeight="1">
      <c r="A13" s="649" t="s">
        <v>105</v>
      </c>
      <c r="B13" s="650"/>
      <c r="C13" s="650"/>
      <c r="D13" s="650"/>
      <c r="E13" s="650"/>
      <c r="F13" s="650"/>
      <c r="G13" s="650"/>
      <c r="H13" s="650"/>
      <c r="I13" s="651"/>
    </row>
    <row r="14" spans="1:10" ht="21" customHeight="1">
      <c r="A14" s="129" t="s">
        <v>87</v>
      </c>
      <c r="B14" s="127">
        <v>9044</v>
      </c>
      <c r="C14" s="127">
        <v>9131</v>
      </c>
      <c r="D14" s="127">
        <v>8288</v>
      </c>
      <c r="E14" s="127">
        <v>8125</v>
      </c>
      <c r="F14" s="127">
        <v>8206</v>
      </c>
      <c r="G14" s="125">
        <f t="shared" ref="G14:G15" si="3">E14/D14-1</f>
        <v>-1.966698841698844E-2</v>
      </c>
      <c r="H14" s="125">
        <f t="shared" ref="H14:H15" si="4">E14/B14-1</f>
        <v>-0.1016143299425033</v>
      </c>
      <c r="I14" s="125">
        <f t="shared" ref="I14:I15" si="5">F14/C14-1</f>
        <v>-0.10130325265578799</v>
      </c>
    </row>
    <row r="15" spans="1:10" ht="21" customHeight="1">
      <c r="A15" s="129" t="s">
        <v>76</v>
      </c>
      <c r="B15" s="130">
        <v>3081538.15</v>
      </c>
      <c r="C15" s="130">
        <v>5972178.25</v>
      </c>
      <c r="D15" s="130">
        <v>3061326.53</v>
      </c>
      <c r="E15" s="130">
        <v>3204232.05</v>
      </c>
      <c r="F15" s="130">
        <v>6265558.5800000001</v>
      </c>
      <c r="G15" s="133">
        <f t="shared" si="3"/>
        <v>4.6680913845541294E-2</v>
      </c>
      <c r="H15" s="133">
        <f t="shared" si="4"/>
        <v>3.9815797834597655E-2</v>
      </c>
      <c r="I15" s="133">
        <f t="shared" si="5"/>
        <v>4.9124509972554797E-2</v>
      </c>
    </row>
    <row r="16" spans="1:10" ht="21" customHeight="1">
      <c r="A16" s="649" t="s">
        <v>108</v>
      </c>
      <c r="B16" s="650"/>
      <c r="C16" s="650"/>
      <c r="D16" s="650"/>
      <c r="E16" s="650"/>
      <c r="F16" s="650"/>
      <c r="G16" s="650"/>
      <c r="H16" s="650"/>
      <c r="I16" s="651"/>
    </row>
    <row r="17" spans="1:9" ht="21" customHeight="1">
      <c r="A17" s="129" t="s">
        <v>87</v>
      </c>
      <c r="B17" s="127">
        <v>107433</v>
      </c>
      <c r="C17" s="127">
        <v>107947</v>
      </c>
      <c r="D17" s="127">
        <v>104436</v>
      </c>
      <c r="E17" s="127">
        <v>103901</v>
      </c>
      <c r="F17" s="127">
        <v>104169</v>
      </c>
      <c r="G17" s="125">
        <f t="shared" ref="G17:G18" si="6">E17/D17-1</f>
        <v>-5.1227546056915596E-3</v>
      </c>
      <c r="H17" s="125">
        <f t="shared" ref="H17:H18" si="7">E17/B17-1</f>
        <v>-3.2876304301285408E-2</v>
      </c>
      <c r="I17" s="125">
        <f t="shared" ref="I17:I18" si="8">F17/C17-1</f>
        <v>-3.4998656748219004E-2</v>
      </c>
    </row>
    <row r="18" spans="1:9" ht="21" customHeight="1">
      <c r="A18" s="140" t="s">
        <v>76</v>
      </c>
      <c r="B18" s="152">
        <v>19846415.43</v>
      </c>
      <c r="C18" s="142">
        <v>38049251.950000003</v>
      </c>
      <c r="D18" s="142">
        <v>19899314.399999999</v>
      </c>
      <c r="E18" s="142">
        <v>21268573.890000001</v>
      </c>
      <c r="F18" s="142">
        <v>41167888.289999999</v>
      </c>
      <c r="G18" s="133">
        <f t="shared" si="6"/>
        <v>6.8809380186485303E-2</v>
      </c>
      <c r="H18" s="133">
        <f t="shared" si="7"/>
        <v>7.1658202712528984E-2</v>
      </c>
      <c r="I18" s="133">
        <f t="shared" si="8"/>
        <v>8.1963144613149019E-2</v>
      </c>
    </row>
    <row r="19" spans="1:9" s="58" customFormat="1" ht="30.75" customHeight="1">
      <c r="A19" s="50"/>
      <c r="B19" s="57"/>
      <c r="C19" s="57"/>
      <c r="D19" s="57"/>
      <c r="E19" s="57"/>
      <c r="F19" s="57"/>
    </row>
    <row r="20" spans="1:9" ht="25.5" customHeight="1">
      <c r="A20" s="656" t="s">
        <v>557</v>
      </c>
      <c r="B20" s="656"/>
      <c r="C20" s="656"/>
      <c r="D20" s="656"/>
      <c r="E20" s="656"/>
      <c r="F20" s="656"/>
      <c r="G20" s="657"/>
      <c r="H20" s="657"/>
      <c r="I20" s="657"/>
    </row>
    <row r="21" spans="1:9" ht="22.5" customHeight="1">
      <c r="A21" s="652" t="s">
        <v>13</v>
      </c>
      <c r="B21" s="655" t="s">
        <v>561</v>
      </c>
      <c r="C21" s="658" t="s">
        <v>558</v>
      </c>
      <c r="D21" s="659"/>
      <c r="E21" s="652" t="s">
        <v>562</v>
      </c>
      <c r="F21" s="652" t="s">
        <v>560</v>
      </c>
      <c r="G21" s="660"/>
      <c r="H21" s="661"/>
      <c r="I21" s="661"/>
    </row>
    <row r="22" spans="1:9" ht="40.5" customHeight="1">
      <c r="A22" s="653"/>
      <c r="B22" s="655"/>
      <c r="C22" s="558" t="s">
        <v>109</v>
      </c>
      <c r="D22" s="562" t="s">
        <v>559</v>
      </c>
      <c r="E22" s="654"/>
      <c r="F22" s="654"/>
      <c r="G22" s="660"/>
      <c r="H22" s="661"/>
      <c r="I22" s="661"/>
    </row>
    <row r="23" spans="1:9" ht="21" customHeight="1">
      <c r="A23" s="654"/>
      <c r="B23" s="625" t="s">
        <v>663</v>
      </c>
      <c r="C23" s="626"/>
      <c r="D23" s="626"/>
      <c r="E23" s="626"/>
      <c r="F23" s="627"/>
      <c r="G23" s="527"/>
      <c r="H23" s="528"/>
      <c r="I23" s="528"/>
    </row>
    <row r="24" spans="1:9" ht="18" customHeight="1">
      <c r="A24" s="166" t="s">
        <v>68</v>
      </c>
      <c r="B24" s="160">
        <f>SUM(B25:B40)</f>
        <v>101</v>
      </c>
      <c r="C24" s="160">
        <f>SUM(C25:C40)</f>
        <v>108</v>
      </c>
      <c r="D24" s="565">
        <f>SUM(D25:D40)</f>
        <v>0</v>
      </c>
      <c r="E24" s="160">
        <f>SUM(E25:E40)</f>
        <v>36</v>
      </c>
      <c r="F24" s="160">
        <f>SUM(F25:F40)</f>
        <v>70</v>
      </c>
      <c r="G24" s="585"/>
      <c r="H24" s="159"/>
      <c r="I24" s="159"/>
    </row>
    <row r="25" spans="1:9" ht="18" customHeight="1">
      <c r="A25" s="167" t="s">
        <v>42</v>
      </c>
      <c r="B25" s="165">
        <v>5</v>
      </c>
      <c r="C25" s="574">
        <v>5</v>
      </c>
      <c r="D25" s="563">
        <v>0</v>
      </c>
      <c r="E25" s="574">
        <v>2</v>
      </c>
      <c r="F25" s="574">
        <v>3</v>
      </c>
      <c r="G25" s="586"/>
      <c r="H25" s="587"/>
      <c r="I25" s="587"/>
    </row>
    <row r="26" spans="1:9" ht="18" customHeight="1">
      <c r="A26" s="167" t="s">
        <v>43</v>
      </c>
      <c r="B26" s="165">
        <v>8</v>
      </c>
      <c r="C26" s="162">
        <v>6</v>
      </c>
      <c r="D26" s="563">
        <v>0</v>
      </c>
      <c r="E26" s="162">
        <v>1</v>
      </c>
      <c r="F26" s="162">
        <v>5</v>
      </c>
      <c r="G26" s="586"/>
      <c r="H26" s="587"/>
      <c r="I26" s="587"/>
    </row>
    <row r="27" spans="1:9" ht="18" customHeight="1">
      <c r="A27" s="167" t="s">
        <v>44</v>
      </c>
      <c r="B27" s="165">
        <v>17</v>
      </c>
      <c r="C27" s="162">
        <v>17</v>
      </c>
      <c r="D27" s="563">
        <v>0</v>
      </c>
      <c r="E27" s="162">
        <v>9</v>
      </c>
      <c r="F27" s="162">
        <v>8</v>
      </c>
      <c r="G27" s="586"/>
      <c r="H27" s="587"/>
      <c r="I27" s="587"/>
    </row>
    <row r="28" spans="1:9" ht="18" customHeight="1">
      <c r="A28" s="167" t="s">
        <v>45</v>
      </c>
      <c r="B28" s="563">
        <v>0</v>
      </c>
      <c r="C28" s="563">
        <v>0</v>
      </c>
      <c r="D28" s="563">
        <v>0</v>
      </c>
      <c r="E28" s="563">
        <v>0</v>
      </c>
      <c r="F28" s="563">
        <v>0</v>
      </c>
      <c r="G28" s="588"/>
      <c r="H28" s="587"/>
      <c r="I28" s="587"/>
    </row>
    <row r="29" spans="1:9" ht="18" customHeight="1">
      <c r="A29" s="167" t="s">
        <v>46</v>
      </c>
      <c r="B29" s="165">
        <v>3</v>
      </c>
      <c r="C29" s="162">
        <v>4</v>
      </c>
      <c r="D29" s="563">
        <v>0</v>
      </c>
      <c r="E29" s="574">
        <v>1</v>
      </c>
      <c r="F29" s="574">
        <v>3</v>
      </c>
      <c r="G29" s="586"/>
      <c r="H29" s="587"/>
      <c r="I29" s="587"/>
    </row>
    <row r="30" spans="1:9" ht="18" customHeight="1">
      <c r="A30" s="167" t="s">
        <v>47</v>
      </c>
      <c r="B30" s="165">
        <v>14</v>
      </c>
      <c r="C30" s="162">
        <v>14</v>
      </c>
      <c r="D30" s="563">
        <v>0</v>
      </c>
      <c r="E30" s="162">
        <v>8</v>
      </c>
      <c r="F30" s="162">
        <v>6</v>
      </c>
      <c r="G30" s="586"/>
      <c r="H30" s="587"/>
      <c r="I30" s="587"/>
    </row>
    <row r="31" spans="1:9" ht="18" customHeight="1">
      <c r="A31" s="167" t="s">
        <v>48</v>
      </c>
      <c r="B31" s="165">
        <v>8</v>
      </c>
      <c r="C31" s="162">
        <v>6</v>
      </c>
      <c r="D31" s="563">
        <v>0</v>
      </c>
      <c r="E31" s="162">
        <v>2</v>
      </c>
      <c r="F31" s="162">
        <v>4</v>
      </c>
      <c r="G31" s="586"/>
      <c r="H31" s="587"/>
      <c r="I31" s="587"/>
    </row>
    <row r="32" spans="1:9" ht="18" customHeight="1">
      <c r="A32" s="167" t="s">
        <v>49</v>
      </c>
      <c r="B32" s="563">
        <v>0</v>
      </c>
      <c r="C32" s="563">
        <v>0</v>
      </c>
      <c r="D32" s="563">
        <v>0</v>
      </c>
      <c r="E32" s="563">
        <v>0</v>
      </c>
      <c r="F32" s="563">
        <v>0</v>
      </c>
      <c r="G32" s="588"/>
      <c r="H32" s="587"/>
      <c r="I32" s="587"/>
    </row>
    <row r="33" spans="1:9" ht="18" customHeight="1">
      <c r="A33" s="167" t="s">
        <v>50</v>
      </c>
      <c r="B33" s="165">
        <v>9</v>
      </c>
      <c r="C33" s="162">
        <v>10</v>
      </c>
      <c r="D33" s="563">
        <v>0</v>
      </c>
      <c r="E33" s="162">
        <v>4</v>
      </c>
      <c r="F33" s="162">
        <v>5</v>
      </c>
      <c r="G33" s="586"/>
      <c r="H33" s="587"/>
      <c r="I33" s="587"/>
    </row>
    <row r="34" spans="1:9" ht="18" customHeight="1">
      <c r="A34" s="167" t="s">
        <v>51</v>
      </c>
      <c r="B34" s="165">
        <v>2</v>
      </c>
      <c r="C34" s="162">
        <v>5</v>
      </c>
      <c r="D34" s="563">
        <v>0</v>
      </c>
      <c r="E34" s="563">
        <v>0</v>
      </c>
      <c r="F34" s="162">
        <v>5</v>
      </c>
      <c r="G34" s="586"/>
      <c r="H34" s="587"/>
      <c r="I34" s="587"/>
    </row>
    <row r="35" spans="1:9" ht="18" customHeight="1">
      <c r="A35" s="167" t="s">
        <v>52</v>
      </c>
      <c r="B35" s="165">
        <v>3</v>
      </c>
      <c r="C35" s="162">
        <v>4</v>
      </c>
      <c r="D35" s="563">
        <v>0</v>
      </c>
      <c r="E35" s="162">
        <v>1</v>
      </c>
      <c r="F35" s="162">
        <v>3</v>
      </c>
      <c r="G35" s="586"/>
      <c r="H35" s="587"/>
      <c r="I35" s="587"/>
    </row>
    <row r="36" spans="1:9" ht="18" customHeight="1">
      <c r="A36" s="167" t="s">
        <v>53</v>
      </c>
      <c r="B36" s="165">
        <v>1</v>
      </c>
      <c r="C36" s="162">
        <v>1</v>
      </c>
      <c r="D36" s="563">
        <v>0</v>
      </c>
      <c r="E36" s="563">
        <v>0</v>
      </c>
      <c r="F36" s="162">
        <v>1</v>
      </c>
      <c r="G36" s="586"/>
      <c r="H36" s="587"/>
      <c r="I36" s="587"/>
    </row>
    <row r="37" spans="1:9" ht="18" customHeight="1">
      <c r="A37" s="167" t="s">
        <v>54</v>
      </c>
      <c r="B37" s="165">
        <v>8</v>
      </c>
      <c r="C37" s="162">
        <v>10</v>
      </c>
      <c r="D37" s="563">
        <v>0</v>
      </c>
      <c r="E37" s="162">
        <v>4</v>
      </c>
      <c r="F37" s="162">
        <v>6</v>
      </c>
      <c r="G37" s="586"/>
      <c r="H37" s="587"/>
      <c r="I37" s="587"/>
    </row>
    <row r="38" spans="1:9" ht="18" customHeight="1">
      <c r="A38" s="167" t="s">
        <v>55</v>
      </c>
      <c r="B38" s="165">
        <v>5</v>
      </c>
      <c r="C38" s="162">
        <v>6</v>
      </c>
      <c r="D38" s="563">
        <v>0</v>
      </c>
      <c r="E38" s="162">
        <v>2</v>
      </c>
      <c r="F38" s="162">
        <v>4</v>
      </c>
      <c r="G38" s="586"/>
      <c r="H38" s="587"/>
      <c r="I38" s="587"/>
    </row>
    <row r="39" spans="1:9" ht="18" customHeight="1">
      <c r="A39" s="167" t="s">
        <v>56</v>
      </c>
      <c r="B39" s="165">
        <v>15</v>
      </c>
      <c r="C39" s="162">
        <v>17</v>
      </c>
      <c r="D39" s="563">
        <v>0</v>
      </c>
      <c r="E39" s="563">
        <v>0</v>
      </c>
      <c r="F39" s="162">
        <v>16</v>
      </c>
      <c r="G39" s="586"/>
      <c r="H39" s="587"/>
      <c r="I39" s="587"/>
    </row>
    <row r="40" spans="1:9" ht="18" customHeight="1">
      <c r="A40" s="168" t="s">
        <v>57</v>
      </c>
      <c r="B40" s="169">
        <v>3</v>
      </c>
      <c r="C40" s="170">
        <v>3</v>
      </c>
      <c r="D40" s="564">
        <v>0</v>
      </c>
      <c r="E40" s="170">
        <v>2</v>
      </c>
      <c r="F40" s="170">
        <v>1</v>
      </c>
      <c r="G40" s="588"/>
      <c r="H40" s="587"/>
      <c r="I40" s="587"/>
    </row>
    <row r="43" spans="1:9">
      <c r="B43" s="493"/>
    </row>
  </sheetData>
  <mergeCells count="25">
    <mergeCell ref="A7:I7"/>
    <mergeCell ref="A10:I10"/>
    <mergeCell ref="A13:I13"/>
    <mergeCell ref="A16:I16"/>
    <mergeCell ref="A21:A23"/>
    <mergeCell ref="B21:B22"/>
    <mergeCell ref="A20:I20"/>
    <mergeCell ref="C21:D21"/>
    <mergeCell ref="G21:G22"/>
    <mergeCell ref="I21:I22"/>
    <mergeCell ref="H21:H22"/>
    <mergeCell ref="E21:E22"/>
    <mergeCell ref="F21:F22"/>
    <mergeCell ref="B23:F23"/>
    <mergeCell ref="G5:I5"/>
    <mergeCell ref="A1:I1"/>
    <mergeCell ref="A3:I3"/>
    <mergeCell ref="A4:A6"/>
    <mergeCell ref="B4:C4"/>
    <mergeCell ref="B5:B6"/>
    <mergeCell ref="C5:C6"/>
    <mergeCell ref="D5:D6"/>
    <mergeCell ref="E5:E6"/>
    <mergeCell ref="F5:F6"/>
    <mergeCell ref="D4:I4"/>
  </mergeCells>
  <hyperlinks>
    <hyperlink ref="J3" location="'Spis treści'!A1" display="Powrót do spisu" xr:uid="{96EF0799-FA9E-4A39-BCF5-14B1D3B71FD6}"/>
  </hyperlinks>
  <printOptions horizontalCentered="1"/>
  <pageMargins left="0.51181102362204722" right="0.51181102362204722" top="0.6692913385826772" bottom="0.55118110236220474" header="0.31496062992125984" footer="0.31496062992125984"/>
  <pageSetup paperSize="9" scale="79" orientation="portrait" r:id="rId1"/>
  <headerFooter differentFirst="1" alignWithMargins="0">
    <oddFooter>&amp;C&amp;"Arial,Normalny"&amp;9&amp;P</oddFooter>
  </headerFooter>
  <ignoredErrors>
    <ignoredError sqref="B24:F24"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1DC70-1D23-44C4-8DF6-B3FD92CA0CD4}">
  <dimension ref="A1:G34"/>
  <sheetViews>
    <sheetView showGridLines="0" view="pageBreakPreview" zoomScale="90" zoomScaleNormal="100" zoomScaleSheetLayoutView="90" workbookViewId="0">
      <selection activeCell="B1" sqref="B1"/>
    </sheetView>
  </sheetViews>
  <sheetFormatPr defaultColWidth="8" defaultRowHeight="15"/>
  <cols>
    <col min="1" max="1" width="30.125" style="49" customWidth="1"/>
    <col min="2" max="2" width="11.125" style="49" customWidth="1"/>
    <col min="3" max="3" width="11.875" style="49" customWidth="1"/>
    <col min="4" max="5" width="11.125" style="49" customWidth="1"/>
    <col min="6" max="6" width="12.5" style="49" customWidth="1"/>
    <col min="7" max="7" width="9.625" style="49" customWidth="1"/>
    <col min="8" max="16374" width="8" style="49"/>
    <col min="16375" max="16375" width="0.5" style="49" customWidth="1"/>
    <col min="16376" max="16377" width="0.875" style="49" customWidth="1"/>
    <col min="16378" max="16384" width="0.625" style="49" customWidth="1"/>
  </cols>
  <sheetData>
    <row r="1" spans="1:7" ht="30" customHeight="1">
      <c r="A1" s="632" t="str">
        <f>'Tab 1'!A1:I1</f>
        <v xml:space="preserve"> I. EMERYTURY I RENTY REALIZOWANE PRZEZ KRUS</v>
      </c>
      <c r="B1" s="632"/>
      <c r="C1" s="632"/>
      <c r="D1" s="632"/>
      <c r="E1" s="632"/>
      <c r="F1" s="632"/>
    </row>
    <row r="2" spans="1:7" s="51" customFormat="1" ht="12.75">
      <c r="A2" s="50"/>
      <c r="B2" s="50"/>
      <c r="C2" s="50"/>
      <c r="D2" s="50"/>
    </row>
    <row r="3" spans="1:7" ht="30" customHeight="1">
      <c r="A3" s="647" t="s">
        <v>563</v>
      </c>
      <c r="B3" s="647"/>
      <c r="C3" s="647"/>
      <c r="D3" s="647"/>
      <c r="E3" s="647"/>
      <c r="F3" s="647"/>
      <c r="G3" s="532" t="s">
        <v>539</v>
      </c>
    </row>
    <row r="4" spans="1:7" ht="21" customHeight="1">
      <c r="A4" s="665" t="s">
        <v>13</v>
      </c>
      <c r="B4" s="668" t="s">
        <v>565</v>
      </c>
      <c r="C4" s="668" t="s">
        <v>566</v>
      </c>
      <c r="D4" s="634" t="s">
        <v>567</v>
      </c>
      <c r="E4" s="669"/>
      <c r="F4" s="670" t="s">
        <v>568</v>
      </c>
    </row>
    <row r="5" spans="1:7" ht="48" customHeight="1">
      <c r="A5" s="666"/>
      <c r="B5" s="668"/>
      <c r="C5" s="668"/>
      <c r="D5" s="559" t="s">
        <v>109</v>
      </c>
      <c r="E5" s="156" t="s">
        <v>110</v>
      </c>
      <c r="F5" s="671"/>
    </row>
    <row r="6" spans="1:7" ht="21" customHeight="1">
      <c r="A6" s="667"/>
      <c r="B6" s="662" t="str">
        <f>'Tab 2 i 3'!B23:I23</f>
        <v>II KWARTAŁ 2024 R.</v>
      </c>
      <c r="C6" s="663"/>
      <c r="D6" s="663"/>
      <c r="E6" s="663"/>
      <c r="F6" s="664"/>
    </row>
    <row r="7" spans="1:7" ht="21" customHeight="1">
      <c r="A7" s="153" t="s">
        <v>68</v>
      </c>
      <c r="B7" s="510">
        <f>B8+B9</f>
        <v>11218</v>
      </c>
      <c r="C7" s="510">
        <f t="shared" ref="C7:F7" si="0">C8+C9</f>
        <v>21122</v>
      </c>
      <c r="D7" s="510">
        <f t="shared" si="0"/>
        <v>22079</v>
      </c>
      <c r="E7" s="606">
        <f t="shared" si="0"/>
        <v>0</v>
      </c>
      <c r="F7" s="510">
        <f t="shared" si="0"/>
        <v>10261</v>
      </c>
    </row>
    <row r="8" spans="1:7" ht="21" customHeight="1">
      <c r="A8" s="154" t="s">
        <v>111</v>
      </c>
      <c r="B8" s="155">
        <v>2441</v>
      </c>
      <c r="C8" s="155">
        <v>8014</v>
      </c>
      <c r="D8" s="155">
        <v>8786</v>
      </c>
      <c r="E8" s="537">
        <v>0</v>
      </c>
      <c r="F8" s="155">
        <v>1669</v>
      </c>
    </row>
    <row r="9" spans="1:7" ht="21" customHeight="1">
      <c r="A9" s="154" t="s">
        <v>112</v>
      </c>
      <c r="B9" s="127">
        <v>8777</v>
      </c>
      <c r="C9" s="127">
        <v>13108</v>
      </c>
      <c r="D9" s="127">
        <v>13293</v>
      </c>
      <c r="E9" s="537">
        <v>0</v>
      </c>
      <c r="F9" s="127">
        <v>8592</v>
      </c>
    </row>
    <row r="10" spans="1:7" ht="21" customHeight="1">
      <c r="A10" s="154" t="s">
        <v>503</v>
      </c>
      <c r="B10" s="127">
        <v>8496</v>
      </c>
      <c r="C10" s="127">
        <v>12195</v>
      </c>
      <c r="D10" s="127">
        <v>12347</v>
      </c>
      <c r="E10" s="537">
        <v>0</v>
      </c>
      <c r="F10" s="127">
        <v>8344</v>
      </c>
    </row>
    <row r="11" spans="1:7" ht="22.5" customHeight="1">
      <c r="A11" s="154" t="s">
        <v>530</v>
      </c>
      <c r="B11" s="155">
        <v>358</v>
      </c>
      <c r="C11" s="155">
        <v>517</v>
      </c>
      <c r="D11" s="155">
        <v>521</v>
      </c>
      <c r="E11" s="538">
        <v>0</v>
      </c>
      <c r="F11" s="155">
        <v>354</v>
      </c>
    </row>
    <row r="12" spans="1:7" ht="21" customHeight="1">
      <c r="A12" s="295" t="s">
        <v>115</v>
      </c>
      <c r="B12" s="610">
        <v>281</v>
      </c>
      <c r="C12" s="610">
        <v>913</v>
      </c>
      <c r="D12" s="610">
        <v>946</v>
      </c>
      <c r="E12" s="611">
        <v>0</v>
      </c>
      <c r="F12" s="610">
        <v>248</v>
      </c>
    </row>
    <row r="13" spans="1:7" ht="21" customHeight="1"/>
    <row r="14" spans="1:7" ht="21.75" customHeight="1">
      <c r="A14" s="656" t="s">
        <v>564</v>
      </c>
      <c r="B14" s="656"/>
      <c r="C14" s="656"/>
      <c r="D14" s="656"/>
      <c r="E14" s="656"/>
      <c r="F14" s="656"/>
    </row>
    <row r="15" spans="1:7" ht="21" customHeight="1">
      <c r="A15" s="665" t="s">
        <v>13</v>
      </c>
      <c r="B15" s="668" t="s">
        <v>565</v>
      </c>
      <c r="C15" s="668" t="s">
        <v>566</v>
      </c>
      <c r="D15" s="634" t="s">
        <v>567</v>
      </c>
      <c r="E15" s="669"/>
      <c r="F15" s="670" t="s">
        <v>568</v>
      </c>
    </row>
    <row r="16" spans="1:7" ht="51.75" customHeight="1">
      <c r="A16" s="666"/>
      <c r="B16" s="668"/>
      <c r="C16" s="668"/>
      <c r="D16" s="559" t="s">
        <v>109</v>
      </c>
      <c r="E16" s="156" t="s">
        <v>110</v>
      </c>
      <c r="F16" s="671"/>
    </row>
    <row r="17" spans="1:6" ht="21" customHeight="1">
      <c r="A17" s="667"/>
      <c r="B17" s="662" t="str">
        <f>B6</f>
        <v>II KWARTAŁ 2024 R.</v>
      </c>
      <c r="C17" s="663"/>
      <c r="D17" s="663"/>
      <c r="E17" s="663"/>
      <c r="F17" s="664"/>
    </row>
    <row r="18" spans="1:6" ht="18.75" customHeight="1">
      <c r="A18" s="166" t="s">
        <v>68</v>
      </c>
      <c r="B18" s="160">
        <f>SUM(B19:B34)</f>
        <v>11218</v>
      </c>
      <c r="C18" s="160">
        <f>SUM(C19:C34)</f>
        <v>21122</v>
      </c>
      <c r="D18" s="160">
        <f>SUM(D19:D34)</f>
        <v>22079</v>
      </c>
      <c r="E18" s="565">
        <f>SUM(E19:E34)</f>
        <v>0</v>
      </c>
      <c r="F18" s="160">
        <f>SUM(F19:F34)</f>
        <v>10261</v>
      </c>
    </row>
    <row r="19" spans="1:6" ht="18.75" customHeight="1">
      <c r="A19" s="167" t="s">
        <v>42</v>
      </c>
      <c r="B19" s="165">
        <v>212</v>
      </c>
      <c r="C19" s="162">
        <v>613</v>
      </c>
      <c r="D19" s="165">
        <v>623</v>
      </c>
      <c r="E19" s="563">
        <v>0</v>
      </c>
      <c r="F19" s="165">
        <v>202</v>
      </c>
    </row>
    <row r="20" spans="1:6" ht="18.75" customHeight="1">
      <c r="A20" s="167" t="s">
        <v>43</v>
      </c>
      <c r="B20" s="165">
        <v>801</v>
      </c>
      <c r="C20" s="162">
        <v>1372</v>
      </c>
      <c r="D20" s="165">
        <v>1406</v>
      </c>
      <c r="E20" s="563">
        <v>0</v>
      </c>
      <c r="F20" s="165">
        <v>767</v>
      </c>
    </row>
    <row r="21" spans="1:6" ht="18.75" customHeight="1">
      <c r="A21" s="167" t="s">
        <v>44</v>
      </c>
      <c r="B21" s="165">
        <v>1222</v>
      </c>
      <c r="C21" s="162">
        <v>2558</v>
      </c>
      <c r="D21" s="165">
        <v>2531</v>
      </c>
      <c r="E21" s="563">
        <v>0</v>
      </c>
      <c r="F21" s="165">
        <v>1249</v>
      </c>
    </row>
    <row r="22" spans="1:6" ht="18.75" customHeight="1">
      <c r="A22" s="167" t="s">
        <v>45</v>
      </c>
      <c r="B22" s="165">
        <v>89</v>
      </c>
      <c r="C22" s="162">
        <v>258</v>
      </c>
      <c r="D22" s="165">
        <v>231</v>
      </c>
      <c r="E22" s="563">
        <v>0</v>
      </c>
      <c r="F22" s="165">
        <v>116</v>
      </c>
    </row>
    <row r="23" spans="1:6" ht="18.75" customHeight="1">
      <c r="A23" s="167" t="s">
        <v>46</v>
      </c>
      <c r="B23" s="165">
        <v>879</v>
      </c>
      <c r="C23" s="162">
        <v>1558</v>
      </c>
      <c r="D23" s="165">
        <v>1618</v>
      </c>
      <c r="E23" s="563">
        <v>0</v>
      </c>
      <c r="F23" s="165">
        <v>819</v>
      </c>
    </row>
    <row r="24" spans="1:6" ht="18.75" customHeight="1">
      <c r="A24" s="167" t="s">
        <v>47</v>
      </c>
      <c r="B24" s="165">
        <v>1334</v>
      </c>
      <c r="C24" s="162">
        <v>2367</v>
      </c>
      <c r="D24" s="165">
        <v>2350</v>
      </c>
      <c r="E24" s="563">
        <v>0</v>
      </c>
      <c r="F24" s="165">
        <v>1351</v>
      </c>
    </row>
    <row r="25" spans="1:6" ht="18.75" customHeight="1">
      <c r="A25" s="167" t="s">
        <v>48</v>
      </c>
      <c r="B25" s="165">
        <v>1661</v>
      </c>
      <c r="C25" s="162">
        <v>3218</v>
      </c>
      <c r="D25" s="165">
        <v>3425</v>
      </c>
      <c r="E25" s="563">
        <v>0</v>
      </c>
      <c r="F25" s="165">
        <v>1454</v>
      </c>
    </row>
    <row r="26" spans="1:6" ht="18.75" customHeight="1">
      <c r="A26" s="167" t="s">
        <v>49</v>
      </c>
      <c r="B26" s="165">
        <v>197</v>
      </c>
      <c r="C26" s="162">
        <v>338</v>
      </c>
      <c r="D26" s="165">
        <v>383</v>
      </c>
      <c r="E26" s="563">
        <v>0</v>
      </c>
      <c r="F26" s="165">
        <v>152</v>
      </c>
    </row>
    <row r="27" spans="1:6" ht="18.75" customHeight="1">
      <c r="A27" s="167" t="s">
        <v>50</v>
      </c>
      <c r="B27" s="165">
        <v>800</v>
      </c>
      <c r="C27" s="162">
        <v>1363</v>
      </c>
      <c r="D27" s="165">
        <v>1512</v>
      </c>
      <c r="E27" s="563">
        <v>0</v>
      </c>
      <c r="F27" s="165">
        <v>651</v>
      </c>
    </row>
    <row r="28" spans="1:6" ht="18.75" customHeight="1">
      <c r="A28" s="167" t="s">
        <v>51</v>
      </c>
      <c r="B28" s="165">
        <v>738</v>
      </c>
      <c r="C28" s="162">
        <v>1555</v>
      </c>
      <c r="D28" s="165">
        <v>1706</v>
      </c>
      <c r="E28" s="563">
        <v>0</v>
      </c>
      <c r="F28" s="165">
        <v>587</v>
      </c>
    </row>
    <row r="29" spans="1:6" ht="18.75" customHeight="1">
      <c r="A29" s="167" t="s">
        <v>52</v>
      </c>
      <c r="B29" s="165">
        <v>513</v>
      </c>
      <c r="C29" s="162">
        <v>771</v>
      </c>
      <c r="D29" s="165">
        <v>764</v>
      </c>
      <c r="E29" s="563">
        <v>0</v>
      </c>
      <c r="F29" s="165">
        <v>520</v>
      </c>
    </row>
    <row r="30" spans="1:6" ht="18.75" customHeight="1">
      <c r="A30" s="167" t="s">
        <v>53</v>
      </c>
      <c r="B30" s="165">
        <v>280</v>
      </c>
      <c r="C30" s="162">
        <v>571</v>
      </c>
      <c r="D30" s="165">
        <v>590</v>
      </c>
      <c r="E30" s="563">
        <v>0</v>
      </c>
      <c r="F30" s="165">
        <v>261</v>
      </c>
    </row>
    <row r="31" spans="1:6" ht="18.75" customHeight="1">
      <c r="A31" s="167" t="s">
        <v>54</v>
      </c>
      <c r="B31" s="165">
        <v>769</v>
      </c>
      <c r="C31" s="162">
        <v>1343</v>
      </c>
      <c r="D31" s="165">
        <v>1478</v>
      </c>
      <c r="E31" s="563">
        <v>0</v>
      </c>
      <c r="F31" s="165">
        <v>634</v>
      </c>
    </row>
    <row r="32" spans="1:6" ht="18.75" customHeight="1">
      <c r="A32" s="167" t="s">
        <v>55</v>
      </c>
      <c r="B32" s="165">
        <v>389</v>
      </c>
      <c r="C32" s="162">
        <v>746</v>
      </c>
      <c r="D32" s="165">
        <v>789</v>
      </c>
      <c r="E32" s="563">
        <v>0</v>
      </c>
      <c r="F32" s="165">
        <v>346</v>
      </c>
    </row>
    <row r="33" spans="1:6" ht="18.75" customHeight="1">
      <c r="A33" s="167" t="s">
        <v>56</v>
      </c>
      <c r="B33" s="165">
        <v>1111</v>
      </c>
      <c r="C33" s="162">
        <v>2117</v>
      </c>
      <c r="D33" s="165">
        <v>2246</v>
      </c>
      <c r="E33" s="563">
        <v>0</v>
      </c>
      <c r="F33" s="165">
        <v>982</v>
      </c>
    </row>
    <row r="34" spans="1:6" ht="18.75" customHeight="1">
      <c r="A34" s="168" t="s">
        <v>57</v>
      </c>
      <c r="B34" s="169">
        <v>223</v>
      </c>
      <c r="C34" s="170">
        <v>374</v>
      </c>
      <c r="D34" s="169">
        <v>427</v>
      </c>
      <c r="E34" s="564">
        <v>0</v>
      </c>
      <c r="F34" s="169">
        <v>170</v>
      </c>
    </row>
  </sheetData>
  <mergeCells count="15">
    <mergeCell ref="A15:A17"/>
    <mergeCell ref="B15:B16"/>
    <mergeCell ref="F15:F16"/>
    <mergeCell ref="B17:F17"/>
    <mergeCell ref="C15:C16"/>
    <mergeCell ref="D15:E15"/>
    <mergeCell ref="A1:F1"/>
    <mergeCell ref="A3:F3"/>
    <mergeCell ref="B6:F6"/>
    <mergeCell ref="A14:F14"/>
    <mergeCell ref="A4:A6"/>
    <mergeCell ref="B4:B5"/>
    <mergeCell ref="C4:C5"/>
    <mergeCell ref="D4:E4"/>
    <mergeCell ref="F4:F5"/>
  </mergeCells>
  <hyperlinks>
    <hyperlink ref="G3" location="'Spis treści'!A1" display="Powrót do spisu" xr:uid="{07EA8E83-41E2-4A83-92FE-C54D1A90A9B7}"/>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ignoredErrors>
    <ignoredError sqref="B18:F18"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20"/>
  <dimension ref="A1:K38"/>
  <sheetViews>
    <sheetView showGridLines="0" view="pageBreakPreview" zoomScale="90" zoomScaleNormal="100" zoomScaleSheetLayoutView="90" workbookViewId="0">
      <selection activeCell="B1" sqref="B1"/>
    </sheetView>
  </sheetViews>
  <sheetFormatPr defaultColWidth="8" defaultRowHeight="12.75"/>
  <cols>
    <col min="1" max="1" width="31.875" style="1" customWidth="1"/>
    <col min="2" max="2" width="10.125" style="1" customWidth="1"/>
    <col min="3" max="3" width="9.875" style="1" customWidth="1"/>
    <col min="4" max="4" width="10.25" style="1" customWidth="1"/>
    <col min="5" max="5" width="9.375" style="1" customWidth="1"/>
    <col min="6" max="6" width="10.875" style="66" customWidth="1"/>
    <col min="7" max="7" width="10.875" style="1" customWidth="1"/>
    <col min="8" max="8" width="10" style="1" customWidth="1"/>
    <col min="9" max="16383" width="8" style="1"/>
    <col min="16384" max="16384" width="2.5" style="1" customWidth="1"/>
  </cols>
  <sheetData>
    <row r="1" spans="1:11" ht="30" customHeight="1">
      <c r="A1" s="672" t="str">
        <f>'Tab 2 i 3'!A1:D1</f>
        <v xml:space="preserve"> I. EMERYTURY I RENTY REALIZOWANE PRZEZ KRUS</v>
      </c>
      <c r="B1" s="672"/>
      <c r="C1" s="672"/>
      <c r="D1" s="672"/>
      <c r="E1" s="672"/>
      <c r="F1" s="672"/>
      <c r="G1" s="672"/>
    </row>
    <row r="2" spans="1:11" ht="42.75" customHeight="1">
      <c r="A2" s="673" t="s">
        <v>570</v>
      </c>
      <c r="B2" s="673"/>
      <c r="C2" s="673"/>
      <c r="D2" s="673"/>
      <c r="E2" s="673"/>
      <c r="F2" s="673"/>
      <c r="G2" s="673"/>
      <c r="H2" s="532" t="s">
        <v>539</v>
      </c>
    </row>
    <row r="3" spans="1:11" ht="21" customHeight="1">
      <c r="A3" s="652" t="s">
        <v>13</v>
      </c>
      <c r="B3" s="655" t="s">
        <v>116</v>
      </c>
      <c r="C3" s="658" t="s">
        <v>117</v>
      </c>
      <c r="D3" s="674"/>
      <c r="E3" s="674"/>
      <c r="F3" s="674"/>
      <c r="G3" s="675" t="s">
        <v>118</v>
      </c>
      <c r="H3" s="28"/>
    </row>
    <row r="4" spans="1:11" ht="73.5" customHeight="1">
      <c r="A4" s="653"/>
      <c r="B4" s="655"/>
      <c r="C4" s="470" t="s">
        <v>119</v>
      </c>
      <c r="D4" s="470" t="s">
        <v>120</v>
      </c>
      <c r="E4" s="172" t="s">
        <v>121</v>
      </c>
      <c r="F4" s="471" t="s">
        <v>122</v>
      </c>
      <c r="G4" s="676"/>
      <c r="H4" s="28"/>
    </row>
    <row r="5" spans="1:11" ht="21" customHeight="1">
      <c r="A5" s="654"/>
      <c r="B5" s="625" t="str">
        <f>'Tab 4 i 5'!B6:F6</f>
        <v>II KWARTAŁ 2024 R.</v>
      </c>
      <c r="C5" s="626"/>
      <c r="D5" s="626"/>
      <c r="E5" s="626"/>
      <c r="F5" s="626"/>
      <c r="G5" s="627"/>
      <c r="H5" s="28"/>
    </row>
    <row r="6" spans="1:11" ht="21" customHeight="1">
      <c r="A6" s="153" t="s">
        <v>68</v>
      </c>
      <c r="B6" s="158">
        <f>C6+G6</f>
        <v>22079</v>
      </c>
      <c r="C6" s="158">
        <f>D6+E6</f>
        <v>21842</v>
      </c>
      <c r="D6" s="158">
        <f>D7+D8</f>
        <v>20094</v>
      </c>
      <c r="E6" s="159">
        <f>E7+E8</f>
        <v>1748</v>
      </c>
      <c r="F6" s="477">
        <f>E6/C6</f>
        <v>8.002930134603059E-2</v>
      </c>
      <c r="G6" s="160">
        <f>G7+G8</f>
        <v>237</v>
      </c>
      <c r="H6" s="59"/>
    </row>
    <row r="7" spans="1:11" ht="21" customHeight="1">
      <c r="A7" s="154" t="s">
        <v>111</v>
      </c>
      <c r="B7" s="161">
        <v>8786</v>
      </c>
      <c r="C7" s="161">
        <v>8702</v>
      </c>
      <c r="D7" s="161">
        <v>8259</v>
      </c>
      <c r="E7" s="161">
        <v>443</v>
      </c>
      <c r="F7" s="478">
        <f t="shared" ref="F7:F11" si="0">E7/C7</f>
        <v>5.0907837278786484E-2</v>
      </c>
      <c r="G7" s="161">
        <v>84</v>
      </c>
      <c r="H7" s="28"/>
      <c r="K7" s="60"/>
    </row>
    <row r="8" spans="1:11" ht="21" customHeight="1">
      <c r="A8" s="154" t="s">
        <v>112</v>
      </c>
      <c r="B8" s="161">
        <v>13293</v>
      </c>
      <c r="C8" s="161">
        <v>13140</v>
      </c>
      <c r="D8" s="161">
        <v>11835</v>
      </c>
      <c r="E8" s="161">
        <v>1305</v>
      </c>
      <c r="F8" s="478">
        <f t="shared" si="0"/>
        <v>9.9315068493150679E-2</v>
      </c>
      <c r="G8" s="162">
        <v>153</v>
      </c>
      <c r="H8" s="28"/>
      <c r="K8" s="60"/>
    </row>
    <row r="9" spans="1:11" ht="21" customHeight="1">
      <c r="A9" s="154" t="s">
        <v>113</v>
      </c>
      <c r="B9" s="161">
        <v>12347</v>
      </c>
      <c r="C9" s="161">
        <v>12211</v>
      </c>
      <c r="D9" s="163">
        <v>10958</v>
      </c>
      <c r="E9" s="164">
        <v>1253</v>
      </c>
      <c r="F9" s="478">
        <f t="shared" si="0"/>
        <v>0.10261239865694866</v>
      </c>
      <c r="G9" s="165">
        <v>136</v>
      </c>
      <c r="H9" s="28"/>
      <c r="K9" s="60"/>
    </row>
    <row r="10" spans="1:11" ht="24" customHeight="1">
      <c r="A10" s="154" t="s">
        <v>114</v>
      </c>
      <c r="B10" s="161">
        <v>521</v>
      </c>
      <c r="C10" s="161">
        <v>514</v>
      </c>
      <c r="D10" s="163">
        <v>428</v>
      </c>
      <c r="E10" s="163">
        <v>86</v>
      </c>
      <c r="F10" s="478">
        <f t="shared" si="0"/>
        <v>0.16731517509727625</v>
      </c>
      <c r="G10" s="162">
        <v>7</v>
      </c>
      <c r="H10" s="28"/>
      <c r="K10" s="60"/>
    </row>
    <row r="11" spans="1:11" ht="21" customHeight="1">
      <c r="A11" s="295" t="s">
        <v>115</v>
      </c>
      <c r="B11" s="612">
        <v>946</v>
      </c>
      <c r="C11" s="612">
        <v>929</v>
      </c>
      <c r="D11" s="612">
        <v>877</v>
      </c>
      <c r="E11" s="613">
        <v>52</v>
      </c>
      <c r="F11" s="614">
        <f t="shared" si="0"/>
        <v>5.5974165769644778E-2</v>
      </c>
      <c r="G11" s="170">
        <v>17</v>
      </c>
      <c r="H11" s="28"/>
      <c r="K11" s="60"/>
    </row>
    <row r="12" spans="1:11" ht="27.75" customHeight="1">
      <c r="A12" s="179"/>
      <c r="B12" s="180"/>
      <c r="C12" s="180"/>
      <c r="D12" s="180"/>
      <c r="E12" s="181"/>
      <c r="F12" s="181"/>
      <c r="G12" s="181"/>
      <c r="H12" s="28"/>
      <c r="K12" s="60"/>
    </row>
    <row r="13" spans="1:11" ht="30" customHeight="1">
      <c r="A13" s="673" t="s">
        <v>569</v>
      </c>
      <c r="B13" s="673"/>
      <c r="C13" s="673"/>
      <c r="D13" s="673"/>
      <c r="E13" s="673"/>
      <c r="F13" s="673"/>
      <c r="G13" s="673"/>
      <c r="H13" s="8"/>
    </row>
    <row r="14" spans="1:11" s="61" customFormat="1" ht="18" customHeight="1">
      <c r="A14" s="652" t="s">
        <v>13</v>
      </c>
      <c r="B14" s="655" t="s">
        <v>116</v>
      </c>
      <c r="C14" s="658" t="s">
        <v>117</v>
      </c>
      <c r="D14" s="674"/>
      <c r="E14" s="674"/>
      <c r="F14" s="674"/>
      <c r="G14" s="652" t="s">
        <v>118</v>
      </c>
    </row>
    <row r="15" spans="1:11" ht="73.5" customHeight="1">
      <c r="A15" s="653"/>
      <c r="B15" s="655"/>
      <c r="C15" s="469" t="s">
        <v>119</v>
      </c>
      <c r="D15" s="469" t="s">
        <v>120</v>
      </c>
      <c r="E15" s="469" t="s">
        <v>121</v>
      </c>
      <c r="F15" s="471" t="s">
        <v>122</v>
      </c>
      <c r="G15" s="654"/>
    </row>
    <row r="16" spans="1:11" ht="20.25" customHeight="1">
      <c r="A16" s="654"/>
      <c r="B16" s="625" t="str">
        <f>B5</f>
        <v>II KWARTAŁ 2024 R.</v>
      </c>
      <c r="C16" s="626"/>
      <c r="D16" s="626"/>
      <c r="E16" s="626"/>
      <c r="F16" s="626"/>
      <c r="G16" s="627"/>
    </row>
    <row r="17" spans="1:8" ht="21" customHeight="1">
      <c r="A17" s="166" t="s">
        <v>68</v>
      </c>
      <c r="B17" s="160">
        <f>SUM(B18:B33)</f>
        <v>22079</v>
      </c>
      <c r="C17" s="160">
        <f>SUM(C18:C33)</f>
        <v>21842</v>
      </c>
      <c r="D17" s="160">
        <f>SUM(D18:D33)</f>
        <v>20094</v>
      </c>
      <c r="E17" s="160">
        <f>SUM(E18:E33)</f>
        <v>1748</v>
      </c>
      <c r="F17" s="479">
        <f>E17/C17</f>
        <v>8.002930134603059E-2</v>
      </c>
      <c r="G17" s="160">
        <f>SUM(G18:G33)</f>
        <v>237</v>
      </c>
      <c r="H17" s="62"/>
    </row>
    <row r="18" spans="1:8" ht="21" customHeight="1">
      <c r="A18" s="167" t="s">
        <v>42</v>
      </c>
      <c r="B18" s="165">
        <v>623</v>
      </c>
      <c r="C18" s="162">
        <v>619</v>
      </c>
      <c r="D18" s="165">
        <v>577</v>
      </c>
      <c r="E18" s="165">
        <v>42</v>
      </c>
      <c r="F18" s="480">
        <f t="shared" ref="F18:F33" si="1">E18/C18</f>
        <v>6.7851373182552507E-2</v>
      </c>
      <c r="G18" s="165">
        <v>4</v>
      </c>
      <c r="H18" s="62"/>
    </row>
    <row r="19" spans="1:8" ht="21" customHeight="1">
      <c r="A19" s="167" t="s">
        <v>43</v>
      </c>
      <c r="B19" s="165">
        <v>1406</v>
      </c>
      <c r="C19" s="162">
        <v>1391</v>
      </c>
      <c r="D19" s="165">
        <v>1269</v>
      </c>
      <c r="E19" s="165">
        <v>122</v>
      </c>
      <c r="F19" s="480">
        <f t="shared" si="1"/>
        <v>8.7706685837526957E-2</v>
      </c>
      <c r="G19" s="165">
        <v>15</v>
      </c>
      <c r="H19" s="62"/>
    </row>
    <row r="20" spans="1:8" ht="21" customHeight="1">
      <c r="A20" s="167" t="s">
        <v>44</v>
      </c>
      <c r="B20" s="165">
        <v>2531</v>
      </c>
      <c r="C20" s="162">
        <v>2500</v>
      </c>
      <c r="D20" s="165">
        <v>2237</v>
      </c>
      <c r="E20" s="165">
        <v>263</v>
      </c>
      <c r="F20" s="480">
        <f t="shared" si="1"/>
        <v>0.1052</v>
      </c>
      <c r="G20" s="165">
        <v>31</v>
      </c>
      <c r="H20" s="62"/>
    </row>
    <row r="21" spans="1:8" ht="21" customHeight="1">
      <c r="A21" s="167" t="s">
        <v>45</v>
      </c>
      <c r="B21" s="165">
        <v>231</v>
      </c>
      <c r="C21" s="162">
        <v>229</v>
      </c>
      <c r="D21" s="165">
        <v>220</v>
      </c>
      <c r="E21" s="165">
        <v>9</v>
      </c>
      <c r="F21" s="480">
        <f t="shared" si="1"/>
        <v>3.9301310043668124E-2</v>
      </c>
      <c r="G21" s="165">
        <v>2</v>
      </c>
      <c r="H21" s="63"/>
    </row>
    <row r="22" spans="1:8" ht="21" customHeight="1">
      <c r="A22" s="167" t="s">
        <v>46</v>
      </c>
      <c r="B22" s="165">
        <v>1618</v>
      </c>
      <c r="C22" s="162">
        <v>1611</v>
      </c>
      <c r="D22" s="165">
        <v>1492</v>
      </c>
      <c r="E22" s="165">
        <v>119</v>
      </c>
      <c r="F22" s="480">
        <f t="shared" si="1"/>
        <v>7.3867163252638118E-2</v>
      </c>
      <c r="G22" s="165">
        <v>7</v>
      </c>
      <c r="H22" s="63"/>
    </row>
    <row r="23" spans="1:8" ht="21" customHeight="1">
      <c r="A23" s="167" t="s">
        <v>47</v>
      </c>
      <c r="B23" s="165">
        <v>2350</v>
      </c>
      <c r="C23" s="162">
        <v>2337</v>
      </c>
      <c r="D23" s="165">
        <v>2207</v>
      </c>
      <c r="E23" s="165">
        <v>130</v>
      </c>
      <c r="F23" s="480">
        <f t="shared" si="1"/>
        <v>5.5626872058194263E-2</v>
      </c>
      <c r="G23" s="165">
        <v>13</v>
      </c>
      <c r="H23" s="62"/>
    </row>
    <row r="24" spans="1:8" ht="21" customHeight="1">
      <c r="A24" s="167" t="s">
        <v>48</v>
      </c>
      <c r="B24" s="165">
        <v>3425</v>
      </c>
      <c r="C24" s="162">
        <v>3406</v>
      </c>
      <c r="D24" s="165">
        <v>3162</v>
      </c>
      <c r="E24" s="165">
        <v>244</v>
      </c>
      <c r="F24" s="480">
        <f t="shared" si="1"/>
        <v>7.1638285378743394E-2</v>
      </c>
      <c r="G24" s="165">
        <v>19</v>
      </c>
      <c r="H24" s="62"/>
    </row>
    <row r="25" spans="1:8" ht="21" customHeight="1">
      <c r="A25" s="167" t="s">
        <v>49</v>
      </c>
      <c r="B25" s="165">
        <v>383</v>
      </c>
      <c r="C25" s="162">
        <v>378</v>
      </c>
      <c r="D25" s="165">
        <v>346</v>
      </c>
      <c r="E25" s="165">
        <v>32</v>
      </c>
      <c r="F25" s="480">
        <f t="shared" si="1"/>
        <v>8.4656084656084651E-2</v>
      </c>
      <c r="G25" s="165">
        <v>5</v>
      </c>
      <c r="H25" s="62"/>
    </row>
    <row r="26" spans="1:8" ht="21" customHeight="1">
      <c r="A26" s="167" t="s">
        <v>50</v>
      </c>
      <c r="B26" s="165">
        <v>1512</v>
      </c>
      <c r="C26" s="162">
        <v>1482</v>
      </c>
      <c r="D26" s="165">
        <v>1366</v>
      </c>
      <c r="E26" s="165">
        <v>116</v>
      </c>
      <c r="F26" s="480">
        <f t="shared" si="1"/>
        <v>7.8272604588394065E-2</v>
      </c>
      <c r="G26" s="165">
        <v>30</v>
      </c>
      <c r="H26" s="62"/>
    </row>
    <row r="27" spans="1:8" ht="21" customHeight="1">
      <c r="A27" s="167" t="s">
        <v>51</v>
      </c>
      <c r="B27" s="165">
        <v>1706</v>
      </c>
      <c r="C27" s="162">
        <v>1680</v>
      </c>
      <c r="D27" s="165">
        <v>1507</v>
      </c>
      <c r="E27" s="165">
        <v>173</v>
      </c>
      <c r="F27" s="480">
        <f t="shared" si="1"/>
        <v>0.10297619047619047</v>
      </c>
      <c r="G27" s="165">
        <v>26</v>
      </c>
      <c r="H27" s="62"/>
    </row>
    <row r="28" spans="1:8" ht="21" customHeight="1">
      <c r="A28" s="167" t="s">
        <v>52</v>
      </c>
      <c r="B28" s="165">
        <v>764</v>
      </c>
      <c r="C28" s="162">
        <v>755</v>
      </c>
      <c r="D28" s="165">
        <v>713</v>
      </c>
      <c r="E28" s="165">
        <v>42</v>
      </c>
      <c r="F28" s="480">
        <f t="shared" si="1"/>
        <v>5.562913907284768E-2</v>
      </c>
      <c r="G28" s="165">
        <v>9</v>
      </c>
      <c r="H28" s="62"/>
    </row>
    <row r="29" spans="1:8" ht="21" customHeight="1">
      <c r="A29" s="167" t="s">
        <v>53</v>
      </c>
      <c r="B29" s="165">
        <v>590</v>
      </c>
      <c r="C29" s="162">
        <v>588</v>
      </c>
      <c r="D29" s="165">
        <v>539</v>
      </c>
      <c r="E29" s="165">
        <v>49</v>
      </c>
      <c r="F29" s="480">
        <f t="shared" si="1"/>
        <v>8.3333333333333329E-2</v>
      </c>
      <c r="G29" s="165">
        <v>2</v>
      </c>
      <c r="H29" s="62"/>
    </row>
    <row r="30" spans="1:8" ht="21" customHeight="1">
      <c r="A30" s="167" t="s">
        <v>54</v>
      </c>
      <c r="B30" s="165">
        <v>1478</v>
      </c>
      <c r="C30" s="162">
        <v>1431</v>
      </c>
      <c r="D30" s="165">
        <v>1294</v>
      </c>
      <c r="E30" s="165">
        <v>137</v>
      </c>
      <c r="F30" s="480">
        <f t="shared" si="1"/>
        <v>9.5737246680642901E-2</v>
      </c>
      <c r="G30" s="165">
        <v>47</v>
      </c>
      <c r="H30" s="62"/>
    </row>
    <row r="31" spans="1:8" ht="21" customHeight="1">
      <c r="A31" s="167" t="s">
        <v>55</v>
      </c>
      <c r="B31" s="165">
        <v>789</v>
      </c>
      <c r="C31" s="162">
        <v>778</v>
      </c>
      <c r="D31" s="165">
        <v>686</v>
      </c>
      <c r="E31" s="165">
        <v>92</v>
      </c>
      <c r="F31" s="480">
        <f t="shared" si="1"/>
        <v>0.11825192802056556</v>
      </c>
      <c r="G31" s="165">
        <v>11</v>
      </c>
      <c r="H31" s="62"/>
    </row>
    <row r="32" spans="1:8" ht="21" customHeight="1">
      <c r="A32" s="167" t="s">
        <v>56</v>
      </c>
      <c r="B32" s="165">
        <v>2246</v>
      </c>
      <c r="C32" s="162">
        <v>2234</v>
      </c>
      <c r="D32" s="165">
        <v>2087</v>
      </c>
      <c r="E32" s="165">
        <v>147</v>
      </c>
      <c r="F32" s="480">
        <f t="shared" si="1"/>
        <v>6.580125335720681E-2</v>
      </c>
      <c r="G32" s="165">
        <v>12</v>
      </c>
      <c r="H32" s="62"/>
    </row>
    <row r="33" spans="1:8" ht="21" customHeight="1">
      <c r="A33" s="168" t="s">
        <v>57</v>
      </c>
      <c r="B33" s="169">
        <v>427</v>
      </c>
      <c r="C33" s="170">
        <v>423</v>
      </c>
      <c r="D33" s="169">
        <v>392</v>
      </c>
      <c r="E33" s="171">
        <v>31</v>
      </c>
      <c r="F33" s="481">
        <f t="shared" si="1"/>
        <v>7.328605200945626E-2</v>
      </c>
      <c r="G33" s="169">
        <v>4</v>
      </c>
      <c r="H33" s="62"/>
    </row>
    <row r="34" spans="1:8" ht="15">
      <c r="A34" s="3"/>
      <c r="B34" s="64"/>
      <c r="C34" s="64"/>
      <c r="D34" s="64"/>
      <c r="E34" s="64"/>
      <c r="F34" s="65"/>
      <c r="G34" s="64"/>
      <c r="H34" s="62"/>
    </row>
    <row r="35" spans="1:8">
      <c r="B35" s="12"/>
      <c r="C35" s="12"/>
      <c r="D35" s="12"/>
      <c r="E35" s="12"/>
      <c r="G35" s="12"/>
    </row>
    <row r="36" spans="1:8">
      <c r="B36" s="12"/>
      <c r="C36" s="12"/>
      <c r="D36" s="12"/>
      <c r="E36" s="12"/>
      <c r="G36" s="12"/>
    </row>
    <row r="38" spans="1:8">
      <c r="G38" s="498"/>
    </row>
  </sheetData>
  <mergeCells count="13">
    <mergeCell ref="A13:G13"/>
    <mergeCell ref="B14:B15"/>
    <mergeCell ref="C14:F14"/>
    <mergeCell ref="G14:G15"/>
    <mergeCell ref="A14:A16"/>
    <mergeCell ref="B16:G16"/>
    <mergeCell ref="A1:G1"/>
    <mergeCell ref="A2:G2"/>
    <mergeCell ref="B3:B4"/>
    <mergeCell ref="C3:F3"/>
    <mergeCell ref="G3:G4"/>
    <mergeCell ref="A3:A5"/>
    <mergeCell ref="B5:G5"/>
  </mergeCells>
  <hyperlinks>
    <hyperlink ref="H2" location="'Spis treści'!A1" display="Powrót do spisu" xr:uid="{C836C0C0-25B7-4769-926C-4C54283914BE}"/>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E6 G6 B17 C17:E17 G17" unlockedFormula="1"/>
    <ignoredError sqref="F6 F17"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21"/>
  <dimension ref="A1:H38"/>
  <sheetViews>
    <sheetView showGridLines="0" view="pageBreakPreview" zoomScale="90" zoomScaleNormal="100" zoomScaleSheetLayoutView="90" workbookViewId="0">
      <selection activeCell="B1" sqref="B1"/>
    </sheetView>
  </sheetViews>
  <sheetFormatPr defaultRowHeight="15"/>
  <cols>
    <col min="1" max="1" width="31.5" customWidth="1"/>
    <col min="2" max="2" width="12.875" customWidth="1"/>
    <col min="3" max="3" width="12.125" customWidth="1"/>
    <col min="4" max="4" width="11.5" customWidth="1"/>
    <col min="5" max="5" width="10.75" customWidth="1"/>
    <col min="6" max="6" width="12.125" customWidth="1"/>
    <col min="7" max="7" width="9.875" customWidth="1"/>
  </cols>
  <sheetData>
    <row r="1" spans="1:8" ht="30" customHeight="1">
      <c r="A1" s="672" t="str">
        <f>'Tab 6 i 7'!A1:G1</f>
        <v xml:space="preserve"> I. EMERYTURY I RENTY REALIZOWANE PRZEZ KRUS</v>
      </c>
      <c r="B1" s="672"/>
      <c r="C1" s="672"/>
      <c r="D1" s="672"/>
      <c r="E1" s="672"/>
      <c r="F1" s="672"/>
      <c r="G1" s="672"/>
    </row>
    <row r="2" spans="1:8" ht="33" customHeight="1">
      <c r="H2" s="532" t="s">
        <v>539</v>
      </c>
    </row>
    <row r="3" spans="1:8" ht="39" customHeight="1">
      <c r="A3" s="678" t="s">
        <v>550</v>
      </c>
      <c r="B3" s="678"/>
      <c r="C3" s="678"/>
      <c r="D3" s="678"/>
      <c r="E3" s="678"/>
      <c r="F3" s="678"/>
      <c r="G3" s="678"/>
    </row>
    <row r="4" spans="1:8" ht="75" customHeight="1">
      <c r="A4" s="683" t="s">
        <v>13</v>
      </c>
      <c r="B4" s="472" t="s">
        <v>123</v>
      </c>
      <c r="C4" s="472" t="s">
        <v>124</v>
      </c>
      <c r="D4" s="472" t="s">
        <v>125</v>
      </c>
      <c r="E4" s="472" t="s">
        <v>126</v>
      </c>
      <c r="F4" s="472" t="s">
        <v>127</v>
      </c>
    </row>
    <row r="5" spans="1:8" ht="15" customHeight="1">
      <c r="A5" s="684"/>
      <c r="B5" s="685" t="str">
        <f>'Tab 6 i 7'!B5:G5</f>
        <v>II KWARTAŁ 2024 R.</v>
      </c>
      <c r="C5" s="686"/>
      <c r="D5" s="686"/>
      <c r="E5" s="686"/>
      <c r="F5" s="687"/>
    </row>
    <row r="6" spans="1:8" ht="21" customHeight="1">
      <c r="A6" s="173" t="s">
        <v>68</v>
      </c>
      <c r="B6" s="191">
        <f>B7+B8</f>
        <v>1111</v>
      </c>
      <c r="C6" s="191">
        <f>C7+C8</f>
        <v>983</v>
      </c>
      <c r="D6" s="191">
        <f>D7+D8</f>
        <v>331</v>
      </c>
      <c r="E6" s="191">
        <f>E7+E8</f>
        <v>1155</v>
      </c>
      <c r="F6" s="191">
        <f>F7+F8</f>
        <v>1111</v>
      </c>
    </row>
    <row r="7" spans="1:8" ht="21" customHeight="1">
      <c r="A7" s="174" t="s">
        <v>111</v>
      </c>
      <c r="B7" s="521">
        <v>492</v>
      </c>
      <c r="C7" s="521">
        <v>479</v>
      </c>
      <c r="D7" s="521">
        <v>173</v>
      </c>
      <c r="E7" s="521">
        <v>623</v>
      </c>
      <c r="F7" s="521">
        <v>466</v>
      </c>
    </row>
    <row r="8" spans="1:8" ht="21" customHeight="1">
      <c r="A8" s="174" t="s">
        <v>112</v>
      </c>
      <c r="B8" s="174">
        <f>B9+B11</f>
        <v>619</v>
      </c>
      <c r="C8" s="174">
        <f t="shared" ref="C8:F8" si="0">C9+C11</f>
        <v>504</v>
      </c>
      <c r="D8" s="174">
        <f t="shared" si="0"/>
        <v>158</v>
      </c>
      <c r="E8" s="174">
        <f t="shared" si="0"/>
        <v>532</v>
      </c>
      <c r="F8" s="174">
        <f t="shared" si="0"/>
        <v>645</v>
      </c>
    </row>
    <row r="9" spans="1:8" ht="21" customHeight="1">
      <c r="A9" s="174" t="s">
        <v>113</v>
      </c>
      <c r="B9" s="521">
        <v>533</v>
      </c>
      <c r="C9" s="521">
        <v>441</v>
      </c>
      <c r="D9" s="521">
        <v>140</v>
      </c>
      <c r="E9" s="521">
        <v>447</v>
      </c>
      <c r="F9" s="521">
        <v>572</v>
      </c>
    </row>
    <row r="10" spans="1:8" ht="27.75" customHeight="1">
      <c r="A10" s="176" t="s">
        <v>114</v>
      </c>
      <c r="B10" s="521">
        <v>14</v>
      </c>
      <c r="C10" s="521">
        <v>13</v>
      </c>
      <c r="D10" s="521">
        <v>2</v>
      </c>
      <c r="E10" s="521">
        <v>14</v>
      </c>
      <c r="F10" s="521">
        <v>13</v>
      </c>
    </row>
    <row r="11" spans="1:8" ht="21" customHeight="1">
      <c r="A11" s="177" t="s">
        <v>115</v>
      </c>
      <c r="B11" s="522">
        <v>86</v>
      </c>
      <c r="C11" s="522">
        <v>63</v>
      </c>
      <c r="D11" s="522">
        <v>18</v>
      </c>
      <c r="E11" s="522">
        <v>85</v>
      </c>
      <c r="F11" s="522">
        <v>73</v>
      </c>
    </row>
    <row r="12" spans="1:8" ht="39.75" customHeight="1"/>
    <row r="13" spans="1:8" ht="36" customHeight="1">
      <c r="A13" s="682" t="s">
        <v>551</v>
      </c>
      <c r="B13" s="682"/>
      <c r="C13" s="682"/>
      <c r="D13" s="682"/>
      <c r="E13" s="682"/>
      <c r="F13" s="682"/>
      <c r="G13" s="682"/>
    </row>
    <row r="14" spans="1:8" ht="21" customHeight="1">
      <c r="A14" s="683" t="s">
        <v>13</v>
      </c>
      <c r="B14" s="679" t="s">
        <v>117</v>
      </c>
      <c r="C14" s="679"/>
      <c r="D14" s="679"/>
      <c r="E14" s="679"/>
      <c r="F14" s="679"/>
      <c r="G14" s="679"/>
    </row>
    <row r="15" spans="1:8" ht="21" customHeight="1">
      <c r="A15" s="688"/>
      <c r="B15" s="679" t="s">
        <v>119</v>
      </c>
      <c r="C15" s="680" t="s">
        <v>71</v>
      </c>
      <c r="D15" s="680"/>
      <c r="E15" s="680"/>
      <c r="F15" s="680"/>
      <c r="G15" s="681" t="s">
        <v>128</v>
      </c>
    </row>
    <row r="16" spans="1:8" ht="21" customHeight="1">
      <c r="A16" s="688"/>
      <c r="B16" s="679"/>
      <c r="C16" s="681" t="s">
        <v>129</v>
      </c>
      <c r="D16" s="681"/>
      <c r="E16" s="681"/>
      <c r="F16" s="681" t="s">
        <v>130</v>
      </c>
      <c r="G16" s="681"/>
    </row>
    <row r="17" spans="1:7" ht="56.25">
      <c r="A17" s="688"/>
      <c r="B17" s="679"/>
      <c r="C17" s="472" t="s">
        <v>109</v>
      </c>
      <c r="D17" s="472" t="s">
        <v>427</v>
      </c>
      <c r="E17" s="472" t="s">
        <v>131</v>
      </c>
      <c r="F17" s="681"/>
      <c r="G17" s="681"/>
    </row>
    <row r="18" spans="1:7" ht="15" customHeight="1">
      <c r="A18" s="684"/>
      <c r="B18" s="689" t="str">
        <f>B5</f>
        <v>II KWARTAŁ 2024 R.</v>
      </c>
      <c r="C18" s="690"/>
      <c r="D18" s="690"/>
      <c r="E18" s="690"/>
      <c r="F18" s="690"/>
      <c r="G18" s="691"/>
    </row>
    <row r="19" spans="1:7" ht="21" customHeight="1">
      <c r="A19" s="173" t="s">
        <v>68</v>
      </c>
      <c r="B19" s="191">
        <f>C19+F19+G19</f>
        <v>1065</v>
      </c>
      <c r="C19" s="173">
        <f>SUM(D19:E19)</f>
        <v>741</v>
      </c>
      <c r="D19" s="173">
        <f>D20+D21</f>
        <v>290</v>
      </c>
      <c r="E19" s="173">
        <f>E20+E21</f>
        <v>451</v>
      </c>
      <c r="F19" s="173">
        <f>F20+F21</f>
        <v>195</v>
      </c>
      <c r="G19" s="173">
        <f>G20+G21</f>
        <v>129</v>
      </c>
    </row>
    <row r="20" spans="1:7" ht="21" customHeight="1">
      <c r="A20" s="174" t="s">
        <v>111</v>
      </c>
      <c r="B20" s="174">
        <f t="shared" ref="B20:B24" si="1">C20+F20+G20</f>
        <v>578</v>
      </c>
      <c r="C20" s="174">
        <f t="shared" ref="C20:C24" si="2">SUM(D20:E20)</f>
        <v>385</v>
      </c>
      <c r="D20" s="174">
        <v>168</v>
      </c>
      <c r="E20" s="174">
        <v>217</v>
      </c>
      <c r="F20" s="174">
        <v>107</v>
      </c>
      <c r="G20" s="174">
        <v>86</v>
      </c>
    </row>
    <row r="21" spans="1:7" ht="21" customHeight="1">
      <c r="A21" s="174" t="s">
        <v>112</v>
      </c>
      <c r="B21" s="174">
        <f t="shared" si="1"/>
        <v>487</v>
      </c>
      <c r="C21" s="174">
        <f t="shared" si="2"/>
        <v>356</v>
      </c>
      <c r="D21" s="174">
        <v>122</v>
      </c>
      <c r="E21" s="174">
        <v>234</v>
      </c>
      <c r="F21" s="174">
        <v>88</v>
      </c>
      <c r="G21" s="174">
        <v>43</v>
      </c>
    </row>
    <row r="22" spans="1:7" ht="21" customHeight="1">
      <c r="A22" s="174" t="s">
        <v>113</v>
      </c>
      <c r="B22" s="174">
        <f t="shared" si="1"/>
        <v>409</v>
      </c>
      <c r="C22" s="174">
        <f t="shared" si="2"/>
        <v>302</v>
      </c>
      <c r="D22" s="521">
        <v>100</v>
      </c>
      <c r="E22" s="521">
        <v>202</v>
      </c>
      <c r="F22" s="521">
        <v>74</v>
      </c>
      <c r="G22" s="521">
        <v>33</v>
      </c>
    </row>
    <row r="23" spans="1:7" ht="24" customHeight="1">
      <c r="A23" s="176" t="s">
        <v>114</v>
      </c>
      <c r="B23" s="174">
        <f t="shared" si="1"/>
        <v>12</v>
      </c>
      <c r="C23" s="174">
        <f t="shared" si="2"/>
        <v>10</v>
      </c>
      <c r="D23" s="521">
        <v>1</v>
      </c>
      <c r="E23" s="521">
        <v>9</v>
      </c>
      <c r="F23" s="521">
        <v>1</v>
      </c>
      <c r="G23" s="521">
        <v>1</v>
      </c>
    </row>
    <row r="24" spans="1:7" ht="23.25" customHeight="1">
      <c r="A24" s="177" t="s">
        <v>115</v>
      </c>
      <c r="B24" s="177">
        <f t="shared" si="1"/>
        <v>78</v>
      </c>
      <c r="C24" s="177">
        <f t="shared" si="2"/>
        <v>54</v>
      </c>
      <c r="D24" s="522">
        <v>22</v>
      </c>
      <c r="E24" s="522">
        <v>32</v>
      </c>
      <c r="F24" s="522">
        <v>14</v>
      </c>
      <c r="G24" s="522">
        <v>10</v>
      </c>
    </row>
    <row r="25" spans="1:7" ht="40.5" customHeight="1">
      <c r="A25" s="677" t="s">
        <v>253</v>
      </c>
      <c r="B25" s="677"/>
      <c r="C25" s="677"/>
      <c r="D25" s="677"/>
      <c r="E25" s="677"/>
      <c r="F25" s="677"/>
      <c r="G25" s="677"/>
    </row>
    <row r="38" spans="7:7">
      <c r="G38" s="500"/>
    </row>
  </sheetData>
  <mergeCells count="14">
    <mergeCell ref="A25:G25"/>
    <mergeCell ref="A1:G1"/>
    <mergeCell ref="A3:G3"/>
    <mergeCell ref="B14:G14"/>
    <mergeCell ref="B15:B17"/>
    <mergeCell ref="C15:F15"/>
    <mergeCell ref="G15:G17"/>
    <mergeCell ref="C16:E16"/>
    <mergeCell ref="F16:F17"/>
    <mergeCell ref="A13:G13"/>
    <mergeCell ref="A4:A5"/>
    <mergeCell ref="B5:F5"/>
    <mergeCell ref="A14:A18"/>
    <mergeCell ref="B18:G18"/>
  </mergeCells>
  <hyperlinks>
    <hyperlink ref="H2" location="'Spis treści'!A1" display="Powrót do spisu" xr:uid="{6D12F4CF-4377-4AEC-8897-5EBF5FC06713}"/>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C20 C21:C24"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22"/>
  <dimension ref="A1:G38"/>
  <sheetViews>
    <sheetView showGridLines="0" view="pageBreakPreview" topLeftCell="A10" zoomScale="90" zoomScaleNormal="100" zoomScaleSheetLayoutView="90" workbookViewId="0">
      <selection activeCell="B1" sqref="B1"/>
    </sheetView>
  </sheetViews>
  <sheetFormatPr defaultRowHeight="15"/>
  <cols>
    <col min="1" max="1" width="32.5" customWidth="1"/>
    <col min="2" max="2" width="14.125" customWidth="1"/>
    <col min="3" max="3" width="13.25" customWidth="1"/>
    <col min="4" max="4" width="13.375" customWidth="1"/>
    <col min="5" max="5" width="12.625" customWidth="1"/>
    <col min="6" max="6" width="12.75" customWidth="1"/>
  </cols>
  <sheetData>
    <row r="1" spans="1:7" ht="36" customHeight="1">
      <c r="A1" s="672" t="str">
        <f>'Tab 8 i 9'!A1:G1</f>
        <v xml:space="preserve"> I. EMERYTURY I RENTY REALIZOWANE PRZEZ KRUS</v>
      </c>
      <c r="B1" s="672"/>
      <c r="C1" s="672"/>
      <c r="D1" s="672"/>
      <c r="E1" s="672"/>
      <c r="F1" s="672"/>
    </row>
    <row r="2" spans="1:7" ht="30" customHeight="1">
      <c r="A2" s="93"/>
      <c r="B2" s="93"/>
      <c r="C2" s="93"/>
      <c r="D2" s="93"/>
      <c r="E2" s="93"/>
      <c r="F2" s="93"/>
      <c r="G2" s="532" t="s">
        <v>539</v>
      </c>
    </row>
    <row r="3" spans="1:7" ht="36" customHeight="1">
      <c r="A3" s="692" t="s">
        <v>548</v>
      </c>
      <c r="B3" s="692"/>
      <c r="C3" s="692"/>
      <c r="D3" s="692"/>
      <c r="E3" s="692"/>
      <c r="F3" s="692"/>
    </row>
    <row r="4" spans="1:7" ht="87" customHeight="1">
      <c r="A4" s="683" t="s">
        <v>13</v>
      </c>
      <c r="B4" s="472" t="s">
        <v>123</v>
      </c>
      <c r="C4" s="472" t="s">
        <v>124</v>
      </c>
      <c r="D4" s="472" t="s">
        <v>125</v>
      </c>
      <c r="E4" s="472" t="s">
        <v>126</v>
      </c>
      <c r="F4" s="472" t="s">
        <v>127</v>
      </c>
    </row>
    <row r="5" spans="1:7" ht="16.5" customHeight="1">
      <c r="A5" s="684"/>
      <c r="B5" s="685" t="str">
        <f>'Tab 8 i 9'!B18:G18</f>
        <v>II KWARTAŁ 2024 R.</v>
      </c>
      <c r="C5" s="686"/>
      <c r="D5" s="686"/>
      <c r="E5" s="686"/>
      <c r="F5" s="687"/>
    </row>
    <row r="6" spans="1:7" ht="21" customHeight="1">
      <c r="A6" s="173" t="s">
        <v>68</v>
      </c>
      <c r="B6" s="173">
        <f>B7+B8</f>
        <v>37</v>
      </c>
      <c r="C6" s="173">
        <f>C7+C8</f>
        <v>20</v>
      </c>
      <c r="D6" s="194">
        <f>D7+D8</f>
        <v>0</v>
      </c>
      <c r="E6" s="173">
        <f>E7+E8</f>
        <v>27</v>
      </c>
      <c r="F6" s="173">
        <f>F7+F8</f>
        <v>30</v>
      </c>
    </row>
    <row r="7" spans="1:7" ht="21" customHeight="1">
      <c r="A7" s="174" t="s">
        <v>111</v>
      </c>
      <c r="B7" s="521">
        <v>30</v>
      </c>
      <c r="C7" s="521">
        <v>19</v>
      </c>
      <c r="D7" s="175">
        <v>0</v>
      </c>
      <c r="E7" s="521">
        <v>25</v>
      </c>
      <c r="F7" s="521">
        <v>24</v>
      </c>
    </row>
    <row r="8" spans="1:7" ht="21" customHeight="1">
      <c r="A8" s="174" t="s">
        <v>112</v>
      </c>
      <c r="B8" s="174">
        <f>B9+B11</f>
        <v>7</v>
      </c>
      <c r="C8" s="174">
        <f t="shared" ref="C8:F8" si="0">C9+C11</f>
        <v>1</v>
      </c>
      <c r="D8" s="175">
        <f t="shared" si="0"/>
        <v>0</v>
      </c>
      <c r="E8" s="174">
        <f t="shared" si="0"/>
        <v>2</v>
      </c>
      <c r="F8" s="174">
        <f t="shared" si="0"/>
        <v>6</v>
      </c>
    </row>
    <row r="9" spans="1:7" ht="21" customHeight="1">
      <c r="A9" s="174" t="s">
        <v>113</v>
      </c>
      <c r="B9" s="521">
        <v>6</v>
      </c>
      <c r="C9" s="521">
        <v>1</v>
      </c>
      <c r="D9" s="524">
        <v>0</v>
      </c>
      <c r="E9" s="521">
        <v>1</v>
      </c>
      <c r="F9" s="521">
        <v>6</v>
      </c>
    </row>
    <row r="10" spans="1:7" ht="27" customHeight="1">
      <c r="A10" s="176" t="s">
        <v>114</v>
      </c>
      <c r="B10" s="523">
        <v>0</v>
      </c>
      <c r="C10" s="524">
        <v>0</v>
      </c>
      <c r="D10" s="524">
        <v>0</v>
      </c>
      <c r="E10" s="523">
        <v>0</v>
      </c>
      <c r="F10" s="524">
        <v>0</v>
      </c>
    </row>
    <row r="11" spans="1:7" ht="21" customHeight="1">
      <c r="A11" s="177" t="s">
        <v>115</v>
      </c>
      <c r="B11" s="522">
        <v>1</v>
      </c>
      <c r="C11" s="525">
        <v>0</v>
      </c>
      <c r="D11" s="525">
        <v>0</v>
      </c>
      <c r="E11" s="522">
        <v>1</v>
      </c>
      <c r="F11" s="525">
        <v>0</v>
      </c>
    </row>
    <row r="12" spans="1:7" ht="42" customHeight="1"/>
    <row r="13" spans="1:7" ht="45" customHeight="1">
      <c r="A13" s="692" t="s">
        <v>549</v>
      </c>
      <c r="B13" s="692"/>
      <c r="C13" s="692"/>
      <c r="D13" s="692"/>
      <c r="E13" s="692"/>
      <c r="F13" s="692"/>
    </row>
    <row r="14" spans="1:7" ht="24" customHeight="1">
      <c r="A14" s="683" t="s">
        <v>13</v>
      </c>
      <c r="B14" s="681" t="s">
        <v>117</v>
      </c>
      <c r="C14" s="681"/>
      <c r="D14" s="681"/>
      <c r="E14" s="681"/>
      <c r="F14" s="681"/>
    </row>
    <row r="15" spans="1:7" ht="24" customHeight="1">
      <c r="A15" s="688"/>
      <c r="B15" s="681" t="s">
        <v>119</v>
      </c>
      <c r="C15" s="681" t="s">
        <v>71</v>
      </c>
      <c r="D15" s="681"/>
      <c r="E15" s="681"/>
      <c r="F15" s="681" t="s">
        <v>128</v>
      </c>
    </row>
    <row r="16" spans="1:7" ht="24" customHeight="1">
      <c r="A16" s="688"/>
      <c r="B16" s="681"/>
      <c r="C16" s="681" t="s">
        <v>129</v>
      </c>
      <c r="D16" s="681"/>
      <c r="E16" s="681"/>
      <c r="F16" s="681"/>
    </row>
    <row r="17" spans="1:6" ht="56.25">
      <c r="A17" s="688"/>
      <c r="B17" s="681"/>
      <c r="C17" s="472" t="s">
        <v>109</v>
      </c>
      <c r="D17" s="472" t="s">
        <v>427</v>
      </c>
      <c r="E17" s="472" t="s">
        <v>131</v>
      </c>
      <c r="F17" s="681"/>
    </row>
    <row r="18" spans="1:6">
      <c r="A18" s="684"/>
      <c r="B18" s="685" t="str">
        <f>B5</f>
        <v>II KWARTAŁ 2024 R.</v>
      </c>
      <c r="C18" s="686"/>
      <c r="D18" s="686"/>
      <c r="E18" s="686"/>
      <c r="F18" s="687"/>
    </row>
    <row r="19" spans="1:6" ht="21" customHeight="1">
      <c r="A19" s="173" t="s">
        <v>68</v>
      </c>
      <c r="B19" s="173">
        <f>B20+B21</f>
        <v>25</v>
      </c>
      <c r="C19" s="173">
        <f>C20+C21</f>
        <v>21</v>
      </c>
      <c r="D19" s="173">
        <f>D20+D21</f>
        <v>9</v>
      </c>
      <c r="E19" s="173">
        <f>E20+E21</f>
        <v>12</v>
      </c>
      <c r="F19" s="173">
        <f>F20+F21</f>
        <v>4</v>
      </c>
    </row>
    <row r="20" spans="1:6" ht="21" customHeight="1">
      <c r="A20" s="174" t="s">
        <v>111</v>
      </c>
      <c r="B20" s="174">
        <v>23</v>
      </c>
      <c r="C20" s="174">
        <v>20</v>
      </c>
      <c r="D20" s="174">
        <v>9</v>
      </c>
      <c r="E20" s="174">
        <v>11</v>
      </c>
      <c r="F20" s="174">
        <v>3</v>
      </c>
    </row>
    <row r="21" spans="1:6" ht="21" customHeight="1">
      <c r="A21" s="174" t="s">
        <v>112</v>
      </c>
      <c r="B21" s="174">
        <f>B22+B24</f>
        <v>2</v>
      </c>
      <c r="C21" s="174">
        <f t="shared" ref="C21:F21" si="1">C22+C24</f>
        <v>1</v>
      </c>
      <c r="D21" s="175">
        <f t="shared" si="1"/>
        <v>0</v>
      </c>
      <c r="E21" s="174">
        <f t="shared" si="1"/>
        <v>1</v>
      </c>
      <c r="F21" s="174">
        <f t="shared" si="1"/>
        <v>1</v>
      </c>
    </row>
    <row r="22" spans="1:6" ht="21" customHeight="1">
      <c r="A22" s="174" t="s">
        <v>113</v>
      </c>
      <c r="B22" s="174">
        <v>1</v>
      </c>
      <c r="C22" s="175">
        <v>0</v>
      </c>
      <c r="D22" s="175">
        <v>0</v>
      </c>
      <c r="E22" s="175">
        <v>0</v>
      </c>
      <c r="F22" s="174">
        <v>1</v>
      </c>
    </row>
    <row r="23" spans="1:6" ht="31.5" customHeight="1">
      <c r="A23" s="176" t="s">
        <v>114</v>
      </c>
      <c r="B23" s="175">
        <v>0</v>
      </c>
      <c r="C23" s="175">
        <v>0</v>
      </c>
      <c r="D23" s="175">
        <v>0</v>
      </c>
      <c r="E23" s="175">
        <v>0</v>
      </c>
      <c r="F23" s="175">
        <v>0</v>
      </c>
    </row>
    <row r="24" spans="1:6" ht="21" customHeight="1">
      <c r="A24" s="177" t="s">
        <v>115</v>
      </c>
      <c r="B24" s="177">
        <v>1</v>
      </c>
      <c r="C24" s="177">
        <v>1</v>
      </c>
      <c r="D24" s="182">
        <v>0</v>
      </c>
      <c r="E24" s="182">
        <v>1</v>
      </c>
      <c r="F24" s="182">
        <v>0</v>
      </c>
    </row>
    <row r="25" spans="1:6" ht="35.25" customHeight="1">
      <c r="A25" s="677" t="s">
        <v>253</v>
      </c>
      <c r="B25" s="677"/>
      <c r="C25" s="677"/>
      <c r="D25" s="677"/>
      <c r="E25" s="677"/>
      <c r="F25" s="677"/>
    </row>
    <row r="38" spans="7:7">
      <c r="G38" s="500"/>
    </row>
  </sheetData>
  <mergeCells count="13">
    <mergeCell ref="A25:F25"/>
    <mergeCell ref="A1:F1"/>
    <mergeCell ref="A3:F3"/>
    <mergeCell ref="A13:F13"/>
    <mergeCell ref="B14:F14"/>
    <mergeCell ref="B15:B17"/>
    <mergeCell ref="C15:E15"/>
    <mergeCell ref="F15:F17"/>
    <mergeCell ref="C16:E16"/>
    <mergeCell ref="A4:A5"/>
    <mergeCell ref="B5:F5"/>
    <mergeCell ref="A14:A18"/>
    <mergeCell ref="B18:F18"/>
  </mergeCells>
  <hyperlinks>
    <hyperlink ref="G2" location="'Spis treści'!A1" display="Powrót do spisu" xr:uid="{8567D341-42D1-484F-AC09-F71DD0EE685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23"/>
  <dimension ref="A1:L55"/>
  <sheetViews>
    <sheetView showGridLines="0" view="pageBreakPreview" zoomScale="90" zoomScaleNormal="100" zoomScaleSheetLayoutView="90" workbookViewId="0">
      <selection activeCell="B1" sqref="B1"/>
    </sheetView>
  </sheetViews>
  <sheetFormatPr defaultRowHeight="15"/>
  <cols>
    <col min="1" max="1" width="19" customWidth="1"/>
    <col min="2" max="2" width="8.375" customWidth="1"/>
    <col min="3" max="3" width="10.375" customWidth="1"/>
    <col min="4" max="4" width="8.375" customWidth="1"/>
    <col min="5" max="5" width="10.5" customWidth="1"/>
    <col min="6" max="6" width="8.375" customWidth="1"/>
    <col min="7" max="7" width="9.5" customWidth="1"/>
    <col min="8" max="8" width="8.375" customWidth="1"/>
    <col min="9" max="9" width="9.5" customWidth="1"/>
    <col min="10" max="10" width="8.25" customWidth="1"/>
    <col min="11" max="11" width="9.5" customWidth="1"/>
  </cols>
  <sheetData>
    <row r="1" spans="1:12" ht="29.25" customHeight="1">
      <c r="A1" s="672" t="str">
        <f>'Tab 10 i 11'!A1:F1</f>
        <v xml:space="preserve"> I. EMERYTURY I RENTY REALIZOWANE PRZEZ KRUS</v>
      </c>
      <c r="B1" s="672"/>
      <c r="C1" s="672"/>
      <c r="D1" s="672"/>
      <c r="E1" s="672"/>
      <c r="F1" s="672"/>
      <c r="G1" s="672"/>
      <c r="H1" s="672"/>
      <c r="I1" s="672"/>
      <c r="J1" s="672"/>
      <c r="K1" s="672"/>
    </row>
    <row r="3" spans="1:12" ht="32.25" customHeight="1">
      <c r="A3" s="692" t="s">
        <v>547</v>
      </c>
      <c r="B3" s="692"/>
      <c r="C3" s="692"/>
      <c r="D3" s="692"/>
      <c r="E3" s="692"/>
      <c r="F3" s="692"/>
      <c r="G3" s="692"/>
      <c r="H3" s="692"/>
      <c r="I3" s="692"/>
      <c r="J3" s="692"/>
      <c r="K3" s="692"/>
      <c r="L3" s="532" t="s">
        <v>539</v>
      </c>
    </row>
    <row r="4" spans="1:12" ht="34.5" customHeight="1">
      <c r="A4" s="683" t="s">
        <v>13</v>
      </c>
      <c r="B4" s="681" t="s">
        <v>132</v>
      </c>
      <c r="C4" s="681"/>
      <c r="D4" s="681" t="s">
        <v>133</v>
      </c>
      <c r="E4" s="681"/>
      <c r="F4" s="681" t="s">
        <v>134</v>
      </c>
      <c r="G4" s="681"/>
      <c r="H4" s="693" t="s">
        <v>436</v>
      </c>
      <c r="I4" s="693"/>
      <c r="J4" s="681" t="s">
        <v>135</v>
      </c>
      <c r="K4" s="681"/>
    </row>
    <row r="5" spans="1:12" ht="36.75" customHeight="1">
      <c r="A5" s="688"/>
      <c r="B5" s="472" t="s">
        <v>137</v>
      </c>
      <c r="C5" s="472" t="s">
        <v>76</v>
      </c>
      <c r="D5" s="472" t="s">
        <v>136</v>
      </c>
      <c r="E5" s="472" t="s">
        <v>76</v>
      </c>
      <c r="F5" s="472" t="s">
        <v>137</v>
      </c>
      <c r="G5" s="472" t="s">
        <v>76</v>
      </c>
      <c r="H5" s="472" t="s">
        <v>138</v>
      </c>
      <c r="I5" s="472" t="s">
        <v>76</v>
      </c>
      <c r="J5" s="472" t="s">
        <v>137</v>
      </c>
      <c r="K5" s="472" t="s">
        <v>76</v>
      </c>
    </row>
    <row r="6" spans="1:12" ht="12" customHeight="1">
      <c r="A6" s="684"/>
      <c r="B6" s="685" t="str">
        <f>'Tab 10 i 11'!B18:F18</f>
        <v>II KWARTAŁ 2024 R.</v>
      </c>
      <c r="C6" s="686"/>
      <c r="D6" s="686"/>
      <c r="E6" s="686"/>
      <c r="F6" s="686"/>
      <c r="G6" s="686"/>
      <c r="H6" s="686"/>
      <c r="I6" s="686"/>
      <c r="J6" s="686"/>
      <c r="K6" s="687"/>
    </row>
    <row r="7" spans="1:12" ht="17.25" customHeight="1">
      <c r="A7" s="184" t="s">
        <v>68</v>
      </c>
      <c r="B7" s="191">
        <v>4058</v>
      </c>
      <c r="C7" s="192">
        <v>13800945.139999997</v>
      </c>
      <c r="D7" s="191">
        <v>3364</v>
      </c>
      <c r="E7" s="192">
        <v>11072777.5</v>
      </c>
      <c r="F7" s="191">
        <v>319</v>
      </c>
      <c r="G7" s="192">
        <v>1493393.0199999998</v>
      </c>
      <c r="H7" s="191">
        <v>3</v>
      </c>
      <c r="I7" s="192">
        <v>18705.36</v>
      </c>
      <c r="J7" s="191">
        <v>376</v>
      </c>
      <c r="K7" s="192">
        <v>1234774.6200000001</v>
      </c>
    </row>
    <row r="8" spans="1:12" ht="12" customHeight="1">
      <c r="A8" s="186" t="s">
        <v>71</v>
      </c>
      <c r="B8" s="187"/>
      <c r="C8" s="188"/>
      <c r="D8" s="187"/>
      <c r="E8" s="188"/>
      <c r="F8" s="187"/>
      <c r="G8" s="188"/>
      <c r="H8" s="187"/>
      <c r="I8" s="188"/>
      <c r="J8" s="187"/>
      <c r="K8" s="188"/>
    </row>
    <row r="9" spans="1:12" ht="17.25" customHeight="1">
      <c r="A9" s="502" t="s">
        <v>139</v>
      </c>
      <c r="B9" s="187">
        <v>41</v>
      </c>
      <c r="C9" s="188">
        <v>283688.26</v>
      </c>
      <c r="D9" s="187">
        <v>40</v>
      </c>
      <c r="E9" s="188">
        <v>277075.42</v>
      </c>
      <c r="F9" s="187">
        <v>1</v>
      </c>
      <c r="G9" s="188">
        <v>6612.84</v>
      </c>
      <c r="H9" s="175">
        <v>0</v>
      </c>
      <c r="I9" s="175">
        <v>0</v>
      </c>
      <c r="J9" s="175">
        <v>0</v>
      </c>
      <c r="K9" s="175">
        <v>0</v>
      </c>
    </row>
    <row r="10" spans="1:12" ht="12.75" customHeight="1">
      <c r="A10" s="186" t="s">
        <v>35</v>
      </c>
      <c r="B10" s="187"/>
      <c r="C10" s="188"/>
      <c r="D10" s="187"/>
      <c r="E10" s="188"/>
      <c r="F10" s="187"/>
      <c r="G10" s="188"/>
      <c r="H10" s="189"/>
      <c r="I10" s="189"/>
      <c r="J10" s="189"/>
      <c r="K10" s="189"/>
    </row>
    <row r="11" spans="1:12" ht="22.5" customHeight="1">
      <c r="A11" s="190" t="s">
        <v>140</v>
      </c>
      <c r="B11" s="191">
        <v>3768</v>
      </c>
      <c r="C11" s="192">
        <v>12231658.679999998</v>
      </c>
      <c r="D11" s="191">
        <v>3098</v>
      </c>
      <c r="E11" s="192">
        <v>9634935.0600000005</v>
      </c>
      <c r="F11" s="191">
        <v>312</v>
      </c>
      <c r="G11" s="192">
        <v>1455259.0599999998</v>
      </c>
      <c r="H11" s="191">
        <v>3</v>
      </c>
      <c r="I11" s="192">
        <v>18705.36</v>
      </c>
      <c r="J11" s="191">
        <v>359</v>
      </c>
      <c r="K11" s="192">
        <v>1141464.56</v>
      </c>
    </row>
    <row r="12" spans="1:12" ht="17.25" customHeight="1">
      <c r="A12" s="186" t="s">
        <v>141</v>
      </c>
      <c r="B12" s="187">
        <v>119</v>
      </c>
      <c r="C12" s="188">
        <v>415644.98</v>
      </c>
      <c r="D12" s="187">
        <v>79</v>
      </c>
      <c r="E12" s="188">
        <v>237075.38</v>
      </c>
      <c r="F12" s="187">
        <v>32</v>
      </c>
      <c r="G12" s="188">
        <v>151028.54999999999</v>
      </c>
      <c r="H12" s="175">
        <v>0</v>
      </c>
      <c r="I12" s="175">
        <v>0</v>
      </c>
      <c r="J12" s="187">
        <v>8</v>
      </c>
      <c r="K12" s="188">
        <v>27541.050000000003</v>
      </c>
    </row>
    <row r="13" spans="1:12" ht="17.25" customHeight="1">
      <c r="A13" s="186" t="s">
        <v>142</v>
      </c>
      <c r="B13" s="187">
        <v>65</v>
      </c>
      <c r="C13" s="188">
        <v>358727.71000000008</v>
      </c>
      <c r="D13" s="187">
        <v>28</v>
      </c>
      <c r="E13" s="188">
        <v>146197.09</v>
      </c>
      <c r="F13" s="187">
        <v>31</v>
      </c>
      <c r="G13" s="188">
        <v>196689.09000000003</v>
      </c>
      <c r="H13" s="175">
        <v>0</v>
      </c>
      <c r="I13" s="175">
        <v>0</v>
      </c>
      <c r="J13" s="187">
        <v>5</v>
      </c>
      <c r="K13" s="188">
        <v>15841.529999999999</v>
      </c>
    </row>
    <row r="14" spans="1:12" ht="17.25" customHeight="1">
      <c r="A14" s="186" t="s">
        <v>143</v>
      </c>
      <c r="B14" s="175">
        <v>0</v>
      </c>
      <c r="C14" s="175">
        <v>0</v>
      </c>
      <c r="D14" s="175">
        <v>0</v>
      </c>
      <c r="E14" s="175">
        <v>0</v>
      </c>
      <c r="F14" s="175">
        <v>0</v>
      </c>
      <c r="G14" s="175">
        <v>0</v>
      </c>
      <c r="H14" s="175">
        <v>0</v>
      </c>
      <c r="I14" s="175">
        <v>0</v>
      </c>
      <c r="J14" s="175">
        <v>0</v>
      </c>
      <c r="K14" s="175">
        <v>0</v>
      </c>
    </row>
    <row r="15" spans="1:12" ht="17.25" customHeight="1">
      <c r="A15" s="186" t="s">
        <v>144</v>
      </c>
      <c r="B15" s="175">
        <v>0</v>
      </c>
      <c r="C15" s="175">
        <v>0</v>
      </c>
      <c r="D15" s="175">
        <v>0</v>
      </c>
      <c r="E15" s="175">
        <v>0</v>
      </c>
      <c r="F15" s="175">
        <v>0</v>
      </c>
      <c r="G15" s="175">
        <v>0</v>
      </c>
      <c r="H15" s="175">
        <v>0</v>
      </c>
      <c r="I15" s="175">
        <v>0</v>
      </c>
      <c r="J15" s="175">
        <v>0</v>
      </c>
      <c r="K15" s="175">
        <v>0</v>
      </c>
    </row>
    <row r="16" spans="1:12" ht="17.25" customHeight="1">
      <c r="A16" s="186" t="s">
        <v>145</v>
      </c>
      <c r="B16" s="175">
        <v>0</v>
      </c>
      <c r="C16" s="175">
        <v>0</v>
      </c>
      <c r="D16" s="175">
        <v>0</v>
      </c>
      <c r="E16" s="175">
        <v>0</v>
      </c>
      <c r="F16" s="175">
        <v>0</v>
      </c>
      <c r="G16" s="175">
        <v>0</v>
      </c>
      <c r="H16" s="175">
        <v>0</v>
      </c>
      <c r="I16" s="193">
        <v>0</v>
      </c>
      <c r="J16" s="175">
        <v>0</v>
      </c>
      <c r="K16" s="175">
        <v>0</v>
      </c>
    </row>
    <row r="17" spans="1:11" ht="17.25" customHeight="1">
      <c r="A17" s="186" t="s">
        <v>146</v>
      </c>
      <c r="B17" s="187">
        <v>2</v>
      </c>
      <c r="C17" s="188">
        <v>10701.150000000001</v>
      </c>
      <c r="D17" s="175">
        <v>0</v>
      </c>
      <c r="E17" s="175">
        <v>0</v>
      </c>
      <c r="F17" s="187">
        <v>2</v>
      </c>
      <c r="G17" s="188">
        <v>10701.150000000001</v>
      </c>
      <c r="H17" s="175">
        <v>0</v>
      </c>
      <c r="I17" s="175">
        <v>0</v>
      </c>
      <c r="J17" s="175">
        <v>0</v>
      </c>
      <c r="K17" s="175">
        <v>0</v>
      </c>
    </row>
    <row r="18" spans="1:11" ht="17.25" customHeight="1">
      <c r="A18" s="186" t="s">
        <v>147</v>
      </c>
      <c r="B18" s="573">
        <v>1</v>
      </c>
      <c r="C18" s="188">
        <v>5342.88</v>
      </c>
      <c r="D18" s="175">
        <v>0</v>
      </c>
      <c r="E18" s="175">
        <v>0</v>
      </c>
      <c r="F18" s="175">
        <v>0</v>
      </c>
      <c r="G18" s="175">
        <v>0</v>
      </c>
      <c r="H18" s="175">
        <v>0</v>
      </c>
      <c r="I18" s="175">
        <v>0</v>
      </c>
      <c r="J18" s="573">
        <v>1</v>
      </c>
      <c r="K18" s="188">
        <v>5342.88</v>
      </c>
    </row>
    <row r="19" spans="1:11" ht="17.25" customHeight="1">
      <c r="A19" s="186" t="s">
        <v>148</v>
      </c>
      <c r="B19" s="175">
        <v>0</v>
      </c>
      <c r="C19" s="175">
        <v>0</v>
      </c>
      <c r="D19" s="175">
        <v>0</v>
      </c>
      <c r="E19" s="175">
        <v>0</v>
      </c>
      <c r="F19" s="175">
        <v>0</v>
      </c>
      <c r="G19" s="175">
        <v>0</v>
      </c>
      <c r="H19" s="175">
        <v>0</v>
      </c>
      <c r="I19" s="175">
        <v>0</v>
      </c>
      <c r="J19" s="175">
        <v>0</v>
      </c>
      <c r="K19" s="175">
        <v>0</v>
      </c>
    </row>
    <row r="20" spans="1:11" ht="17.25" customHeight="1">
      <c r="A20" s="186" t="s">
        <v>149</v>
      </c>
      <c r="B20" s="187">
        <v>1</v>
      </c>
      <c r="C20" s="188">
        <v>5342.88</v>
      </c>
      <c r="D20" s="175">
        <v>0</v>
      </c>
      <c r="E20" s="175">
        <v>0</v>
      </c>
      <c r="F20" s="175">
        <v>0</v>
      </c>
      <c r="G20" s="175">
        <v>0</v>
      </c>
      <c r="H20" s="175">
        <v>0</v>
      </c>
      <c r="I20" s="193">
        <v>0</v>
      </c>
      <c r="J20" s="187">
        <v>1</v>
      </c>
      <c r="K20" s="188">
        <v>5342.88</v>
      </c>
    </row>
    <row r="21" spans="1:11" ht="17.25" customHeight="1">
      <c r="A21" s="186" t="s">
        <v>150</v>
      </c>
      <c r="B21" s="187">
        <v>22</v>
      </c>
      <c r="C21" s="188">
        <v>122898.23999999999</v>
      </c>
      <c r="D21" s="187">
        <v>20</v>
      </c>
      <c r="E21" s="188">
        <v>121708.53</v>
      </c>
      <c r="F21" s="187">
        <v>1</v>
      </c>
      <c r="G21" s="188">
        <v>495.17999999999995</v>
      </c>
      <c r="H21" s="175">
        <v>0</v>
      </c>
      <c r="I21" s="175">
        <v>0</v>
      </c>
      <c r="J21" s="187">
        <v>1</v>
      </c>
      <c r="K21" s="188">
        <v>694.53</v>
      </c>
    </row>
    <row r="22" spans="1:11" ht="17.25" customHeight="1">
      <c r="A22" s="186" t="s">
        <v>151</v>
      </c>
      <c r="B22" s="187">
        <v>2</v>
      </c>
      <c r="C22" s="188">
        <v>6669.04</v>
      </c>
      <c r="D22" s="187">
        <v>1</v>
      </c>
      <c r="E22" s="188">
        <v>1326.1599999999999</v>
      </c>
      <c r="F22" s="175">
        <v>0</v>
      </c>
      <c r="G22" s="175">
        <v>0</v>
      </c>
      <c r="H22" s="175">
        <v>0</v>
      </c>
      <c r="I22" s="175">
        <v>0</v>
      </c>
      <c r="J22" s="187">
        <v>1</v>
      </c>
      <c r="K22" s="188">
        <v>5342.88</v>
      </c>
    </row>
    <row r="23" spans="1:11" ht="17.25" customHeight="1">
      <c r="A23" s="186" t="s">
        <v>152</v>
      </c>
      <c r="B23" s="187">
        <v>23</v>
      </c>
      <c r="C23" s="188">
        <v>120271.83000000002</v>
      </c>
      <c r="D23" s="187">
        <v>13</v>
      </c>
      <c r="E23" s="188">
        <v>76147.350000000006</v>
      </c>
      <c r="F23" s="187">
        <v>5</v>
      </c>
      <c r="G23" s="188">
        <v>24626.969999999998</v>
      </c>
      <c r="H23" s="175">
        <v>0</v>
      </c>
      <c r="I23" s="175">
        <v>0</v>
      </c>
      <c r="J23" s="187">
        <v>5</v>
      </c>
      <c r="K23" s="188">
        <v>19497.510000000002</v>
      </c>
    </row>
    <row r="24" spans="1:11" ht="17.25" customHeight="1">
      <c r="A24" s="186" t="s">
        <v>153</v>
      </c>
      <c r="B24" s="187">
        <v>9</v>
      </c>
      <c r="C24" s="188">
        <v>36988.32</v>
      </c>
      <c r="D24" s="187">
        <v>6</v>
      </c>
      <c r="E24" s="188">
        <v>27481.649999999998</v>
      </c>
      <c r="F24" s="187">
        <v>1</v>
      </c>
      <c r="G24" s="188">
        <v>5342.88</v>
      </c>
      <c r="H24" s="175">
        <v>0</v>
      </c>
      <c r="I24" s="175">
        <v>0</v>
      </c>
      <c r="J24" s="187">
        <v>2</v>
      </c>
      <c r="K24" s="188">
        <v>4163.79</v>
      </c>
    </row>
    <row r="25" spans="1:11" ht="17.25" customHeight="1">
      <c r="A25" s="186" t="s">
        <v>154</v>
      </c>
      <c r="B25" s="187">
        <v>10</v>
      </c>
      <c r="C25" s="188">
        <v>55295.869999999995</v>
      </c>
      <c r="D25" s="187">
        <v>7</v>
      </c>
      <c r="E25" s="188">
        <v>45811.369999999995</v>
      </c>
      <c r="F25" s="187">
        <v>1</v>
      </c>
      <c r="G25" s="188">
        <v>4141.62</v>
      </c>
      <c r="H25" s="175">
        <v>0</v>
      </c>
      <c r="I25" s="175">
        <v>0</v>
      </c>
      <c r="J25" s="187">
        <v>1</v>
      </c>
      <c r="K25" s="188">
        <v>5342.88</v>
      </c>
    </row>
    <row r="26" spans="1:11" ht="17.25" customHeight="1">
      <c r="A26" s="186" t="s">
        <v>155</v>
      </c>
      <c r="B26" s="175">
        <v>0</v>
      </c>
      <c r="C26" s="175">
        <v>0</v>
      </c>
      <c r="D26" s="175">
        <v>0</v>
      </c>
      <c r="E26" s="175">
        <v>0</v>
      </c>
      <c r="F26" s="175">
        <v>0</v>
      </c>
      <c r="G26" s="175">
        <v>0</v>
      </c>
      <c r="H26" s="175">
        <v>0</v>
      </c>
      <c r="I26" s="175">
        <v>0</v>
      </c>
      <c r="J26" s="175">
        <v>0</v>
      </c>
      <c r="K26" s="175">
        <v>0</v>
      </c>
    </row>
    <row r="27" spans="1:11" ht="17.25" customHeight="1">
      <c r="A27" s="186" t="s">
        <v>156</v>
      </c>
      <c r="B27" s="175">
        <v>0</v>
      </c>
      <c r="C27" s="175">
        <v>0</v>
      </c>
      <c r="D27" s="175">
        <v>0</v>
      </c>
      <c r="E27" s="175">
        <v>0</v>
      </c>
      <c r="F27" s="175">
        <v>0</v>
      </c>
      <c r="G27" s="175">
        <v>0</v>
      </c>
      <c r="H27" s="175">
        <v>0</v>
      </c>
      <c r="I27" s="175">
        <v>0</v>
      </c>
      <c r="J27" s="175">
        <v>0</v>
      </c>
      <c r="K27" s="175">
        <v>0</v>
      </c>
    </row>
    <row r="28" spans="1:11" ht="17.25" customHeight="1">
      <c r="A28" s="186" t="s">
        <v>157</v>
      </c>
      <c r="B28" s="187">
        <v>3</v>
      </c>
      <c r="C28" s="188">
        <v>14548.9</v>
      </c>
      <c r="D28" s="187">
        <v>1</v>
      </c>
      <c r="E28" s="188">
        <v>3137.95</v>
      </c>
      <c r="F28" s="187">
        <v>1</v>
      </c>
      <c r="G28" s="188">
        <v>5077.8599999999997</v>
      </c>
      <c r="H28" s="175">
        <v>0</v>
      </c>
      <c r="I28" s="175">
        <v>0</v>
      </c>
      <c r="J28" s="187">
        <v>1</v>
      </c>
      <c r="K28" s="188">
        <v>6333.09</v>
      </c>
    </row>
    <row r="29" spans="1:11" ht="17.25" customHeight="1">
      <c r="A29" s="186" t="s">
        <v>158</v>
      </c>
      <c r="B29" s="187">
        <v>1</v>
      </c>
      <c r="C29" s="188">
        <v>2596.62</v>
      </c>
      <c r="D29" s="175">
        <v>0</v>
      </c>
      <c r="E29" s="175">
        <v>0</v>
      </c>
      <c r="F29" s="175">
        <v>0</v>
      </c>
      <c r="G29" s="175">
        <v>0</v>
      </c>
      <c r="H29" s="175">
        <v>0</v>
      </c>
      <c r="I29" s="175">
        <v>0</v>
      </c>
      <c r="J29" s="187">
        <v>1</v>
      </c>
      <c r="K29" s="188">
        <v>2596.62</v>
      </c>
    </row>
    <row r="30" spans="1:11" ht="17.25" customHeight="1">
      <c r="A30" s="186" t="s">
        <v>159</v>
      </c>
      <c r="B30" s="187">
        <v>2</v>
      </c>
      <c r="C30" s="188">
        <v>10685.76</v>
      </c>
      <c r="D30" s="175">
        <v>0</v>
      </c>
      <c r="E30" s="175">
        <v>0</v>
      </c>
      <c r="F30" s="175">
        <v>0</v>
      </c>
      <c r="G30" s="175">
        <v>0</v>
      </c>
      <c r="H30" s="175">
        <v>0</v>
      </c>
      <c r="I30" s="175">
        <v>0</v>
      </c>
      <c r="J30" s="187">
        <v>2</v>
      </c>
      <c r="K30" s="188">
        <v>10685.76</v>
      </c>
    </row>
    <row r="31" spans="1:11" ht="17.25" customHeight="1">
      <c r="A31" s="186" t="s">
        <v>160</v>
      </c>
      <c r="B31" s="175">
        <v>0</v>
      </c>
      <c r="C31" s="175">
        <v>0</v>
      </c>
      <c r="D31" s="175">
        <v>0</v>
      </c>
      <c r="E31" s="175">
        <v>0</v>
      </c>
      <c r="F31" s="175">
        <v>0</v>
      </c>
      <c r="G31" s="175">
        <v>0</v>
      </c>
      <c r="H31" s="175">
        <v>0</v>
      </c>
      <c r="I31" s="175">
        <v>0</v>
      </c>
      <c r="J31" s="175">
        <v>0</v>
      </c>
      <c r="K31" s="175">
        <v>0</v>
      </c>
    </row>
    <row r="32" spans="1:11" ht="17.25" customHeight="1">
      <c r="A32" s="186" t="s">
        <v>161</v>
      </c>
      <c r="B32" s="187">
        <v>3418</v>
      </c>
      <c r="C32" s="188">
        <v>10567729.279999999</v>
      </c>
      <c r="D32" s="187">
        <v>2883</v>
      </c>
      <c r="E32" s="188">
        <v>8642320.0500000007</v>
      </c>
      <c r="F32" s="187">
        <v>220</v>
      </c>
      <c r="G32" s="188">
        <v>956226.36</v>
      </c>
      <c r="H32" s="187">
        <v>3</v>
      </c>
      <c r="I32" s="188">
        <v>18705.36</v>
      </c>
      <c r="J32" s="187">
        <v>315</v>
      </c>
      <c r="K32" s="188">
        <v>969182.87</v>
      </c>
    </row>
    <row r="33" spans="1:11" ht="17.25" customHeight="1">
      <c r="A33" s="186" t="s">
        <v>162</v>
      </c>
      <c r="B33" s="187">
        <v>11</v>
      </c>
      <c r="C33" s="188">
        <v>63767.92</v>
      </c>
      <c r="D33" s="187">
        <v>1</v>
      </c>
      <c r="E33" s="188">
        <v>6154.98</v>
      </c>
      <c r="F33" s="187">
        <v>10</v>
      </c>
      <c r="G33" s="188">
        <v>57612.94</v>
      </c>
      <c r="H33" s="175">
        <v>0</v>
      </c>
      <c r="I33" s="175">
        <v>0</v>
      </c>
      <c r="J33" s="175">
        <v>0</v>
      </c>
      <c r="K33" s="175">
        <v>0</v>
      </c>
    </row>
    <row r="34" spans="1:11" ht="17.25" customHeight="1">
      <c r="A34" s="186" t="s">
        <v>163</v>
      </c>
      <c r="B34" s="175">
        <v>0</v>
      </c>
      <c r="C34" s="175">
        <v>0</v>
      </c>
      <c r="D34" s="175">
        <v>0</v>
      </c>
      <c r="E34" s="175">
        <v>0</v>
      </c>
      <c r="F34" s="175">
        <v>0</v>
      </c>
      <c r="G34" s="175">
        <v>0</v>
      </c>
      <c r="H34" s="175">
        <v>0</v>
      </c>
      <c r="I34" s="175">
        <v>0</v>
      </c>
      <c r="J34" s="175">
        <v>0</v>
      </c>
      <c r="K34" s="175">
        <v>0</v>
      </c>
    </row>
    <row r="35" spans="1:11" ht="17.25" customHeight="1">
      <c r="A35" s="186" t="s">
        <v>164</v>
      </c>
      <c r="B35" s="175">
        <v>0</v>
      </c>
      <c r="C35" s="175">
        <v>0</v>
      </c>
      <c r="D35" s="175">
        <v>0</v>
      </c>
      <c r="E35" s="175">
        <v>0</v>
      </c>
      <c r="F35" s="175">
        <v>0</v>
      </c>
      <c r="G35" s="175">
        <v>0</v>
      </c>
      <c r="H35" s="175">
        <v>0</v>
      </c>
      <c r="I35" s="175">
        <v>0</v>
      </c>
      <c r="J35" s="175">
        <v>0</v>
      </c>
      <c r="K35" s="175">
        <v>0</v>
      </c>
    </row>
    <row r="36" spans="1:11" ht="17.25" customHeight="1">
      <c r="A36" s="186" t="s">
        <v>165</v>
      </c>
      <c r="B36" s="187">
        <v>3</v>
      </c>
      <c r="C36" s="188">
        <v>11019.180000000002</v>
      </c>
      <c r="D36" s="187">
        <v>1</v>
      </c>
      <c r="E36" s="188">
        <v>1311.78</v>
      </c>
      <c r="F36" s="175">
        <v>0</v>
      </c>
      <c r="G36" s="175">
        <v>0</v>
      </c>
      <c r="H36" s="175">
        <v>0</v>
      </c>
      <c r="I36" s="175">
        <v>0</v>
      </c>
      <c r="J36" s="187">
        <v>2</v>
      </c>
      <c r="K36" s="188">
        <v>9707.4000000000015</v>
      </c>
    </row>
    <row r="37" spans="1:11" ht="17.25" customHeight="1">
      <c r="A37" s="186" t="s">
        <v>166</v>
      </c>
      <c r="B37" s="175">
        <v>0</v>
      </c>
      <c r="C37" s="175">
        <v>0</v>
      </c>
      <c r="D37" s="175">
        <v>0</v>
      </c>
      <c r="E37" s="175">
        <v>0</v>
      </c>
      <c r="F37" s="175">
        <v>0</v>
      </c>
      <c r="G37" s="175">
        <v>0</v>
      </c>
      <c r="H37" s="175">
        <v>0</v>
      </c>
      <c r="I37" s="175">
        <v>0</v>
      </c>
      <c r="J37" s="175">
        <v>0</v>
      </c>
      <c r="K37" s="175">
        <v>0</v>
      </c>
    </row>
    <row r="38" spans="1:11" ht="17.25" customHeight="1">
      <c r="A38" s="186" t="s">
        <v>167</v>
      </c>
      <c r="B38" s="187">
        <v>2</v>
      </c>
      <c r="C38" s="188">
        <v>10343.85</v>
      </c>
      <c r="D38" s="187">
        <v>1</v>
      </c>
      <c r="E38" s="188">
        <v>7193.2800000000007</v>
      </c>
      <c r="F38" s="175">
        <v>0</v>
      </c>
      <c r="G38" s="175">
        <v>0</v>
      </c>
      <c r="H38" s="175">
        <v>0</v>
      </c>
      <c r="I38" s="175">
        <v>0</v>
      </c>
      <c r="J38" s="187">
        <v>1</v>
      </c>
      <c r="K38" s="188">
        <v>3150.57</v>
      </c>
    </row>
    <row r="39" spans="1:11" ht="17.25" customHeight="1">
      <c r="A39" s="186" t="s">
        <v>168</v>
      </c>
      <c r="B39" s="187">
        <v>16</v>
      </c>
      <c r="C39" s="188">
        <v>73517.729999999981</v>
      </c>
      <c r="D39" s="187">
        <v>11</v>
      </c>
      <c r="E39" s="188">
        <v>49935.569999999992</v>
      </c>
      <c r="F39" s="187">
        <v>3</v>
      </c>
      <c r="G39" s="188">
        <v>19205.849999999999</v>
      </c>
      <c r="H39" s="175">
        <v>0</v>
      </c>
      <c r="I39" s="175">
        <v>0</v>
      </c>
      <c r="J39" s="187">
        <v>2</v>
      </c>
      <c r="K39" s="188">
        <v>4376.3099999999995</v>
      </c>
    </row>
    <row r="40" spans="1:11" ht="17.25" customHeight="1">
      <c r="A40" s="186" t="s">
        <v>169</v>
      </c>
      <c r="B40" s="175">
        <v>0</v>
      </c>
      <c r="C40" s="175">
        <v>0</v>
      </c>
      <c r="D40" s="175">
        <v>0</v>
      </c>
      <c r="E40" s="175">
        <v>0</v>
      </c>
      <c r="F40" s="175">
        <v>0</v>
      </c>
      <c r="G40" s="539">
        <v>0</v>
      </c>
      <c r="H40" s="175">
        <v>0</v>
      </c>
      <c r="I40" s="175">
        <v>0</v>
      </c>
      <c r="J40" s="175">
        <v>0</v>
      </c>
      <c r="K40" s="175">
        <v>0</v>
      </c>
    </row>
    <row r="41" spans="1:11" ht="17.25" customHeight="1">
      <c r="A41" s="186" t="s">
        <v>170</v>
      </c>
      <c r="B41" s="187">
        <v>41</v>
      </c>
      <c r="C41" s="188">
        <v>245897.87</v>
      </c>
      <c r="D41" s="187">
        <v>30</v>
      </c>
      <c r="E41" s="188">
        <v>190370.06</v>
      </c>
      <c r="F41" s="187">
        <v>3</v>
      </c>
      <c r="G41" s="188">
        <v>18767.73</v>
      </c>
      <c r="H41" s="175">
        <v>0</v>
      </c>
      <c r="I41" s="175">
        <v>0</v>
      </c>
      <c r="J41" s="187">
        <v>8</v>
      </c>
      <c r="K41" s="188">
        <v>36760.080000000002</v>
      </c>
    </row>
    <row r="42" spans="1:11" ht="17.25" customHeight="1">
      <c r="A42" s="186" t="s">
        <v>171</v>
      </c>
      <c r="B42" s="187">
        <v>18</v>
      </c>
      <c r="C42" s="188">
        <v>93668.669999999984</v>
      </c>
      <c r="D42" s="187">
        <v>15</v>
      </c>
      <c r="E42" s="188">
        <v>78763.859999999986</v>
      </c>
      <c r="F42" s="187">
        <v>1</v>
      </c>
      <c r="G42" s="188">
        <v>5342.88</v>
      </c>
      <c r="H42" s="175">
        <v>0</v>
      </c>
      <c r="I42" s="175">
        <v>0</v>
      </c>
      <c r="J42" s="187">
        <v>2</v>
      </c>
      <c r="K42" s="188">
        <v>9561.93</v>
      </c>
    </row>
    <row r="43" spans="1:11" ht="34.5">
      <c r="A43" s="190" t="s">
        <v>172</v>
      </c>
      <c r="B43" s="191">
        <v>290</v>
      </c>
      <c r="C43" s="192">
        <v>1569286.46</v>
      </c>
      <c r="D43" s="191">
        <v>266</v>
      </c>
      <c r="E43" s="192">
        <v>1437842.44</v>
      </c>
      <c r="F43" s="191">
        <v>7</v>
      </c>
      <c r="G43" s="192">
        <v>38133.960000000006</v>
      </c>
      <c r="H43" s="194">
        <v>0</v>
      </c>
      <c r="I43" s="194">
        <v>0</v>
      </c>
      <c r="J43" s="191">
        <v>17</v>
      </c>
      <c r="K43" s="192">
        <v>93310.06</v>
      </c>
    </row>
    <row r="44" spans="1:11" ht="17.25" customHeight="1">
      <c r="A44" s="186" t="s">
        <v>532</v>
      </c>
      <c r="B44" s="187">
        <v>63</v>
      </c>
      <c r="C44" s="188">
        <v>212065.87</v>
      </c>
      <c r="D44" s="187">
        <v>62</v>
      </c>
      <c r="E44" s="188">
        <v>205353.43</v>
      </c>
      <c r="F44" s="187">
        <v>1</v>
      </c>
      <c r="G44" s="188">
        <v>6712.4400000000005</v>
      </c>
      <c r="H44" s="175">
        <v>0</v>
      </c>
      <c r="I44" s="175">
        <v>0</v>
      </c>
      <c r="J44" s="175">
        <v>0</v>
      </c>
      <c r="K44" s="175">
        <v>0</v>
      </c>
    </row>
    <row r="45" spans="1:11" ht="17.25" customHeight="1">
      <c r="A45" s="186" t="s">
        <v>543</v>
      </c>
      <c r="B45" s="175">
        <v>0</v>
      </c>
      <c r="C45" s="175">
        <v>0</v>
      </c>
      <c r="D45" s="175">
        <v>0</v>
      </c>
      <c r="E45" s="175">
        <v>0</v>
      </c>
      <c r="F45" s="175">
        <v>0</v>
      </c>
      <c r="G45" s="175">
        <v>0</v>
      </c>
      <c r="H45" s="175">
        <v>0</v>
      </c>
      <c r="I45" s="175">
        <v>0</v>
      </c>
      <c r="J45" s="175">
        <v>0</v>
      </c>
      <c r="K45" s="175">
        <v>0</v>
      </c>
    </row>
    <row r="46" spans="1:11" ht="17.25" customHeight="1">
      <c r="A46" s="186" t="s">
        <v>504</v>
      </c>
      <c r="B46" s="175">
        <v>0</v>
      </c>
      <c r="C46" s="175">
        <v>0</v>
      </c>
      <c r="D46" s="175">
        <v>0</v>
      </c>
      <c r="E46" s="175">
        <v>0</v>
      </c>
      <c r="F46" s="175">
        <v>0</v>
      </c>
      <c r="G46" s="175">
        <v>0</v>
      </c>
      <c r="H46" s="175">
        <v>0</v>
      </c>
      <c r="I46" s="175">
        <v>0</v>
      </c>
      <c r="J46" s="175">
        <v>0</v>
      </c>
      <c r="K46" s="175">
        <v>0</v>
      </c>
    </row>
    <row r="47" spans="1:11" ht="17.25" customHeight="1">
      <c r="A47" s="186" t="s">
        <v>173</v>
      </c>
      <c r="B47" s="187">
        <v>83</v>
      </c>
      <c r="C47" s="188">
        <v>503419.61999999994</v>
      </c>
      <c r="D47" s="187">
        <v>76</v>
      </c>
      <c r="E47" s="188">
        <v>471045.26999999996</v>
      </c>
      <c r="F47" s="187">
        <v>3</v>
      </c>
      <c r="G47" s="188">
        <v>13644</v>
      </c>
      <c r="H47" s="175">
        <v>0</v>
      </c>
      <c r="I47" s="175">
        <v>0</v>
      </c>
      <c r="J47" s="187">
        <v>4</v>
      </c>
      <c r="K47" s="188">
        <v>18730.349999999999</v>
      </c>
    </row>
    <row r="48" spans="1:11" ht="17.25" customHeight="1">
      <c r="A48" s="186" t="s">
        <v>174</v>
      </c>
      <c r="B48" s="175">
        <v>0</v>
      </c>
      <c r="C48" s="175">
        <v>0</v>
      </c>
      <c r="D48" s="175">
        <v>0</v>
      </c>
      <c r="E48" s="175">
        <v>0</v>
      </c>
      <c r="F48" s="175">
        <v>0</v>
      </c>
      <c r="G48" s="175">
        <v>0</v>
      </c>
      <c r="H48" s="175">
        <v>0</v>
      </c>
      <c r="I48" s="175">
        <v>0</v>
      </c>
      <c r="J48" s="175">
        <v>0</v>
      </c>
      <c r="K48" s="175">
        <v>0</v>
      </c>
    </row>
    <row r="49" spans="1:11" ht="17.25" customHeight="1">
      <c r="A49" s="186" t="s">
        <v>533</v>
      </c>
      <c r="B49" s="175">
        <v>0</v>
      </c>
      <c r="C49" s="175">
        <v>0</v>
      </c>
      <c r="D49" s="175">
        <v>0</v>
      </c>
      <c r="E49" s="175">
        <v>0</v>
      </c>
      <c r="F49" s="175">
        <v>0</v>
      </c>
      <c r="G49" s="175">
        <v>0</v>
      </c>
      <c r="H49" s="175">
        <v>0</v>
      </c>
      <c r="I49" s="175">
        <v>0</v>
      </c>
      <c r="J49" s="175">
        <v>0</v>
      </c>
      <c r="K49" s="175">
        <v>0</v>
      </c>
    </row>
    <row r="50" spans="1:11" ht="17.25" customHeight="1">
      <c r="A50" s="186" t="s">
        <v>175</v>
      </c>
      <c r="B50" s="175">
        <v>0</v>
      </c>
      <c r="C50" s="175">
        <v>0</v>
      </c>
      <c r="D50" s="175">
        <v>0</v>
      </c>
      <c r="E50" s="175">
        <v>0</v>
      </c>
      <c r="F50" s="175">
        <v>0</v>
      </c>
      <c r="G50" s="175">
        <v>0</v>
      </c>
      <c r="H50" s="175">
        <v>0</v>
      </c>
      <c r="I50" s="175">
        <v>0</v>
      </c>
      <c r="J50" s="175">
        <v>0</v>
      </c>
      <c r="K50" s="175">
        <v>0</v>
      </c>
    </row>
    <row r="51" spans="1:11" ht="17.25" customHeight="1">
      <c r="A51" s="186" t="s">
        <v>176</v>
      </c>
      <c r="B51" s="175">
        <v>0</v>
      </c>
      <c r="C51" s="175">
        <v>0</v>
      </c>
      <c r="D51" s="175">
        <v>0</v>
      </c>
      <c r="E51" s="175">
        <v>0</v>
      </c>
      <c r="F51" s="175">
        <v>0</v>
      </c>
      <c r="G51" s="175">
        <v>0</v>
      </c>
      <c r="H51" s="175">
        <v>0</v>
      </c>
      <c r="I51" s="175">
        <v>0</v>
      </c>
      <c r="J51" s="175">
        <v>0</v>
      </c>
      <c r="K51" s="175">
        <v>0</v>
      </c>
    </row>
    <row r="52" spans="1:11" ht="17.25" customHeight="1">
      <c r="A52" s="186" t="s">
        <v>177</v>
      </c>
      <c r="B52" s="175">
        <v>0</v>
      </c>
      <c r="C52" s="175">
        <v>0</v>
      </c>
      <c r="D52" s="175">
        <v>0</v>
      </c>
      <c r="E52" s="175">
        <v>0</v>
      </c>
      <c r="F52" s="175">
        <v>0</v>
      </c>
      <c r="G52" s="175">
        <v>0</v>
      </c>
      <c r="H52" s="175">
        <v>0</v>
      </c>
      <c r="I52" s="175">
        <v>0</v>
      </c>
      <c r="J52" s="175">
        <v>0</v>
      </c>
      <c r="K52" s="175">
        <v>0</v>
      </c>
    </row>
    <row r="53" spans="1:11" ht="17.25" customHeight="1">
      <c r="A53" s="186" t="s">
        <v>505</v>
      </c>
      <c r="B53" s="175">
        <v>0</v>
      </c>
      <c r="C53" s="175">
        <v>0</v>
      </c>
      <c r="D53" s="175">
        <v>0</v>
      </c>
      <c r="E53" s="175">
        <v>0</v>
      </c>
      <c r="F53" s="175">
        <v>0</v>
      </c>
      <c r="G53" s="175">
        <v>0</v>
      </c>
      <c r="H53" s="175">
        <v>0</v>
      </c>
      <c r="I53" s="175">
        <v>0</v>
      </c>
      <c r="J53" s="175">
        <v>0</v>
      </c>
      <c r="K53" s="175">
        <v>0</v>
      </c>
    </row>
    <row r="54" spans="1:11" ht="17.25" customHeight="1">
      <c r="A54" s="186" t="s">
        <v>178</v>
      </c>
      <c r="B54" s="187">
        <v>12</v>
      </c>
      <c r="C54" s="188">
        <v>53423.26</v>
      </c>
      <c r="D54" s="187">
        <v>2</v>
      </c>
      <c r="E54" s="188">
        <v>3032.79</v>
      </c>
      <c r="F54" s="187">
        <v>1</v>
      </c>
      <c r="G54" s="188">
        <v>5866.47</v>
      </c>
      <c r="H54" s="175">
        <v>0</v>
      </c>
      <c r="I54" s="175">
        <v>0</v>
      </c>
      <c r="J54" s="187">
        <v>9</v>
      </c>
      <c r="K54" s="188">
        <v>44524</v>
      </c>
    </row>
    <row r="55" spans="1:11" ht="17.25" customHeight="1">
      <c r="A55" s="195" t="s">
        <v>534</v>
      </c>
      <c r="B55" s="196">
        <v>133</v>
      </c>
      <c r="C55" s="197">
        <v>800377.71000000008</v>
      </c>
      <c r="D55" s="196">
        <v>126</v>
      </c>
      <c r="E55" s="197">
        <v>758410.95000000007</v>
      </c>
      <c r="F55" s="196">
        <v>2</v>
      </c>
      <c r="G55" s="197">
        <v>11911.05</v>
      </c>
      <c r="H55" s="182">
        <v>0</v>
      </c>
      <c r="I55" s="182">
        <v>0</v>
      </c>
      <c r="J55" s="196">
        <v>5</v>
      </c>
      <c r="K55" s="197">
        <v>30055.71</v>
      </c>
    </row>
  </sheetData>
  <mergeCells count="9">
    <mergeCell ref="B6:K6"/>
    <mergeCell ref="A4:A6"/>
    <mergeCell ref="A1:K1"/>
    <mergeCell ref="A3:K3"/>
    <mergeCell ref="B4:C4"/>
    <mergeCell ref="D4:E4"/>
    <mergeCell ref="F4:G4"/>
    <mergeCell ref="H4:I4"/>
    <mergeCell ref="J4:K4"/>
  </mergeCells>
  <hyperlinks>
    <hyperlink ref="L3" location="'Spis treści'!A1" display="Powrót do spisu" xr:uid="{E7441515-DFA6-4798-B853-E17F5D7F73BE}"/>
  </hyperlinks>
  <printOptions horizontalCentered="1"/>
  <pageMargins left="0.51181102362204722" right="0.51181102362204722" top="0.55118110236220474" bottom="0.47244094488188981" header="0.31496062992125984" footer="0.31496062992125984"/>
  <pageSetup paperSize="9" scale="78" orientation="portrait" r:id="rId1"/>
  <headerFooter differentFirst="1" alignWithMargins="0">
    <oddFooter>&amp;C&amp;"Arial,Normalny"&amp;9&amp;P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7"/>
  <dimension ref="A1:K39"/>
  <sheetViews>
    <sheetView showGridLines="0" view="pageBreakPreview" zoomScale="90" zoomScaleNormal="90" zoomScaleSheetLayoutView="90" workbookViewId="0">
      <selection activeCell="B1" sqref="B1"/>
    </sheetView>
  </sheetViews>
  <sheetFormatPr defaultColWidth="8" defaultRowHeight="12.75"/>
  <cols>
    <col min="1" max="1" width="36" style="1" customWidth="1"/>
    <col min="2" max="6" width="10.625" style="1" customWidth="1"/>
    <col min="7" max="7" width="8.25" style="1" customWidth="1"/>
    <col min="8" max="9" width="8.5" style="1" customWidth="1"/>
    <col min="10" max="10" width="10.875" style="1" customWidth="1"/>
    <col min="11" max="16382" width="8" style="1"/>
    <col min="16383" max="16383" width="1.5" style="1" customWidth="1"/>
    <col min="16384" max="16384" width="0.25" style="1" customWidth="1"/>
  </cols>
  <sheetData>
    <row r="1" spans="1:11" ht="23.25" customHeight="1">
      <c r="A1" s="695" t="s">
        <v>460</v>
      </c>
      <c r="B1" s="695"/>
      <c r="C1" s="695"/>
      <c r="D1" s="695"/>
      <c r="E1" s="695"/>
      <c r="F1" s="695"/>
      <c r="G1" s="695"/>
      <c r="H1" s="695"/>
      <c r="I1" s="695"/>
    </row>
    <row r="2" spans="1:11" ht="33.75" customHeight="1">
      <c r="A2" s="696" t="s">
        <v>571</v>
      </c>
      <c r="B2" s="696"/>
      <c r="C2" s="696"/>
      <c r="D2" s="697"/>
      <c r="E2" s="697"/>
      <c r="F2" s="697"/>
      <c r="G2" s="697"/>
      <c r="H2" s="697"/>
      <c r="I2" s="697"/>
      <c r="J2" s="532" t="s">
        <v>539</v>
      </c>
    </row>
    <row r="3" spans="1:11" ht="20.25" customHeight="1">
      <c r="A3" s="652" t="s">
        <v>13</v>
      </c>
      <c r="B3" s="625" t="str">
        <f>'Tab 2 i 3'!B4:C4</f>
        <v>2023 rok</v>
      </c>
      <c r="C3" s="627"/>
      <c r="D3" s="625" t="str">
        <f>'Tab 2 i 3'!D4:I4</f>
        <v>2024 rok</v>
      </c>
      <c r="E3" s="626"/>
      <c r="F3" s="626"/>
      <c r="G3" s="626"/>
      <c r="H3" s="626"/>
      <c r="I3" s="627"/>
    </row>
    <row r="4" spans="1:11" ht="20.25" customHeight="1">
      <c r="A4" s="653"/>
      <c r="B4" s="635" t="str">
        <f>'Tab 1'!B4:B5</f>
        <v>II kwartał</v>
      </c>
      <c r="C4" s="635" t="str">
        <f>'Tab 1'!C4:C5</f>
        <v>I półrocze</v>
      </c>
      <c r="D4" s="635" t="str">
        <f>'Tab 1'!D4:D5</f>
        <v>I kwartał</v>
      </c>
      <c r="E4" s="635" t="str">
        <f>'Tab 1'!E4:E5</f>
        <v>II kwartał</v>
      </c>
      <c r="F4" s="635" t="str">
        <f>'Tab 1'!F4:F5</f>
        <v>I półrocze</v>
      </c>
      <c r="G4" s="636" t="s">
        <v>14</v>
      </c>
      <c r="H4" s="636"/>
      <c r="I4" s="637"/>
    </row>
    <row r="5" spans="1:11" ht="75" customHeight="1">
      <c r="A5" s="654"/>
      <c r="B5" s="635"/>
      <c r="C5" s="635"/>
      <c r="D5" s="635"/>
      <c r="E5" s="635"/>
      <c r="F5" s="635"/>
      <c r="G5" s="548" t="str">
        <f>'Tab 2 i 3'!G6</f>
        <v xml:space="preserve">II kwartału 
2024 r. 
z 
I kwartałem 
2024 r. </v>
      </c>
      <c r="H5" s="581" t="str">
        <f>'Tab 2 i 3'!H6</f>
        <v xml:space="preserve">II kwartału 
2024 r. 
z 
II kwartałem 
2023 r. </v>
      </c>
      <c r="I5" s="547" t="str">
        <f>'Tab 2 i 3'!I6</f>
        <v xml:space="preserve">I półrocza 
2024 r. 
z 
I półroczem 
2023 r. </v>
      </c>
    </row>
    <row r="6" spans="1:11" ht="21" customHeight="1">
      <c r="A6" s="698" t="s">
        <v>68</v>
      </c>
      <c r="B6" s="699"/>
      <c r="C6" s="699"/>
      <c r="D6" s="699"/>
      <c r="E6" s="699"/>
      <c r="F6" s="699"/>
      <c r="G6" s="699"/>
      <c r="H6" s="699"/>
      <c r="I6" s="700"/>
    </row>
    <row r="7" spans="1:11" ht="21.75" customHeight="1">
      <c r="A7" s="198" t="s">
        <v>15</v>
      </c>
      <c r="B7" s="199">
        <v>976542</v>
      </c>
      <c r="C7" s="199">
        <v>977606</v>
      </c>
      <c r="D7" s="199">
        <v>968496</v>
      </c>
      <c r="E7" s="199">
        <v>968321</v>
      </c>
      <c r="F7" s="199">
        <v>968408</v>
      </c>
      <c r="G7" s="598">
        <f>E7/D7-1</f>
        <v>-1.8069253770791605E-4</v>
      </c>
      <c r="H7" s="200">
        <f>E7/B7-1</f>
        <v>-8.4184807207472456E-3</v>
      </c>
      <c r="I7" s="200">
        <f>F7/C7-1</f>
        <v>-9.4086983917855971E-3</v>
      </c>
      <c r="J7" s="4"/>
      <c r="K7" s="4"/>
    </row>
    <row r="8" spans="1:11" ht="21.75" customHeight="1">
      <c r="A8" s="202" t="s">
        <v>133</v>
      </c>
      <c r="B8" s="203">
        <v>762160</v>
      </c>
      <c r="C8" s="203">
        <v>762642</v>
      </c>
      <c r="D8" s="203">
        <v>761183</v>
      </c>
      <c r="E8" s="203">
        <v>761153</v>
      </c>
      <c r="F8" s="203">
        <v>761168</v>
      </c>
      <c r="G8" s="599">
        <f t="shared" ref="G8:G9" si="0">E8/D8-1</f>
        <v>-3.9412335798405529E-5</v>
      </c>
      <c r="H8" s="205">
        <f t="shared" ref="H8:H9" si="1">E8/B8-1</f>
        <v>-1.3212448829642565E-3</v>
      </c>
      <c r="I8" s="205">
        <f t="shared" ref="I8:I9" si="2">F8/C8-1</f>
        <v>-1.9327548181191645E-3</v>
      </c>
      <c r="J8" s="4"/>
      <c r="K8" s="4"/>
    </row>
    <row r="9" spans="1:11" ht="21.75" customHeight="1">
      <c r="A9" s="206" t="s">
        <v>16</v>
      </c>
      <c r="B9" s="207">
        <v>214381</v>
      </c>
      <c r="C9" s="207">
        <v>214965</v>
      </c>
      <c r="D9" s="207">
        <v>207313</v>
      </c>
      <c r="E9" s="207">
        <v>207168</v>
      </c>
      <c r="F9" s="207">
        <v>207240</v>
      </c>
      <c r="G9" s="204">
        <f t="shared" si="0"/>
        <v>-6.9942550635992973E-4</v>
      </c>
      <c r="H9" s="205">
        <f t="shared" si="1"/>
        <v>-3.3645705542935223E-2</v>
      </c>
      <c r="I9" s="205">
        <f t="shared" si="2"/>
        <v>-3.5936082618100662E-2</v>
      </c>
      <c r="J9" s="4"/>
      <c r="K9" s="4"/>
    </row>
    <row r="10" spans="1:11" ht="26.25" customHeight="1">
      <c r="A10" s="698" t="s">
        <v>107</v>
      </c>
      <c r="B10" s="699"/>
      <c r="C10" s="699"/>
      <c r="D10" s="699"/>
      <c r="E10" s="699"/>
      <c r="F10" s="699"/>
      <c r="G10" s="699"/>
      <c r="H10" s="699"/>
      <c r="I10" s="700"/>
      <c r="J10" s="4"/>
      <c r="K10" s="4"/>
    </row>
    <row r="11" spans="1:11" s="5" customFormat="1" ht="21" customHeight="1">
      <c r="A11" s="208" t="s">
        <v>429</v>
      </c>
      <c r="B11" s="209">
        <v>762160</v>
      </c>
      <c r="C11" s="210">
        <v>762642</v>
      </c>
      <c r="D11" s="210">
        <v>761183</v>
      </c>
      <c r="E11" s="210">
        <v>761153</v>
      </c>
      <c r="F11" s="210">
        <v>761168</v>
      </c>
      <c r="G11" s="200">
        <f t="shared" ref="G11:G15" si="3">E11/D11-1</f>
        <v>-3.9412335798405529E-5</v>
      </c>
      <c r="H11" s="201">
        <f t="shared" ref="H11:H15" si="4">E11/B11-1</f>
        <v>-1.3212448829642565E-3</v>
      </c>
      <c r="I11" s="201">
        <f t="shared" ref="I11:I15" si="5">F11/C11-1</f>
        <v>-1.9327548181191645E-3</v>
      </c>
      <c r="J11" s="4"/>
      <c r="K11" s="4"/>
    </row>
    <row r="12" spans="1:11" ht="21" customHeight="1">
      <c r="A12" s="213" t="s">
        <v>17</v>
      </c>
      <c r="B12" s="212">
        <v>689842</v>
      </c>
      <c r="C12" s="203">
        <v>688672</v>
      </c>
      <c r="D12" s="203">
        <v>697217</v>
      </c>
      <c r="E12" s="203">
        <v>700079</v>
      </c>
      <c r="F12" s="203">
        <v>698648</v>
      </c>
      <c r="G12" s="204">
        <f t="shared" si="3"/>
        <v>4.104891303568392E-3</v>
      </c>
      <c r="H12" s="205">
        <f t="shared" si="4"/>
        <v>1.4839629944248145E-2</v>
      </c>
      <c r="I12" s="205">
        <f t="shared" si="5"/>
        <v>1.448585102922717E-2</v>
      </c>
      <c r="J12" s="4"/>
      <c r="K12" s="4"/>
    </row>
    <row r="13" spans="1:11" ht="21" customHeight="1">
      <c r="A13" s="214" t="s">
        <v>18</v>
      </c>
      <c r="B13" s="212">
        <v>11679</v>
      </c>
      <c r="C13" s="207">
        <v>11946</v>
      </c>
      <c r="D13" s="207">
        <v>10287</v>
      </c>
      <c r="E13" s="207">
        <v>9824</v>
      </c>
      <c r="F13" s="207">
        <v>10055</v>
      </c>
      <c r="G13" s="204">
        <f t="shared" si="3"/>
        <v>-4.5008262856031878E-2</v>
      </c>
      <c r="H13" s="205">
        <f t="shared" si="4"/>
        <v>-0.15883209178868052</v>
      </c>
      <c r="I13" s="205">
        <f t="shared" si="5"/>
        <v>-0.15829566382052573</v>
      </c>
      <c r="J13" s="4"/>
      <c r="K13" s="4"/>
    </row>
    <row r="14" spans="1:11" ht="21" customHeight="1">
      <c r="A14" s="214" t="s">
        <v>19</v>
      </c>
      <c r="B14" s="212">
        <v>58198</v>
      </c>
      <c r="C14" s="207">
        <v>59564</v>
      </c>
      <c r="D14" s="207">
        <v>51312</v>
      </c>
      <c r="E14" s="207">
        <v>48911</v>
      </c>
      <c r="F14" s="207">
        <v>50112</v>
      </c>
      <c r="G14" s="204">
        <f t="shared" si="3"/>
        <v>-4.6792173370751478E-2</v>
      </c>
      <c r="H14" s="205">
        <f t="shared" si="4"/>
        <v>-0.15957593044434515</v>
      </c>
      <c r="I14" s="205">
        <f t="shared" si="5"/>
        <v>-0.1586864549056477</v>
      </c>
      <c r="J14" s="4"/>
      <c r="K14" s="4"/>
    </row>
    <row r="15" spans="1:11" ht="26.25" customHeight="1">
      <c r="A15" s="215" t="s">
        <v>20</v>
      </c>
      <c r="B15" s="216">
        <v>2442</v>
      </c>
      <c r="C15" s="217">
        <v>2460</v>
      </c>
      <c r="D15" s="217">
        <v>2367</v>
      </c>
      <c r="E15" s="217">
        <v>2339</v>
      </c>
      <c r="F15" s="217">
        <v>2353</v>
      </c>
      <c r="G15" s="204">
        <f t="shared" si="3"/>
        <v>-1.1829319814110728E-2</v>
      </c>
      <c r="H15" s="205">
        <f t="shared" si="4"/>
        <v>-4.2178542178542222E-2</v>
      </c>
      <c r="I15" s="205">
        <f t="shared" si="5"/>
        <v>-4.3495934959349558E-2</v>
      </c>
      <c r="J15" s="4"/>
      <c r="K15" s="4"/>
    </row>
    <row r="16" spans="1:11" ht="27.75" customHeight="1">
      <c r="A16" s="698" t="s">
        <v>21</v>
      </c>
      <c r="B16" s="699"/>
      <c r="C16" s="699"/>
      <c r="D16" s="699"/>
      <c r="E16" s="699"/>
      <c r="F16" s="699"/>
      <c r="G16" s="699"/>
      <c r="H16" s="699"/>
      <c r="I16" s="700"/>
      <c r="J16" s="4"/>
      <c r="K16" s="4"/>
    </row>
    <row r="17" spans="1:11" ht="24.75" customHeight="1">
      <c r="A17" s="208" t="s">
        <v>22</v>
      </c>
      <c r="B17" s="199">
        <v>214381</v>
      </c>
      <c r="C17" s="199">
        <v>214965</v>
      </c>
      <c r="D17" s="199">
        <v>207313</v>
      </c>
      <c r="E17" s="199">
        <v>207168</v>
      </c>
      <c r="F17" s="199">
        <v>207240</v>
      </c>
      <c r="G17" s="200">
        <f t="shared" ref="G17:G29" si="6">E17/D17-1</f>
        <v>-6.9942550635992973E-4</v>
      </c>
      <c r="H17" s="201">
        <f t="shared" ref="H17:H29" si="7">E17/B17-1</f>
        <v>-3.3645705542935223E-2</v>
      </c>
      <c r="I17" s="201">
        <f t="shared" ref="I17:I29" si="8">F17/C17-1</f>
        <v>-3.5936082618100662E-2</v>
      </c>
      <c r="J17" s="4"/>
      <c r="K17" s="4"/>
    </row>
    <row r="18" spans="1:11" ht="33" customHeight="1">
      <c r="A18" s="218" t="s">
        <v>23</v>
      </c>
      <c r="B18" s="219">
        <v>173258</v>
      </c>
      <c r="C18" s="219">
        <v>173860</v>
      </c>
      <c r="D18" s="219">
        <v>167029</v>
      </c>
      <c r="E18" s="219">
        <v>166871</v>
      </c>
      <c r="F18" s="219">
        <v>166950</v>
      </c>
      <c r="G18" s="200">
        <f t="shared" si="6"/>
        <v>-9.4594351879018213E-4</v>
      </c>
      <c r="H18" s="201">
        <f t="shared" si="7"/>
        <v>-3.6864098627480413E-2</v>
      </c>
      <c r="I18" s="201">
        <f t="shared" si="8"/>
        <v>-3.9744622109743499E-2</v>
      </c>
      <c r="J18" s="4"/>
      <c r="K18" s="4"/>
    </row>
    <row r="19" spans="1:11" ht="27.75" customHeight="1">
      <c r="A19" s="211" t="s">
        <v>24</v>
      </c>
      <c r="B19" s="212">
        <v>11606</v>
      </c>
      <c r="C19" s="207">
        <v>11646</v>
      </c>
      <c r="D19" s="207">
        <v>11186</v>
      </c>
      <c r="E19" s="207">
        <v>11174</v>
      </c>
      <c r="F19" s="207">
        <v>11180</v>
      </c>
      <c r="G19" s="204">
        <f t="shared" si="6"/>
        <v>-1.0727695333452303E-3</v>
      </c>
      <c r="H19" s="205">
        <f t="shared" si="7"/>
        <v>-3.7222126486300189E-2</v>
      </c>
      <c r="I19" s="205">
        <f t="shared" si="8"/>
        <v>-4.0013738622703077E-2</v>
      </c>
      <c r="J19" s="4"/>
      <c r="K19" s="4"/>
    </row>
    <row r="20" spans="1:11" ht="20.25" customHeight="1">
      <c r="A20" s="211" t="s">
        <v>25</v>
      </c>
      <c r="B20" s="212">
        <v>171415</v>
      </c>
      <c r="C20" s="207">
        <v>171980</v>
      </c>
      <c r="D20" s="207">
        <v>165383</v>
      </c>
      <c r="E20" s="207">
        <v>165295</v>
      </c>
      <c r="F20" s="207">
        <v>165339</v>
      </c>
      <c r="G20" s="204">
        <f t="shared" si="6"/>
        <v>-5.3209822049427036E-4</v>
      </c>
      <c r="H20" s="205">
        <f t="shared" si="7"/>
        <v>-3.570282647376255E-2</v>
      </c>
      <c r="I20" s="205">
        <f t="shared" si="8"/>
        <v>-3.8614955227352032E-2</v>
      </c>
      <c r="J20" s="4"/>
      <c r="K20" s="4"/>
    </row>
    <row r="21" spans="1:11" ht="28.5" customHeight="1">
      <c r="A21" s="211" t="s">
        <v>26</v>
      </c>
      <c r="B21" s="212">
        <v>127</v>
      </c>
      <c r="C21" s="207">
        <v>134</v>
      </c>
      <c r="D21" s="207">
        <v>109</v>
      </c>
      <c r="E21" s="207">
        <v>107</v>
      </c>
      <c r="F21" s="207">
        <v>108</v>
      </c>
      <c r="G21" s="204">
        <f t="shared" si="6"/>
        <v>-1.834862385321101E-2</v>
      </c>
      <c r="H21" s="205">
        <f t="shared" si="7"/>
        <v>-0.15748031496062997</v>
      </c>
      <c r="I21" s="205">
        <f t="shared" si="8"/>
        <v>-0.19402985074626866</v>
      </c>
      <c r="J21" s="4"/>
      <c r="K21" s="4"/>
    </row>
    <row r="22" spans="1:11" ht="28.5" customHeight="1">
      <c r="A22" s="211" t="s">
        <v>27</v>
      </c>
      <c r="B22" s="212">
        <v>414</v>
      </c>
      <c r="C22" s="207">
        <v>422</v>
      </c>
      <c r="D22" s="207">
        <v>374</v>
      </c>
      <c r="E22" s="207">
        <v>356</v>
      </c>
      <c r="F22" s="207">
        <v>365</v>
      </c>
      <c r="G22" s="204">
        <f t="shared" si="6"/>
        <v>-4.8128342245989275E-2</v>
      </c>
      <c r="H22" s="205">
        <f t="shared" si="7"/>
        <v>-0.14009661835748788</v>
      </c>
      <c r="I22" s="205">
        <f t="shared" si="8"/>
        <v>-0.13507109004739337</v>
      </c>
      <c r="J22" s="4"/>
      <c r="K22" s="4"/>
    </row>
    <row r="23" spans="1:11" ht="28.5" customHeight="1">
      <c r="A23" s="211" t="s">
        <v>510</v>
      </c>
      <c r="B23" s="212">
        <v>1301</v>
      </c>
      <c r="C23" s="207">
        <v>1324</v>
      </c>
      <c r="D23" s="207">
        <v>1163</v>
      </c>
      <c r="E23" s="207">
        <v>1112</v>
      </c>
      <c r="F23" s="207">
        <v>1138</v>
      </c>
      <c r="G23" s="204">
        <f t="shared" si="6"/>
        <v>-4.3852106620808295E-2</v>
      </c>
      <c r="H23" s="205">
        <f t="shared" si="7"/>
        <v>-0.14527286702536513</v>
      </c>
      <c r="I23" s="205">
        <f t="shared" si="8"/>
        <v>-0.1404833836858006</v>
      </c>
      <c r="J23" s="4"/>
      <c r="K23" s="4"/>
    </row>
    <row r="24" spans="1:11" ht="24" customHeight="1">
      <c r="A24" s="218" t="s">
        <v>29</v>
      </c>
      <c r="B24" s="219">
        <v>41123</v>
      </c>
      <c r="C24" s="199">
        <v>41105</v>
      </c>
      <c r="D24" s="199">
        <v>40284</v>
      </c>
      <c r="E24" s="199">
        <v>40297</v>
      </c>
      <c r="F24" s="199">
        <v>40290</v>
      </c>
      <c r="G24" s="598">
        <f t="shared" si="6"/>
        <v>3.2270876774909141E-4</v>
      </c>
      <c r="H24" s="201">
        <f t="shared" si="7"/>
        <v>-2.0086083213773365E-2</v>
      </c>
      <c r="I24" s="201">
        <f t="shared" si="8"/>
        <v>-1.9827271621457254E-2</v>
      </c>
      <c r="J24" s="4"/>
      <c r="K24" s="4"/>
    </row>
    <row r="25" spans="1:11" ht="21" customHeight="1">
      <c r="A25" s="211" t="s">
        <v>30</v>
      </c>
      <c r="B25" s="212">
        <v>784</v>
      </c>
      <c r="C25" s="207">
        <v>786</v>
      </c>
      <c r="D25" s="207">
        <v>744</v>
      </c>
      <c r="E25" s="207">
        <v>745</v>
      </c>
      <c r="F25" s="207">
        <v>744</v>
      </c>
      <c r="G25" s="204">
        <f t="shared" si="6"/>
        <v>1.3440860215054862E-3</v>
      </c>
      <c r="H25" s="205">
        <f t="shared" si="7"/>
        <v>-4.9744897959183687E-2</v>
      </c>
      <c r="I25" s="205">
        <f t="shared" si="8"/>
        <v>-5.3435114503816772E-2</v>
      </c>
      <c r="J25" s="4"/>
      <c r="K25" s="4"/>
    </row>
    <row r="26" spans="1:11" ht="21" customHeight="1">
      <c r="A26" s="211" t="s">
        <v>31</v>
      </c>
      <c r="B26" s="212">
        <v>39782</v>
      </c>
      <c r="C26" s="207">
        <v>39752</v>
      </c>
      <c r="D26" s="207">
        <v>38998</v>
      </c>
      <c r="E26" s="207">
        <v>39026</v>
      </c>
      <c r="F26" s="207">
        <v>39012</v>
      </c>
      <c r="G26" s="204">
        <f t="shared" si="6"/>
        <v>7.1798553771995621E-4</v>
      </c>
      <c r="H26" s="205">
        <f t="shared" si="7"/>
        <v>-1.9003569453521663E-2</v>
      </c>
      <c r="I26" s="205">
        <f t="shared" si="8"/>
        <v>-1.8615415576574756E-2</v>
      </c>
      <c r="J26" s="4"/>
      <c r="K26" s="4"/>
    </row>
    <row r="27" spans="1:11" ht="27.75" customHeight="1">
      <c r="A27" s="211" t="s">
        <v>32</v>
      </c>
      <c r="B27" s="212">
        <v>276</v>
      </c>
      <c r="C27" s="207">
        <v>279</v>
      </c>
      <c r="D27" s="207">
        <v>261</v>
      </c>
      <c r="E27" s="207">
        <v>256</v>
      </c>
      <c r="F27" s="207">
        <v>258</v>
      </c>
      <c r="G27" s="204">
        <f t="shared" si="6"/>
        <v>-1.9157088122605415E-2</v>
      </c>
      <c r="H27" s="205">
        <f t="shared" si="7"/>
        <v>-7.2463768115942018E-2</v>
      </c>
      <c r="I27" s="205">
        <f t="shared" si="8"/>
        <v>-7.5268817204301119E-2</v>
      </c>
      <c r="J27" s="4"/>
      <c r="K27" s="4"/>
    </row>
    <row r="28" spans="1:11" ht="27.75" customHeight="1">
      <c r="A28" s="211" t="s">
        <v>33</v>
      </c>
      <c r="B28" s="212">
        <v>738</v>
      </c>
      <c r="C28" s="207">
        <v>745</v>
      </c>
      <c r="D28" s="207">
        <v>704</v>
      </c>
      <c r="E28" s="207">
        <v>696</v>
      </c>
      <c r="F28" s="207">
        <v>700</v>
      </c>
      <c r="G28" s="204">
        <f t="shared" si="6"/>
        <v>-1.1363636363636354E-2</v>
      </c>
      <c r="H28" s="205">
        <f t="shared" si="7"/>
        <v>-5.6910569105691033E-2</v>
      </c>
      <c r="I28" s="205">
        <f t="shared" si="8"/>
        <v>-6.0402684563758413E-2</v>
      </c>
      <c r="J28" s="4"/>
      <c r="K28" s="4"/>
    </row>
    <row r="29" spans="1:11" ht="27.75" customHeight="1">
      <c r="A29" s="220" t="s">
        <v>34</v>
      </c>
      <c r="B29" s="216">
        <v>327</v>
      </c>
      <c r="C29" s="217">
        <v>329</v>
      </c>
      <c r="D29" s="217">
        <v>321</v>
      </c>
      <c r="E29" s="217">
        <v>319</v>
      </c>
      <c r="F29" s="217">
        <v>320</v>
      </c>
      <c r="G29" s="221">
        <f t="shared" si="6"/>
        <v>-6.230529595015577E-3</v>
      </c>
      <c r="H29" s="222">
        <f t="shared" si="7"/>
        <v>-2.4464831804281384E-2</v>
      </c>
      <c r="I29" s="222">
        <f t="shared" si="8"/>
        <v>-2.7355623100303927E-2</v>
      </c>
      <c r="J29" s="4"/>
      <c r="K29" s="4"/>
    </row>
    <row r="30" spans="1:11" ht="14.25" customHeight="1">
      <c r="A30" s="6"/>
      <c r="B30" s="6"/>
      <c r="C30" s="6"/>
      <c r="D30" s="7"/>
      <c r="E30" s="7"/>
      <c r="F30" s="7"/>
      <c r="G30" s="7"/>
      <c r="H30" s="7"/>
      <c r="I30" s="7"/>
    </row>
    <row r="31" spans="1:11">
      <c r="A31" s="694"/>
      <c r="B31" s="694"/>
      <c r="C31" s="694"/>
      <c r="D31" s="694"/>
      <c r="E31" s="694"/>
      <c r="F31" s="694"/>
      <c r="G31" s="694"/>
      <c r="H31" s="694"/>
      <c r="I31" s="694"/>
    </row>
    <row r="32" spans="1:11" ht="16.5" customHeight="1">
      <c r="A32" s="8"/>
      <c r="B32" s="8"/>
      <c r="C32" s="8"/>
      <c r="D32" s="8"/>
      <c r="E32" s="8"/>
      <c r="F32" s="8"/>
      <c r="G32" s="8"/>
      <c r="H32" s="8"/>
      <c r="I32" s="8"/>
    </row>
    <row r="39" spans="7:7">
      <c r="G39" s="498"/>
    </row>
  </sheetData>
  <mergeCells count="15">
    <mergeCell ref="G4:I4"/>
    <mergeCell ref="A31:I31"/>
    <mergeCell ref="A1:I1"/>
    <mergeCell ref="A2:I2"/>
    <mergeCell ref="A3:A5"/>
    <mergeCell ref="B3:C3"/>
    <mergeCell ref="B4:B5"/>
    <mergeCell ref="C4:C5"/>
    <mergeCell ref="D4:D5"/>
    <mergeCell ref="A6:I6"/>
    <mergeCell ref="A10:I10"/>
    <mergeCell ref="A16:I16"/>
    <mergeCell ref="E4:E5"/>
    <mergeCell ref="F4:F5"/>
    <mergeCell ref="D3:I3"/>
  </mergeCells>
  <hyperlinks>
    <hyperlink ref="J2" location="'Spis treści'!A1" display="Powrót do spisu" xr:uid="{3E6F4100-7A9B-4F18-B154-D5560BBDCC74}"/>
  </hyperlinks>
  <printOptions horizontalCentered="1"/>
  <pageMargins left="0.51181102362204722" right="0.51181102362204722" top="0.6692913385826772" bottom="0.55118110236220474" header="0.31496062992125984" footer="0.31496062992125984"/>
  <pageSetup paperSize="9" scale="79" orientation="portrait" r:id="rId1"/>
  <headerFooter differentFirst="1" alignWithMargins="0">
    <oddFooter>&amp;C&amp;"Arial,Normalny"&amp;9&amp;P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3"/>
  <dimension ref="A1:G48"/>
  <sheetViews>
    <sheetView showGridLines="0" view="pageBreakPreview" topLeftCell="A16" zoomScaleNormal="100" zoomScaleSheetLayoutView="100" workbookViewId="0">
      <selection activeCell="B1" sqref="B1"/>
    </sheetView>
  </sheetViews>
  <sheetFormatPr defaultRowHeight="15"/>
  <cols>
    <col min="1" max="1" width="26" customWidth="1"/>
    <col min="2" max="2" width="23" customWidth="1"/>
    <col min="3" max="3" width="24.875" customWidth="1"/>
    <col min="4" max="4" width="12.875" customWidth="1"/>
    <col min="5" max="5" width="12.75" customWidth="1"/>
    <col min="6" max="6" width="9.875" customWidth="1"/>
  </cols>
  <sheetData>
    <row r="1" spans="1:6" ht="25.5" customHeight="1">
      <c r="A1" s="695" t="str">
        <f>'Tab 1 (13)'!A1:I1</f>
        <v>II. FUNDUSZ EMERYTALNO-RENTOWY</v>
      </c>
      <c r="B1" s="695"/>
      <c r="C1" s="695"/>
      <c r="D1" s="695"/>
      <c r="E1" s="695"/>
    </row>
    <row r="2" spans="1:6" ht="32.25" customHeight="1">
      <c r="A2" s="701" t="s">
        <v>596</v>
      </c>
      <c r="B2" s="701"/>
      <c r="C2" s="701"/>
      <c r="D2" s="701"/>
      <c r="E2" s="701"/>
      <c r="F2" s="532" t="s">
        <v>539</v>
      </c>
    </row>
    <row r="3" spans="1:6" ht="43.5" customHeight="1">
      <c r="A3" s="178" t="s">
        <v>13</v>
      </c>
      <c r="B3" s="560" t="s">
        <v>666</v>
      </c>
      <c r="C3" s="560" t="s">
        <v>667</v>
      </c>
    </row>
    <row r="4" spans="1:6" ht="16.5" customHeight="1">
      <c r="A4" s="225" t="s">
        <v>42</v>
      </c>
      <c r="B4" s="226">
        <v>36154</v>
      </c>
      <c r="C4" s="226">
        <v>34944</v>
      </c>
    </row>
    <row r="5" spans="1:6" ht="16.5" customHeight="1">
      <c r="A5" s="174" t="s">
        <v>43</v>
      </c>
      <c r="B5" s="187">
        <v>66136</v>
      </c>
      <c r="C5" s="187">
        <v>54025</v>
      </c>
    </row>
    <row r="6" spans="1:6" ht="16.5" customHeight="1">
      <c r="A6" s="174" t="s">
        <v>44</v>
      </c>
      <c r="B6" s="187">
        <v>122436</v>
      </c>
      <c r="C6" s="187">
        <v>129812</v>
      </c>
    </row>
    <row r="7" spans="1:6" ht="16.5" customHeight="1">
      <c r="A7" s="174" t="s">
        <v>45</v>
      </c>
      <c r="B7" s="187">
        <v>12507</v>
      </c>
      <c r="C7" s="187">
        <v>11846</v>
      </c>
    </row>
    <row r="8" spans="1:6" ht="16.5" customHeight="1">
      <c r="A8" s="174" t="s">
        <v>46</v>
      </c>
      <c r="B8" s="187">
        <v>81569</v>
      </c>
      <c r="C8" s="187">
        <v>80545</v>
      </c>
    </row>
    <row r="9" spans="1:6" ht="16.5" customHeight="1">
      <c r="A9" s="174" t="s">
        <v>47</v>
      </c>
      <c r="B9" s="187">
        <v>85676</v>
      </c>
      <c r="C9" s="187">
        <v>123350</v>
      </c>
    </row>
    <row r="10" spans="1:6" ht="16.5" customHeight="1">
      <c r="A10" s="174" t="s">
        <v>48</v>
      </c>
      <c r="B10" s="187">
        <v>149558</v>
      </c>
      <c r="C10" s="187">
        <v>143689</v>
      </c>
    </row>
    <row r="11" spans="1:6" ht="16.5" customHeight="1">
      <c r="A11" s="174" t="s">
        <v>49</v>
      </c>
      <c r="B11" s="187">
        <v>19143</v>
      </c>
      <c r="C11" s="187">
        <v>22019</v>
      </c>
    </row>
    <row r="12" spans="1:6" ht="16.5" customHeight="1">
      <c r="A12" s="174" t="s">
        <v>50</v>
      </c>
      <c r="B12" s="187">
        <v>54388</v>
      </c>
      <c r="C12" s="187">
        <v>75295</v>
      </c>
    </row>
    <row r="13" spans="1:6" ht="16.5" customHeight="1">
      <c r="A13" s="174" t="s">
        <v>51</v>
      </c>
      <c r="B13" s="187">
        <v>68516</v>
      </c>
      <c r="C13" s="187">
        <v>71808</v>
      </c>
    </row>
    <row r="14" spans="1:6" ht="16.5" customHeight="1">
      <c r="A14" s="174" t="s">
        <v>52</v>
      </c>
      <c r="B14" s="187">
        <v>31973</v>
      </c>
      <c r="C14" s="187">
        <v>34254</v>
      </c>
    </row>
    <row r="15" spans="1:6" ht="16.5" customHeight="1">
      <c r="A15" s="174" t="s">
        <v>53</v>
      </c>
      <c r="B15" s="187">
        <v>26811</v>
      </c>
      <c r="C15" s="187">
        <v>28063</v>
      </c>
    </row>
    <row r="16" spans="1:6" ht="16.5" customHeight="1">
      <c r="A16" s="174" t="s">
        <v>54</v>
      </c>
      <c r="B16" s="187">
        <v>52306</v>
      </c>
      <c r="C16" s="187">
        <v>56495</v>
      </c>
    </row>
    <row r="17" spans="1:5" ht="16.5" customHeight="1">
      <c r="A17" s="174" t="s">
        <v>55</v>
      </c>
      <c r="B17" s="187">
        <v>35239</v>
      </c>
      <c r="C17" s="187">
        <v>35804</v>
      </c>
    </row>
    <row r="18" spans="1:5" ht="16.5" customHeight="1">
      <c r="A18" s="174" t="s">
        <v>56</v>
      </c>
      <c r="B18" s="187">
        <v>104974</v>
      </c>
      <c r="C18" s="187">
        <v>99678</v>
      </c>
    </row>
    <row r="19" spans="1:5" ht="16.5" customHeight="1">
      <c r="A19" s="174" t="s">
        <v>57</v>
      </c>
      <c r="B19" s="187">
        <v>20546</v>
      </c>
      <c r="C19" s="187">
        <v>20128</v>
      </c>
    </row>
    <row r="20" spans="1:5" ht="16.5" customHeight="1">
      <c r="A20" s="174" t="s">
        <v>59</v>
      </c>
      <c r="B20" s="187">
        <v>66</v>
      </c>
      <c r="C20" s="187"/>
    </row>
    <row r="21" spans="1:5" ht="16.5" customHeight="1">
      <c r="A21" s="174" t="s">
        <v>60</v>
      </c>
      <c r="B21" s="187">
        <v>295</v>
      </c>
      <c r="C21" s="187"/>
    </row>
    <row r="22" spans="1:5" ht="16.5" customHeight="1">
      <c r="A22" s="174" t="s">
        <v>61</v>
      </c>
      <c r="B22" s="187">
        <v>29</v>
      </c>
      <c r="C22" s="187"/>
    </row>
    <row r="23" spans="1:5" ht="18.75" customHeight="1">
      <c r="A23" s="223" t="s">
        <v>119</v>
      </c>
      <c r="B23" s="224">
        <v>968321</v>
      </c>
      <c r="C23" s="224">
        <f>SUM(C4:C19)</f>
        <v>1021755</v>
      </c>
    </row>
    <row r="24" spans="1:5" ht="18.75" customHeight="1">
      <c r="A24" s="227"/>
      <c r="B24" s="228"/>
      <c r="C24" s="228"/>
    </row>
    <row r="25" spans="1:5" ht="24" customHeight="1">
      <c r="A25" s="702" t="s">
        <v>515</v>
      </c>
      <c r="B25" s="702"/>
      <c r="C25" s="702"/>
      <c r="D25" s="702"/>
      <c r="E25" s="702"/>
    </row>
    <row r="40" spans="7:7">
      <c r="G40" s="500"/>
    </row>
    <row r="48" spans="7:7" ht="46.5" customHeight="1"/>
  </sheetData>
  <sortState ref="A4:C19">
    <sortCondition ref="A4:A19"/>
  </sortState>
  <mergeCells count="3">
    <mergeCell ref="A1:E1"/>
    <mergeCell ref="A2:E2"/>
    <mergeCell ref="A25:E25"/>
  </mergeCells>
  <hyperlinks>
    <hyperlink ref="F2" location="'Spis treści'!A1" display="Powrót do spisu" xr:uid="{80A587C9-DC68-4F4E-9498-ED7A7A64B88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38"/>
  <dimension ref="A1:G50"/>
  <sheetViews>
    <sheetView showGridLines="0" view="pageBreakPreview" topLeftCell="A16" zoomScale="80" zoomScaleNormal="100" zoomScaleSheetLayoutView="80" workbookViewId="0">
      <selection activeCell="B1" sqref="B1"/>
    </sheetView>
  </sheetViews>
  <sheetFormatPr defaultRowHeight="15"/>
  <cols>
    <col min="1" max="1" width="26" customWidth="1"/>
    <col min="2" max="2" width="19.5" customWidth="1"/>
    <col min="3" max="3" width="19.25" customWidth="1"/>
    <col min="4" max="4" width="21.875" customWidth="1"/>
    <col min="5" max="5" width="11.5" customWidth="1"/>
    <col min="6" max="6" width="10.25" customWidth="1"/>
  </cols>
  <sheetData>
    <row r="1" spans="1:6" ht="29.25" customHeight="1">
      <c r="A1" s="695" t="str">
        <f>'Tab 2 (14) i wykres 1'!A1:E1</f>
        <v>II. FUNDUSZ EMERYTALNO-RENTOWY</v>
      </c>
      <c r="B1" s="695"/>
      <c r="C1" s="695"/>
      <c r="D1" s="695"/>
      <c r="E1" s="695"/>
    </row>
    <row r="2" spans="1:6" ht="48.75" customHeight="1">
      <c r="A2" s="682" t="s">
        <v>572</v>
      </c>
      <c r="B2" s="682"/>
      <c r="C2" s="682"/>
      <c r="F2" s="532" t="s">
        <v>539</v>
      </c>
    </row>
    <row r="3" spans="1:6" ht="36.75" customHeight="1">
      <c r="A3" s="704" t="s">
        <v>13</v>
      </c>
      <c r="B3" s="178" t="s">
        <v>493</v>
      </c>
      <c r="C3" s="178" t="s">
        <v>335</v>
      </c>
    </row>
    <row r="4" spans="1:6" ht="14.25" customHeight="1">
      <c r="A4" s="705"/>
      <c r="B4" s="707" t="s">
        <v>333</v>
      </c>
      <c r="C4" s="708"/>
    </row>
    <row r="5" spans="1:6" ht="14.25" customHeight="1">
      <c r="A5" s="706"/>
      <c r="B5" s="685" t="str">
        <f>'Tab 6 i 7'!B5:G5</f>
        <v>II KWARTAŁ 2024 R.</v>
      </c>
      <c r="C5" s="687"/>
    </row>
    <row r="6" spans="1:6" ht="16.5" customHeight="1">
      <c r="A6" s="225" t="s">
        <v>42</v>
      </c>
      <c r="B6" s="449">
        <v>2034.89</v>
      </c>
      <c r="C6" s="449">
        <v>2195.8200000000002</v>
      </c>
    </row>
    <row r="7" spans="1:6" ht="16.5" customHeight="1">
      <c r="A7" s="174" t="s">
        <v>43</v>
      </c>
      <c r="B7" s="188">
        <v>2101.6999999999998</v>
      </c>
      <c r="C7" s="188">
        <v>2176.38</v>
      </c>
    </row>
    <row r="8" spans="1:6" ht="16.5" customHeight="1">
      <c r="A8" s="174" t="s">
        <v>44</v>
      </c>
      <c r="B8" s="188">
        <v>2047.48</v>
      </c>
      <c r="C8" s="188">
        <v>2145.12</v>
      </c>
    </row>
    <row r="9" spans="1:6" ht="16.5" customHeight="1">
      <c r="A9" s="174" t="s">
        <v>45</v>
      </c>
      <c r="B9" s="188">
        <v>1974.18</v>
      </c>
      <c r="C9" s="188">
        <v>2262.5300000000002</v>
      </c>
    </row>
    <row r="10" spans="1:6" ht="16.5" customHeight="1">
      <c r="A10" s="174" t="s">
        <v>46</v>
      </c>
      <c r="B10" s="188">
        <v>2074.5300000000002</v>
      </c>
      <c r="C10" s="188">
        <v>2152.38</v>
      </c>
    </row>
    <row r="11" spans="1:6" ht="16.5" customHeight="1">
      <c r="A11" s="174" t="s">
        <v>47</v>
      </c>
      <c r="B11" s="188">
        <v>2000.04</v>
      </c>
      <c r="C11" s="188">
        <v>2080.04</v>
      </c>
    </row>
    <row r="12" spans="1:6" ht="16.5" customHeight="1">
      <c r="A12" s="174" t="s">
        <v>48</v>
      </c>
      <c r="B12" s="188">
        <v>2064.62</v>
      </c>
      <c r="C12" s="188">
        <v>2125.83</v>
      </c>
    </row>
    <row r="13" spans="1:6" ht="16.5" customHeight="1">
      <c r="A13" s="174" t="s">
        <v>49</v>
      </c>
      <c r="B13" s="188">
        <v>2078.54</v>
      </c>
      <c r="C13" s="188">
        <v>2186.1</v>
      </c>
    </row>
    <row r="14" spans="1:6" ht="16.5" customHeight="1">
      <c r="A14" s="174" t="s">
        <v>50</v>
      </c>
      <c r="B14" s="188">
        <v>2029.45</v>
      </c>
      <c r="C14" s="188">
        <v>2116.5100000000002</v>
      </c>
    </row>
    <row r="15" spans="1:6" ht="16.5" customHeight="1">
      <c r="A15" s="174" t="s">
        <v>51</v>
      </c>
      <c r="B15" s="188">
        <v>2077.37</v>
      </c>
      <c r="C15" s="188">
        <v>2138.2600000000002</v>
      </c>
    </row>
    <row r="16" spans="1:6" ht="16.5" customHeight="1">
      <c r="A16" s="174" t="s">
        <v>52</v>
      </c>
      <c r="B16" s="188">
        <v>2071.19</v>
      </c>
      <c r="C16" s="188">
        <v>2177.17</v>
      </c>
    </row>
    <row r="17" spans="1:5" ht="16.5" customHeight="1">
      <c r="A17" s="174" t="s">
        <v>53</v>
      </c>
      <c r="B17" s="188">
        <v>1970.21</v>
      </c>
      <c r="C17" s="188">
        <v>2250.9499999999998</v>
      </c>
    </row>
    <row r="18" spans="1:5" ht="16.5" customHeight="1">
      <c r="A18" s="174" t="s">
        <v>54</v>
      </c>
      <c r="B18" s="188">
        <v>2044.26</v>
      </c>
      <c r="C18" s="188">
        <v>2125.13</v>
      </c>
    </row>
    <row r="19" spans="1:5" ht="16.5" customHeight="1">
      <c r="A19" s="174" t="s">
        <v>55</v>
      </c>
      <c r="B19" s="188">
        <v>2082.73</v>
      </c>
      <c r="C19" s="188">
        <v>2182.17</v>
      </c>
    </row>
    <row r="20" spans="1:5" ht="16.5" customHeight="1">
      <c r="A20" s="174" t="s">
        <v>56</v>
      </c>
      <c r="B20" s="188">
        <v>2012.05</v>
      </c>
      <c r="C20" s="188">
        <v>2098.8000000000002</v>
      </c>
    </row>
    <row r="21" spans="1:5" ht="16.5" customHeight="1">
      <c r="A21" s="174" t="s">
        <v>57</v>
      </c>
      <c r="B21" s="188">
        <v>2072.17</v>
      </c>
      <c r="C21" s="188">
        <v>2217.2600000000002</v>
      </c>
    </row>
    <row r="22" spans="1:5" ht="16.5" customHeight="1">
      <c r="A22" s="174" t="s">
        <v>59</v>
      </c>
      <c r="B22" s="188">
        <v>1081.02</v>
      </c>
      <c r="C22" s="188">
        <v>1081.02</v>
      </c>
    </row>
    <row r="23" spans="1:5" ht="16.5" customHeight="1">
      <c r="A23" s="174" t="s">
        <v>60</v>
      </c>
      <c r="B23" s="188">
        <v>901.96</v>
      </c>
      <c r="C23" s="188">
        <v>901.96</v>
      </c>
    </row>
    <row r="24" spans="1:5" ht="16.5" customHeight="1">
      <c r="A24" s="177" t="s">
        <v>61</v>
      </c>
      <c r="B24" s="197">
        <v>882.88</v>
      </c>
      <c r="C24" s="197">
        <v>882.88</v>
      </c>
    </row>
    <row r="26" spans="1:5" ht="11.25" customHeight="1"/>
    <row r="27" spans="1:5" ht="36" customHeight="1">
      <c r="A27" s="703" t="s">
        <v>519</v>
      </c>
      <c r="B27" s="703"/>
      <c r="C27" s="703"/>
      <c r="D27" s="703"/>
      <c r="E27" s="703"/>
    </row>
    <row r="40" spans="7:7">
      <c r="G40" s="500"/>
    </row>
    <row r="50" ht="27.75" customHeight="1"/>
  </sheetData>
  <sortState ref="A6:C21">
    <sortCondition ref="A6:A21"/>
  </sortState>
  <mergeCells count="6">
    <mergeCell ref="A27:E27"/>
    <mergeCell ref="A2:C2"/>
    <mergeCell ref="A1:E1"/>
    <mergeCell ref="B5:C5"/>
    <mergeCell ref="A3:A5"/>
    <mergeCell ref="B4:C4"/>
  </mergeCells>
  <hyperlinks>
    <hyperlink ref="F2" location="'Spis treści'!A1" display="Powrót do spisu" xr:uid="{490EEF47-3462-4D23-9758-7F069F825E7C}"/>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8"/>
  <dimension ref="A1:L40"/>
  <sheetViews>
    <sheetView showGridLines="0" view="pageBreakPreview" zoomScale="90" zoomScaleNormal="100" zoomScaleSheetLayoutView="90" workbookViewId="0">
      <selection activeCell="B1" sqref="B1"/>
    </sheetView>
  </sheetViews>
  <sheetFormatPr defaultRowHeight="12.75"/>
  <cols>
    <col min="1" max="1" width="23.375" style="1" customWidth="1"/>
    <col min="2" max="3" width="11.125" style="1" customWidth="1"/>
    <col min="4" max="4" width="10.625" style="1" customWidth="1"/>
    <col min="5" max="5" width="11.125" style="1" customWidth="1"/>
    <col min="6" max="6" width="10.25" style="1" customWidth="1"/>
    <col min="7" max="7" width="11.125" style="1" customWidth="1"/>
    <col min="8" max="8" width="10.375" style="1" customWidth="1"/>
    <col min="9" max="9" width="9.75" style="1" customWidth="1"/>
    <col min="10" max="10" width="9" style="1"/>
    <col min="11" max="11" width="10.25" style="1" customWidth="1"/>
    <col min="12" max="246" width="9" style="1"/>
    <col min="247" max="247" width="17.75" style="1" customWidth="1"/>
    <col min="248" max="254" width="9" style="1" customWidth="1"/>
    <col min="255" max="266" width="9" style="1"/>
    <col min="267" max="267" width="10.25" style="1" customWidth="1"/>
    <col min="268" max="502" width="9" style="1"/>
    <col min="503" max="503" width="17.75" style="1" customWidth="1"/>
    <col min="504" max="510" width="9" style="1" customWidth="1"/>
    <col min="511" max="522" width="9" style="1"/>
    <col min="523" max="523" width="10.25" style="1" customWidth="1"/>
    <col min="524" max="758" width="9" style="1"/>
    <col min="759" max="759" width="17.75" style="1" customWidth="1"/>
    <col min="760" max="766" width="9" style="1" customWidth="1"/>
    <col min="767" max="778" width="9" style="1"/>
    <col min="779" max="779" width="10.25" style="1" customWidth="1"/>
    <col min="780" max="1014" width="9" style="1"/>
    <col min="1015" max="1015" width="17.75" style="1" customWidth="1"/>
    <col min="1016" max="1022" width="9" style="1" customWidth="1"/>
    <col min="1023" max="1034" width="9" style="1"/>
    <col min="1035" max="1035" width="10.25" style="1" customWidth="1"/>
    <col min="1036" max="1270" width="9" style="1"/>
    <col min="1271" max="1271" width="17.75" style="1" customWidth="1"/>
    <col min="1272" max="1278" width="9" style="1" customWidth="1"/>
    <col min="1279" max="1290" width="9" style="1"/>
    <col min="1291" max="1291" width="10.25" style="1" customWidth="1"/>
    <col min="1292" max="1526" width="9" style="1"/>
    <col min="1527" max="1527" width="17.75" style="1" customWidth="1"/>
    <col min="1528" max="1534" width="9" style="1" customWidth="1"/>
    <col min="1535" max="1546" width="9" style="1"/>
    <col min="1547" max="1547" width="10.25" style="1" customWidth="1"/>
    <col min="1548" max="1782" width="9" style="1"/>
    <col min="1783" max="1783" width="17.75" style="1" customWidth="1"/>
    <col min="1784" max="1790" width="9" style="1" customWidth="1"/>
    <col min="1791" max="1802" width="9" style="1"/>
    <col min="1803" max="1803" width="10.25" style="1" customWidth="1"/>
    <col min="1804" max="2038" width="9" style="1"/>
    <col min="2039" max="2039" width="17.75" style="1" customWidth="1"/>
    <col min="2040" max="2046" width="9" style="1" customWidth="1"/>
    <col min="2047" max="2058" width="9" style="1"/>
    <col min="2059" max="2059" width="10.25" style="1" customWidth="1"/>
    <col min="2060" max="2294" width="9" style="1"/>
    <col min="2295" max="2295" width="17.75" style="1" customWidth="1"/>
    <col min="2296" max="2302" width="9" style="1" customWidth="1"/>
    <col min="2303" max="2314" width="9" style="1"/>
    <col min="2315" max="2315" width="10.25" style="1" customWidth="1"/>
    <col min="2316" max="2550" width="9" style="1"/>
    <col min="2551" max="2551" width="17.75" style="1" customWidth="1"/>
    <col min="2552" max="2558" width="9" style="1" customWidth="1"/>
    <col min="2559" max="2570" width="9" style="1"/>
    <col min="2571" max="2571" width="10.25" style="1" customWidth="1"/>
    <col min="2572" max="2806" width="9" style="1"/>
    <col min="2807" max="2807" width="17.75" style="1" customWidth="1"/>
    <col min="2808" max="2814" width="9" style="1" customWidth="1"/>
    <col min="2815" max="2826" width="9" style="1"/>
    <col min="2827" max="2827" width="10.25" style="1" customWidth="1"/>
    <col min="2828" max="3062" width="9" style="1"/>
    <col min="3063" max="3063" width="17.75" style="1" customWidth="1"/>
    <col min="3064" max="3070" width="9" style="1" customWidth="1"/>
    <col min="3071" max="3082" width="9" style="1"/>
    <col min="3083" max="3083" width="10.25" style="1" customWidth="1"/>
    <col min="3084" max="3318" width="9" style="1"/>
    <col min="3319" max="3319" width="17.75" style="1" customWidth="1"/>
    <col min="3320" max="3326" width="9" style="1" customWidth="1"/>
    <col min="3327" max="3338" width="9" style="1"/>
    <col min="3339" max="3339" width="10.25" style="1" customWidth="1"/>
    <col min="3340" max="3574" width="9" style="1"/>
    <col min="3575" max="3575" width="17.75" style="1" customWidth="1"/>
    <col min="3576" max="3582" width="9" style="1" customWidth="1"/>
    <col min="3583" max="3594" width="9" style="1"/>
    <col min="3595" max="3595" width="10.25" style="1" customWidth="1"/>
    <col min="3596" max="3830" width="9" style="1"/>
    <col min="3831" max="3831" width="17.75" style="1" customWidth="1"/>
    <col min="3832" max="3838" width="9" style="1" customWidth="1"/>
    <col min="3839" max="3850" width="9" style="1"/>
    <col min="3851" max="3851" width="10.25" style="1" customWidth="1"/>
    <col min="3852" max="4086" width="9" style="1"/>
    <col min="4087" max="4087" width="17.75" style="1" customWidth="1"/>
    <col min="4088" max="4094" width="9" style="1" customWidth="1"/>
    <col min="4095" max="4106" width="9" style="1"/>
    <col min="4107" max="4107" width="10.25" style="1" customWidth="1"/>
    <col min="4108" max="4342" width="9" style="1"/>
    <col min="4343" max="4343" width="17.75" style="1" customWidth="1"/>
    <col min="4344" max="4350" width="9" style="1" customWidth="1"/>
    <col min="4351" max="4362" width="9" style="1"/>
    <col min="4363" max="4363" width="10.25" style="1" customWidth="1"/>
    <col min="4364" max="4598" width="9" style="1"/>
    <col min="4599" max="4599" width="17.75" style="1" customWidth="1"/>
    <col min="4600" max="4606" width="9" style="1" customWidth="1"/>
    <col min="4607" max="4618" width="9" style="1"/>
    <col min="4619" max="4619" width="10.25" style="1" customWidth="1"/>
    <col min="4620" max="4854" width="9" style="1"/>
    <col min="4855" max="4855" width="17.75" style="1" customWidth="1"/>
    <col min="4856" max="4862" width="9" style="1" customWidth="1"/>
    <col min="4863" max="4874" width="9" style="1"/>
    <col min="4875" max="4875" width="10.25" style="1" customWidth="1"/>
    <col min="4876" max="5110" width="9" style="1"/>
    <col min="5111" max="5111" width="17.75" style="1" customWidth="1"/>
    <col min="5112" max="5118" width="9" style="1" customWidth="1"/>
    <col min="5119" max="5130" width="9" style="1"/>
    <col min="5131" max="5131" width="10.25" style="1" customWidth="1"/>
    <col min="5132" max="5366" width="9" style="1"/>
    <col min="5367" max="5367" width="17.75" style="1" customWidth="1"/>
    <col min="5368" max="5374" width="9" style="1" customWidth="1"/>
    <col min="5375" max="5386" width="9" style="1"/>
    <col min="5387" max="5387" width="10.25" style="1" customWidth="1"/>
    <col min="5388" max="5622" width="9" style="1"/>
    <col min="5623" max="5623" width="17.75" style="1" customWidth="1"/>
    <col min="5624" max="5630" width="9" style="1" customWidth="1"/>
    <col min="5631" max="5642" width="9" style="1"/>
    <col min="5643" max="5643" width="10.25" style="1" customWidth="1"/>
    <col min="5644" max="5878" width="9" style="1"/>
    <col min="5879" max="5879" width="17.75" style="1" customWidth="1"/>
    <col min="5880" max="5886" width="9" style="1" customWidth="1"/>
    <col min="5887" max="5898" width="9" style="1"/>
    <col min="5899" max="5899" width="10.25" style="1" customWidth="1"/>
    <col min="5900" max="6134" width="9" style="1"/>
    <col min="6135" max="6135" width="17.75" style="1" customWidth="1"/>
    <col min="6136" max="6142" width="9" style="1" customWidth="1"/>
    <col min="6143" max="6154" width="9" style="1"/>
    <col min="6155" max="6155" width="10.25" style="1" customWidth="1"/>
    <col min="6156" max="6390" width="9" style="1"/>
    <col min="6391" max="6391" width="17.75" style="1" customWidth="1"/>
    <col min="6392" max="6398" width="9" style="1" customWidth="1"/>
    <col min="6399" max="6410" width="9" style="1"/>
    <col min="6411" max="6411" width="10.25" style="1" customWidth="1"/>
    <col min="6412" max="6646" width="9" style="1"/>
    <col min="6647" max="6647" width="17.75" style="1" customWidth="1"/>
    <col min="6648" max="6654" width="9" style="1" customWidth="1"/>
    <col min="6655" max="6666" width="9" style="1"/>
    <col min="6667" max="6667" width="10.25" style="1" customWidth="1"/>
    <col min="6668" max="6902" width="9" style="1"/>
    <col min="6903" max="6903" width="17.75" style="1" customWidth="1"/>
    <col min="6904" max="6910" width="9" style="1" customWidth="1"/>
    <col min="6911" max="6922" width="9" style="1"/>
    <col min="6923" max="6923" width="10.25" style="1" customWidth="1"/>
    <col min="6924" max="7158" width="9" style="1"/>
    <col min="7159" max="7159" width="17.75" style="1" customWidth="1"/>
    <col min="7160" max="7166" width="9" style="1" customWidth="1"/>
    <col min="7167" max="7178" width="9" style="1"/>
    <col min="7179" max="7179" width="10.25" style="1" customWidth="1"/>
    <col min="7180" max="7414" width="9" style="1"/>
    <col min="7415" max="7415" width="17.75" style="1" customWidth="1"/>
    <col min="7416" max="7422" width="9" style="1" customWidth="1"/>
    <col min="7423" max="7434" width="9" style="1"/>
    <col min="7435" max="7435" width="10.25" style="1" customWidth="1"/>
    <col min="7436" max="7670" width="9" style="1"/>
    <col min="7671" max="7671" width="17.75" style="1" customWidth="1"/>
    <col min="7672" max="7678" width="9" style="1" customWidth="1"/>
    <col min="7679" max="7690" width="9" style="1"/>
    <col min="7691" max="7691" width="10.25" style="1" customWidth="1"/>
    <col min="7692" max="7926" width="9" style="1"/>
    <col min="7927" max="7927" width="17.75" style="1" customWidth="1"/>
    <col min="7928" max="7934" width="9" style="1" customWidth="1"/>
    <col min="7935" max="7946" width="9" style="1"/>
    <col min="7947" max="7947" width="10.25" style="1" customWidth="1"/>
    <col min="7948" max="8182" width="9" style="1"/>
    <col min="8183" max="8183" width="17.75" style="1" customWidth="1"/>
    <col min="8184" max="8190" width="9" style="1" customWidth="1"/>
    <col min="8191" max="8202" width="9" style="1"/>
    <col min="8203" max="8203" width="10.25" style="1" customWidth="1"/>
    <col min="8204" max="8438" width="9" style="1"/>
    <col min="8439" max="8439" width="17.75" style="1" customWidth="1"/>
    <col min="8440" max="8446" width="9" style="1" customWidth="1"/>
    <col min="8447" max="8458" width="9" style="1"/>
    <col min="8459" max="8459" width="10.25" style="1" customWidth="1"/>
    <col min="8460" max="8694" width="9" style="1"/>
    <col min="8695" max="8695" width="17.75" style="1" customWidth="1"/>
    <col min="8696" max="8702" width="9" style="1" customWidth="1"/>
    <col min="8703" max="8714" width="9" style="1"/>
    <col min="8715" max="8715" width="10.25" style="1" customWidth="1"/>
    <col min="8716" max="8950" width="9" style="1"/>
    <col min="8951" max="8951" width="17.75" style="1" customWidth="1"/>
    <col min="8952" max="8958" width="9" style="1" customWidth="1"/>
    <col min="8959" max="8970" width="9" style="1"/>
    <col min="8971" max="8971" width="10.25" style="1" customWidth="1"/>
    <col min="8972" max="9206" width="9" style="1"/>
    <col min="9207" max="9207" width="17.75" style="1" customWidth="1"/>
    <col min="9208" max="9214" width="9" style="1" customWidth="1"/>
    <col min="9215" max="9226" width="9" style="1"/>
    <col min="9227" max="9227" width="10.25" style="1" customWidth="1"/>
    <col min="9228" max="9462" width="9" style="1"/>
    <col min="9463" max="9463" width="17.75" style="1" customWidth="1"/>
    <col min="9464" max="9470" width="9" style="1" customWidth="1"/>
    <col min="9471" max="9482" width="9" style="1"/>
    <col min="9483" max="9483" width="10.25" style="1" customWidth="1"/>
    <col min="9484" max="9718" width="9" style="1"/>
    <col min="9719" max="9719" width="17.75" style="1" customWidth="1"/>
    <col min="9720" max="9726" width="9" style="1" customWidth="1"/>
    <col min="9727" max="9738" width="9" style="1"/>
    <col min="9739" max="9739" width="10.25" style="1" customWidth="1"/>
    <col min="9740" max="9974" width="9" style="1"/>
    <col min="9975" max="9975" width="17.75" style="1" customWidth="1"/>
    <col min="9976" max="9982" width="9" style="1" customWidth="1"/>
    <col min="9983" max="9994" width="9" style="1"/>
    <col min="9995" max="9995" width="10.25" style="1" customWidth="1"/>
    <col min="9996" max="10230" width="9" style="1"/>
    <col min="10231" max="10231" width="17.75" style="1" customWidth="1"/>
    <col min="10232" max="10238" width="9" style="1" customWidth="1"/>
    <col min="10239" max="10250" width="9" style="1"/>
    <col min="10251" max="10251" width="10.25" style="1" customWidth="1"/>
    <col min="10252" max="10486" width="9" style="1"/>
    <col min="10487" max="10487" width="17.75" style="1" customWidth="1"/>
    <col min="10488" max="10494" width="9" style="1" customWidth="1"/>
    <col min="10495" max="10506" width="9" style="1"/>
    <col min="10507" max="10507" width="10.25" style="1" customWidth="1"/>
    <col min="10508" max="10742" width="9" style="1"/>
    <col min="10743" max="10743" width="17.75" style="1" customWidth="1"/>
    <col min="10744" max="10750" width="9" style="1" customWidth="1"/>
    <col min="10751" max="10762" width="9" style="1"/>
    <col min="10763" max="10763" width="10.25" style="1" customWidth="1"/>
    <col min="10764" max="10998" width="9" style="1"/>
    <col min="10999" max="10999" width="17.75" style="1" customWidth="1"/>
    <col min="11000" max="11006" width="9" style="1" customWidth="1"/>
    <col min="11007" max="11018" width="9" style="1"/>
    <col min="11019" max="11019" width="10.25" style="1" customWidth="1"/>
    <col min="11020" max="11254" width="9" style="1"/>
    <col min="11255" max="11255" width="17.75" style="1" customWidth="1"/>
    <col min="11256" max="11262" width="9" style="1" customWidth="1"/>
    <col min="11263" max="11274" width="9" style="1"/>
    <col min="11275" max="11275" width="10.25" style="1" customWidth="1"/>
    <col min="11276" max="11510" width="9" style="1"/>
    <col min="11511" max="11511" width="17.75" style="1" customWidth="1"/>
    <col min="11512" max="11518" width="9" style="1" customWidth="1"/>
    <col min="11519" max="11530" width="9" style="1"/>
    <col min="11531" max="11531" width="10.25" style="1" customWidth="1"/>
    <col min="11532" max="11766" width="9" style="1"/>
    <col min="11767" max="11767" width="17.75" style="1" customWidth="1"/>
    <col min="11768" max="11774" width="9" style="1" customWidth="1"/>
    <col min="11775" max="11786" width="9" style="1"/>
    <col min="11787" max="11787" width="10.25" style="1" customWidth="1"/>
    <col min="11788" max="12022" width="9" style="1"/>
    <col min="12023" max="12023" width="17.75" style="1" customWidth="1"/>
    <col min="12024" max="12030" width="9" style="1" customWidth="1"/>
    <col min="12031" max="12042" width="9" style="1"/>
    <col min="12043" max="12043" width="10.25" style="1" customWidth="1"/>
    <col min="12044" max="12278" width="9" style="1"/>
    <col min="12279" max="12279" width="17.75" style="1" customWidth="1"/>
    <col min="12280" max="12286" width="9" style="1" customWidth="1"/>
    <col min="12287" max="12298" width="9" style="1"/>
    <col min="12299" max="12299" width="10.25" style="1" customWidth="1"/>
    <col min="12300" max="12534" width="9" style="1"/>
    <col min="12535" max="12535" width="17.75" style="1" customWidth="1"/>
    <col min="12536" max="12542" width="9" style="1" customWidth="1"/>
    <col min="12543" max="12554" width="9" style="1"/>
    <col min="12555" max="12555" width="10.25" style="1" customWidth="1"/>
    <col min="12556" max="12790" width="9" style="1"/>
    <col min="12791" max="12791" width="17.75" style="1" customWidth="1"/>
    <col min="12792" max="12798" width="9" style="1" customWidth="1"/>
    <col min="12799" max="12810" width="9" style="1"/>
    <col min="12811" max="12811" width="10.25" style="1" customWidth="1"/>
    <col min="12812" max="13046" width="9" style="1"/>
    <col min="13047" max="13047" width="17.75" style="1" customWidth="1"/>
    <col min="13048" max="13054" width="9" style="1" customWidth="1"/>
    <col min="13055" max="13066" width="9" style="1"/>
    <col min="13067" max="13067" width="10.25" style="1" customWidth="1"/>
    <col min="13068" max="13302" width="9" style="1"/>
    <col min="13303" max="13303" width="17.75" style="1" customWidth="1"/>
    <col min="13304" max="13310" width="9" style="1" customWidth="1"/>
    <col min="13311" max="13322" width="9" style="1"/>
    <col min="13323" max="13323" width="10.25" style="1" customWidth="1"/>
    <col min="13324" max="13558" width="9" style="1"/>
    <col min="13559" max="13559" width="17.75" style="1" customWidth="1"/>
    <col min="13560" max="13566" width="9" style="1" customWidth="1"/>
    <col min="13567" max="13578" width="9" style="1"/>
    <col min="13579" max="13579" width="10.25" style="1" customWidth="1"/>
    <col min="13580" max="13814" width="9" style="1"/>
    <col min="13815" max="13815" width="17.75" style="1" customWidth="1"/>
    <col min="13816" max="13822" width="9" style="1" customWidth="1"/>
    <col min="13823" max="13834" width="9" style="1"/>
    <col min="13835" max="13835" width="10.25" style="1" customWidth="1"/>
    <col min="13836" max="14070" width="9" style="1"/>
    <col min="14071" max="14071" width="17.75" style="1" customWidth="1"/>
    <col min="14072" max="14078" width="9" style="1" customWidth="1"/>
    <col min="14079" max="14090" width="9" style="1"/>
    <col min="14091" max="14091" width="10.25" style="1" customWidth="1"/>
    <col min="14092" max="14326" width="9" style="1"/>
    <col min="14327" max="14327" width="17.75" style="1" customWidth="1"/>
    <col min="14328" max="14334" width="9" style="1" customWidth="1"/>
    <col min="14335" max="14346" width="9" style="1"/>
    <col min="14347" max="14347" width="10.25" style="1" customWidth="1"/>
    <col min="14348" max="14582" width="9" style="1"/>
    <col min="14583" max="14583" width="17.75" style="1" customWidth="1"/>
    <col min="14584" max="14590" width="9" style="1" customWidth="1"/>
    <col min="14591" max="14602" width="9" style="1"/>
    <col min="14603" max="14603" width="10.25" style="1" customWidth="1"/>
    <col min="14604" max="14838" width="9" style="1"/>
    <col min="14839" max="14839" width="17.75" style="1" customWidth="1"/>
    <col min="14840" max="14846" width="9" style="1" customWidth="1"/>
    <col min="14847" max="14858" width="9" style="1"/>
    <col min="14859" max="14859" width="10.25" style="1" customWidth="1"/>
    <col min="14860" max="15094" width="9" style="1"/>
    <col min="15095" max="15095" width="17.75" style="1" customWidth="1"/>
    <col min="15096" max="15102" width="9" style="1" customWidth="1"/>
    <col min="15103" max="15114" width="9" style="1"/>
    <col min="15115" max="15115" width="10.25" style="1" customWidth="1"/>
    <col min="15116" max="15350" width="9" style="1"/>
    <col min="15351" max="15351" width="17.75" style="1" customWidth="1"/>
    <col min="15352" max="15358" width="9" style="1" customWidth="1"/>
    <col min="15359" max="15370" width="9" style="1"/>
    <col min="15371" max="15371" width="10.25" style="1" customWidth="1"/>
    <col min="15372" max="15606" width="9" style="1"/>
    <col min="15607" max="15607" width="17.75" style="1" customWidth="1"/>
    <col min="15608" max="15614" width="9" style="1" customWidth="1"/>
    <col min="15615" max="15626" width="9" style="1"/>
    <col min="15627" max="15627" width="10.25" style="1" customWidth="1"/>
    <col min="15628" max="15862" width="9" style="1"/>
    <col min="15863" max="15863" width="17.75" style="1" customWidth="1"/>
    <col min="15864" max="15870" width="9" style="1" customWidth="1"/>
    <col min="15871" max="15882" width="9" style="1"/>
    <col min="15883" max="15883" width="10.25" style="1" customWidth="1"/>
    <col min="15884" max="16118" width="9" style="1"/>
    <col min="16119" max="16119" width="17.75" style="1" customWidth="1"/>
    <col min="16120" max="16126" width="9" style="1" customWidth="1"/>
    <col min="16127" max="16138" width="9" style="1"/>
    <col min="16139" max="16139" width="10.25" style="1" customWidth="1"/>
    <col min="16140" max="16384" width="9" style="1"/>
  </cols>
  <sheetData>
    <row r="1" spans="1:12" ht="23.25" customHeight="1">
      <c r="A1" s="695" t="str">
        <f>'Tab 3 (15) i wykres 2'!A1:E1</f>
        <v>II. FUNDUSZ EMERYTALNO-RENTOWY</v>
      </c>
      <c r="B1" s="695"/>
      <c r="C1" s="695"/>
      <c r="D1" s="695"/>
      <c r="E1" s="695"/>
      <c r="F1" s="695"/>
      <c r="G1" s="709"/>
      <c r="H1" s="709"/>
    </row>
    <row r="2" spans="1:12" ht="15">
      <c r="A2" s="9"/>
      <c r="B2" s="9"/>
      <c r="C2" s="9"/>
      <c r="D2" s="9"/>
      <c r="E2" s="9"/>
      <c r="F2" s="9"/>
      <c r="G2" s="9"/>
      <c r="H2" s="10"/>
    </row>
    <row r="3" spans="1:12" ht="36" customHeight="1">
      <c r="A3" s="696" t="s">
        <v>573</v>
      </c>
      <c r="B3" s="696"/>
      <c r="C3" s="696"/>
      <c r="D3" s="696"/>
      <c r="E3" s="696"/>
      <c r="F3" s="696"/>
      <c r="G3" s="696"/>
      <c r="H3" s="696"/>
      <c r="I3" s="532" t="s">
        <v>539</v>
      </c>
    </row>
    <row r="4" spans="1:12" ht="18" customHeight="1">
      <c r="A4" s="710" t="s">
        <v>13</v>
      </c>
      <c r="B4" s="710" t="s">
        <v>119</v>
      </c>
      <c r="C4" s="713" t="s">
        <v>35</v>
      </c>
      <c r="D4" s="714"/>
      <c r="E4" s="714"/>
      <c r="F4" s="714"/>
      <c r="G4" s="714"/>
      <c r="H4" s="715"/>
    </row>
    <row r="5" spans="1:12">
      <c r="A5" s="711"/>
      <c r="B5" s="711"/>
      <c r="C5" s="710" t="s">
        <v>431</v>
      </c>
      <c r="D5" s="710" t="s">
        <v>36</v>
      </c>
      <c r="E5" s="716" t="s">
        <v>35</v>
      </c>
      <c r="F5" s="717"/>
      <c r="G5" s="717"/>
      <c r="H5" s="718"/>
    </row>
    <row r="6" spans="1:12" ht="29.25" customHeight="1">
      <c r="A6" s="711"/>
      <c r="B6" s="711"/>
      <c r="C6" s="711"/>
      <c r="D6" s="711"/>
      <c r="E6" s="719" t="s">
        <v>37</v>
      </c>
      <c r="F6" s="720"/>
      <c r="G6" s="721" t="s">
        <v>38</v>
      </c>
      <c r="H6" s="721"/>
    </row>
    <row r="7" spans="1:12">
      <c r="A7" s="711"/>
      <c r="B7" s="711"/>
      <c r="C7" s="711"/>
      <c r="D7" s="711"/>
      <c r="E7" s="721" t="s">
        <v>39</v>
      </c>
      <c r="F7" s="722" t="s">
        <v>40</v>
      </c>
      <c r="G7" s="710" t="s">
        <v>41</v>
      </c>
      <c r="H7" s="722" t="s">
        <v>40</v>
      </c>
    </row>
    <row r="8" spans="1:12" ht="26.25" customHeight="1">
      <c r="A8" s="711"/>
      <c r="B8" s="712"/>
      <c r="C8" s="712"/>
      <c r="D8" s="712"/>
      <c r="E8" s="721"/>
      <c r="F8" s="722"/>
      <c r="G8" s="712"/>
      <c r="H8" s="722"/>
    </row>
    <row r="9" spans="1:12" ht="18" customHeight="1">
      <c r="A9" s="712"/>
      <c r="B9" s="725" t="s">
        <v>678</v>
      </c>
      <c r="C9" s="726"/>
      <c r="D9" s="726"/>
      <c r="E9" s="726"/>
      <c r="F9" s="726"/>
      <c r="G9" s="726"/>
      <c r="H9" s="727"/>
    </row>
    <row r="10" spans="1:12" s="5" customFormat="1" ht="21.75" customHeight="1">
      <c r="A10" s="229" t="s">
        <v>430</v>
      </c>
      <c r="B10" s="230">
        <v>968408</v>
      </c>
      <c r="C10" s="231">
        <v>761168</v>
      </c>
      <c r="D10" s="232">
        <v>207240</v>
      </c>
      <c r="E10" s="233">
        <v>166950</v>
      </c>
      <c r="F10" s="233">
        <v>11180</v>
      </c>
      <c r="G10" s="233">
        <v>40290</v>
      </c>
      <c r="H10" s="234">
        <v>744</v>
      </c>
      <c r="I10" s="11"/>
      <c r="J10" s="11"/>
    </row>
    <row r="11" spans="1:12" ht="21" customHeight="1">
      <c r="A11" s="235" t="s">
        <v>42</v>
      </c>
      <c r="B11" s="236">
        <v>36177</v>
      </c>
      <c r="C11" s="237">
        <v>28894</v>
      </c>
      <c r="D11" s="238">
        <v>7282</v>
      </c>
      <c r="E11" s="239">
        <v>5862</v>
      </c>
      <c r="F11" s="239">
        <v>435</v>
      </c>
      <c r="G11" s="239">
        <v>1420</v>
      </c>
      <c r="H11" s="240">
        <v>20</v>
      </c>
      <c r="I11" s="12"/>
      <c r="J11" s="11"/>
      <c r="K11" s="12"/>
      <c r="L11" s="12"/>
    </row>
    <row r="12" spans="1:12" ht="21" customHeight="1">
      <c r="A12" s="235" t="s">
        <v>43</v>
      </c>
      <c r="B12" s="236">
        <v>66139</v>
      </c>
      <c r="C12" s="237">
        <v>51950</v>
      </c>
      <c r="D12" s="238">
        <v>14189</v>
      </c>
      <c r="E12" s="239">
        <v>11854</v>
      </c>
      <c r="F12" s="239">
        <v>952</v>
      </c>
      <c r="G12" s="239">
        <v>2335</v>
      </c>
      <c r="H12" s="240">
        <v>55</v>
      </c>
      <c r="I12" s="12"/>
      <c r="J12" s="11"/>
      <c r="K12" s="12"/>
      <c r="L12" s="12"/>
    </row>
    <row r="13" spans="1:12" ht="21" customHeight="1">
      <c r="A13" s="235" t="s">
        <v>44</v>
      </c>
      <c r="B13" s="236">
        <v>122516</v>
      </c>
      <c r="C13" s="237">
        <v>96232</v>
      </c>
      <c r="D13" s="238">
        <v>26284</v>
      </c>
      <c r="E13" s="239">
        <v>21365</v>
      </c>
      <c r="F13" s="239">
        <v>1391</v>
      </c>
      <c r="G13" s="239">
        <v>4919</v>
      </c>
      <c r="H13" s="240">
        <v>103</v>
      </c>
      <c r="I13" s="12"/>
      <c r="J13" s="11"/>
      <c r="K13" s="12"/>
      <c r="L13" s="12"/>
    </row>
    <row r="14" spans="1:12" ht="21" customHeight="1">
      <c r="A14" s="235" t="s">
        <v>45</v>
      </c>
      <c r="B14" s="236">
        <v>12527</v>
      </c>
      <c r="C14" s="237">
        <v>9370</v>
      </c>
      <c r="D14" s="238">
        <v>3157</v>
      </c>
      <c r="E14" s="239">
        <v>2620</v>
      </c>
      <c r="F14" s="239">
        <v>170</v>
      </c>
      <c r="G14" s="239">
        <v>537</v>
      </c>
      <c r="H14" s="240">
        <v>10</v>
      </c>
      <c r="I14" s="12"/>
      <c r="J14" s="11"/>
      <c r="K14" s="12"/>
      <c r="L14" s="12"/>
    </row>
    <row r="15" spans="1:12" ht="21" customHeight="1">
      <c r="A15" s="235" t="s">
        <v>46</v>
      </c>
      <c r="B15" s="236">
        <v>81614</v>
      </c>
      <c r="C15" s="237">
        <v>68989</v>
      </c>
      <c r="D15" s="238">
        <v>12625</v>
      </c>
      <c r="E15" s="239">
        <v>9758</v>
      </c>
      <c r="F15" s="239">
        <v>844</v>
      </c>
      <c r="G15" s="239">
        <v>2867</v>
      </c>
      <c r="H15" s="240">
        <v>38</v>
      </c>
      <c r="I15" s="12"/>
      <c r="J15" s="11"/>
      <c r="K15" s="12"/>
      <c r="L15" s="12"/>
    </row>
    <row r="16" spans="1:12" ht="21" customHeight="1">
      <c r="A16" s="235" t="s">
        <v>47</v>
      </c>
      <c r="B16" s="236">
        <v>85481</v>
      </c>
      <c r="C16" s="237">
        <v>58357</v>
      </c>
      <c r="D16" s="238">
        <v>27124</v>
      </c>
      <c r="E16" s="239">
        <v>23340</v>
      </c>
      <c r="F16" s="239">
        <v>1107</v>
      </c>
      <c r="G16" s="239">
        <v>3785</v>
      </c>
      <c r="H16" s="240">
        <v>65</v>
      </c>
      <c r="I16" s="12"/>
      <c r="J16" s="11"/>
      <c r="K16" s="12"/>
      <c r="L16" s="12"/>
    </row>
    <row r="17" spans="1:12" ht="21" customHeight="1">
      <c r="A17" s="235" t="s">
        <v>48</v>
      </c>
      <c r="B17" s="236">
        <v>149512</v>
      </c>
      <c r="C17" s="241">
        <v>122027</v>
      </c>
      <c r="D17" s="242">
        <v>27485</v>
      </c>
      <c r="E17" s="243">
        <v>20719</v>
      </c>
      <c r="F17" s="243">
        <v>1490</v>
      </c>
      <c r="G17" s="243">
        <v>6766</v>
      </c>
      <c r="H17" s="244">
        <v>109</v>
      </c>
      <c r="I17" s="12"/>
      <c r="J17" s="11"/>
      <c r="K17" s="12"/>
      <c r="L17" s="12"/>
    </row>
    <row r="18" spans="1:12" ht="21" customHeight="1">
      <c r="A18" s="235" t="s">
        <v>49</v>
      </c>
      <c r="B18" s="236">
        <v>19164</v>
      </c>
      <c r="C18" s="237">
        <v>16560</v>
      </c>
      <c r="D18" s="238">
        <v>2605</v>
      </c>
      <c r="E18" s="239">
        <v>1931</v>
      </c>
      <c r="F18" s="239">
        <v>151</v>
      </c>
      <c r="G18" s="239">
        <v>674</v>
      </c>
      <c r="H18" s="240">
        <v>15</v>
      </c>
      <c r="I18" s="12"/>
      <c r="J18" s="11"/>
      <c r="K18" s="12"/>
      <c r="L18" s="12"/>
    </row>
    <row r="19" spans="1:12" ht="21" customHeight="1">
      <c r="A19" s="235" t="s">
        <v>50</v>
      </c>
      <c r="B19" s="236">
        <v>54476</v>
      </c>
      <c r="C19" s="237">
        <v>40934</v>
      </c>
      <c r="D19" s="238">
        <v>13542</v>
      </c>
      <c r="E19" s="239">
        <v>11302</v>
      </c>
      <c r="F19" s="239">
        <v>591</v>
      </c>
      <c r="G19" s="239">
        <v>2240</v>
      </c>
      <c r="H19" s="240">
        <v>26</v>
      </c>
      <c r="I19" s="12"/>
      <c r="J19" s="11"/>
      <c r="K19" s="12"/>
      <c r="L19" s="12"/>
    </row>
    <row r="20" spans="1:12" ht="21" customHeight="1">
      <c r="A20" s="235" t="s">
        <v>51</v>
      </c>
      <c r="B20" s="236">
        <v>68553</v>
      </c>
      <c r="C20" s="237">
        <v>55075</v>
      </c>
      <c r="D20" s="238">
        <v>13479</v>
      </c>
      <c r="E20" s="239">
        <v>10637</v>
      </c>
      <c r="F20" s="239">
        <v>736</v>
      </c>
      <c r="G20" s="239">
        <v>2841</v>
      </c>
      <c r="H20" s="240">
        <v>57</v>
      </c>
      <c r="I20" s="12"/>
      <c r="J20" s="11"/>
      <c r="K20" s="12"/>
      <c r="L20" s="12"/>
    </row>
    <row r="21" spans="1:12" ht="21" customHeight="1">
      <c r="A21" s="235" t="s">
        <v>52</v>
      </c>
      <c r="B21" s="236">
        <v>31966</v>
      </c>
      <c r="C21" s="237">
        <v>24119</v>
      </c>
      <c r="D21" s="238">
        <v>7847</v>
      </c>
      <c r="E21" s="239">
        <v>6350</v>
      </c>
      <c r="F21" s="239">
        <v>413</v>
      </c>
      <c r="G21" s="239">
        <v>1497</v>
      </c>
      <c r="H21" s="240">
        <v>28</v>
      </c>
      <c r="I21" s="12"/>
      <c r="J21" s="11"/>
      <c r="K21" s="12"/>
      <c r="L21" s="12"/>
    </row>
    <row r="22" spans="1:12" ht="21" customHeight="1">
      <c r="A22" s="235" t="s">
        <v>53</v>
      </c>
      <c r="B22" s="236">
        <v>26867</v>
      </c>
      <c r="C22" s="237">
        <v>21540</v>
      </c>
      <c r="D22" s="238">
        <v>5327</v>
      </c>
      <c r="E22" s="239">
        <v>4346</v>
      </c>
      <c r="F22" s="239">
        <v>312</v>
      </c>
      <c r="G22" s="239">
        <v>981</v>
      </c>
      <c r="H22" s="240">
        <v>18</v>
      </c>
      <c r="I22" s="12"/>
      <c r="J22" s="11"/>
      <c r="K22" s="12"/>
      <c r="L22" s="12"/>
    </row>
    <row r="23" spans="1:12" ht="21" customHeight="1">
      <c r="A23" s="235" t="s">
        <v>54</v>
      </c>
      <c r="B23" s="236">
        <v>52373</v>
      </c>
      <c r="C23" s="237">
        <v>41917</v>
      </c>
      <c r="D23" s="238">
        <v>10457</v>
      </c>
      <c r="E23" s="239">
        <v>8208</v>
      </c>
      <c r="F23" s="239">
        <v>581</v>
      </c>
      <c r="G23" s="239">
        <v>2249</v>
      </c>
      <c r="H23" s="240">
        <v>49</v>
      </c>
      <c r="I23" s="12"/>
      <c r="J23" s="11"/>
      <c r="K23" s="12"/>
      <c r="L23" s="12"/>
    </row>
    <row r="24" spans="1:12" ht="21" customHeight="1">
      <c r="A24" s="235" t="s">
        <v>55</v>
      </c>
      <c r="B24" s="236">
        <v>35242</v>
      </c>
      <c r="C24" s="237">
        <v>27127</v>
      </c>
      <c r="D24" s="238">
        <v>8115</v>
      </c>
      <c r="E24" s="239">
        <v>6295</v>
      </c>
      <c r="F24" s="239">
        <v>472</v>
      </c>
      <c r="G24" s="239">
        <v>1819</v>
      </c>
      <c r="H24" s="240">
        <v>40</v>
      </c>
      <c r="I24" s="12"/>
      <c r="J24" s="11"/>
      <c r="K24" s="12"/>
      <c r="L24" s="12"/>
    </row>
    <row r="25" spans="1:12" ht="21" customHeight="1">
      <c r="A25" s="235" t="s">
        <v>56</v>
      </c>
      <c r="B25" s="236">
        <v>104829</v>
      </c>
      <c r="C25" s="237">
        <v>81319</v>
      </c>
      <c r="D25" s="238">
        <v>23510</v>
      </c>
      <c r="E25" s="239">
        <v>18965</v>
      </c>
      <c r="F25" s="239">
        <v>1291</v>
      </c>
      <c r="G25" s="239">
        <v>4545</v>
      </c>
      <c r="H25" s="240">
        <v>97</v>
      </c>
      <c r="I25" s="12"/>
      <c r="J25" s="11"/>
      <c r="K25" s="12"/>
      <c r="L25" s="12"/>
    </row>
    <row r="26" spans="1:12" ht="21" customHeight="1">
      <c r="A26" s="245" t="s">
        <v>57</v>
      </c>
      <c r="B26" s="236">
        <v>20577</v>
      </c>
      <c r="C26" s="237">
        <v>16363</v>
      </c>
      <c r="D26" s="238">
        <v>4214</v>
      </c>
      <c r="E26" s="246">
        <v>3398</v>
      </c>
      <c r="F26" s="246">
        <v>244</v>
      </c>
      <c r="G26" s="246">
        <v>817</v>
      </c>
      <c r="H26" s="237">
        <v>16</v>
      </c>
      <c r="I26" s="12"/>
      <c r="J26" s="11"/>
      <c r="K26" s="12"/>
      <c r="L26" s="12"/>
    </row>
    <row r="27" spans="1:12" s="13" customFormat="1" ht="43.5" customHeight="1">
      <c r="A27" s="495" t="s">
        <v>58</v>
      </c>
      <c r="B27" s="247">
        <f>C27</f>
        <v>396</v>
      </c>
      <c r="C27" s="247">
        <v>396</v>
      </c>
      <c r="D27" s="248">
        <v>0</v>
      </c>
      <c r="E27" s="248">
        <v>0</v>
      </c>
      <c r="F27" s="248">
        <v>0</v>
      </c>
      <c r="G27" s="248">
        <v>0</v>
      </c>
      <c r="H27" s="249">
        <v>0</v>
      </c>
    </row>
    <row r="28" spans="1:12" s="13" customFormat="1" ht="15" customHeight="1">
      <c r="A28" s="250" t="s">
        <v>59</v>
      </c>
      <c r="B28" s="251">
        <f>C28</f>
        <v>67</v>
      </c>
      <c r="C28" s="251">
        <v>67</v>
      </c>
      <c r="D28" s="252">
        <v>0</v>
      </c>
      <c r="E28" s="252">
        <v>0</v>
      </c>
      <c r="F28" s="252">
        <v>0</v>
      </c>
      <c r="G28" s="252">
        <v>0</v>
      </c>
      <c r="H28" s="253">
        <v>0</v>
      </c>
    </row>
    <row r="29" spans="1:12" s="13" customFormat="1" ht="15" customHeight="1">
      <c r="A29" s="250" t="s">
        <v>60</v>
      </c>
      <c r="B29" s="251">
        <f t="shared" ref="B29:B30" si="0">C29</f>
        <v>299</v>
      </c>
      <c r="C29" s="251">
        <v>299</v>
      </c>
      <c r="D29" s="252">
        <v>0</v>
      </c>
      <c r="E29" s="252">
        <v>0</v>
      </c>
      <c r="F29" s="252">
        <v>0</v>
      </c>
      <c r="G29" s="252">
        <v>0</v>
      </c>
      <c r="H29" s="253">
        <v>0</v>
      </c>
    </row>
    <row r="30" spans="1:12" s="13" customFormat="1" ht="15" customHeight="1">
      <c r="A30" s="254" t="s">
        <v>61</v>
      </c>
      <c r="B30" s="255">
        <f t="shared" si="0"/>
        <v>30</v>
      </c>
      <c r="C30" s="255">
        <v>30</v>
      </c>
      <c r="D30" s="256">
        <v>0</v>
      </c>
      <c r="E30" s="256">
        <v>0</v>
      </c>
      <c r="F30" s="256">
        <v>0</v>
      </c>
      <c r="G30" s="256">
        <v>0</v>
      </c>
      <c r="H30" s="257">
        <v>0</v>
      </c>
    </row>
    <row r="31" spans="1:12" ht="27" customHeight="1">
      <c r="A31" s="723"/>
      <c r="B31" s="723"/>
      <c r="C31" s="723"/>
      <c r="D31" s="723"/>
      <c r="E31" s="723"/>
      <c r="F31" s="723"/>
      <c r="G31" s="723"/>
      <c r="H31" s="724"/>
    </row>
    <row r="32" spans="1:12">
      <c r="A32" s="694"/>
      <c r="B32" s="694"/>
      <c r="C32" s="694"/>
      <c r="D32" s="694"/>
      <c r="E32" s="694"/>
      <c r="F32" s="694"/>
      <c r="G32" s="694"/>
      <c r="H32" s="694"/>
    </row>
    <row r="33" spans="1:7">
      <c r="A33" s="8"/>
      <c r="B33" s="12"/>
      <c r="C33" s="12"/>
      <c r="D33" s="12"/>
      <c r="E33" s="12"/>
    </row>
    <row r="34" spans="1:7">
      <c r="B34" s="14"/>
      <c r="C34" s="14"/>
      <c r="D34" s="14"/>
      <c r="E34" s="14"/>
    </row>
    <row r="40" spans="1:7">
      <c r="G40" s="498"/>
    </row>
  </sheetData>
  <mergeCells count="17">
    <mergeCell ref="A32:H32"/>
    <mergeCell ref="E7:E8"/>
    <mergeCell ref="F7:F8"/>
    <mergeCell ref="G7:G8"/>
    <mergeCell ref="H7:H8"/>
    <mergeCell ref="A31:H31"/>
    <mergeCell ref="B9:H9"/>
    <mergeCell ref="A1:H1"/>
    <mergeCell ref="A3:H3"/>
    <mergeCell ref="B4:B8"/>
    <mergeCell ref="C4:H4"/>
    <mergeCell ref="C5:C8"/>
    <mergeCell ref="D5:D8"/>
    <mergeCell ref="E5:H5"/>
    <mergeCell ref="E6:F6"/>
    <mergeCell ref="G6:H6"/>
    <mergeCell ref="A4:A9"/>
  </mergeCells>
  <hyperlinks>
    <hyperlink ref="I3" location="'Spis treści'!A1" display="Powrót do spisu" xr:uid="{80965459-A224-4392-9B5A-6A6D2000185A}"/>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9"/>
  <dimension ref="A1:O39"/>
  <sheetViews>
    <sheetView showGridLines="0" view="pageBreakPreview" topLeftCell="A13" zoomScale="90" zoomScaleNormal="100" zoomScaleSheetLayoutView="90" workbookViewId="0">
      <selection activeCell="B1" sqref="B1"/>
    </sheetView>
  </sheetViews>
  <sheetFormatPr defaultRowHeight="12.75"/>
  <cols>
    <col min="1" max="1" width="32.5" style="1" customWidth="1"/>
    <col min="2" max="3" width="12.375" style="1" customWidth="1"/>
    <col min="4" max="5" width="12.375" style="20" customWidth="1"/>
    <col min="6" max="6" width="13.125" style="20" customWidth="1"/>
    <col min="7" max="9" width="7.625" style="1" customWidth="1"/>
    <col min="10" max="10" width="10.75" style="1" customWidth="1"/>
    <col min="11" max="11" width="9" style="1"/>
    <col min="12" max="12" width="12.625" style="1" bestFit="1" customWidth="1"/>
    <col min="13" max="13" width="9" style="1"/>
    <col min="14" max="14" width="16.875" style="1" customWidth="1"/>
    <col min="15" max="255" width="9" style="1"/>
    <col min="256" max="256" width="25.375" style="1" customWidth="1"/>
    <col min="257" max="257" width="11.375" style="1" customWidth="1"/>
    <col min="258" max="258" width="12.875" style="1" customWidth="1"/>
    <col min="259" max="259" width="12.625" style="1" customWidth="1"/>
    <col min="260" max="260" width="12.375" style="1" customWidth="1"/>
    <col min="261" max="261" width="11.875" style="1" customWidth="1"/>
    <col min="262" max="262" width="0" style="1" hidden="1" customWidth="1"/>
    <col min="263" max="263" width="9" style="1" customWidth="1"/>
    <col min="264" max="264" width="12.25" style="1" customWidth="1"/>
    <col min="265" max="265" width="10.25" style="1" bestFit="1" customWidth="1"/>
    <col min="266" max="266" width="10.625" style="1" customWidth="1"/>
    <col min="267" max="511" width="9" style="1"/>
    <col min="512" max="512" width="25.375" style="1" customWidth="1"/>
    <col min="513" max="513" width="11.375" style="1" customWidth="1"/>
    <col min="514" max="514" width="12.875" style="1" customWidth="1"/>
    <col min="515" max="515" width="12.625" style="1" customWidth="1"/>
    <col min="516" max="516" width="12.375" style="1" customWidth="1"/>
    <col min="517" max="517" width="11.875" style="1" customWidth="1"/>
    <col min="518" max="518" width="0" style="1" hidden="1" customWidth="1"/>
    <col min="519" max="519" width="9" style="1" customWidth="1"/>
    <col min="520" max="520" width="12.25" style="1" customWidth="1"/>
    <col min="521" max="521" width="10.25" style="1" bestFit="1" customWidth="1"/>
    <col min="522" max="522" width="10.625" style="1" customWidth="1"/>
    <col min="523" max="767" width="9" style="1"/>
    <col min="768" max="768" width="25.375" style="1" customWidth="1"/>
    <col min="769" max="769" width="11.375" style="1" customWidth="1"/>
    <col min="770" max="770" width="12.875" style="1" customWidth="1"/>
    <col min="771" max="771" width="12.625" style="1" customWidth="1"/>
    <col min="772" max="772" width="12.375" style="1" customWidth="1"/>
    <col min="773" max="773" width="11.875" style="1" customWidth="1"/>
    <col min="774" max="774" width="0" style="1" hidden="1" customWidth="1"/>
    <col min="775" max="775" width="9" style="1" customWidth="1"/>
    <col min="776" max="776" width="12.25" style="1" customWidth="1"/>
    <col min="777" max="777" width="10.25" style="1" bestFit="1" customWidth="1"/>
    <col min="778" max="778" width="10.625" style="1" customWidth="1"/>
    <col min="779" max="1023" width="9" style="1"/>
    <col min="1024" max="1024" width="25.375" style="1" customWidth="1"/>
    <col min="1025" max="1025" width="11.375" style="1" customWidth="1"/>
    <col min="1026" max="1026" width="12.875" style="1" customWidth="1"/>
    <col min="1027" max="1027" width="12.625" style="1" customWidth="1"/>
    <col min="1028" max="1028" width="12.375" style="1" customWidth="1"/>
    <col min="1029" max="1029" width="11.875" style="1" customWidth="1"/>
    <col min="1030" max="1030" width="0" style="1" hidden="1" customWidth="1"/>
    <col min="1031" max="1031" width="9" style="1" customWidth="1"/>
    <col min="1032" max="1032" width="12.25" style="1" customWidth="1"/>
    <col min="1033" max="1033" width="10.25" style="1" bestFit="1" customWidth="1"/>
    <col min="1034" max="1034" width="10.625" style="1" customWidth="1"/>
    <col min="1035" max="1279" width="9" style="1"/>
    <col min="1280" max="1280" width="25.375" style="1" customWidth="1"/>
    <col min="1281" max="1281" width="11.375" style="1" customWidth="1"/>
    <col min="1282" max="1282" width="12.875" style="1" customWidth="1"/>
    <col min="1283" max="1283" width="12.625" style="1" customWidth="1"/>
    <col min="1284" max="1284" width="12.375" style="1" customWidth="1"/>
    <col min="1285" max="1285" width="11.875" style="1" customWidth="1"/>
    <col min="1286" max="1286" width="0" style="1" hidden="1" customWidth="1"/>
    <col min="1287" max="1287" width="9" style="1" customWidth="1"/>
    <col min="1288" max="1288" width="12.25" style="1" customWidth="1"/>
    <col min="1289" max="1289" width="10.25" style="1" bestFit="1" customWidth="1"/>
    <col min="1290" max="1290" width="10.625" style="1" customWidth="1"/>
    <col min="1291" max="1535" width="9" style="1"/>
    <col min="1536" max="1536" width="25.375" style="1" customWidth="1"/>
    <col min="1537" max="1537" width="11.375" style="1" customWidth="1"/>
    <col min="1538" max="1538" width="12.875" style="1" customWidth="1"/>
    <col min="1539" max="1539" width="12.625" style="1" customWidth="1"/>
    <col min="1540" max="1540" width="12.375" style="1" customWidth="1"/>
    <col min="1541" max="1541" width="11.875" style="1" customWidth="1"/>
    <col min="1542" max="1542" width="0" style="1" hidden="1" customWidth="1"/>
    <col min="1543" max="1543" width="9" style="1" customWidth="1"/>
    <col min="1544" max="1544" width="12.25" style="1" customWidth="1"/>
    <col min="1545" max="1545" width="10.25" style="1" bestFit="1" customWidth="1"/>
    <col min="1546" max="1546" width="10.625" style="1" customWidth="1"/>
    <col min="1547" max="1791" width="9" style="1"/>
    <col min="1792" max="1792" width="25.375" style="1" customWidth="1"/>
    <col min="1793" max="1793" width="11.375" style="1" customWidth="1"/>
    <col min="1794" max="1794" width="12.875" style="1" customWidth="1"/>
    <col min="1795" max="1795" width="12.625" style="1" customWidth="1"/>
    <col min="1796" max="1796" width="12.375" style="1" customWidth="1"/>
    <col min="1797" max="1797" width="11.875" style="1" customWidth="1"/>
    <col min="1798" max="1798" width="0" style="1" hidden="1" customWidth="1"/>
    <col min="1799" max="1799" width="9" style="1" customWidth="1"/>
    <col min="1800" max="1800" width="12.25" style="1" customWidth="1"/>
    <col min="1801" max="1801" width="10.25" style="1" bestFit="1" customWidth="1"/>
    <col min="1802" max="1802" width="10.625" style="1" customWidth="1"/>
    <col min="1803" max="2047" width="9" style="1"/>
    <col min="2048" max="2048" width="25.375" style="1" customWidth="1"/>
    <col min="2049" max="2049" width="11.375" style="1" customWidth="1"/>
    <col min="2050" max="2050" width="12.875" style="1" customWidth="1"/>
    <col min="2051" max="2051" width="12.625" style="1" customWidth="1"/>
    <col min="2052" max="2052" width="12.375" style="1" customWidth="1"/>
    <col min="2053" max="2053" width="11.875" style="1" customWidth="1"/>
    <col min="2054" max="2054" width="0" style="1" hidden="1" customWidth="1"/>
    <col min="2055" max="2055" width="9" style="1" customWidth="1"/>
    <col min="2056" max="2056" width="12.25" style="1" customWidth="1"/>
    <col min="2057" max="2057" width="10.25" style="1" bestFit="1" customWidth="1"/>
    <col min="2058" max="2058" width="10.625" style="1" customWidth="1"/>
    <col min="2059" max="2303" width="9" style="1"/>
    <col min="2304" max="2304" width="25.375" style="1" customWidth="1"/>
    <col min="2305" max="2305" width="11.375" style="1" customWidth="1"/>
    <col min="2306" max="2306" width="12.875" style="1" customWidth="1"/>
    <col min="2307" max="2307" width="12.625" style="1" customWidth="1"/>
    <col min="2308" max="2308" width="12.375" style="1" customWidth="1"/>
    <col min="2309" max="2309" width="11.875" style="1" customWidth="1"/>
    <col min="2310" max="2310" width="0" style="1" hidden="1" customWidth="1"/>
    <col min="2311" max="2311" width="9" style="1" customWidth="1"/>
    <col min="2312" max="2312" width="12.25" style="1" customWidth="1"/>
    <col min="2313" max="2313" width="10.25" style="1" bestFit="1" customWidth="1"/>
    <col min="2314" max="2314" width="10.625" style="1" customWidth="1"/>
    <col min="2315" max="2559" width="9" style="1"/>
    <col min="2560" max="2560" width="25.375" style="1" customWidth="1"/>
    <col min="2561" max="2561" width="11.375" style="1" customWidth="1"/>
    <col min="2562" max="2562" width="12.875" style="1" customWidth="1"/>
    <col min="2563" max="2563" width="12.625" style="1" customWidth="1"/>
    <col min="2564" max="2564" width="12.375" style="1" customWidth="1"/>
    <col min="2565" max="2565" width="11.875" style="1" customWidth="1"/>
    <col min="2566" max="2566" width="0" style="1" hidden="1" customWidth="1"/>
    <col min="2567" max="2567" width="9" style="1" customWidth="1"/>
    <col min="2568" max="2568" width="12.25" style="1" customWidth="1"/>
    <col min="2569" max="2569" width="10.25" style="1" bestFit="1" customWidth="1"/>
    <col min="2570" max="2570" width="10.625" style="1" customWidth="1"/>
    <col min="2571" max="2815" width="9" style="1"/>
    <col min="2816" max="2816" width="25.375" style="1" customWidth="1"/>
    <col min="2817" max="2817" width="11.375" style="1" customWidth="1"/>
    <col min="2818" max="2818" width="12.875" style="1" customWidth="1"/>
    <col min="2819" max="2819" width="12.625" style="1" customWidth="1"/>
    <col min="2820" max="2820" width="12.375" style="1" customWidth="1"/>
    <col min="2821" max="2821" width="11.875" style="1" customWidth="1"/>
    <col min="2822" max="2822" width="0" style="1" hidden="1" customWidth="1"/>
    <col min="2823" max="2823" width="9" style="1" customWidth="1"/>
    <col min="2824" max="2824" width="12.25" style="1" customWidth="1"/>
    <col min="2825" max="2825" width="10.25" style="1" bestFit="1" customWidth="1"/>
    <col min="2826" max="2826" width="10.625" style="1" customWidth="1"/>
    <col min="2827" max="3071" width="9" style="1"/>
    <col min="3072" max="3072" width="25.375" style="1" customWidth="1"/>
    <col min="3073" max="3073" width="11.375" style="1" customWidth="1"/>
    <col min="3074" max="3074" width="12.875" style="1" customWidth="1"/>
    <col min="3075" max="3075" width="12.625" style="1" customWidth="1"/>
    <col min="3076" max="3076" width="12.375" style="1" customWidth="1"/>
    <col min="3077" max="3077" width="11.875" style="1" customWidth="1"/>
    <col min="3078" max="3078" width="0" style="1" hidden="1" customWidth="1"/>
    <col min="3079" max="3079" width="9" style="1" customWidth="1"/>
    <col min="3080" max="3080" width="12.25" style="1" customWidth="1"/>
    <col min="3081" max="3081" width="10.25" style="1" bestFit="1" customWidth="1"/>
    <col min="3082" max="3082" width="10.625" style="1" customWidth="1"/>
    <col min="3083" max="3327" width="9" style="1"/>
    <col min="3328" max="3328" width="25.375" style="1" customWidth="1"/>
    <col min="3329" max="3329" width="11.375" style="1" customWidth="1"/>
    <col min="3330" max="3330" width="12.875" style="1" customWidth="1"/>
    <col min="3331" max="3331" width="12.625" style="1" customWidth="1"/>
    <col min="3332" max="3332" width="12.375" style="1" customWidth="1"/>
    <col min="3333" max="3333" width="11.875" style="1" customWidth="1"/>
    <col min="3334" max="3334" width="0" style="1" hidden="1" customWidth="1"/>
    <col min="3335" max="3335" width="9" style="1" customWidth="1"/>
    <col min="3336" max="3336" width="12.25" style="1" customWidth="1"/>
    <col min="3337" max="3337" width="10.25" style="1" bestFit="1" customWidth="1"/>
    <col min="3338" max="3338" width="10.625" style="1" customWidth="1"/>
    <col min="3339" max="3583" width="9" style="1"/>
    <col min="3584" max="3584" width="25.375" style="1" customWidth="1"/>
    <col min="3585" max="3585" width="11.375" style="1" customWidth="1"/>
    <col min="3586" max="3586" width="12.875" style="1" customWidth="1"/>
    <col min="3587" max="3587" width="12.625" style="1" customWidth="1"/>
    <col min="3588" max="3588" width="12.375" style="1" customWidth="1"/>
    <col min="3589" max="3589" width="11.875" style="1" customWidth="1"/>
    <col min="3590" max="3590" width="0" style="1" hidden="1" customWidth="1"/>
    <col min="3591" max="3591" width="9" style="1" customWidth="1"/>
    <col min="3592" max="3592" width="12.25" style="1" customWidth="1"/>
    <col min="3593" max="3593" width="10.25" style="1" bestFit="1" customWidth="1"/>
    <col min="3594" max="3594" width="10.625" style="1" customWidth="1"/>
    <col min="3595" max="3839" width="9" style="1"/>
    <col min="3840" max="3840" width="25.375" style="1" customWidth="1"/>
    <col min="3841" max="3841" width="11.375" style="1" customWidth="1"/>
    <col min="3842" max="3842" width="12.875" style="1" customWidth="1"/>
    <col min="3843" max="3843" width="12.625" style="1" customWidth="1"/>
    <col min="3844" max="3844" width="12.375" style="1" customWidth="1"/>
    <col min="3845" max="3845" width="11.875" style="1" customWidth="1"/>
    <col min="3846" max="3846" width="0" style="1" hidden="1" customWidth="1"/>
    <col min="3847" max="3847" width="9" style="1" customWidth="1"/>
    <col min="3848" max="3848" width="12.25" style="1" customWidth="1"/>
    <col min="3849" max="3849" width="10.25" style="1" bestFit="1" customWidth="1"/>
    <col min="3850" max="3850" width="10.625" style="1" customWidth="1"/>
    <col min="3851" max="4095" width="9" style="1"/>
    <col min="4096" max="4096" width="25.375" style="1" customWidth="1"/>
    <col min="4097" max="4097" width="11.375" style="1" customWidth="1"/>
    <col min="4098" max="4098" width="12.875" style="1" customWidth="1"/>
    <col min="4099" max="4099" width="12.625" style="1" customWidth="1"/>
    <col min="4100" max="4100" width="12.375" style="1" customWidth="1"/>
    <col min="4101" max="4101" width="11.875" style="1" customWidth="1"/>
    <col min="4102" max="4102" width="0" style="1" hidden="1" customWidth="1"/>
    <col min="4103" max="4103" width="9" style="1" customWidth="1"/>
    <col min="4104" max="4104" width="12.25" style="1" customWidth="1"/>
    <col min="4105" max="4105" width="10.25" style="1" bestFit="1" customWidth="1"/>
    <col min="4106" max="4106" width="10.625" style="1" customWidth="1"/>
    <col min="4107" max="4351" width="9" style="1"/>
    <col min="4352" max="4352" width="25.375" style="1" customWidth="1"/>
    <col min="4353" max="4353" width="11.375" style="1" customWidth="1"/>
    <col min="4354" max="4354" width="12.875" style="1" customWidth="1"/>
    <col min="4355" max="4355" width="12.625" style="1" customWidth="1"/>
    <col min="4356" max="4356" width="12.375" style="1" customWidth="1"/>
    <col min="4357" max="4357" width="11.875" style="1" customWidth="1"/>
    <col min="4358" max="4358" width="0" style="1" hidden="1" customWidth="1"/>
    <col min="4359" max="4359" width="9" style="1" customWidth="1"/>
    <col min="4360" max="4360" width="12.25" style="1" customWidth="1"/>
    <col min="4361" max="4361" width="10.25" style="1" bestFit="1" customWidth="1"/>
    <col min="4362" max="4362" width="10.625" style="1" customWidth="1"/>
    <col min="4363" max="4607" width="9" style="1"/>
    <col min="4608" max="4608" width="25.375" style="1" customWidth="1"/>
    <col min="4609" max="4609" width="11.375" style="1" customWidth="1"/>
    <col min="4610" max="4610" width="12.875" style="1" customWidth="1"/>
    <col min="4611" max="4611" width="12.625" style="1" customWidth="1"/>
    <col min="4612" max="4612" width="12.375" style="1" customWidth="1"/>
    <col min="4613" max="4613" width="11.875" style="1" customWidth="1"/>
    <col min="4614" max="4614" width="0" style="1" hidden="1" customWidth="1"/>
    <col min="4615" max="4615" width="9" style="1" customWidth="1"/>
    <col min="4616" max="4616" width="12.25" style="1" customWidth="1"/>
    <col min="4617" max="4617" width="10.25" style="1" bestFit="1" customWidth="1"/>
    <col min="4618" max="4618" width="10.625" style="1" customWidth="1"/>
    <col min="4619" max="4863" width="9" style="1"/>
    <col min="4864" max="4864" width="25.375" style="1" customWidth="1"/>
    <col min="4865" max="4865" width="11.375" style="1" customWidth="1"/>
    <col min="4866" max="4866" width="12.875" style="1" customWidth="1"/>
    <col min="4867" max="4867" width="12.625" style="1" customWidth="1"/>
    <col min="4868" max="4868" width="12.375" style="1" customWidth="1"/>
    <col min="4869" max="4869" width="11.875" style="1" customWidth="1"/>
    <col min="4870" max="4870" width="0" style="1" hidden="1" customWidth="1"/>
    <col min="4871" max="4871" width="9" style="1" customWidth="1"/>
    <col min="4872" max="4872" width="12.25" style="1" customWidth="1"/>
    <col min="4873" max="4873" width="10.25" style="1" bestFit="1" customWidth="1"/>
    <col min="4874" max="4874" width="10.625" style="1" customWidth="1"/>
    <col min="4875" max="5119" width="9" style="1"/>
    <col min="5120" max="5120" width="25.375" style="1" customWidth="1"/>
    <col min="5121" max="5121" width="11.375" style="1" customWidth="1"/>
    <col min="5122" max="5122" width="12.875" style="1" customWidth="1"/>
    <col min="5123" max="5123" width="12.625" style="1" customWidth="1"/>
    <col min="5124" max="5124" width="12.375" style="1" customWidth="1"/>
    <col min="5125" max="5125" width="11.875" style="1" customWidth="1"/>
    <col min="5126" max="5126" width="0" style="1" hidden="1" customWidth="1"/>
    <col min="5127" max="5127" width="9" style="1" customWidth="1"/>
    <col min="5128" max="5128" width="12.25" style="1" customWidth="1"/>
    <col min="5129" max="5129" width="10.25" style="1" bestFit="1" customWidth="1"/>
    <col min="5130" max="5130" width="10.625" style="1" customWidth="1"/>
    <col min="5131" max="5375" width="9" style="1"/>
    <col min="5376" max="5376" width="25.375" style="1" customWidth="1"/>
    <col min="5377" max="5377" width="11.375" style="1" customWidth="1"/>
    <col min="5378" max="5378" width="12.875" style="1" customWidth="1"/>
    <col min="5379" max="5379" width="12.625" style="1" customWidth="1"/>
    <col min="5380" max="5380" width="12.375" style="1" customWidth="1"/>
    <col min="5381" max="5381" width="11.875" style="1" customWidth="1"/>
    <col min="5382" max="5382" width="0" style="1" hidden="1" customWidth="1"/>
    <col min="5383" max="5383" width="9" style="1" customWidth="1"/>
    <col min="5384" max="5384" width="12.25" style="1" customWidth="1"/>
    <col min="5385" max="5385" width="10.25" style="1" bestFit="1" customWidth="1"/>
    <col min="5386" max="5386" width="10.625" style="1" customWidth="1"/>
    <col min="5387" max="5631" width="9" style="1"/>
    <col min="5632" max="5632" width="25.375" style="1" customWidth="1"/>
    <col min="5633" max="5633" width="11.375" style="1" customWidth="1"/>
    <col min="5634" max="5634" width="12.875" style="1" customWidth="1"/>
    <col min="5635" max="5635" width="12.625" style="1" customWidth="1"/>
    <col min="5636" max="5636" width="12.375" style="1" customWidth="1"/>
    <col min="5637" max="5637" width="11.875" style="1" customWidth="1"/>
    <col min="5638" max="5638" width="0" style="1" hidden="1" customWidth="1"/>
    <col min="5639" max="5639" width="9" style="1" customWidth="1"/>
    <col min="5640" max="5640" width="12.25" style="1" customWidth="1"/>
    <col min="5641" max="5641" width="10.25" style="1" bestFit="1" customWidth="1"/>
    <col min="5642" max="5642" width="10.625" style="1" customWidth="1"/>
    <col min="5643" max="5887" width="9" style="1"/>
    <col min="5888" max="5888" width="25.375" style="1" customWidth="1"/>
    <col min="5889" max="5889" width="11.375" style="1" customWidth="1"/>
    <col min="5890" max="5890" width="12.875" style="1" customWidth="1"/>
    <col min="5891" max="5891" width="12.625" style="1" customWidth="1"/>
    <col min="5892" max="5892" width="12.375" style="1" customWidth="1"/>
    <col min="5893" max="5893" width="11.875" style="1" customWidth="1"/>
    <col min="5894" max="5894" width="0" style="1" hidden="1" customWidth="1"/>
    <col min="5895" max="5895" width="9" style="1" customWidth="1"/>
    <col min="5896" max="5896" width="12.25" style="1" customWidth="1"/>
    <col min="5897" max="5897" width="10.25" style="1" bestFit="1" customWidth="1"/>
    <col min="5898" max="5898" width="10.625" style="1" customWidth="1"/>
    <col min="5899" max="6143" width="9" style="1"/>
    <col min="6144" max="6144" width="25.375" style="1" customWidth="1"/>
    <col min="6145" max="6145" width="11.375" style="1" customWidth="1"/>
    <col min="6146" max="6146" width="12.875" style="1" customWidth="1"/>
    <col min="6147" max="6147" width="12.625" style="1" customWidth="1"/>
    <col min="6148" max="6148" width="12.375" style="1" customWidth="1"/>
    <col min="6149" max="6149" width="11.875" style="1" customWidth="1"/>
    <col min="6150" max="6150" width="0" style="1" hidden="1" customWidth="1"/>
    <col min="6151" max="6151" width="9" style="1" customWidth="1"/>
    <col min="6152" max="6152" width="12.25" style="1" customWidth="1"/>
    <col min="6153" max="6153" width="10.25" style="1" bestFit="1" customWidth="1"/>
    <col min="6154" max="6154" width="10.625" style="1" customWidth="1"/>
    <col min="6155" max="6399" width="9" style="1"/>
    <col min="6400" max="6400" width="25.375" style="1" customWidth="1"/>
    <col min="6401" max="6401" width="11.375" style="1" customWidth="1"/>
    <col min="6402" max="6402" width="12.875" style="1" customWidth="1"/>
    <col min="6403" max="6403" width="12.625" style="1" customWidth="1"/>
    <col min="6404" max="6404" width="12.375" style="1" customWidth="1"/>
    <col min="6405" max="6405" width="11.875" style="1" customWidth="1"/>
    <col min="6406" max="6406" width="0" style="1" hidden="1" customWidth="1"/>
    <col min="6407" max="6407" width="9" style="1" customWidth="1"/>
    <col min="6408" max="6408" width="12.25" style="1" customWidth="1"/>
    <col min="6409" max="6409" width="10.25" style="1" bestFit="1" customWidth="1"/>
    <col min="6410" max="6410" width="10.625" style="1" customWidth="1"/>
    <col min="6411" max="6655" width="9" style="1"/>
    <col min="6656" max="6656" width="25.375" style="1" customWidth="1"/>
    <col min="6657" max="6657" width="11.375" style="1" customWidth="1"/>
    <col min="6658" max="6658" width="12.875" style="1" customWidth="1"/>
    <col min="6659" max="6659" width="12.625" style="1" customWidth="1"/>
    <col min="6660" max="6660" width="12.375" style="1" customWidth="1"/>
    <col min="6661" max="6661" width="11.875" style="1" customWidth="1"/>
    <col min="6662" max="6662" width="0" style="1" hidden="1" customWidth="1"/>
    <col min="6663" max="6663" width="9" style="1" customWidth="1"/>
    <col min="6664" max="6664" width="12.25" style="1" customWidth="1"/>
    <col min="6665" max="6665" width="10.25" style="1" bestFit="1" customWidth="1"/>
    <col min="6666" max="6666" width="10.625" style="1" customWidth="1"/>
    <col min="6667" max="6911" width="9" style="1"/>
    <col min="6912" max="6912" width="25.375" style="1" customWidth="1"/>
    <col min="6913" max="6913" width="11.375" style="1" customWidth="1"/>
    <col min="6914" max="6914" width="12.875" style="1" customWidth="1"/>
    <col min="6915" max="6915" width="12.625" style="1" customWidth="1"/>
    <col min="6916" max="6916" width="12.375" style="1" customWidth="1"/>
    <col min="6917" max="6917" width="11.875" style="1" customWidth="1"/>
    <col min="6918" max="6918" width="0" style="1" hidden="1" customWidth="1"/>
    <col min="6919" max="6919" width="9" style="1" customWidth="1"/>
    <col min="6920" max="6920" width="12.25" style="1" customWidth="1"/>
    <col min="6921" max="6921" width="10.25" style="1" bestFit="1" customWidth="1"/>
    <col min="6922" max="6922" width="10.625" style="1" customWidth="1"/>
    <col min="6923" max="7167" width="9" style="1"/>
    <col min="7168" max="7168" width="25.375" style="1" customWidth="1"/>
    <col min="7169" max="7169" width="11.375" style="1" customWidth="1"/>
    <col min="7170" max="7170" width="12.875" style="1" customWidth="1"/>
    <col min="7171" max="7171" width="12.625" style="1" customWidth="1"/>
    <col min="7172" max="7172" width="12.375" style="1" customWidth="1"/>
    <col min="7173" max="7173" width="11.875" style="1" customWidth="1"/>
    <col min="7174" max="7174" width="0" style="1" hidden="1" customWidth="1"/>
    <col min="7175" max="7175" width="9" style="1" customWidth="1"/>
    <col min="7176" max="7176" width="12.25" style="1" customWidth="1"/>
    <col min="7177" max="7177" width="10.25" style="1" bestFit="1" customWidth="1"/>
    <col min="7178" max="7178" width="10.625" style="1" customWidth="1"/>
    <col min="7179" max="7423" width="9" style="1"/>
    <col min="7424" max="7424" width="25.375" style="1" customWidth="1"/>
    <col min="7425" max="7425" width="11.375" style="1" customWidth="1"/>
    <col min="7426" max="7426" width="12.875" style="1" customWidth="1"/>
    <col min="7427" max="7427" width="12.625" style="1" customWidth="1"/>
    <col min="7428" max="7428" width="12.375" style="1" customWidth="1"/>
    <col min="7429" max="7429" width="11.875" style="1" customWidth="1"/>
    <col min="7430" max="7430" width="0" style="1" hidden="1" customWidth="1"/>
    <col min="7431" max="7431" width="9" style="1" customWidth="1"/>
    <col min="7432" max="7432" width="12.25" style="1" customWidth="1"/>
    <col min="7433" max="7433" width="10.25" style="1" bestFit="1" customWidth="1"/>
    <col min="7434" max="7434" width="10.625" style="1" customWidth="1"/>
    <col min="7435" max="7679" width="9" style="1"/>
    <col min="7680" max="7680" width="25.375" style="1" customWidth="1"/>
    <col min="7681" max="7681" width="11.375" style="1" customWidth="1"/>
    <col min="7682" max="7682" width="12.875" style="1" customWidth="1"/>
    <col min="7683" max="7683" width="12.625" style="1" customWidth="1"/>
    <col min="7684" max="7684" width="12.375" style="1" customWidth="1"/>
    <col min="7685" max="7685" width="11.875" style="1" customWidth="1"/>
    <col min="7686" max="7686" width="0" style="1" hidden="1" customWidth="1"/>
    <col min="7687" max="7687" width="9" style="1" customWidth="1"/>
    <col min="7688" max="7688" width="12.25" style="1" customWidth="1"/>
    <col min="7689" max="7689" width="10.25" style="1" bestFit="1" customWidth="1"/>
    <col min="7690" max="7690" width="10.625" style="1" customWidth="1"/>
    <col min="7691" max="7935" width="9" style="1"/>
    <col min="7936" max="7936" width="25.375" style="1" customWidth="1"/>
    <col min="7937" max="7937" width="11.375" style="1" customWidth="1"/>
    <col min="7938" max="7938" width="12.875" style="1" customWidth="1"/>
    <col min="7939" max="7939" width="12.625" style="1" customWidth="1"/>
    <col min="7940" max="7940" width="12.375" style="1" customWidth="1"/>
    <col min="7941" max="7941" width="11.875" style="1" customWidth="1"/>
    <col min="7942" max="7942" width="0" style="1" hidden="1" customWidth="1"/>
    <col min="7943" max="7943" width="9" style="1" customWidth="1"/>
    <col min="7944" max="7944" width="12.25" style="1" customWidth="1"/>
    <col min="7945" max="7945" width="10.25" style="1" bestFit="1" customWidth="1"/>
    <col min="7946" max="7946" width="10.625" style="1" customWidth="1"/>
    <col min="7947" max="8191" width="9" style="1"/>
    <col min="8192" max="8192" width="25.375" style="1" customWidth="1"/>
    <col min="8193" max="8193" width="11.375" style="1" customWidth="1"/>
    <col min="8194" max="8194" width="12.875" style="1" customWidth="1"/>
    <col min="8195" max="8195" width="12.625" style="1" customWidth="1"/>
    <col min="8196" max="8196" width="12.375" style="1" customWidth="1"/>
    <col min="8197" max="8197" width="11.875" style="1" customWidth="1"/>
    <col min="8198" max="8198" width="0" style="1" hidden="1" customWidth="1"/>
    <col min="8199" max="8199" width="9" style="1" customWidth="1"/>
    <col min="8200" max="8200" width="12.25" style="1" customWidth="1"/>
    <col min="8201" max="8201" width="10.25" style="1" bestFit="1" customWidth="1"/>
    <col min="8202" max="8202" width="10.625" style="1" customWidth="1"/>
    <col min="8203" max="8447" width="9" style="1"/>
    <col min="8448" max="8448" width="25.375" style="1" customWidth="1"/>
    <col min="8449" max="8449" width="11.375" style="1" customWidth="1"/>
    <col min="8450" max="8450" width="12.875" style="1" customWidth="1"/>
    <col min="8451" max="8451" width="12.625" style="1" customWidth="1"/>
    <col min="8452" max="8452" width="12.375" style="1" customWidth="1"/>
    <col min="8453" max="8453" width="11.875" style="1" customWidth="1"/>
    <col min="8454" max="8454" width="0" style="1" hidden="1" customWidth="1"/>
    <col min="8455" max="8455" width="9" style="1" customWidth="1"/>
    <col min="8456" max="8456" width="12.25" style="1" customWidth="1"/>
    <col min="8457" max="8457" width="10.25" style="1" bestFit="1" customWidth="1"/>
    <col min="8458" max="8458" width="10.625" style="1" customWidth="1"/>
    <col min="8459" max="8703" width="9" style="1"/>
    <col min="8704" max="8704" width="25.375" style="1" customWidth="1"/>
    <col min="8705" max="8705" width="11.375" style="1" customWidth="1"/>
    <col min="8706" max="8706" width="12.875" style="1" customWidth="1"/>
    <col min="8707" max="8707" width="12.625" style="1" customWidth="1"/>
    <col min="8708" max="8708" width="12.375" style="1" customWidth="1"/>
    <col min="8709" max="8709" width="11.875" style="1" customWidth="1"/>
    <col min="8710" max="8710" width="0" style="1" hidden="1" customWidth="1"/>
    <col min="8711" max="8711" width="9" style="1" customWidth="1"/>
    <col min="8712" max="8712" width="12.25" style="1" customWidth="1"/>
    <col min="8713" max="8713" width="10.25" style="1" bestFit="1" customWidth="1"/>
    <col min="8714" max="8714" width="10.625" style="1" customWidth="1"/>
    <col min="8715" max="8959" width="9" style="1"/>
    <col min="8960" max="8960" width="25.375" style="1" customWidth="1"/>
    <col min="8961" max="8961" width="11.375" style="1" customWidth="1"/>
    <col min="8962" max="8962" width="12.875" style="1" customWidth="1"/>
    <col min="8963" max="8963" width="12.625" style="1" customWidth="1"/>
    <col min="8964" max="8964" width="12.375" style="1" customWidth="1"/>
    <col min="8965" max="8965" width="11.875" style="1" customWidth="1"/>
    <col min="8966" max="8966" width="0" style="1" hidden="1" customWidth="1"/>
    <col min="8967" max="8967" width="9" style="1" customWidth="1"/>
    <col min="8968" max="8968" width="12.25" style="1" customWidth="1"/>
    <col min="8969" max="8969" width="10.25" style="1" bestFit="1" customWidth="1"/>
    <col min="8970" max="8970" width="10.625" style="1" customWidth="1"/>
    <col min="8971" max="9215" width="9" style="1"/>
    <col min="9216" max="9216" width="25.375" style="1" customWidth="1"/>
    <col min="9217" max="9217" width="11.375" style="1" customWidth="1"/>
    <col min="9218" max="9218" width="12.875" style="1" customWidth="1"/>
    <col min="9219" max="9219" width="12.625" style="1" customWidth="1"/>
    <col min="9220" max="9220" width="12.375" style="1" customWidth="1"/>
    <col min="9221" max="9221" width="11.875" style="1" customWidth="1"/>
    <col min="9222" max="9222" width="0" style="1" hidden="1" customWidth="1"/>
    <col min="9223" max="9223" width="9" style="1" customWidth="1"/>
    <col min="9224" max="9224" width="12.25" style="1" customWidth="1"/>
    <col min="9225" max="9225" width="10.25" style="1" bestFit="1" customWidth="1"/>
    <col min="9226" max="9226" width="10.625" style="1" customWidth="1"/>
    <col min="9227" max="9471" width="9" style="1"/>
    <col min="9472" max="9472" width="25.375" style="1" customWidth="1"/>
    <col min="9473" max="9473" width="11.375" style="1" customWidth="1"/>
    <col min="9474" max="9474" width="12.875" style="1" customWidth="1"/>
    <col min="9475" max="9475" width="12.625" style="1" customWidth="1"/>
    <col min="9476" max="9476" width="12.375" style="1" customWidth="1"/>
    <col min="9477" max="9477" width="11.875" style="1" customWidth="1"/>
    <col min="9478" max="9478" width="0" style="1" hidden="1" customWidth="1"/>
    <col min="9479" max="9479" width="9" style="1" customWidth="1"/>
    <col min="9480" max="9480" width="12.25" style="1" customWidth="1"/>
    <col min="9481" max="9481" width="10.25" style="1" bestFit="1" customWidth="1"/>
    <col min="9482" max="9482" width="10.625" style="1" customWidth="1"/>
    <col min="9483" max="9727" width="9" style="1"/>
    <col min="9728" max="9728" width="25.375" style="1" customWidth="1"/>
    <col min="9729" max="9729" width="11.375" style="1" customWidth="1"/>
    <col min="9730" max="9730" width="12.875" style="1" customWidth="1"/>
    <col min="9731" max="9731" width="12.625" style="1" customWidth="1"/>
    <col min="9732" max="9732" width="12.375" style="1" customWidth="1"/>
    <col min="9733" max="9733" width="11.875" style="1" customWidth="1"/>
    <col min="9734" max="9734" width="0" style="1" hidden="1" customWidth="1"/>
    <col min="9735" max="9735" width="9" style="1" customWidth="1"/>
    <col min="9736" max="9736" width="12.25" style="1" customWidth="1"/>
    <col min="9737" max="9737" width="10.25" style="1" bestFit="1" customWidth="1"/>
    <col min="9738" max="9738" width="10.625" style="1" customWidth="1"/>
    <col min="9739" max="9983" width="9" style="1"/>
    <col min="9984" max="9984" width="25.375" style="1" customWidth="1"/>
    <col min="9985" max="9985" width="11.375" style="1" customWidth="1"/>
    <col min="9986" max="9986" width="12.875" style="1" customWidth="1"/>
    <col min="9987" max="9987" width="12.625" style="1" customWidth="1"/>
    <col min="9988" max="9988" width="12.375" style="1" customWidth="1"/>
    <col min="9989" max="9989" width="11.875" style="1" customWidth="1"/>
    <col min="9990" max="9990" width="0" style="1" hidden="1" customWidth="1"/>
    <col min="9991" max="9991" width="9" style="1" customWidth="1"/>
    <col min="9992" max="9992" width="12.25" style="1" customWidth="1"/>
    <col min="9993" max="9993" width="10.25" style="1" bestFit="1" customWidth="1"/>
    <col min="9994" max="9994" width="10.625" style="1" customWidth="1"/>
    <col min="9995" max="10239" width="9" style="1"/>
    <col min="10240" max="10240" width="25.375" style="1" customWidth="1"/>
    <col min="10241" max="10241" width="11.375" style="1" customWidth="1"/>
    <col min="10242" max="10242" width="12.875" style="1" customWidth="1"/>
    <col min="10243" max="10243" width="12.625" style="1" customWidth="1"/>
    <col min="10244" max="10244" width="12.375" style="1" customWidth="1"/>
    <col min="10245" max="10245" width="11.875" style="1" customWidth="1"/>
    <col min="10246" max="10246" width="0" style="1" hidden="1" customWidth="1"/>
    <col min="10247" max="10247" width="9" style="1" customWidth="1"/>
    <col min="10248" max="10248" width="12.25" style="1" customWidth="1"/>
    <col min="10249" max="10249" width="10.25" style="1" bestFit="1" customWidth="1"/>
    <col min="10250" max="10250" width="10.625" style="1" customWidth="1"/>
    <col min="10251" max="10495" width="9" style="1"/>
    <col min="10496" max="10496" width="25.375" style="1" customWidth="1"/>
    <col min="10497" max="10497" width="11.375" style="1" customWidth="1"/>
    <col min="10498" max="10498" width="12.875" style="1" customWidth="1"/>
    <col min="10499" max="10499" width="12.625" style="1" customWidth="1"/>
    <col min="10500" max="10500" width="12.375" style="1" customWidth="1"/>
    <col min="10501" max="10501" width="11.875" style="1" customWidth="1"/>
    <col min="10502" max="10502" width="0" style="1" hidden="1" customWidth="1"/>
    <col min="10503" max="10503" width="9" style="1" customWidth="1"/>
    <col min="10504" max="10504" width="12.25" style="1" customWidth="1"/>
    <col min="10505" max="10505" width="10.25" style="1" bestFit="1" customWidth="1"/>
    <col min="10506" max="10506" width="10.625" style="1" customWidth="1"/>
    <col min="10507" max="10751" width="9" style="1"/>
    <col min="10752" max="10752" width="25.375" style="1" customWidth="1"/>
    <col min="10753" max="10753" width="11.375" style="1" customWidth="1"/>
    <col min="10754" max="10754" width="12.875" style="1" customWidth="1"/>
    <col min="10755" max="10755" width="12.625" style="1" customWidth="1"/>
    <col min="10756" max="10756" width="12.375" style="1" customWidth="1"/>
    <col min="10757" max="10757" width="11.875" style="1" customWidth="1"/>
    <col min="10758" max="10758" width="0" style="1" hidden="1" customWidth="1"/>
    <col min="10759" max="10759" width="9" style="1" customWidth="1"/>
    <col min="10760" max="10760" width="12.25" style="1" customWidth="1"/>
    <col min="10761" max="10761" width="10.25" style="1" bestFit="1" customWidth="1"/>
    <col min="10762" max="10762" width="10.625" style="1" customWidth="1"/>
    <col min="10763" max="11007" width="9" style="1"/>
    <col min="11008" max="11008" width="25.375" style="1" customWidth="1"/>
    <col min="11009" max="11009" width="11.375" style="1" customWidth="1"/>
    <col min="11010" max="11010" width="12.875" style="1" customWidth="1"/>
    <col min="11011" max="11011" width="12.625" style="1" customWidth="1"/>
    <col min="11012" max="11012" width="12.375" style="1" customWidth="1"/>
    <col min="11013" max="11013" width="11.875" style="1" customWidth="1"/>
    <col min="11014" max="11014" width="0" style="1" hidden="1" customWidth="1"/>
    <col min="11015" max="11015" width="9" style="1" customWidth="1"/>
    <col min="11016" max="11016" width="12.25" style="1" customWidth="1"/>
    <col min="11017" max="11017" width="10.25" style="1" bestFit="1" customWidth="1"/>
    <col min="11018" max="11018" width="10.625" style="1" customWidth="1"/>
    <col min="11019" max="11263" width="9" style="1"/>
    <col min="11264" max="11264" width="25.375" style="1" customWidth="1"/>
    <col min="11265" max="11265" width="11.375" style="1" customWidth="1"/>
    <col min="11266" max="11266" width="12.875" style="1" customWidth="1"/>
    <col min="11267" max="11267" width="12.625" style="1" customWidth="1"/>
    <col min="11268" max="11268" width="12.375" style="1" customWidth="1"/>
    <col min="11269" max="11269" width="11.875" style="1" customWidth="1"/>
    <col min="11270" max="11270" width="0" style="1" hidden="1" customWidth="1"/>
    <col min="11271" max="11271" width="9" style="1" customWidth="1"/>
    <col min="11272" max="11272" width="12.25" style="1" customWidth="1"/>
    <col min="11273" max="11273" width="10.25" style="1" bestFit="1" customWidth="1"/>
    <col min="11274" max="11274" width="10.625" style="1" customWidth="1"/>
    <col min="11275" max="11519" width="9" style="1"/>
    <col min="11520" max="11520" width="25.375" style="1" customWidth="1"/>
    <col min="11521" max="11521" width="11.375" style="1" customWidth="1"/>
    <col min="11522" max="11522" width="12.875" style="1" customWidth="1"/>
    <col min="11523" max="11523" width="12.625" style="1" customWidth="1"/>
    <col min="11524" max="11524" width="12.375" style="1" customWidth="1"/>
    <col min="11525" max="11525" width="11.875" style="1" customWidth="1"/>
    <col min="11526" max="11526" width="0" style="1" hidden="1" customWidth="1"/>
    <col min="11527" max="11527" width="9" style="1" customWidth="1"/>
    <col min="11528" max="11528" width="12.25" style="1" customWidth="1"/>
    <col min="11529" max="11529" width="10.25" style="1" bestFit="1" customWidth="1"/>
    <col min="11530" max="11530" width="10.625" style="1" customWidth="1"/>
    <col min="11531" max="11775" width="9" style="1"/>
    <col min="11776" max="11776" width="25.375" style="1" customWidth="1"/>
    <col min="11777" max="11777" width="11.375" style="1" customWidth="1"/>
    <col min="11778" max="11778" width="12.875" style="1" customWidth="1"/>
    <col min="11779" max="11779" width="12.625" style="1" customWidth="1"/>
    <col min="11780" max="11780" width="12.375" style="1" customWidth="1"/>
    <col min="11781" max="11781" width="11.875" style="1" customWidth="1"/>
    <col min="11782" max="11782" width="0" style="1" hidden="1" customWidth="1"/>
    <col min="11783" max="11783" width="9" style="1" customWidth="1"/>
    <col min="11784" max="11784" width="12.25" style="1" customWidth="1"/>
    <col min="11785" max="11785" width="10.25" style="1" bestFit="1" customWidth="1"/>
    <col min="11786" max="11786" width="10.625" style="1" customWidth="1"/>
    <col min="11787" max="12031" width="9" style="1"/>
    <col min="12032" max="12032" width="25.375" style="1" customWidth="1"/>
    <col min="12033" max="12033" width="11.375" style="1" customWidth="1"/>
    <col min="12034" max="12034" width="12.875" style="1" customWidth="1"/>
    <col min="12035" max="12035" width="12.625" style="1" customWidth="1"/>
    <col min="12036" max="12036" width="12.375" style="1" customWidth="1"/>
    <col min="12037" max="12037" width="11.875" style="1" customWidth="1"/>
    <col min="12038" max="12038" width="0" style="1" hidden="1" customWidth="1"/>
    <col min="12039" max="12039" width="9" style="1" customWidth="1"/>
    <col min="12040" max="12040" width="12.25" style="1" customWidth="1"/>
    <col min="12041" max="12041" width="10.25" style="1" bestFit="1" customWidth="1"/>
    <col min="12042" max="12042" width="10.625" style="1" customWidth="1"/>
    <col min="12043" max="12287" width="9" style="1"/>
    <col min="12288" max="12288" width="25.375" style="1" customWidth="1"/>
    <col min="12289" max="12289" width="11.375" style="1" customWidth="1"/>
    <col min="12290" max="12290" width="12.875" style="1" customWidth="1"/>
    <col min="12291" max="12291" width="12.625" style="1" customWidth="1"/>
    <col min="12292" max="12292" width="12.375" style="1" customWidth="1"/>
    <col min="12293" max="12293" width="11.875" style="1" customWidth="1"/>
    <col min="12294" max="12294" width="0" style="1" hidden="1" customWidth="1"/>
    <col min="12295" max="12295" width="9" style="1" customWidth="1"/>
    <col min="12296" max="12296" width="12.25" style="1" customWidth="1"/>
    <col min="12297" max="12297" width="10.25" style="1" bestFit="1" customWidth="1"/>
    <col min="12298" max="12298" width="10.625" style="1" customWidth="1"/>
    <col min="12299" max="12543" width="9" style="1"/>
    <col min="12544" max="12544" width="25.375" style="1" customWidth="1"/>
    <col min="12545" max="12545" width="11.375" style="1" customWidth="1"/>
    <col min="12546" max="12546" width="12.875" style="1" customWidth="1"/>
    <col min="12547" max="12547" width="12.625" style="1" customWidth="1"/>
    <col min="12548" max="12548" width="12.375" style="1" customWidth="1"/>
    <col min="12549" max="12549" width="11.875" style="1" customWidth="1"/>
    <col min="12550" max="12550" width="0" style="1" hidden="1" customWidth="1"/>
    <col min="12551" max="12551" width="9" style="1" customWidth="1"/>
    <col min="12552" max="12552" width="12.25" style="1" customWidth="1"/>
    <col min="12553" max="12553" width="10.25" style="1" bestFit="1" customWidth="1"/>
    <col min="12554" max="12554" width="10.625" style="1" customWidth="1"/>
    <col min="12555" max="12799" width="9" style="1"/>
    <col min="12800" max="12800" width="25.375" style="1" customWidth="1"/>
    <col min="12801" max="12801" width="11.375" style="1" customWidth="1"/>
    <col min="12802" max="12802" width="12.875" style="1" customWidth="1"/>
    <col min="12803" max="12803" width="12.625" style="1" customWidth="1"/>
    <col min="12804" max="12804" width="12.375" style="1" customWidth="1"/>
    <col min="12805" max="12805" width="11.875" style="1" customWidth="1"/>
    <col min="12806" max="12806" width="0" style="1" hidden="1" customWidth="1"/>
    <col min="12807" max="12807" width="9" style="1" customWidth="1"/>
    <col min="12808" max="12808" width="12.25" style="1" customWidth="1"/>
    <col min="12809" max="12809" width="10.25" style="1" bestFit="1" customWidth="1"/>
    <col min="12810" max="12810" width="10.625" style="1" customWidth="1"/>
    <col min="12811" max="13055" width="9" style="1"/>
    <col min="13056" max="13056" width="25.375" style="1" customWidth="1"/>
    <col min="13057" max="13057" width="11.375" style="1" customWidth="1"/>
    <col min="13058" max="13058" width="12.875" style="1" customWidth="1"/>
    <col min="13059" max="13059" width="12.625" style="1" customWidth="1"/>
    <col min="13060" max="13060" width="12.375" style="1" customWidth="1"/>
    <col min="13061" max="13061" width="11.875" style="1" customWidth="1"/>
    <col min="13062" max="13062" width="0" style="1" hidden="1" customWidth="1"/>
    <col min="13063" max="13063" width="9" style="1" customWidth="1"/>
    <col min="13064" max="13064" width="12.25" style="1" customWidth="1"/>
    <col min="13065" max="13065" width="10.25" style="1" bestFit="1" customWidth="1"/>
    <col min="13066" max="13066" width="10.625" style="1" customWidth="1"/>
    <col min="13067" max="13311" width="9" style="1"/>
    <col min="13312" max="13312" width="25.375" style="1" customWidth="1"/>
    <col min="13313" max="13313" width="11.375" style="1" customWidth="1"/>
    <col min="13314" max="13314" width="12.875" style="1" customWidth="1"/>
    <col min="13315" max="13315" width="12.625" style="1" customWidth="1"/>
    <col min="13316" max="13316" width="12.375" style="1" customWidth="1"/>
    <col min="13317" max="13317" width="11.875" style="1" customWidth="1"/>
    <col min="13318" max="13318" width="0" style="1" hidden="1" customWidth="1"/>
    <col min="13319" max="13319" width="9" style="1" customWidth="1"/>
    <col min="13320" max="13320" width="12.25" style="1" customWidth="1"/>
    <col min="13321" max="13321" width="10.25" style="1" bestFit="1" customWidth="1"/>
    <col min="13322" max="13322" width="10.625" style="1" customWidth="1"/>
    <col min="13323" max="13567" width="9" style="1"/>
    <col min="13568" max="13568" width="25.375" style="1" customWidth="1"/>
    <col min="13569" max="13569" width="11.375" style="1" customWidth="1"/>
    <col min="13570" max="13570" width="12.875" style="1" customWidth="1"/>
    <col min="13571" max="13571" width="12.625" style="1" customWidth="1"/>
    <col min="13572" max="13572" width="12.375" style="1" customWidth="1"/>
    <col min="13573" max="13573" width="11.875" style="1" customWidth="1"/>
    <col min="13574" max="13574" width="0" style="1" hidden="1" customWidth="1"/>
    <col min="13575" max="13575" width="9" style="1" customWidth="1"/>
    <col min="13576" max="13576" width="12.25" style="1" customWidth="1"/>
    <col min="13577" max="13577" width="10.25" style="1" bestFit="1" customWidth="1"/>
    <col min="13578" max="13578" width="10.625" style="1" customWidth="1"/>
    <col min="13579" max="13823" width="9" style="1"/>
    <col min="13824" max="13824" width="25.375" style="1" customWidth="1"/>
    <col min="13825" max="13825" width="11.375" style="1" customWidth="1"/>
    <col min="13826" max="13826" width="12.875" style="1" customWidth="1"/>
    <col min="13827" max="13827" width="12.625" style="1" customWidth="1"/>
    <col min="13828" max="13828" width="12.375" style="1" customWidth="1"/>
    <col min="13829" max="13829" width="11.875" style="1" customWidth="1"/>
    <col min="13830" max="13830" width="0" style="1" hidden="1" customWidth="1"/>
    <col min="13831" max="13831" width="9" style="1" customWidth="1"/>
    <col min="13832" max="13832" width="12.25" style="1" customWidth="1"/>
    <col min="13833" max="13833" width="10.25" style="1" bestFit="1" customWidth="1"/>
    <col min="13834" max="13834" width="10.625" style="1" customWidth="1"/>
    <col min="13835" max="14079" width="9" style="1"/>
    <col min="14080" max="14080" width="25.375" style="1" customWidth="1"/>
    <col min="14081" max="14081" width="11.375" style="1" customWidth="1"/>
    <col min="14082" max="14082" width="12.875" style="1" customWidth="1"/>
    <col min="14083" max="14083" width="12.625" style="1" customWidth="1"/>
    <col min="14084" max="14084" width="12.375" style="1" customWidth="1"/>
    <col min="14085" max="14085" width="11.875" style="1" customWidth="1"/>
    <col min="14086" max="14086" width="0" style="1" hidden="1" customWidth="1"/>
    <col min="14087" max="14087" width="9" style="1" customWidth="1"/>
    <col min="14088" max="14088" width="12.25" style="1" customWidth="1"/>
    <col min="14089" max="14089" width="10.25" style="1" bestFit="1" customWidth="1"/>
    <col min="14090" max="14090" width="10.625" style="1" customWidth="1"/>
    <col min="14091" max="14335" width="9" style="1"/>
    <col min="14336" max="14336" width="25.375" style="1" customWidth="1"/>
    <col min="14337" max="14337" width="11.375" style="1" customWidth="1"/>
    <col min="14338" max="14338" width="12.875" style="1" customWidth="1"/>
    <col min="14339" max="14339" width="12.625" style="1" customWidth="1"/>
    <col min="14340" max="14340" width="12.375" style="1" customWidth="1"/>
    <col min="14341" max="14341" width="11.875" style="1" customWidth="1"/>
    <col min="14342" max="14342" width="0" style="1" hidden="1" customWidth="1"/>
    <col min="14343" max="14343" width="9" style="1" customWidth="1"/>
    <col min="14344" max="14344" width="12.25" style="1" customWidth="1"/>
    <col min="14345" max="14345" width="10.25" style="1" bestFit="1" customWidth="1"/>
    <col min="14346" max="14346" width="10.625" style="1" customWidth="1"/>
    <col min="14347" max="14591" width="9" style="1"/>
    <col min="14592" max="14592" width="25.375" style="1" customWidth="1"/>
    <col min="14593" max="14593" width="11.375" style="1" customWidth="1"/>
    <col min="14594" max="14594" width="12.875" style="1" customWidth="1"/>
    <col min="14595" max="14595" width="12.625" style="1" customWidth="1"/>
    <col min="14596" max="14596" width="12.375" style="1" customWidth="1"/>
    <col min="14597" max="14597" width="11.875" style="1" customWidth="1"/>
    <col min="14598" max="14598" width="0" style="1" hidden="1" customWidth="1"/>
    <col min="14599" max="14599" width="9" style="1" customWidth="1"/>
    <col min="14600" max="14600" width="12.25" style="1" customWidth="1"/>
    <col min="14601" max="14601" width="10.25" style="1" bestFit="1" customWidth="1"/>
    <col min="14602" max="14602" width="10.625" style="1" customWidth="1"/>
    <col min="14603" max="14847" width="9" style="1"/>
    <col min="14848" max="14848" width="25.375" style="1" customWidth="1"/>
    <col min="14849" max="14849" width="11.375" style="1" customWidth="1"/>
    <col min="14850" max="14850" width="12.875" style="1" customWidth="1"/>
    <col min="14851" max="14851" width="12.625" style="1" customWidth="1"/>
    <col min="14852" max="14852" width="12.375" style="1" customWidth="1"/>
    <col min="14853" max="14853" width="11.875" style="1" customWidth="1"/>
    <col min="14854" max="14854" width="0" style="1" hidden="1" customWidth="1"/>
    <col min="14855" max="14855" width="9" style="1" customWidth="1"/>
    <col min="14856" max="14856" width="12.25" style="1" customWidth="1"/>
    <col min="14857" max="14857" width="10.25" style="1" bestFit="1" customWidth="1"/>
    <col min="14858" max="14858" width="10.625" style="1" customWidth="1"/>
    <col min="14859" max="15103" width="9" style="1"/>
    <col min="15104" max="15104" width="25.375" style="1" customWidth="1"/>
    <col min="15105" max="15105" width="11.375" style="1" customWidth="1"/>
    <col min="15106" max="15106" width="12.875" style="1" customWidth="1"/>
    <col min="15107" max="15107" width="12.625" style="1" customWidth="1"/>
    <col min="15108" max="15108" width="12.375" style="1" customWidth="1"/>
    <col min="15109" max="15109" width="11.875" style="1" customWidth="1"/>
    <col min="15110" max="15110" width="0" style="1" hidden="1" customWidth="1"/>
    <col min="15111" max="15111" width="9" style="1" customWidth="1"/>
    <col min="15112" max="15112" width="12.25" style="1" customWidth="1"/>
    <col min="15113" max="15113" width="10.25" style="1" bestFit="1" customWidth="1"/>
    <col min="15114" max="15114" width="10.625" style="1" customWidth="1"/>
    <col min="15115" max="15359" width="9" style="1"/>
    <col min="15360" max="15360" width="25.375" style="1" customWidth="1"/>
    <col min="15361" max="15361" width="11.375" style="1" customWidth="1"/>
    <col min="15362" max="15362" width="12.875" style="1" customWidth="1"/>
    <col min="15363" max="15363" width="12.625" style="1" customWidth="1"/>
    <col min="15364" max="15364" width="12.375" style="1" customWidth="1"/>
    <col min="15365" max="15365" width="11.875" style="1" customWidth="1"/>
    <col min="15366" max="15366" width="0" style="1" hidden="1" customWidth="1"/>
    <col min="15367" max="15367" width="9" style="1" customWidth="1"/>
    <col min="15368" max="15368" width="12.25" style="1" customWidth="1"/>
    <col min="15369" max="15369" width="10.25" style="1" bestFit="1" customWidth="1"/>
    <col min="15370" max="15370" width="10.625" style="1" customWidth="1"/>
    <col min="15371" max="15615" width="9" style="1"/>
    <col min="15616" max="15616" width="25.375" style="1" customWidth="1"/>
    <col min="15617" max="15617" width="11.375" style="1" customWidth="1"/>
    <col min="15618" max="15618" width="12.875" style="1" customWidth="1"/>
    <col min="15619" max="15619" width="12.625" style="1" customWidth="1"/>
    <col min="15620" max="15620" width="12.375" style="1" customWidth="1"/>
    <col min="15621" max="15621" width="11.875" style="1" customWidth="1"/>
    <col min="15622" max="15622" width="0" style="1" hidden="1" customWidth="1"/>
    <col min="15623" max="15623" width="9" style="1" customWidth="1"/>
    <col min="15624" max="15624" width="12.25" style="1" customWidth="1"/>
    <col min="15625" max="15625" width="10.25" style="1" bestFit="1" customWidth="1"/>
    <col min="15626" max="15626" width="10.625" style="1" customWidth="1"/>
    <col min="15627" max="15871" width="9" style="1"/>
    <col min="15872" max="15872" width="25.375" style="1" customWidth="1"/>
    <col min="15873" max="15873" width="11.375" style="1" customWidth="1"/>
    <col min="15874" max="15874" width="12.875" style="1" customWidth="1"/>
    <col min="15875" max="15875" width="12.625" style="1" customWidth="1"/>
    <col min="15876" max="15876" width="12.375" style="1" customWidth="1"/>
    <col min="15877" max="15877" width="11.875" style="1" customWidth="1"/>
    <col min="15878" max="15878" width="0" style="1" hidden="1" customWidth="1"/>
    <col min="15879" max="15879" width="9" style="1" customWidth="1"/>
    <col min="15880" max="15880" width="12.25" style="1" customWidth="1"/>
    <col min="15881" max="15881" width="10.25" style="1" bestFit="1" customWidth="1"/>
    <col min="15882" max="15882" width="10.625" style="1" customWidth="1"/>
    <col min="15883" max="16127" width="9" style="1"/>
    <col min="16128" max="16128" width="25.375" style="1" customWidth="1"/>
    <col min="16129" max="16129" width="11.375" style="1" customWidth="1"/>
    <col min="16130" max="16130" width="12.875" style="1" customWidth="1"/>
    <col min="16131" max="16131" width="12.625" style="1" customWidth="1"/>
    <col min="16132" max="16132" width="12.375" style="1" customWidth="1"/>
    <col min="16133" max="16133" width="11.875" style="1" customWidth="1"/>
    <col min="16134" max="16134" width="0" style="1" hidden="1" customWidth="1"/>
    <col min="16135" max="16135" width="9" style="1" customWidth="1"/>
    <col min="16136" max="16136" width="12.25" style="1" customWidth="1"/>
    <col min="16137" max="16137" width="10.25" style="1" bestFit="1" customWidth="1"/>
    <col min="16138" max="16138" width="10.625" style="1" customWidth="1"/>
    <col min="16139" max="16384" width="9" style="1"/>
  </cols>
  <sheetData>
    <row r="1" spans="1:15" ht="23.25" customHeight="1">
      <c r="A1" s="695" t="str">
        <f>'Tab 4 (16)'!A1:H1</f>
        <v>II. FUNDUSZ EMERYTALNO-RENTOWY</v>
      </c>
      <c r="B1" s="695"/>
      <c r="C1" s="695"/>
      <c r="D1" s="695"/>
      <c r="E1" s="695"/>
      <c r="F1" s="695"/>
      <c r="G1" s="695"/>
      <c r="H1" s="695"/>
      <c r="I1" s="695"/>
    </row>
    <row r="2" spans="1:15" ht="9.75" customHeight="1">
      <c r="A2" s="8"/>
      <c r="B2" s="8"/>
      <c r="C2" s="8"/>
      <c r="D2" s="15"/>
      <c r="E2" s="15"/>
      <c r="F2" s="15"/>
      <c r="G2" s="8"/>
      <c r="H2" s="8"/>
      <c r="I2" s="8"/>
    </row>
    <row r="3" spans="1:15" ht="28.5" customHeight="1">
      <c r="A3" s="728" t="s">
        <v>574</v>
      </c>
      <c r="B3" s="728"/>
      <c r="C3" s="728"/>
      <c r="D3" s="728"/>
      <c r="E3" s="728"/>
      <c r="F3" s="728"/>
      <c r="G3" s="728"/>
      <c r="H3" s="728"/>
      <c r="I3" s="728"/>
      <c r="J3" s="532" t="s">
        <v>539</v>
      </c>
    </row>
    <row r="4" spans="1:15" ht="21" customHeight="1">
      <c r="A4" s="652" t="s">
        <v>13</v>
      </c>
      <c r="B4" s="625" t="str">
        <f>'Tab 1 (13)'!B3:C3</f>
        <v>2023 rok</v>
      </c>
      <c r="C4" s="627"/>
      <c r="D4" s="625" t="str">
        <f>'Tab 1 (13)'!D3:I3</f>
        <v>2024 rok</v>
      </c>
      <c r="E4" s="626"/>
      <c r="F4" s="626"/>
      <c r="G4" s="626"/>
      <c r="H4" s="626"/>
      <c r="I4" s="627"/>
    </row>
    <row r="5" spans="1:15" ht="21" customHeight="1">
      <c r="A5" s="653"/>
      <c r="B5" s="635" t="str">
        <f>'Tab 2 i 3'!B5:B6</f>
        <v>II kwartał</v>
      </c>
      <c r="C5" s="635" t="str">
        <f>'Tab 2 i 3'!C5:C6</f>
        <v>I półrocze</v>
      </c>
      <c r="D5" s="635" t="str">
        <f>'Tab 2 i 3'!D5:D6</f>
        <v>I kwartał</v>
      </c>
      <c r="E5" s="635" t="str">
        <f>'Tab 2 i 3'!E5:E6</f>
        <v>II kwartał</v>
      </c>
      <c r="F5" s="635" t="str">
        <f>'Tab 2 i 3'!F5:F6</f>
        <v>I półrocze</v>
      </c>
      <c r="G5" s="646" t="s">
        <v>14</v>
      </c>
      <c r="H5" s="636"/>
      <c r="I5" s="637"/>
    </row>
    <row r="6" spans="1:15" ht="54.75" customHeight="1">
      <c r="A6" s="653"/>
      <c r="B6" s="635"/>
      <c r="C6" s="635"/>
      <c r="D6" s="635"/>
      <c r="E6" s="635"/>
      <c r="F6" s="635"/>
      <c r="G6" s="652" t="str">
        <f>'Tab 1'!G5</f>
        <v xml:space="preserve">II kwartału 
2024 r. 
z 
I 
kwartałem 
2024 r. </v>
      </c>
      <c r="H6" s="652" t="str">
        <f>'Tab 1'!H5</f>
        <v xml:space="preserve">II kwartału 
2024 r. 
z 
II 
kwartałem 
2023 r. </v>
      </c>
      <c r="I6" s="652" t="str">
        <f>'Tab 1'!I5</f>
        <v xml:space="preserve">I półrocza 
2024 r. 
z 
I 
półroczem 
2023 r. </v>
      </c>
    </row>
    <row r="7" spans="1:15" ht="21.75" customHeight="1">
      <c r="A7" s="654"/>
      <c r="B7" s="729" t="s">
        <v>333</v>
      </c>
      <c r="C7" s="730"/>
      <c r="D7" s="730"/>
      <c r="E7" s="730"/>
      <c r="F7" s="731"/>
      <c r="G7" s="654"/>
      <c r="H7" s="654"/>
      <c r="I7" s="654"/>
      <c r="J7" s="8"/>
    </row>
    <row r="8" spans="1:15" ht="21.75" customHeight="1">
      <c r="A8" s="698" t="s">
        <v>494</v>
      </c>
      <c r="B8" s="699"/>
      <c r="C8" s="699"/>
      <c r="D8" s="699"/>
      <c r="E8" s="699"/>
      <c r="F8" s="699"/>
      <c r="G8" s="699"/>
      <c r="H8" s="699"/>
      <c r="I8" s="700"/>
      <c r="J8" s="8"/>
    </row>
    <row r="9" spans="1:15" s="5" customFormat="1" ht="21" customHeight="1">
      <c r="A9" s="198" t="s">
        <v>62</v>
      </c>
      <c r="B9" s="258">
        <f t="shared" ref="B9:C9" si="0">B10+B11</f>
        <v>5325096823.0699997</v>
      </c>
      <c r="C9" s="258">
        <f t="shared" si="0"/>
        <v>9910147195.1300011</v>
      </c>
      <c r="D9" s="259">
        <f>D10+D11</f>
        <v>5526089421.0000019</v>
      </c>
      <c r="E9" s="259">
        <f>E10+E11</f>
        <v>5949937009.2700005</v>
      </c>
      <c r="F9" s="259">
        <f>F10+F11</f>
        <v>11476026430.27</v>
      </c>
      <c r="G9" s="200">
        <f>E9/D9-1</f>
        <v>7.6699372011482803E-2</v>
      </c>
      <c r="H9" s="201">
        <f>E9/B9-1</f>
        <v>0.11733874649809106</v>
      </c>
      <c r="I9" s="201">
        <f>F9/C9-1</f>
        <v>0.15800766671856259</v>
      </c>
      <c r="J9" s="16"/>
      <c r="K9" s="17"/>
      <c r="N9" s="18"/>
      <c r="O9" s="18"/>
    </row>
    <row r="10" spans="1:15" ht="21" customHeight="1">
      <c r="A10" s="206" t="s">
        <v>133</v>
      </c>
      <c r="B10" s="260">
        <f t="shared" ref="B10:C10" si="1">B13</f>
        <v>4200504457.79</v>
      </c>
      <c r="C10" s="260">
        <f t="shared" si="1"/>
        <v>7800696593.1500015</v>
      </c>
      <c r="D10" s="261">
        <f>D13</f>
        <v>4374512274.7000017</v>
      </c>
      <c r="E10" s="261">
        <f>E13</f>
        <v>4715775787.8600006</v>
      </c>
      <c r="F10" s="261">
        <f>F13</f>
        <v>9090288062.5600014</v>
      </c>
      <c r="G10" s="204">
        <f t="shared" ref="G10:G11" si="2">E10/D10-1</f>
        <v>7.8011785481480356E-2</v>
      </c>
      <c r="H10" s="205">
        <f t="shared" ref="H10:H11" si="3">E10/B10-1</f>
        <v>0.1226689163760819</v>
      </c>
      <c r="I10" s="205">
        <f t="shared" ref="I10:I11" si="4">F10/C10-1</f>
        <v>0.16531747569087929</v>
      </c>
      <c r="J10" s="16"/>
      <c r="K10" s="17"/>
      <c r="L10" s="5"/>
      <c r="M10" s="5"/>
      <c r="N10" s="5"/>
    </row>
    <row r="11" spans="1:15" ht="21" customHeight="1">
      <c r="A11" s="206" t="s">
        <v>16</v>
      </c>
      <c r="B11" s="260">
        <f t="shared" ref="B11:C11" si="5">B19</f>
        <v>1124592365.28</v>
      </c>
      <c r="C11" s="260">
        <f t="shared" si="5"/>
        <v>2109450601.98</v>
      </c>
      <c r="D11" s="261">
        <f>D19</f>
        <v>1151577146.2999997</v>
      </c>
      <c r="E11" s="261">
        <f>E19</f>
        <v>1234161221.4100001</v>
      </c>
      <c r="F11" s="261">
        <f>F19</f>
        <v>2385738367.7099996</v>
      </c>
      <c r="G11" s="204">
        <f t="shared" si="2"/>
        <v>7.1713888535684944E-2</v>
      </c>
      <c r="H11" s="205">
        <f t="shared" si="3"/>
        <v>9.7429841703326581E-2</v>
      </c>
      <c r="I11" s="205">
        <f t="shared" si="4"/>
        <v>0.13097617240748227</v>
      </c>
      <c r="J11" s="16"/>
      <c r="K11" s="17"/>
      <c r="L11" s="5"/>
      <c r="M11" s="5"/>
      <c r="N11" s="5"/>
    </row>
    <row r="12" spans="1:15" ht="21" customHeight="1">
      <c r="A12" s="698" t="s">
        <v>107</v>
      </c>
      <c r="B12" s="699"/>
      <c r="C12" s="699"/>
      <c r="D12" s="699"/>
      <c r="E12" s="699"/>
      <c r="F12" s="699"/>
      <c r="G12" s="699"/>
      <c r="H12" s="699"/>
      <c r="I12" s="700"/>
      <c r="J12" s="16"/>
      <c r="K12" s="17"/>
      <c r="L12" s="5"/>
      <c r="M12" s="5"/>
      <c r="N12" s="5"/>
    </row>
    <row r="13" spans="1:15" s="5" customFormat="1" ht="21" customHeight="1">
      <c r="A13" s="218" t="s">
        <v>63</v>
      </c>
      <c r="B13" s="262">
        <f t="shared" ref="B13:C13" si="6">SUM(B14:B17)</f>
        <v>4200504457.79</v>
      </c>
      <c r="C13" s="262">
        <f t="shared" si="6"/>
        <v>7800696593.1500015</v>
      </c>
      <c r="D13" s="263">
        <f>SUM(D14:D17)</f>
        <v>4374512274.7000017</v>
      </c>
      <c r="E13" s="263">
        <f>SUM(E14:E17)</f>
        <v>4715775787.8600006</v>
      </c>
      <c r="F13" s="263">
        <f>SUM(F14:F17)</f>
        <v>9090288062.5600014</v>
      </c>
      <c r="G13" s="200">
        <f t="shared" ref="G13:G17" si="7">E13/D13-1</f>
        <v>7.8011785481480356E-2</v>
      </c>
      <c r="H13" s="201">
        <f t="shared" ref="H13:H17" si="8">E13/B13-1</f>
        <v>0.1226689163760819</v>
      </c>
      <c r="I13" s="201">
        <f t="shared" ref="I13:I17" si="9">F13/C13-1</f>
        <v>0.16531747569087929</v>
      </c>
      <c r="J13" s="16"/>
      <c r="K13" s="17"/>
    </row>
    <row r="14" spans="1:15" ht="21" customHeight="1">
      <c r="A14" s="211" t="s">
        <v>17</v>
      </c>
      <c r="B14" s="265">
        <v>3859190787.5999999</v>
      </c>
      <c r="C14" s="264">
        <v>7141468164.0400009</v>
      </c>
      <c r="D14" s="264">
        <v>4057145244.3400016</v>
      </c>
      <c r="E14" s="264">
        <v>4388525571.5100002</v>
      </c>
      <c r="F14" s="264">
        <v>8445670815.8500023</v>
      </c>
      <c r="G14" s="204">
        <f t="shared" si="7"/>
        <v>8.1678201595640987E-2</v>
      </c>
      <c r="H14" s="205">
        <f t="shared" si="8"/>
        <v>0.13716211844483328</v>
      </c>
      <c r="I14" s="205">
        <f t="shared" si="9"/>
        <v>0.18262388375224514</v>
      </c>
      <c r="J14" s="16"/>
      <c r="K14" s="17"/>
      <c r="L14" s="5"/>
      <c r="M14" s="5"/>
      <c r="N14" s="18"/>
    </row>
    <row r="15" spans="1:15" ht="28.5" customHeight="1">
      <c r="A15" s="211" t="s">
        <v>18</v>
      </c>
      <c r="B15" s="265">
        <v>52458615.519999981</v>
      </c>
      <c r="C15" s="264">
        <v>101104134.53</v>
      </c>
      <c r="D15" s="264">
        <v>49043938.819999985</v>
      </c>
      <c r="E15" s="264">
        <v>50413114.869999975</v>
      </c>
      <c r="F15" s="264">
        <v>99457053.689999968</v>
      </c>
      <c r="G15" s="204">
        <f t="shared" si="7"/>
        <v>2.7917334597147958E-2</v>
      </c>
      <c r="H15" s="205">
        <f t="shared" si="8"/>
        <v>-3.8992654108840452E-2</v>
      </c>
      <c r="I15" s="205">
        <f t="shared" si="9"/>
        <v>-1.6290934566195236E-2</v>
      </c>
      <c r="J15" s="16"/>
      <c r="K15" s="17"/>
      <c r="L15" s="19"/>
      <c r="M15" s="5"/>
      <c r="N15" s="5"/>
    </row>
    <row r="16" spans="1:15" ht="28.5" customHeight="1">
      <c r="A16" s="211" t="s">
        <v>19</v>
      </c>
      <c r="B16" s="265">
        <v>275773989.1700002</v>
      </c>
      <c r="C16" s="264">
        <v>533146714.11000025</v>
      </c>
      <c r="D16" s="264">
        <v>255131265.00000006</v>
      </c>
      <c r="E16" s="264">
        <v>262813776.92999989</v>
      </c>
      <c r="F16" s="264">
        <v>517945041.92999995</v>
      </c>
      <c r="G16" s="204">
        <f t="shared" si="7"/>
        <v>3.0111997171337723E-2</v>
      </c>
      <c r="H16" s="205">
        <f t="shared" si="8"/>
        <v>-4.6995774616042651E-2</v>
      </c>
      <c r="I16" s="205">
        <f t="shared" si="9"/>
        <v>-2.851311239041765E-2</v>
      </c>
      <c r="J16" s="16"/>
      <c r="K16" s="17"/>
      <c r="L16" s="5"/>
      <c r="M16" s="5"/>
      <c r="N16" s="5"/>
    </row>
    <row r="17" spans="1:14" ht="28.5" customHeight="1">
      <c r="A17" s="211" t="s">
        <v>20</v>
      </c>
      <c r="B17" s="265">
        <v>13081065.499999998</v>
      </c>
      <c r="C17" s="264">
        <v>24977580.469999999</v>
      </c>
      <c r="D17" s="264">
        <v>13191826.539999999</v>
      </c>
      <c r="E17" s="264">
        <v>14023324.549999999</v>
      </c>
      <c r="F17" s="264">
        <v>27215151.089999996</v>
      </c>
      <c r="G17" s="204">
        <f t="shared" si="7"/>
        <v>6.3031302562897462E-2</v>
      </c>
      <c r="H17" s="205">
        <f t="shared" si="8"/>
        <v>7.2032285902092763E-2</v>
      </c>
      <c r="I17" s="205">
        <f t="shared" si="9"/>
        <v>8.9583161294885638E-2</v>
      </c>
      <c r="J17" s="16"/>
      <c r="K17" s="17"/>
      <c r="L17" s="5"/>
      <c r="M17" s="5"/>
      <c r="N17" s="5"/>
    </row>
    <row r="18" spans="1:14" ht="21" customHeight="1">
      <c r="A18" s="732" t="s">
        <v>64</v>
      </c>
      <c r="B18" s="733"/>
      <c r="C18" s="733"/>
      <c r="D18" s="733"/>
      <c r="E18" s="733"/>
      <c r="F18" s="733"/>
      <c r="G18" s="733"/>
      <c r="H18" s="733"/>
      <c r="I18" s="734"/>
      <c r="J18" s="16"/>
      <c r="K18" s="17"/>
      <c r="L18" s="5"/>
      <c r="M18" s="5"/>
      <c r="N18" s="5"/>
    </row>
    <row r="19" spans="1:14" ht="21" customHeight="1">
      <c r="A19" s="556" t="s">
        <v>65</v>
      </c>
      <c r="B19" s="266">
        <f t="shared" ref="B19:C19" si="10">B20+B26</f>
        <v>1124592365.28</v>
      </c>
      <c r="C19" s="266">
        <f t="shared" si="10"/>
        <v>2109450601.98</v>
      </c>
      <c r="D19" s="267">
        <f>D20+D26</f>
        <v>1151577146.2999997</v>
      </c>
      <c r="E19" s="267">
        <f>E20+E26</f>
        <v>1234161221.4100001</v>
      </c>
      <c r="F19" s="267">
        <f>F20+F26</f>
        <v>2385738367.7099996</v>
      </c>
      <c r="G19" s="268">
        <f t="shared" ref="G19:G31" si="11">E19/D19-1</f>
        <v>7.1713888535684944E-2</v>
      </c>
      <c r="H19" s="269">
        <f t="shared" ref="H19:H31" si="12">E19/B19-1</f>
        <v>9.7429841703326581E-2</v>
      </c>
      <c r="I19" s="269">
        <f t="shared" ref="I19:I31" si="13">F19/C19-1</f>
        <v>0.13097617240748227</v>
      </c>
      <c r="J19" s="16"/>
      <c r="K19" s="17"/>
      <c r="L19" s="5"/>
      <c r="M19" s="5"/>
      <c r="N19" s="5"/>
    </row>
    <row r="20" spans="1:14" s="5" customFormat="1" ht="30.75" customHeight="1">
      <c r="A20" s="218" t="s">
        <v>23</v>
      </c>
      <c r="B20" s="262">
        <f t="shared" ref="B20:C20" si="14">SUM(B22:B25)</f>
        <v>890092892.65999985</v>
      </c>
      <c r="C20" s="262">
        <f t="shared" si="14"/>
        <v>1664100337.8</v>
      </c>
      <c r="D20" s="263">
        <f>SUM(D22:D25)</f>
        <v>910879883.73999977</v>
      </c>
      <c r="E20" s="263">
        <f>SUM(E22:E25)</f>
        <v>975881213.39999998</v>
      </c>
      <c r="F20" s="263">
        <f>SUM(F22:F25)</f>
        <v>1886761097.1399996</v>
      </c>
      <c r="G20" s="200">
        <f t="shared" si="11"/>
        <v>7.1361033238663607E-2</v>
      </c>
      <c r="H20" s="201">
        <f t="shared" si="12"/>
        <v>9.6381311936584391E-2</v>
      </c>
      <c r="I20" s="201">
        <f t="shared" si="13"/>
        <v>0.13380248431075081</v>
      </c>
      <c r="J20" s="16"/>
      <c r="K20" s="17"/>
    </row>
    <row r="21" spans="1:14" ht="22.5" customHeight="1">
      <c r="A21" s="211" t="s">
        <v>245</v>
      </c>
      <c r="B21" s="265">
        <v>60969880.200000003</v>
      </c>
      <c r="C21" s="261">
        <v>112889305.68000001</v>
      </c>
      <c r="D21" s="261">
        <v>61892309</v>
      </c>
      <c r="E21" s="261">
        <v>66411983.350000009</v>
      </c>
      <c r="F21" s="261">
        <v>128304292.35000001</v>
      </c>
      <c r="G21" s="204">
        <f t="shared" si="11"/>
        <v>7.3024813955478773E-2</v>
      </c>
      <c r="H21" s="205">
        <f t="shared" si="12"/>
        <v>8.9258878845558387E-2</v>
      </c>
      <c r="I21" s="205">
        <f t="shared" si="13"/>
        <v>0.13654957462220429</v>
      </c>
      <c r="J21" s="16"/>
      <c r="K21" s="17"/>
      <c r="L21" s="5"/>
      <c r="M21" s="5"/>
      <c r="N21" s="5"/>
    </row>
    <row r="22" spans="1:14" ht="21" customHeight="1">
      <c r="A22" s="270" t="s">
        <v>25</v>
      </c>
      <c r="B22" s="265">
        <v>881334250.58999979</v>
      </c>
      <c r="C22" s="261">
        <v>1647231400.6599998</v>
      </c>
      <c r="D22" s="261">
        <v>902764682.37999976</v>
      </c>
      <c r="E22" s="261">
        <v>967527036.17999995</v>
      </c>
      <c r="F22" s="261">
        <v>1870291718.5599997</v>
      </c>
      <c r="G22" s="204">
        <f t="shared" si="11"/>
        <v>7.1737801737285833E-2</v>
      </c>
      <c r="H22" s="205">
        <f t="shared" si="12"/>
        <v>9.7798066434272135E-2</v>
      </c>
      <c r="I22" s="205">
        <f t="shared" si="13"/>
        <v>0.135415290050096</v>
      </c>
      <c r="J22" s="16"/>
      <c r="K22" s="17"/>
      <c r="L22" s="5"/>
      <c r="M22" s="5"/>
      <c r="N22" s="5"/>
    </row>
    <row r="23" spans="1:14" ht="27.75" customHeight="1">
      <c r="A23" s="211" t="s">
        <v>26</v>
      </c>
      <c r="B23" s="265">
        <v>545949.03</v>
      </c>
      <c r="C23" s="261">
        <v>1058305.69</v>
      </c>
      <c r="D23" s="261">
        <v>484057.51</v>
      </c>
      <c r="E23" s="261">
        <v>506976.72</v>
      </c>
      <c r="F23" s="261">
        <v>991034.23</v>
      </c>
      <c r="G23" s="204">
        <f t="shared" si="11"/>
        <v>4.7348113656990876E-2</v>
      </c>
      <c r="H23" s="205">
        <f t="shared" si="12"/>
        <v>-7.138452100555992E-2</v>
      </c>
      <c r="I23" s="205">
        <f t="shared" si="13"/>
        <v>-6.3565244556135769E-2</v>
      </c>
      <c r="J23" s="16"/>
      <c r="K23" s="17"/>
      <c r="L23" s="5"/>
      <c r="M23" s="5"/>
      <c r="N23" s="5"/>
    </row>
    <row r="24" spans="1:14" ht="27.75" customHeight="1">
      <c r="A24" s="211" t="s">
        <v>27</v>
      </c>
      <c r="B24" s="265">
        <v>1641064.19</v>
      </c>
      <c r="C24" s="261">
        <v>3160726.5200000005</v>
      </c>
      <c r="D24" s="261">
        <v>1527942.9</v>
      </c>
      <c r="E24" s="261">
        <v>1550614.2199999997</v>
      </c>
      <c r="F24" s="261">
        <v>3078557.1199999996</v>
      </c>
      <c r="G24" s="204">
        <f t="shared" si="11"/>
        <v>1.4837805784496227E-2</v>
      </c>
      <c r="H24" s="205">
        <f t="shared" si="12"/>
        <v>-5.5116655735446995E-2</v>
      </c>
      <c r="I24" s="205">
        <f t="shared" si="13"/>
        <v>-2.5996997677610101E-2</v>
      </c>
      <c r="J24" s="16"/>
      <c r="K24" s="17"/>
      <c r="L24" s="5"/>
      <c r="M24" s="5"/>
      <c r="N24" s="5"/>
    </row>
    <row r="25" spans="1:14" ht="27.75" customHeight="1">
      <c r="A25" s="211" t="s">
        <v>28</v>
      </c>
      <c r="B25" s="265">
        <v>6571628.8499999996</v>
      </c>
      <c r="C25" s="261">
        <v>12649904.93</v>
      </c>
      <c r="D25" s="261">
        <v>6103200.9499999993</v>
      </c>
      <c r="E25" s="261">
        <v>6296586.2800000003</v>
      </c>
      <c r="F25" s="261">
        <v>12399787.23</v>
      </c>
      <c r="G25" s="204">
        <f t="shared" si="11"/>
        <v>3.1685886075896175E-2</v>
      </c>
      <c r="H25" s="205">
        <f t="shared" si="12"/>
        <v>-4.1853028568404227E-2</v>
      </c>
      <c r="I25" s="205">
        <f t="shared" si="13"/>
        <v>-1.9772298794659693E-2</v>
      </c>
      <c r="J25" s="16"/>
      <c r="K25" s="17"/>
      <c r="L25" s="5"/>
      <c r="M25" s="5"/>
      <c r="N25" s="5"/>
    </row>
    <row r="26" spans="1:14" s="5" customFormat="1" ht="21" customHeight="1">
      <c r="A26" s="218" t="s">
        <v>29</v>
      </c>
      <c r="B26" s="262">
        <f t="shared" ref="B26:C26" si="15">SUM(B28:B31)</f>
        <v>234499472.62000003</v>
      </c>
      <c r="C26" s="262">
        <f t="shared" si="15"/>
        <v>445350264.18000013</v>
      </c>
      <c r="D26" s="263">
        <f>SUM(D28:D31)</f>
        <v>240697262.56000003</v>
      </c>
      <c r="E26" s="263">
        <f>SUM(E28:E31)</f>
        <v>258280008.01000005</v>
      </c>
      <c r="F26" s="263">
        <f>SUM(F28:F31)</f>
        <v>498977270.57000005</v>
      </c>
      <c r="G26" s="200">
        <f t="shared" si="11"/>
        <v>7.304921237156603E-2</v>
      </c>
      <c r="H26" s="201">
        <f t="shared" si="12"/>
        <v>0.10140976064596829</v>
      </c>
      <c r="I26" s="201">
        <f t="shared" si="13"/>
        <v>0.12041534653345387</v>
      </c>
      <c r="J26" s="16"/>
      <c r="K26" s="17"/>
    </row>
    <row r="27" spans="1:14" ht="21" customHeight="1">
      <c r="A27" s="211" t="s">
        <v>66</v>
      </c>
      <c r="B27" s="265">
        <v>4666697.22</v>
      </c>
      <c r="C27" s="261">
        <v>8780262.120000001</v>
      </c>
      <c r="D27" s="261">
        <v>4739756.38</v>
      </c>
      <c r="E27" s="261">
        <v>5067654.05</v>
      </c>
      <c r="F27" s="261">
        <v>9807410.4299999997</v>
      </c>
      <c r="G27" s="204">
        <f t="shared" si="11"/>
        <v>6.9180279261526145E-2</v>
      </c>
      <c r="H27" s="205">
        <f t="shared" si="12"/>
        <v>8.5918758191901645E-2</v>
      </c>
      <c r="I27" s="205">
        <f t="shared" si="13"/>
        <v>0.11698378658426645</v>
      </c>
      <c r="J27" s="16"/>
      <c r="K27" s="17"/>
      <c r="L27" s="5"/>
      <c r="M27" s="5"/>
      <c r="N27" s="5"/>
    </row>
    <row r="28" spans="1:14" ht="21" customHeight="1">
      <c r="A28" s="211" t="s">
        <v>31</v>
      </c>
      <c r="B28" s="265">
        <v>225489407.37000003</v>
      </c>
      <c r="C28" s="261">
        <v>428093546.78000015</v>
      </c>
      <c r="D28" s="261">
        <v>231670457.74000004</v>
      </c>
      <c r="E28" s="261">
        <v>248658554.83000004</v>
      </c>
      <c r="F28" s="261">
        <v>480329012.57000005</v>
      </c>
      <c r="G28" s="204">
        <f t="shared" si="11"/>
        <v>7.3328715519979992E-2</v>
      </c>
      <c r="H28" s="205">
        <f t="shared" si="12"/>
        <v>0.10275049160948968</v>
      </c>
      <c r="I28" s="205">
        <f t="shared" si="13"/>
        <v>0.12201881150253358</v>
      </c>
      <c r="J28" s="16"/>
      <c r="K28" s="17"/>
      <c r="L28" s="5"/>
      <c r="M28" s="5"/>
      <c r="N28" s="5"/>
    </row>
    <row r="29" spans="1:14" ht="27.75" customHeight="1">
      <c r="A29" s="211" t="s">
        <v>32</v>
      </c>
      <c r="B29" s="265">
        <v>1906681.19</v>
      </c>
      <c r="C29" s="261">
        <v>3660405.4499999997</v>
      </c>
      <c r="D29" s="261">
        <v>1874245.2000000002</v>
      </c>
      <c r="E29" s="261">
        <v>1995358.6099999999</v>
      </c>
      <c r="F29" s="261">
        <v>3869603.81</v>
      </c>
      <c r="G29" s="204">
        <f t="shared" si="11"/>
        <v>6.4619832026246993E-2</v>
      </c>
      <c r="H29" s="205">
        <f t="shared" si="12"/>
        <v>4.6508782100063595E-2</v>
      </c>
      <c r="I29" s="205">
        <f t="shared" si="13"/>
        <v>5.7151690668584276E-2</v>
      </c>
      <c r="J29" s="16"/>
      <c r="K29" s="17"/>
      <c r="L29" s="5"/>
      <c r="M29" s="5"/>
      <c r="N29" s="5"/>
    </row>
    <row r="30" spans="1:14" ht="27.75" customHeight="1">
      <c r="A30" s="211" t="s">
        <v>33</v>
      </c>
      <c r="B30" s="265">
        <v>4982652.07</v>
      </c>
      <c r="C30" s="261">
        <v>9574921.7500000019</v>
      </c>
      <c r="D30" s="261">
        <v>4983708.5800000019</v>
      </c>
      <c r="E30" s="261">
        <v>5318630.5000000009</v>
      </c>
      <c r="F30" s="261">
        <v>10302339.080000002</v>
      </c>
      <c r="G30" s="204">
        <f t="shared" si="11"/>
        <v>6.720335160528168E-2</v>
      </c>
      <c r="H30" s="205">
        <f t="shared" si="12"/>
        <v>6.7429638931221003E-2</v>
      </c>
      <c r="I30" s="205">
        <f t="shared" si="13"/>
        <v>7.5971099189400704E-2</v>
      </c>
      <c r="J30" s="16"/>
      <c r="K30" s="17"/>
      <c r="L30" s="5"/>
      <c r="M30" s="5"/>
      <c r="N30" s="5"/>
    </row>
    <row r="31" spans="1:14" ht="27.75" customHeight="1">
      <c r="A31" s="220" t="s">
        <v>67</v>
      </c>
      <c r="B31" s="271">
        <v>2120731.9899999998</v>
      </c>
      <c r="C31" s="272">
        <v>4021390.1999999993</v>
      </c>
      <c r="D31" s="272">
        <v>2168851.0400000005</v>
      </c>
      <c r="E31" s="272">
        <v>2307464.0699999998</v>
      </c>
      <c r="F31" s="272">
        <v>4476315.1100000003</v>
      </c>
      <c r="G31" s="221">
        <f t="shared" si="11"/>
        <v>6.3910811505062837E-2</v>
      </c>
      <c r="H31" s="222">
        <f t="shared" si="12"/>
        <v>8.8050767791737927E-2</v>
      </c>
      <c r="I31" s="222">
        <f t="shared" si="13"/>
        <v>0.11312627906637895</v>
      </c>
      <c r="J31" s="16"/>
      <c r="K31" s="17"/>
      <c r="L31" s="5"/>
      <c r="M31" s="5"/>
      <c r="N31" s="5"/>
    </row>
    <row r="32" spans="1:14" ht="14.25" customHeight="1">
      <c r="A32" s="735" t="s">
        <v>469</v>
      </c>
      <c r="B32" s="736"/>
      <c r="C32" s="736"/>
      <c r="D32" s="736"/>
      <c r="E32" s="736"/>
      <c r="F32" s="736"/>
      <c r="G32" s="736"/>
      <c r="H32" s="736"/>
      <c r="I32" s="736"/>
    </row>
    <row r="33" spans="1:9">
      <c r="A33" s="694"/>
      <c r="B33" s="694"/>
      <c r="C33" s="694"/>
      <c r="D33" s="694"/>
      <c r="E33" s="694"/>
      <c r="F33" s="694"/>
      <c r="G33" s="694"/>
      <c r="H33" s="694"/>
      <c r="I33" s="694"/>
    </row>
    <row r="39" spans="1:9">
      <c r="G39" s="498"/>
    </row>
  </sheetData>
  <mergeCells count="20">
    <mergeCell ref="A33:I33"/>
    <mergeCell ref="A8:I8"/>
    <mergeCell ref="A12:I12"/>
    <mergeCell ref="A18:I18"/>
    <mergeCell ref="A32:I32"/>
    <mergeCell ref="D4:I4"/>
    <mergeCell ref="A1:I1"/>
    <mergeCell ref="A3:I3"/>
    <mergeCell ref="A4:A7"/>
    <mergeCell ref="B4:C4"/>
    <mergeCell ref="B5:B6"/>
    <mergeCell ref="C5:C6"/>
    <mergeCell ref="D5:D6"/>
    <mergeCell ref="G5:I5"/>
    <mergeCell ref="G6:G7"/>
    <mergeCell ref="I6:I7"/>
    <mergeCell ref="E5:E6"/>
    <mergeCell ref="F5:F6"/>
    <mergeCell ref="H6:H7"/>
    <mergeCell ref="B7:F7"/>
  </mergeCells>
  <hyperlinks>
    <hyperlink ref="J3" location="'Spis treści'!A1" display="Powrót do spisu" xr:uid="{416347E2-7248-4960-8249-439037EC2953}"/>
  </hyperlinks>
  <printOptions horizontalCentered="1"/>
  <pageMargins left="0.51181102362204722" right="0.47244094488188981" top="0.6692913385826772" bottom="0.55118110236220474" header="0.31496062992125984" footer="0.31496062992125984"/>
  <pageSetup paperSize="9" scale="77" orientation="portrait" r:id="rId1"/>
  <headerFooter differentFirst="1" alignWithMargins="0">
    <oddFooter>&amp;C&amp;"Arial,Normalny"&amp;9&amp;P</oddFooter>
  </headerFooter>
  <ignoredErrors>
    <ignoredError sqref="B13:D13 B20:D20 B26:D26" formulaRang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42"/>
  <dimension ref="A1:G40"/>
  <sheetViews>
    <sheetView view="pageBreakPreview" zoomScale="80" zoomScaleNormal="100" zoomScaleSheetLayoutView="80" workbookViewId="0">
      <selection activeCell="B1" sqref="B1"/>
    </sheetView>
  </sheetViews>
  <sheetFormatPr defaultRowHeight="15"/>
  <cols>
    <col min="1" max="1" width="22.875" customWidth="1"/>
    <col min="2" max="2" width="17.125" customWidth="1"/>
    <col min="3" max="4" width="16.5" customWidth="1"/>
    <col min="5" max="5" width="21.25" customWidth="1"/>
    <col min="6" max="6" width="19" customWidth="1"/>
  </cols>
  <sheetData>
    <row r="1" spans="1:7" ht="24" customHeight="1">
      <c r="A1" s="695" t="str">
        <f>'Tab 2 (14) i wykres 1'!A1:E1</f>
        <v>II. FUNDUSZ EMERYTALNO-RENTOWY</v>
      </c>
      <c r="B1" s="695"/>
      <c r="C1" s="695"/>
      <c r="D1" s="695"/>
      <c r="E1" s="695"/>
      <c r="F1" s="695"/>
      <c r="G1" s="532" t="s">
        <v>539</v>
      </c>
    </row>
    <row r="2" spans="1:7" ht="393" customHeight="1"/>
    <row r="3" spans="1:7" ht="41.25" customHeight="1">
      <c r="A3" s="737" t="s">
        <v>437</v>
      </c>
      <c r="B3" s="737"/>
      <c r="C3" s="737"/>
      <c r="D3" s="737"/>
      <c r="E3" s="737"/>
      <c r="F3" s="737"/>
    </row>
    <row r="4" spans="1:7" ht="50.25" customHeight="1">
      <c r="A4" s="276" t="s">
        <v>13</v>
      </c>
      <c r="B4" s="276" t="s">
        <v>133</v>
      </c>
      <c r="C4" s="276" t="s">
        <v>263</v>
      </c>
      <c r="D4" s="276" t="s">
        <v>264</v>
      </c>
      <c r="E4" s="276" t="s">
        <v>508</v>
      </c>
      <c r="F4" s="276" t="s">
        <v>119</v>
      </c>
    </row>
    <row r="5" spans="1:7" ht="27" customHeight="1">
      <c r="A5" s="273" t="s">
        <v>262</v>
      </c>
      <c r="B5" s="274">
        <f>'Tab 5 (17)'!E13-'Wykres 3'!E5</f>
        <v>4714686505.2700005</v>
      </c>
      <c r="C5" s="274">
        <f>'Tab 5 (17)'!E20</f>
        <v>975881213.39999998</v>
      </c>
      <c r="D5" s="274">
        <f>'Tab 5 (17)'!E26</f>
        <v>258280008.01000005</v>
      </c>
      <c r="E5" s="274">
        <v>1089282.5899999999</v>
      </c>
      <c r="F5" s="274">
        <f>SUM(B5:E5)</f>
        <v>5949937009.2700005</v>
      </c>
    </row>
    <row r="6" spans="1:7" ht="18.75" customHeight="1">
      <c r="A6" s="273" t="s">
        <v>257</v>
      </c>
      <c r="B6" s="275">
        <f>ROUND(B5/$F$5,4)</f>
        <v>0.79239999999999999</v>
      </c>
      <c r="C6" s="275">
        <f t="shared" ref="C6:E6" si="0">ROUND(C5/$F$5,4)</f>
        <v>0.16400000000000001</v>
      </c>
      <c r="D6" s="275">
        <f t="shared" si="0"/>
        <v>4.3400000000000001E-2</v>
      </c>
      <c r="E6" s="275">
        <f t="shared" si="0"/>
        <v>2.0000000000000001E-4</v>
      </c>
      <c r="F6" s="275">
        <f>F5/$F$5</f>
        <v>1</v>
      </c>
    </row>
    <row r="40" spans="7:7">
      <c r="G40" s="500"/>
    </row>
  </sheetData>
  <mergeCells count="2">
    <mergeCell ref="A3:F3"/>
    <mergeCell ref="A1:F1"/>
  </mergeCells>
  <hyperlinks>
    <hyperlink ref="G1" location="'Spis treści'!A1" display="Powrót do spisu" xr:uid="{FC0D9529-22A3-47E9-8753-20643BDCDCB0}"/>
  </hyperlinks>
  <printOptions horizontalCentered="1"/>
  <pageMargins left="0.51181102362204722" right="0.51181102362204722" top="0.6692913385826772" bottom="0.55118110236220474" header="0.31496062992125984" footer="0.31496062992125984"/>
  <pageSetup paperSize="9" scale="85" orientation="landscape" r:id="rId1"/>
  <headerFooter differentFirst="1" alignWithMargins="0">
    <oddFooter>&amp;C&amp;"Arial,Normalny"&amp;9&amp;P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0"/>
  <dimension ref="A1:I40"/>
  <sheetViews>
    <sheetView showGridLines="0" view="pageBreakPreview" zoomScale="90" zoomScaleNormal="100" zoomScaleSheetLayoutView="90" workbookViewId="0">
      <selection activeCell="B1" sqref="B1"/>
    </sheetView>
  </sheetViews>
  <sheetFormatPr defaultColWidth="8" defaultRowHeight="12.75"/>
  <cols>
    <col min="1" max="1" width="23.125" style="13" customWidth="1"/>
    <col min="2" max="3" width="13.75" style="13" customWidth="1"/>
    <col min="4" max="4" width="12.375" style="13" customWidth="1"/>
    <col min="5" max="5" width="12.75" style="13" customWidth="1"/>
    <col min="6" max="6" width="11.625" style="13" customWidth="1"/>
    <col min="7" max="7" width="11.75" style="13" customWidth="1"/>
    <col min="8" max="8" width="11.25" style="13" customWidth="1"/>
    <col min="9" max="9" width="8.5" style="13" customWidth="1"/>
    <col min="10" max="16383" width="8" style="13"/>
    <col min="16384" max="16384" width="0.625" style="13" customWidth="1"/>
  </cols>
  <sheetData>
    <row r="1" spans="1:9" ht="30" customHeight="1">
      <c r="A1" s="695" t="str">
        <f>'Tab 1 (13)'!A1</f>
        <v>II. FUNDUSZ EMERYTALNO-RENTOWY</v>
      </c>
      <c r="B1" s="695"/>
      <c r="C1" s="695"/>
      <c r="D1" s="695"/>
      <c r="E1" s="695"/>
      <c r="F1" s="695"/>
      <c r="G1" s="695"/>
      <c r="H1" s="695"/>
    </row>
    <row r="2" spans="1:9" ht="27" customHeight="1">
      <c r="A2" s="21"/>
      <c r="B2" s="21"/>
      <c r="C2" s="21"/>
      <c r="D2" s="21"/>
      <c r="E2" s="21"/>
      <c r="F2" s="21"/>
      <c r="G2" s="21"/>
      <c r="H2" s="22"/>
    </row>
    <row r="3" spans="1:9" ht="37.5" customHeight="1">
      <c r="A3" s="739" t="s">
        <v>575</v>
      </c>
      <c r="B3" s="739"/>
      <c r="C3" s="739"/>
      <c r="D3" s="739"/>
      <c r="E3" s="739"/>
      <c r="F3" s="739"/>
      <c r="G3" s="739"/>
      <c r="H3" s="739"/>
      <c r="I3" s="532" t="s">
        <v>539</v>
      </c>
    </row>
    <row r="4" spans="1:9" ht="14.25" customHeight="1">
      <c r="A4" s="710" t="s">
        <v>13</v>
      </c>
      <c r="B4" s="710" t="s">
        <v>495</v>
      </c>
      <c r="C4" s="713" t="s">
        <v>35</v>
      </c>
      <c r="D4" s="714"/>
      <c r="E4" s="714"/>
      <c r="F4" s="714"/>
      <c r="G4" s="714"/>
      <c r="H4" s="715"/>
    </row>
    <row r="5" spans="1:9" ht="13.5" customHeight="1">
      <c r="A5" s="711"/>
      <c r="B5" s="711"/>
      <c r="C5" s="710" t="s">
        <v>431</v>
      </c>
      <c r="D5" s="710" t="s">
        <v>36</v>
      </c>
      <c r="E5" s="285" t="s">
        <v>35</v>
      </c>
      <c r="F5" s="286"/>
      <c r="G5" s="286"/>
      <c r="H5" s="287"/>
    </row>
    <row r="6" spans="1:9" ht="27" customHeight="1">
      <c r="A6" s="711"/>
      <c r="B6" s="711"/>
      <c r="C6" s="711"/>
      <c r="D6" s="711"/>
      <c r="E6" s="719" t="s">
        <v>37</v>
      </c>
      <c r="F6" s="720"/>
      <c r="G6" s="719" t="s">
        <v>38</v>
      </c>
      <c r="H6" s="720"/>
    </row>
    <row r="7" spans="1:9" ht="13.5" customHeight="1">
      <c r="A7" s="711"/>
      <c r="B7" s="711"/>
      <c r="C7" s="711"/>
      <c r="D7" s="711"/>
      <c r="E7" s="710" t="s">
        <v>39</v>
      </c>
      <c r="F7" s="740" t="s">
        <v>40</v>
      </c>
      <c r="G7" s="710" t="s">
        <v>41</v>
      </c>
      <c r="H7" s="740" t="s">
        <v>40</v>
      </c>
    </row>
    <row r="8" spans="1:9" ht="18" customHeight="1">
      <c r="A8" s="711"/>
      <c r="B8" s="712"/>
      <c r="C8" s="712"/>
      <c r="D8" s="712"/>
      <c r="E8" s="712"/>
      <c r="F8" s="741"/>
      <c r="G8" s="712"/>
      <c r="H8" s="741"/>
    </row>
    <row r="9" spans="1:9" ht="18" customHeight="1">
      <c r="A9" s="711"/>
      <c r="B9" s="725" t="str">
        <f>'Tab 4 (16)'!B9:H9</f>
        <v>I PÓŁROCZE 2024 R.</v>
      </c>
      <c r="C9" s="726"/>
      <c r="D9" s="726"/>
      <c r="E9" s="726"/>
      <c r="F9" s="726"/>
      <c r="G9" s="726"/>
      <c r="H9" s="727"/>
    </row>
    <row r="10" spans="1:9" ht="20.25" customHeight="1">
      <c r="A10" s="712"/>
      <c r="B10" s="742" t="s">
        <v>333</v>
      </c>
      <c r="C10" s="743"/>
      <c r="D10" s="743"/>
      <c r="E10" s="743"/>
      <c r="F10" s="743"/>
      <c r="G10" s="743"/>
      <c r="H10" s="744"/>
    </row>
    <row r="11" spans="1:9" ht="21.75" customHeight="1">
      <c r="A11" s="277" t="s">
        <v>68</v>
      </c>
      <c r="B11" s="278">
        <f>SUM(B12:B28)</f>
        <v>11476026430.27</v>
      </c>
      <c r="C11" s="278">
        <f>SUM(C12:C28)</f>
        <v>9090288062.5599995</v>
      </c>
      <c r="D11" s="278">
        <f>SUM(D12:D27)</f>
        <v>2385738367.71</v>
      </c>
      <c r="E11" s="278">
        <f>SUM(E12:E27)</f>
        <v>1886761097.1400001</v>
      </c>
      <c r="F11" s="278">
        <f>SUM(F12:F27)</f>
        <v>128304292.34999998</v>
      </c>
      <c r="G11" s="278">
        <f>SUM(G12:G27)</f>
        <v>498977270.56999999</v>
      </c>
      <c r="H11" s="279">
        <f>SUM(H12:H27)</f>
        <v>9807410.4299999978</v>
      </c>
    </row>
    <row r="12" spans="1:9" ht="21" customHeight="1">
      <c r="A12" s="280" t="s">
        <v>42</v>
      </c>
      <c r="B12" s="281">
        <f>SUM(C12:D12)</f>
        <v>426001666.11000001</v>
      </c>
      <c r="C12" s="281">
        <v>343420071.60000002</v>
      </c>
      <c r="D12" s="282">
        <v>82581594.51000002</v>
      </c>
      <c r="E12" s="281">
        <v>65750013.49000001</v>
      </c>
      <c r="F12" s="281">
        <v>4813537.8499999996</v>
      </c>
      <c r="G12" s="281">
        <v>16831581.02</v>
      </c>
      <c r="H12" s="283">
        <v>245923.96</v>
      </c>
    </row>
    <row r="13" spans="1:9" ht="21" customHeight="1">
      <c r="A13" s="280" t="s">
        <v>43</v>
      </c>
      <c r="B13" s="281">
        <f t="shared" ref="B13:B27" si="0">SUM(C13:D13)</f>
        <v>803699797.81999993</v>
      </c>
      <c r="C13" s="281">
        <v>635035938.13</v>
      </c>
      <c r="D13" s="282">
        <v>168663859.69</v>
      </c>
      <c r="E13" s="281">
        <v>136645780.19999999</v>
      </c>
      <c r="F13" s="281">
        <v>11300868.920000002</v>
      </c>
      <c r="G13" s="281">
        <v>32018079.490000002</v>
      </c>
      <c r="H13" s="283">
        <v>815347.47</v>
      </c>
    </row>
    <row r="14" spans="1:9" ht="21" customHeight="1">
      <c r="A14" s="280" t="s">
        <v>44</v>
      </c>
      <c r="B14" s="281">
        <f t="shared" si="0"/>
        <v>1451228338.3000002</v>
      </c>
      <c r="C14" s="281">
        <v>1148090010.5900002</v>
      </c>
      <c r="D14" s="282">
        <v>303138327.70999998</v>
      </c>
      <c r="E14" s="281">
        <v>242442238</v>
      </c>
      <c r="F14" s="281">
        <v>16051170.09</v>
      </c>
      <c r="G14" s="281">
        <v>60696089.710000001</v>
      </c>
      <c r="H14" s="283">
        <v>1263813.96</v>
      </c>
    </row>
    <row r="15" spans="1:9" ht="21" customHeight="1">
      <c r="A15" s="280" t="s">
        <v>45</v>
      </c>
      <c r="B15" s="281">
        <f t="shared" si="0"/>
        <v>143260878.18000001</v>
      </c>
      <c r="C15" s="281">
        <v>107825990.18000001</v>
      </c>
      <c r="D15" s="282">
        <v>35434888</v>
      </c>
      <c r="E15" s="281">
        <v>29010549.850000001</v>
      </c>
      <c r="F15" s="281">
        <v>1841065.33</v>
      </c>
      <c r="G15" s="281">
        <v>6424338.1500000004</v>
      </c>
      <c r="H15" s="283">
        <v>116301.84</v>
      </c>
    </row>
    <row r="16" spans="1:9" ht="21" customHeight="1">
      <c r="A16" s="280" t="s">
        <v>46</v>
      </c>
      <c r="B16" s="281">
        <f t="shared" si="0"/>
        <v>978970138</v>
      </c>
      <c r="C16" s="281">
        <v>825324792.86000001</v>
      </c>
      <c r="D16" s="282">
        <v>153645345.14000002</v>
      </c>
      <c r="E16" s="281">
        <v>111315892.78000002</v>
      </c>
      <c r="F16" s="281">
        <v>9677102.5800000001</v>
      </c>
      <c r="G16" s="281">
        <v>42329452.359999992</v>
      </c>
      <c r="H16" s="283">
        <v>770576.28</v>
      </c>
    </row>
    <row r="17" spans="1:9" ht="21" customHeight="1">
      <c r="A17" s="280" t="s">
        <v>47</v>
      </c>
      <c r="B17" s="281">
        <f t="shared" si="0"/>
        <v>990621028.25</v>
      </c>
      <c r="C17" s="281">
        <v>683925897.46000004</v>
      </c>
      <c r="D17" s="282">
        <v>306695130.78999996</v>
      </c>
      <c r="E17" s="281">
        <v>261752895</v>
      </c>
      <c r="F17" s="281">
        <v>12539360.799999999</v>
      </c>
      <c r="G17" s="281">
        <v>44942235.790000007</v>
      </c>
      <c r="H17" s="283">
        <v>813229.79</v>
      </c>
    </row>
    <row r="18" spans="1:9" ht="21" customHeight="1">
      <c r="A18" s="280" t="s">
        <v>48</v>
      </c>
      <c r="B18" s="281">
        <f t="shared" si="0"/>
        <v>1785935941.0499997</v>
      </c>
      <c r="C18" s="281">
        <v>1471369324.6299999</v>
      </c>
      <c r="D18" s="282">
        <v>314566616.41999996</v>
      </c>
      <c r="E18" s="281">
        <v>233528039.24000001</v>
      </c>
      <c r="F18" s="281">
        <v>17250737.649999999</v>
      </c>
      <c r="G18" s="281">
        <v>81038577.179999992</v>
      </c>
      <c r="H18" s="283">
        <v>1389961.88</v>
      </c>
    </row>
    <row r="19" spans="1:9" ht="21" customHeight="1">
      <c r="A19" s="280" t="s">
        <v>49</v>
      </c>
      <c r="B19" s="281">
        <f t="shared" si="0"/>
        <v>230266884.81</v>
      </c>
      <c r="C19" s="281">
        <v>199270728.40000001</v>
      </c>
      <c r="D19" s="282">
        <v>30996156.41</v>
      </c>
      <c r="E19" s="281">
        <v>22209093.579999998</v>
      </c>
      <c r="F19" s="281">
        <v>1760987.55</v>
      </c>
      <c r="G19" s="281">
        <v>8787062.8300000001</v>
      </c>
      <c r="H19" s="283">
        <v>189102.84</v>
      </c>
    </row>
    <row r="20" spans="1:9" ht="21" customHeight="1">
      <c r="A20" s="280" t="s">
        <v>50</v>
      </c>
      <c r="B20" s="281">
        <f t="shared" si="0"/>
        <v>639697121.34000015</v>
      </c>
      <c r="C20" s="281">
        <v>485889504.51000011</v>
      </c>
      <c r="D20" s="282">
        <v>153807616.83000001</v>
      </c>
      <c r="E20" s="281">
        <v>126097420.23000002</v>
      </c>
      <c r="F20" s="281">
        <v>6551645.9100000001</v>
      </c>
      <c r="G20" s="281">
        <v>27710196.600000001</v>
      </c>
      <c r="H20" s="283">
        <v>363709.64</v>
      </c>
    </row>
    <row r="21" spans="1:9" ht="21" customHeight="1">
      <c r="A21" s="280" t="s">
        <v>51</v>
      </c>
      <c r="B21" s="281">
        <f t="shared" si="0"/>
        <v>823486874.38999987</v>
      </c>
      <c r="C21" s="281">
        <v>666855159.32999992</v>
      </c>
      <c r="D21" s="282">
        <v>156631715.06</v>
      </c>
      <c r="E21" s="281">
        <v>120084669.53</v>
      </c>
      <c r="F21" s="281">
        <v>8523721.5399999991</v>
      </c>
      <c r="G21" s="281">
        <v>36547045.530000001</v>
      </c>
      <c r="H21" s="283">
        <v>752953.16</v>
      </c>
    </row>
    <row r="22" spans="1:9" ht="21" customHeight="1">
      <c r="A22" s="280" t="s">
        <v>52</v>
      </c>
      <c r="B22" s="281">
        <f t="shared" si="0"/>
        <v>383225025.18000001</v>
      </c>
      <c r="C22" s="281">
        <v>292338869.19999999</v>
      </c>
      <c r="D22" s="282">
        <v>90886155.980000004</v>
      </c>
      <c r="E22" s="281">
        <v>72141655.700000003</v>
      </c>
      <c r="F22" s="281">
        <v>4821402.0999999996</v>
      </c>
      <c r="G22" s="281">
        <v>18744500.280000001</v>
      </c>
      <c r="H22" s="283">
        <v>374377.44999999995</v>
      </c>
    </row>
    <row r="23" spans="1:9" ht="21" customHeight="1">
      <c r="A23" s="280" t="s">
        <v>53</v>
      </c>
      <c r="B23" s="281">
        <f t="shared" si="0"/>
        <v>306231985.98000002</v>
      </c>
      <c r="C23" s="281">
        <v>246941513.60999998</v>
      </c>
      <c r="D23" s="282">
        <v>59290472.370000005</v>
      </c>
      <c r="E23" s="281">
        <v>48030073.159999996</v>
      </c>
      <c r="F23" s="281">
        <v>3406454.74</v>
      </c>
      <c r="G23" s="281">
        <v>11260399.210000001</v>
      </c>
      <c r="H23" s="283">
        <v>227444.76</v>
      </c>
    </row>
    <row r="24" spans="1:9" ht="21" customHeight="1">
      <c r="A24" s="280" t="s">
        <v>54</v>
      </c>
      <c r="B24" s="281">
        <f t="shared" si="0"/>
        <v>618828708.20000005</v>
      </c>
      <c r="C24" s="281">
        <v>499213966.54000002</v>
      </c>
      <c r="D24" s="282">
        <v>119614741.66</v>
      </c>
      <c r="E24" s="281">
        <v>92864878.959999993</v>
      </c>
      <c r="F24" s="281">
        <v>6647027.4399999995</v>
      </c>
      <c r="G24" s="281">
        <v>26749862.699999996</v>
      </c>
      <c r="H24" s="283">
        <v>567282.77</v>
      </c>
    </row>
    <row r="25" spans="1:9" ht="21" customHeight="1">
      <c r="A25" s="280" t="s">
        <v>55</v>
      </c>
      <c r="B25" s="281">
        <f t="shared" si="0"/>
        <v>425048633.62</v>
      </c>
      <c r="C25" s="281">
        <v>330670949.78999996</v>
      </c>
      <c r="D25" s="282">
        <v>94377683.830000013</v>
      </c>
      <c r="E25" s="281">
        <v>72048357.24000001</v>
      </c>
      <c r="F25" s="281">
        <v>5413546.1900000004</v>
      </c>
      <c r="G25" s="281">
        <v>22329326.590000004</v>
      </c>
      <c r="H25" s="283">
        <v>494825.22</v>
      </c>
    </row>
    <row r="26" spans="1:9" ht="21" customHeight="1">
      <c r="A26" s="280" t="s">
        <v>56</v>
      </c>
      <c r="B26" s="281">
        <f t="shared" si="0"/>
        <v>1220653317.8900001</v>
      </c>
      <c r="C26" s="281">
        <v>954507344.13000011</v>
      </c>
      <c r="D26" s="282">
        <v>266145973.75999999</v>
      </c>
      <c r="E26" s="281">
        <v>214462076.28999999</v>
      </c>
      <c r="F26" s="281">
        <v>14909903.149999999</v>
      </c>
      <c r="G26" s="281">
        <v>51683897.470000006</v>
      </c>
      <c r="H26" s="283">
        <v>1229292.81</v>
      </c>
    </row>
    <row r="27" spans="1:9" ht="21" customHeight="1">
      <c r="A27" s="280" t="s">
        <v>57</v>
      </c>
      <c r="B27" s="281">
        <f t="shared" si="0"/>
        <v>246737943.89000002</v>
      </c>
      <c r="C27" s="281">
        <v>197475854.34000003</v>
      </c>
      <c r="D27" s="282">
        <v>49262089.54999999</v>
      </c>
      <c r="E27" s="281">
        <v>38377463.889999993</v>
      </c>
      <c r="F27" s="281">
        <v>2795760.51</v>
      </c>
      <c r="G27" s="281">
        <v>10884625.659999998</v>
      </c>
      <c r="H27" s="283">
        <v>193266.59999999998</v>
      </c>
      <c r="I27" s="23"/>
    </row>
    <row r="28" spans="1:9" ht="42" customHeight="1">
      <c r="A28" s="495" t="s">
        <v>58</v>
      </c>
      <c r="B28" s="284">
        <f>B29+B30+B31</f>
        <v>2132147.2599999998</v>
      </c>
      <c r="C28" s="284">
        <f>C29+C30+C31</f>
        <v>2132147.2599999998</v>
      </c>
      <c r="D28" s="248">
        <v>0</v>
      </c>
      <c r="E28" s="248">
        <v>0</v>
      </c>
      <c r="F28" s="248">
        <v>0</v>
      </c>
      <c r="G28" s="248">
        <v>0</v>
      </c>
      <c r="H28" s="249">
        <v>0</v>
      </c>
    </row>
    <row r="29" spans="1:9" ht="21" customHeight="1">
      <c r="A29" s="250" t="s">
        <v>59</v>
      </c>
      <c r="B29" s="505">
        <f>C29</f>
        <v>408959.2</v>
      </c>
      <c r="C29" s="505">
        <v>408959.2</v>
      </c>
      <c r="D29" s="252">
        <v>0</v>
      </c>
      <c r="E29" s="252">
        <v>0</v>
      </c>
      <c r="F29" s="252">
        <v>0</v>
      </c>
      <c r="G29" s="252">
        <v>0</v>
      </c>
      <c r="H29" s="253">
        <v>0</v>
      </c>
    </row>
    <row r="30" spans="1:9" ht="21" customHeight="1">
      <c r="A30" s="250" t="s">
        <v>60</v>
      </c>
      <c r="B30" s="505">
        <f t="shared" ref="B30:B31" si="1">C30</f>
        <v>1576112.38</v>
      </c>
      <c r="C30" s="505">
        <v>1576112.38</v>
      </c>
      <c r="D30" s="252">
        <v>0</v>
      </c>
      <c r="E30" s="252">
        <v>0</v>
      </c>
      <c r="F30" s="252">
        <v>0</v>
      </c>
      <c r="G30" s="252">
        <v>0</v>
      </c>
      <c r="H30" s="253">
        <v>0</v>
      </c>
    </row>
    <row r="31" spans="1:9" ht="21" customHeight="1">
      <c r="A31" s="254" t="s">
        <v>61</v>
      </c>
      <c r="B31" s="272">
        <f t="shared" si="1"/>
        <v>147075.68</v>
      </c>
      <c r="C31" s="570">
        <v>147075.68</v>
      </c>
      <c r="D31" s="256">
        <v>0</v>
      </c>
      <c r="E31" s="256">
        <v>0</v>
      </c>
      <c r="F31" s="256">
        <v>0</v>
      </c>
      <c r="G31" s="256">
        <v>0</v>
      </c>
      <c r="H31" s="257">
        <v>0</v>
      </c>
    </row>
    <row r="32" spans="1:9" s="1" customFormat="1" ht="12.75" customHeight="1">
      <c r="A32" s="738" t="s">
        <v>469</v>
      </c>
      <c r="B32" s="738"/>
      <c r="C32" s="738"/>
      <c r="D32" s="738"/>
      <c r="E32" s="738"/>
      <c r="F32" s="738"/>
      <c r="G32" s="738"/>
      <c r="H32" s="738"/>
    </row>
    <row r="33" spans="1:7">
      <c r="A33" s="24"/>
      <c r="B33" s="23"/>
      <c r="C33" s="23"/>
      <c r="D33" s="23"/>
      <c r="E33" s="25"/>
    </row>
    <row r="34" spans="1:7">
      <c r="B34" s="23"/>
      <c r="C34" s="23"/>
      <c r="D34" s="23"/>
      <c r="E34" s="25"/>
    </row>
    <row r="35" spans="1:7">
      <c r="C35" s="25"/>
      <c r="D35" s="25"/>
      <c r="E35" s="25"/>
    </row>
    <row r="36" spans="1:7">
      <c r="C36" s="23"/>
      <c r="D36" s="23"/>
      <c r="E36" s="23"/>
    </row>
    <row r="37" spans="1:7">
      <c r="C37" s="23"/>
      <c r="D37" s="23"/>
    </row>
    <row r="38" spans="1:7">
      <c r="C38" s="23"/>
      <c r="D38" s="23"/>
    </row>
    <row r="40" spans="1:7">
      <c r="G40" s="499"/>
    </row>
  </sheetData>
  <mergeCells count="16">
    <mergeCell ref="A32:H32"/>
    <mergeCell ref="A1:H1"/>
    <mergeCell ref="A3:H3"/>
    <mergeCell ref="A4:A10"/>
    <mergeCell ref="B4:B8"/>
    <mergeCell ref="C4:H4"/>
    <mergeCell ref="C5:C8"/>
    <mergeCell ref="D5:D8"/>
    <mergeCell ref="E6:F6"/>
    <mergeCell ref="G6:H6"/>
    <mergeCell ref="E7:E8"/>
    <mergeCell ref="F7:F8"/>
    <mergeCell ref="G7:G8"/>
    <mergeCell ref="H7:H8"/>
    <mergeCell ref="B10:H10"/>
    <mergeCell ref="B9:H9"/>
  </mergeCells>
  <hyperlinks>
    <hyperlink ref="I3" location="'Spis treści'!A1" display="Powrót do spisu" xr:uid="{BADC9893-A9D2-4F07-9846-A41D7AFD373B}"/>
  </hyperlink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ignoredErrors>
    <ignoredError sqref="D11:H11 B12:B27" formulaRange="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1"/>
  <dimension ref="A1:Q39"/>
  <sheetViews>
    <sheetView showGridLines="0" view="pageBreakPreview" zoomScale="90" zoomScaleNormal="100" zoomScaleSheetLayoutView="90" workbookViewId="0">
      <selection activeCell="B1" sqref="B1"/>
    </sheetView>
  </sheetViews>
  <sheetFormatPr defaultColWidth="8" defaultRowHeight="12.75"/>
  <cols>
    <col min="1" max="1" width="34.875" style="1" customWidth="1"/>
    <col min="2" max="3" width="10.5" style="1" customWidth="1"/>
    <col min="4" max="6" width="10.5" style="20" customWidth="1"/>
    <col min="7" max="9" width="8.25" style="1" customWidth="1"/>
    <col min="10" max="10" width="9.625" style="1" customWidth="1"/>
    <col min="11" max="16383" width="8" style="1"/>
    <col min="16384" max="16384" width="0.375" style="1" customWidth="1"/>
  </cols>
  <sheetData>
    <row r="1" spans="1:17" ht="23.25" customHeight="1">
      <c r="A1" s="695" t="str">
        <f>'Tab 1 (13)'!A1</f>
        <v>II. FUNDUSZ EMERYTALNO-RENTOWY</v>
      </c>
      <c r="B1" s="695"/>
      <c r="C1" s="695"/>
      <c r="D1" s="695"/>
      <c r="E1" s="695"/>
      <c r="F1" s="695"/>
      <c r="G1" s="695"/>
      <c r="H1" s="695"/>
      <c r="I1" s="695"/>
      <c r="K1" s="26"/>
    </row>
    <row r="2" spans="1:17" ht="23.25" customHeight="1">
      <c r="A2" s="3"/>
      <c r="B2" s="3"/>
      <c r="C2" s="3"/>
      <c r="D2" s="27"/>
      <c r="E2" s="27"/>
      <c r="F2" s="27"/>
      <c r="G2" s="3"/>
      <c r="H2" s="3"/>
      <c r="I2" s="3"/>
    </row>
    <row r="3" spans="1:17" ht="28.5" customHeight="1">
      <c r="A3" s="696" t="s">
        <v>576</v>
      </c>
      <c r="B3" s="696"/>
      <c r="C3" s="696"/>
      <c r="D3" s="696"/>
      <c r="E3" s="696"/>
      <c r="F3" s="696"/>
      <c r="G3" s="696"/>
      <c r="H3" s="696"/>
      <c r="I3" s="696"/>
      <c r="J3" s="532" t="s">
        <v>539</v>
      </c>
    </row>
    <row r="4" spans="1:17" ht="21" customHeight="1">
      <c r="A4" s="652" t="s">
        <v>13</v>
      </c>
      <c r="B4" s="625" t="str">
        <f>'Tab 5 (17)'!B4:C4</f>
        <v>2023 rok</v>
      </c>
      <c r="C4" s="627"/>
      <c r="D4" s="625" t="str">
        <f>'Tab 5 (17)'!D4:I4</f>
        <v>2024 rok</v>
      </c>
      <c r="E4" s="626"/>
      <c r="F4" s="626"/>
      <c r="G4" s="626"/>
      <c r="H4" s="626"/>
      <c r="I4" s="627"/>
      <c r="J4" s="28"/>
    </row>
    <row r="5" spans="1:17" ht="20.25" customHeight="1">
      <c r="A5" s="653"/>
      <c r="B5" s="635" t="str">
        <f>'Tab 5 (17)'!B5:B6</f>
        <v>II kwartał</v>
      </c>
      <c r="C5" s="635" t="str">
        <f>'Tab 5 (17)'!C5:C6</f>
        <v>I półrocze</v>
      </c>
      <c r="D5" s="635" t="str">
        <f>'Tab 5 (17)'!D5:D6</f>
        <v>I kwartał</v>
      </c>
      <c r="E5" s="635" t="str">
        <f>'Tab 5 (17)'!E5:E6</f>
        <v>II kwartał</v>
      </c>
      <c r="F5" s="635" t="str">
        <f>'Tab 5 (17)'!F5:F6</f>
        <v>I półrocze</v>
      </c>
      <c r="G5" s="646" t="s">
        <v>14</v>
      </c>
      <c r="H5" s="636"/>
      <c r="I5" s="637"/>
      <c r="J5" s="28"/>
    </row>
    <row r="6" spans="1:17" ht="54.75" customHeight="1">
      <c r="A6" s="653"/>
      <c r="B6" s="635"/>
      <c r="C6" s="635"/>
      <c r="D6" s="635"/>
      <c r="E6" s="635"/>
      <c r="F6" s="635"/>
      <c r="G6" s="652" t="str">
        <f>'Tab 5 (17)'!G6:G7</f>
        <v xml:space="preserve">II kwartału 
2024 r. 
z 
I 
kwartałem 
2024 r. </v>
      </c>
      <c r="H6" s="652" t="str">
        <f>'Tab 5 (17)'!H6:H7</f>
        <v xml:space="preserve">II kwartału 
2024 r. 
z 
II 
kwartałem 
2023 r. </v>
      </c>
      <c r="I6" s="652" t="str">
        <f>'Tab 5 (17)'!I6:I7</f>
        <v xml:space="preserve">I półrocza 
2024 r. 
z 
I 
półroczem 
2023 r. </v>
      </c>
      <c r="J6" s="28"/>
      <c r="K6" s="745"/>
      <c r="L6" s="745"/>
      <c r="M6" s="745"/>
      <c r="O6" s="745"/>
      <c r="P6" s="745"/>
      <c r="Q6" s="745"/>
    </row>
    <row r="7" spans="1:17" ht="21" customHeight="1">
      <c r="A7" s="654"/>
      <c r="B7" s="729" t="s">
        <v>333</v>
      </c>
      <c r="C7" s="730"/>
      <c r="D7" s="730"/>
      <c r="E7" s="730"/>
      <c r="F7" s="731"/>
      <c r="G7" s="654"/>
      <c r="H7" s="654"/>
      <c r="I7" s="654"/>
      <c r="J7" s="28"/>
    </row>
    <row r="8" spans="1:17" ht="21" customHeight="1">
      <c r="A8" s="698" t="s">
        <v>494</v>
      </c>
      <c r="B8" s="699"/>
      <c r="C8" s="699"/>
      <c r="D8" s="699"/>
      <c r="E8" s="699"/>
      <c r="F8" s="699"/>
      <c r="G8" s="699"/>
      <c r="H8" s="699"/>
      <c r="I8" s="700"/>
      <c r="J8" s="28"/>
    </row>
    <row r="9" spans="1:17" ht="21" customHeight="1">
      <c r="A9" s="198" t="s">
        <v>62</v>
      </c>
      <c r="B9" s="504">
        <v>1817.67</v>
      </c>
      <c r="C9" s="263">
        <v>1689.53</v>
      </c>
      <c r="D9" s="263">
        <v>1901.95</v>
      </c>
      <c r="E9" s="263">
        <v>2048.1999999999998</v>
      </c>
      <c r="F9" s="263">
        <v>1975.07</v>
      </c>
      <c r="G9" s="200">
        <f>E9/D9-1</f>
        <v>7.6894765898157136E-2</v>
      </c>
      <c r="H9" s="201">
        <f>E9/B9-1</f>
        <v>0.12682720185732266</v>
      </c>
      <c r="I9" s="201">
        <f>F9/C9-1</f>
        <v>0.16900558143388977</v>
      </c>
      <c r="J9" s="28"/>
      <c r="K9" s="29"/>
      <c r="L9" s="30"/>
      <c r="M9" s="18"/>
      <c r="N9" s="18"/>
      <c r="O9" s="31"/>
      <c r="P9" s="31"/>
      <c r="Q9" s="5"/>
    </row>
    <row r="10" spans="1:17" s="34" customFormat="1" ht="21" customHeight="1">
      <c r="A10" s="202" t="s">
        <v>133</v>
      </c>
      <c r="B10" s="505">
        <v>1837.1</v>
      </c>
      <c r="C10" s="261">
        <v>1704.75</v>
      </c>
      <c r="D10" s="261">
        <v>1915.66</v>
      </c>
      <c r="E10" s="261">
        <v>2065.19</v>
      </c>
      <c r="F10" s="261">
        <v>1990.43</v>
      </c>
      <c r="G10" s="204">
        <f t="shared" ref="G10:G11" si="0">E10/D10-1</f>
        <v>7.8056648883413571E-2</v>
      </c>
      <c r="H10" s="205">
        <f t="shared" ref="H10:H11" si="1">E10/B10-1</f>
        <v>0.12415763975831484</v>
      </c>
      <c r="I10" s="205">
        <f t="shared" ref="I10:I11" si="2">F10/C10-1</f>
        <v>0.16757882387446843</v>
      </c>
      <c r="J10" s="32"/>
      <c r="K10" s="29"/>
      <c r="L10" s="30"/>
      <c r="M10" s="18"/>
      <c r="N10" s="18"/>
      <c r="O10" s="33"/>
      <c r="P10" s="33"/>
      <c r="Q10" s="5"/>
    </row>
    <row r="11" spans="1:17" s="34" customFormat="1" ht="21" customHeight="1">
      <c r="A11" s="202" t="s">
        <v>16</v>
      </c>
      <c r="B11" s="505">
        <v>1748.59</v>
      </c>
      <c r="C11" s="261">
        <v>1635.5</v>
      </c>
      <c r="D11" s="261">
        <v>1851.59</v>
      </c>
      <c r="E11" s="261">
        <v>1985.77</v>
      </c>
      <c r="F11" s="261">
        <v>1918.66</v>
      </c>
      <c r="G11" s="204">
        <f t="shared" si="0"/>
        <v>7.246744689699125E-2</v>
      </c>
      <c r="H11" s="205">
        <f t="shared" si="1"/>
        <v>0.13564071623422302</v>
      </c>
      <c r="I11" s="205">
        <f t="shared" si="2"/>
        <v>0.17313359828798536</v>
      </c>
      <c r="J11" s="32"/>
      <c r="K11" s="29"/>
      <c r="L11" s="30"/>
      <c r="M11" s="18"/>
      <c r="N11" s="18"/>
      <c r="O11" s="33"/>
      <c r="P11" s="33"/>
      <c r="Q11" s="5"/>
    </row>
    <row r="12" spans="1:17" ht="22.15" customHeight="1">
      <c r="A12" s="746" t="s">
        <v>107</v>
      </c>
      <c r="B12" s="747"/>
      <c r="C12" s="747"/>
      <c r="D12" s="747"/>
      <c r="E12" s="747"/>
      <c r="F12" s="747"/>
      <c r="G12" s="747"/>
      <c r="H12" s="747"/>
      <c r="I12" s="748"/>
      <c r="J12" s="28"/>
      <c r="K12" s="29"/>
      <c r="L12" s="30"/>
      <c r="M12" s="18"/>
      <c r="N12" s="18"/>
      <c r="O12" s="31"/>
      <c r="P12" s="31"/>
      <c r="Q12" s="5"/>
    </row>
    <row r="13" spans="1:17" s="5" customFormat="1" ht="21" customHeight="1">
      <c r="A13" s="506" t="s">
        <v>63</v>
      </c>
      <c r="B13" s="507">
        <v>1837.1</v>
      </c>
      <c r="C13" s="263">
        <v>1704.75</v>
      </c>
      <c r="D13" s="263">
        <v>1915.66</v>
      </c>
      <c r="E13" s="263">
        <v>2065.19</v>
      </c>
      <c r="F13" s="263">
        <v>1990.43</v>
      </c>
      <c r="G13" s="200">
        <f t="shared" ref="G13:G17" si="3">E13/D13-1</f>
        <v>7.8056648883413571E-2</v>
      </c>
      <c r="H13" s="201">
        <f t="shared" ref="H13:H17" si="4">E13/B13-1</f>
        <v>0.12415763975831484</v>
      </c>
      <c r="I13" s="201">
        <f t="shared" ref="I13:I17" si="5">F13/C13-1</f>
        <v>0.16757882387446843</v>
      </c>
      <c r="J13" s="35"/>
      <c r="K13" s="29"/>
      <c r="L13" s="30"/>
      <c r="M13" s="18"/>
      <c r="N13" s="18"/>
      <c r="O13" s="18"/>
      <c r="P13" s="18"/>
    </row>
    <row r="14" spans="1:17" s="34" customFormat="1" ht="21" customHeight="1">
      <c r="A14" s="211" t="s">
        <v>17</v>
      </c>
      <c r="B14" s="265">
        <v>1864.77</v>
      </c>
      <c r="C14" s="261">
        <v>1728.32</v>
      </c>
      <c r="D14" s="261">
        <v>1939.69</v>
      </c>
      <c r="E14" s="261">
        <v>2089.54</v>
      </c>
      <c r="F14" s="261">
        <v>2014.77</v>
      </c>
      <c r="G14" s="204">
        <f t="shared" si="3"/>
        <v>7.7254612850506943E-2</v>
      </c>
      <c r="H14" s="205">
        <f t="shared" si="4"/>
        <v>0.12053497214133646</v>
      </c>
      <c r="I14" s="205">
        <f t="shared" si="5"/>
        <v>0.16573898352157013</v>
      </c>
      <c r="J14" s="32"/>
      <c r="K14" s="29"/>
      <c r="L14" s="30"/>
      <c r="M14" s="36"/>
      <c r="N14" s="18"/>
      <c r="O14" s="33"/>
      <c r="P14" s="33"/>
      <c r="Q14" s="5"/>
    </row>
    <row r="15" spans="1:17" s="34" customFormat="1" ht="28.5" customHeight="1">
      <c r="A15" s="211" t="s">
        <v>18</v>
      </c>
      <c r="B15" s="265">
        <v>1497.28</v>
      </c>
      <c r="C15" s="261">
        <v>1410.55</v>
      </c>
      <c r="D15" s="261">
        <v>1589.24</v>
      </c>
      <c r="E15" s="261">
        <v>1710.54</v>
      </c>
      <c r="F15" s="261">
        <v>1648.5</v>
      </c>
      <c r="G15" s="204">
        <f t="shared" si="3"/>
        <v>7.6325790944099081E-2</v>
      </c>
      <c r="H15" s="205">
        <f t="shared" si="4"/>
        <v>0.14243160931823029</v>
      </c>
      <c r="I15" s="205">
        <f t="shared" si="5"/>
        <v>0.16869306298961395</v>
      </c>
      <c r="J15" s="32"/>
      <c r="K15" s="29"/>
      <c r="L15" s="30"/>
      <c r="M15" s="18"/>
      <c r="N15" s="18"/>
      <c r="O15" s="33"/>
      <c r="P15" s="33"/>
      <c r="Q15" s="5"/>
    </row>
    <row r="16" spans="1:17" s="34" customFormat="1" ht="28.5" customHeight="1">
      <c r="A16" s="211" t="s">
        <v>19</v>
      </c>
      <c r="B16" s="265">
        <v>1579.52</v>
      </c>
      <c r="C16" s="261">
        <v>1491.8</v>
      </c>
      <c r="D16" s="261">
        <v>1657.37</v>
      </c>
      <c r="E16" s="261">
        <v>1791.09</v>
      </c>
      <c r="F16" s="261">
        <v>1722.63</v>
      </c>
      <c r="G16" s="204">
        <f t="shared" si="3"/>
        <v>8.0682044443908252E-2</v>
      </c>
      <c r="H16" s="205">
        <f t="shared" si="4"/>
        <v>0.13394575567260936</v>
      </c>
      <c r="I16" s="205">
        <f t="shared" si="5"/>
        <v>0.15473253787370966</v>
      </c>
      <c r="J16" s="32"/>
      <c r="K16" s="29"/>
      <c r="L16" s="30"/>
      <c r="M16" s="18"/>
      <c r="N16" s="18"/>
      <c r="O16" s="33"/>
      <c r="P16" s="33"/>
      <c r="Q16" s="5"/>
    </row>
    <row r="17" spans="1:17" s="34" customFormat="1" ht="28.5" customHeight="1">
      <c r="A17" s="211" t="s">
        <v>20</v>
      </c>
      <c r="B17" s="265">
        <v>1785.57</v>
      </c>
      <c r="C17" s="261">
        <v>1692.36</v>
      </c>
      <c r="D17" s="261">
        <v>1857.74</v>
      </c>
      <c r="E17" s="261">
        <v>1998.19</v>
      </c>
      <c r="F17" s="261">
        <v>1927.56</v>
      </c>
      <c r="G17" s="204">
        <f t="shared" si="3"/>
        <v>7.5602613928752227E-2</v>
      </c>
      <c r="H17" s="205">
        <f t="shared" si="4"/>
        <v>0.1190768214071698</v>
      </c>
      <c r="I17" s="205">
        <f t="shared" si="5"/>
        <v>0.1389775225129406</v>
      </c>
      <c r="J17" s="32"/>
      <c r="K17" s="29"/>
      <c r="L17" s="30"/>
      <c r="M17" s="18"/>
      <c r="N17" s="18"/>
      <c r="O17" s="33"/>
      <c r="P17" s="33"/>
      <c r="Q17" s="5"/>
    </row>
    <row r="18" spans="1:17" ht="21" customHeight="1">
      <c r="A18" s="749" t="s">
        <v>64</v>
      </c>
      <c r="B18" s="750"/>
      <c r="C18" s="750"/>
      <c r="D18" s="750"/>
      <c r="E18" s="750"/>
      <c r="F18" s="750"/>
      <c r="G18" s="750"/>
      <c r="H18" s="750"/>
      <c r="I18" s="751"/>
      <c r="J18" s="28"/>
      <c r="K18" s="29"/>
      <c r="L18" s="30"/>
      <c r="M18" s="18"/>
      <c r="N18" s="18"/>
      <c r="O18" s="31"/>
      <c r="P18" s="31"/>
      <c r="Q18" s="5"/>
    </row>
    <row r="19" spans="1:17" ht="21" customHeight="1">
      <c r="A19" s="508" t="s">
        <v>65</v>
      </c>
      <c r="B19" s="509">
        <v>1748.59</v>
      </c>
      <c r="C19" s="263">
        <v>1635.5</v>
      </c>
      <c r="D19" s="263">
        <v>1851.59</v>
      </c>
      <c r="E19" s="263">
        <v>1985.77</v>
      </c>
      <c r="F19" s="263">
        <v>1918.66</v>
      </c>
      <c r="G19" s="268">
        <f t="shared" ref="G19:G31" si="6">E19/D19-1</f>
        <v>7.246744689699125E-2</v>
      </c>
      <c r="H19" s="201">
        <f t="shared" ref="H19:H31" si="7">E19/B19-1</f>
        <v>0.13564071623422302</v>
      </c>
      <c r="I19" s="201">
        <f t="shared" ref="I19:I31" si="8">F19/C19-1</f>
        <v>0.17313359828798536</v>
      </c>
      <c r="J19" s="28"/>
      <c r="K19" s="29"/>
      <c r="L19" s="30"/>
      <c r="M19" s="18"/>
      <c r="N19" s="18"/>
      <c r="O19" s="31"/>
      <c r="P19" s="31"/>
      <c r="Q19" s="5"/>
    </row>
    <row r="20" spans="1:17" s="5" customFormat="1" ht="29.25" customHeight="1">
      <c r="A20" s="218" t="s">
        <v>23</v>
      </c>
      <c r="B20" s="262">
        <v>1712.46</v>
      </c>
      <c r="C20" s="263">
        <v>1595.25</v>
      </c>
      <c r="D20" s="263">
        <v>1817.8</v>
      </c>
      <c r="E20" s="263">
        <v>1949.38</v>
      </c>
      <c r="F20" s="263">
        <v>1883.56</v>
      </c>
      <c r="G20" s="200">
        <f t="shared" si="6"/>
        <v>7.2384200682143351E-2</v>
      </c>
      <c r="H20" s="201">
        <f t="shared" si="7"/>
        <v>0.13835067680412982</v>
      </c>
      <c r="I20" s="201">
        <f t="shared" si="8"/>
        <v>0.18073029305751453</v>
      </c>
      <c r="J20" s="35"/>
      <c r="K20" s="29"/>
      <c r="L20" s="30"/>
      <c r="M20" s="18"/>
      <c r="N20" s="18"/>
      <c r="O20" s="18"/>
      <c r="P20" s="18"/>
    </row>
    <row r="21" spans="1:17" s="34" customFormat="1" ht="28.5" customHeight="1">
      <c r="A21" s="211" t="s">
        <v>535</v>
      </c>
      <c r="B21" s="265">
        <v>1751.15</v>
      </c>
      <c r="C21" s="261">
        <v>1615.64</v>
      </c>
      <c r="D21" s="261">
        <v>1844.39</v>
      </c>
      <c r="E21" s="261">
        <v>1981.21</v>
      </c>
      <c r="F21" s="261">
        <v>1912.76</v>
      </c>
      <c r="G21" s="204">
        <f t="shared" si="6"/>
        <v>7.4181707773301797E-2</v>
      </c>
      <c r="H21" s="205">
        <f t="shared" si="7"/>
        <v>0.13137652399851518</v>
      </c>
      <c r="I21" s="205">
        <f t="shared" si="8"/>
        <v>0.18390235448490988</v>
      </c>
      <c r="J21" s="32"/>
      <c r="K21" s="29"/>
      <c r="L21" s="30"/>
      <c r="M21" s="18"/>
      <c r="N21" s="18"/>
      <c r="O21" s="33"/>
      <c r="P21" s="33"/>
      <c r="Q21" s="5"/>
    </row>
    <row r="22" spans="1:17" s="34" customFormat="1" ht="28.5" customHeight="1">
      <c r="A22" s="211" t="s">
        <v>69</v>
      </c>
      <c r="B22" s="265">
        <v>1713.84</v>
      </c>
      <c r="C22" s="261">
        <v>1596.34</v>
      </c>
      <c r="D22" s="261">
        <v>1819.54</v>
      </c>
      <c r="E22" s="261">
        <v>1951.11</v>
      </c>
      <c r="F22" s="261">
        <v>1885.31</v>
      </c>
      <c r="G22" s="204">
        <f t="shared" si="6"/>
        <v>7.2309484814843339E-2</v>
      </c>
      <c r="H22" s="205">
        <f t="shared" si="7"/>
        <v>0.13844349530878031</v>
      </c>
      <c r="I22" s="205">
        <f t="shared" si="8"/>
        <v>0.18102033401405726</v>
      </c>
      <c r="J22" s="32"/>
      <c r="K22" s="29"/>
      <c r="L22" s="30"/>
      <c r="M22" s="18"/>
      <c r="N22" s="18"/>
      <c r="O22" s="33" t="s">
        <v>70</v>
      </c>
      <c r="P22" s="33"/>
      <c r="Q22" s="5"/>
    </row>
    <row r="23" spans="1:17" s="34" customFormat="1" ht="28.5" customHeight="1">
      <c r="A23" s="211" t="s">
        <v>473</v>
      </c>
      <c r="B23" s="265">
        <v>1429.19</v>
      </c>
      <c r="C23" s="261">
        <v>1313.03</v>
      </c>
      <c r="D23" s="261">
        <v>1475.79</v>
      </c>
      <c r="E23" s="261">
        <v>1579.37</v>
      </c>
      <c r="F23" s="261">
        <v>1527.02</v>
      </c>
      <c r="G23" s="204">
        <f t="shared" si="6"/>
        <v>7.0186137594102194E-2</v>
      </c>
      <c r="H23" s="205">
        <f t="shared" si="7"/>
        <v>0.10508050014343784</v>
      </c>
      <c r="I23" s="205">
        <f t="shared" si="8"/>
        <v>0.16297418947015685</v>
      </c>
      <c r="J23" s="32"/>
      <c r="K23" s="29"/>
      <c r="L23" s="30"/>
      <c r="M23" s="18"/>
      <c r="N23" s="18"/>
      <c r="O23" s="33"/>
      <c r="P23" s="33"/>
      <c r="Q23" s="5"/>
    </row>
    <row r="24" spans="1:17" s="34" customFormat="1" ht="28.5" customHeight="1">
      <c r="A24" s="211" t="s">
        <v>474</v>
      </c>
      <c r="B24" s="265">
        <v>1320.24</v>
      </c>
      <c r="C24" s="261">
        <v>1249.79</v>
      </c>
      <c r="D24" s="261">
        <v>1363.02</v>
      </c>
      <c r="E24" s="261">
        <v>1451.89</v>
      </c>
      <c r="F24" s="261">
        <v>1406.38</v>
      </c>
      <c r="G24" s="204">
        <f t="shared" si="6"/>
        <v>6.5200804096785081E-2</v>
      </c>
      <c r="H24" s="205">
        <f t="shared" si="7"/>
        <v>9.9716718172453644E-2</v>
      </c>
      <c r="I24" s="205">
        <f t="shared" si="8"/>
        <v>0.12529304923227125</v>
      </c>
      <c r="J24" s="32"/>
      <c r="K24" s="29"/>
      <c r="L24" s="30"/>
      <c r="M24" s="18"/>
      <c r="N24" s="18"/>
      <c r="O24" s="33"/>
      <c r="P24" s="33"/>
      <c r="Q24" s="5"/>
    </row>
    <row r="25" spans="1:17" s="34" customFormat="1" ht="37.5" customHeight="1">
      <c r="A25" s="211" t="s">
        <v>28</v>
      </c>
      <c r="B25" s="265">
        <v>1683.31</v>
      </c>
      <c r="C25" s="261">
        <v>1592.18</v>
      </c>
      <c r="D25" s="261">
        <v>1748.77</v>
      </c>
      <c r="E25" s="261">
        <v>1886.9</v>
      </c>
      <c r="F25" s="261">
        <v>1816.29</v>
      </c>
      <c r="G25" s="204">
        <f t="shared" si="6"/>
        <v>7.8986945109991602E-2</v>
      </c>
      <c r="H25" s="205">
        <f t="shared" si="7"/>
        <v>0.12094623093785462</v>
      </c>
      <c r="I25" s="205">
        <f t="shared" si="8"/>
        <v>0.14075669836325022</v>
      </c>
      <c r="J25" s="32"/>
      <c r="K25" s="29"/>
      <c r="L25" s="30"/>
      <c r="M25" s="18"/>
      <c r="N25" s="18"/>
      <c r="O25" s="33"/>
      <c r="P25" s="33"/>
      <c r="Q25" s="5"/>
    </row>
    <row r="26" spans="1:17" s="5" customFormat="1" ht="21" customHeight="1">
      <c r="A26" s="218" t="s">
        <v>29</v>
      </c>
      <c r="B26" s="262">
        <v>1900.8</v>
      </c>
      <c r="C26" s="263">
        <v>1805.76</v>
      </c>
      <c r="D26" s="263">
        <v>1991.69</v>
      </c>
      <c r="E26" s="263">
        <v>2136.4699999999998</v>
      </c>
      <c r="F26" s="263">
        <v>2064.09</v>
      </c>
      <c r="G26" s="200">
        <f t="shared" si="6"/>
        <v>7.2692035407116329E-2</v>
      </c>
      <c r="H26" s="201">
        <f t="shared" si="7"/>
        <v>0.12398463804713789</v>
      </c>
      <c r="I26" s="201">
        <f t="shared" si="8"/>
        <v>0.14305887825624675</v>
      </c>
      <c r="J26" s="35"/>
      <c r="K26" s="29"/>
      <c r="L26" s="30"/>
      <c r="M26" s="18"/>
      <c r="N26" s="18"/>
      <c r="O26" s="18"/>
      <c r="P26" s="18"/>
    </row>
    <row r="27" spans="1:17" s="34" customFormat="1" ht="21" customHeight="1">
      <c r="A27" s="211" t="s">
        <v>30</v>
      </c>
      <c r="B27" s="265">
        <v>1983.3</v>
      </c>
      <c r="C27" s="261">
        <v>1861.8</v>
      </c>
      <c r="D27" s="261">
        <v>2124.5</v>
      </c>
      <c r="E27" s="261">
        <v>2267.41</v>
      </c>
      <c r="F27" s="261">
        <v>2196.02</v>
      </c>
      <c r="G27" s="204">
        <f t="shared" si="6"/>
        <v>6.7267592374676388E-2</v>
      </c>
      <c r="H27" s="205">
        <f t="shared" si="7"/>
        <v>0.14325114707810216</v>
      </c>
      <c r="I27" s="205">
        <f t="shared" si="8"/>
        <v>0.17951444838328512</v>
      </c>
      <c r="J27" s="32"/>
      <c r="K27" s="29"/>
      <c r="L27" s="30"/>
      <c r="M27" s="18"/>
      <c r="N27" s="18"/>
      <c r="O27" s="33"/>
      <c r="P27" s="33"/>
      <c r="Q27" s="5"/>
    </row>
    <row r="28" spans="1:17" s="34" customFormat="1" ht="21" customHeight="1">
      <c r="A28" s="211" t="s">
        <v>31</v>
      </c>
      <c r="B28" s="265">
        <v>1889.39</v>
      </c>
      <c r="C28" s="261">
        <v>1794.87</v>
      </c>
      <c r="D28" s="261">
        <v>1980.19</v>
      </c>
      <c r="E28" s="261">
        <v>2123.85</v>
      </c>
      <c r="F28" s="261">
        <v>2052.0500000000002</v>
      </c>
      <c r="G28" s="204">
        <f t="shared" si="6"/>
        <v>7.2548593821804896E-2</v>
      </c>
      <c r="H28" s="205">
        <f t="shared" si="7"/>
        <v>0.1240929612202879</v>
      </c>
      <c r="I28" s="205">
        <f t="shared" si="8"/>
        <v>0.14328614328614342</v>
      </c>
      <c r="J28" s="32"/>
      <c r="K28" s="29"/>
      <c r="L28" s="30"/>
      <c r="M28" s="18"/>
      <c r="N28" s="18"/>
      <c r="O28" s="33"/>
      <c r="P28" s="33"/>
      <c r="Q28" s="5"/>
    </row>
    <row r="29" spans="1:17" s="34" customFormat="1" ht="28.5" customHeight="1">
      <c r="A29" s="211" t="s">
        <v>32</v>
      </c>
      <c r="B29" s="265">
        <v>2305.54</v>
      </c>
      <c r="C29" s="261">
        <v>2185.3200000000002</v>
      </c>
      <c r="D29" s="261">
        <v>2393.67</v>
      </c>
      <c r="E29" s="261">
        <v>2601.5100000000002</v>
      </c>
      <c r="F29" s="261">
        <v>2496.52</v>
      </c>
      <c r="G29" s="204">
        <f t="shared" si="6"/>
        <v>8.6829011517878474E-2</v>
      </c>
      <c r="H29" s="205">
        <f t="shared" si="7"/>
        <v>0.12837339625423994</v>
      </c>
      <c r="I29" s="205">
        <f t="shared" si="8"/>
        <v>0.14240477367159032</v>
      </c>
      <c r="J29" s="32"/>
      <c r="K29" s="29"/>
      <c r="L29" s="30"/>
      <c r="M29" s="18"/>
      <c r="N29" s="18"/>
      <c r="O29" s="33"/>
      <c r="P29" s="33"/>
      <c r="Q29" s="5"/>
    </row>
    <row r="30" spans="1:17" s="34" customFormat="1" ht="28.5" customHeight="1">
      <c r="A30" s="211" t="s">
        <v>33</v>
      </c>
      <c r="B30" s="265">
        <v>2249.5</v>
      </c>
      <c r="C30" s="261">
        <v>2142.52</v>
      </c>
      <c r="D30" s="261">
        <v>2359.71</v>
      </c>
      <c r="E30" s="261">
        <v>2548.46</v>
      </c>
      <c r="F30" s="261">
        <v>2453.52</v>
      </c>
      <c r="G30" s="204">
        <f t="shared" si="6"/>
        <v>7.9988642672192745E-2</v>
      </c>
      <c r="H30" s="205">
        <f t="shared" si="7"/>
        <v>0.13290064458768613</v>
      </c>
      <c r="I30" s="205">
        <f t="shared" si="8"/>
        <v>0.14515617123760816</v>
      </c>
      <c r="J30" s="32"/>
      <c r="K30" s="29"/>
      <c r="L30" s="30"/>
      <c r="M30" s="18"/>
      <c r="N30" s="18"/>
      <c r="O30" s="33"/>
      <c r="P30" s="33"/>
      <c r="Q30" s="5"/>
    </row>
    <row r="31" spans="1:17" s="34" customFormat="1" ht="28.5" customHeight="1">
      <c r="A31" s="220" t="s">
        <v>34</v>
      </c>
      <c r="B31" s="271">
        <v>2159.6</v>
      </c>
      <c r="C31" s="272">
        <v>2037.18</v>
      </c>
      <c r="D31" s="272">
        <v>2254.52</v>
      </c>
      <c r="E31" s="272">
        <v>2408.63</v>
      </c>
      <c r="F31" s="272">
        <v>2331.41</v>
      </c>
      <c r="G31" s="221">
        <f t="shared" si="6"/>
        <v>6.8356013696928786E-2</v>
      </c>
      <c r="H31" s="222">
        <f t="shared" si="7"/>
        <v>0.11531302092980189</v>
      </c>
      <c r="I31" s="222">
        <f t="shared" si="8"/>
        <v>0.14443004545499161</v>
      </c>
      <c r="J31" s="32"/>
      <c r="K31" s="29"/>
      <c r="L31" s="30"/>
      <c r="M31" s="18"/>
      <c r="N31" s="18"/>
      <c r="O31" s="33"/>
      <c r="P31" s="33"/>
      <c r="Q31" s="5"/>
    </row>
    <row r="32" spans="1:17" ht="26.25" customHeight="1">
      <c r="A32" s="735" t="s">
        <v>469</v>
      </c>
      <c r="B32" s="736"/>
      <c r="C32" s="736"/>
      <c r="D32" s="736"/>
      <c r="E32" s="736"/>
      <c r="F32" s="736"/>
      <c r="G32" s="736"/>
      <c r="H32" s="736"/>
      <c r="I32" s="736"/>
    </row>
    <row r="39" spans="7:7">
      <c r="G39" s="498"/>
    </row>
  </sheetData>
  <mergeCells count="21">
    <mergeCell ref="A32:I32"/>
    <mergeCell ref="A8:I8"/>
    <mergeCell ref="A12:I12"/>
    <mergeCell ref="A18:I18"/>
    <mergeCell ref="K6:M6"/>
    <mergeCell ref="O6:Q6"/>
    <mergeCell ref="A1:I1"/>
    <mergeCell ref="A3:I3"/>
    <mergeCell ref="A4:A7"/>
    <mergeCell ref="B4:C4"/>
    <mergeCell ref="B5:B6"/>
    <mergeCell ref="C5:C6"/>
    <mergeCell ref="D5:D6"/>
    <mergeCell ref="G5:I5"/>
    <mergeCell ref="G6:G7"/>
    <mergeCell ref="I6:I7"/>
    <mergeCell ref="D4:I4"/>
    <mergeCell ref="E5:E6"/>
    <mergeCell ref="F5:F6"/>
    <mergeCell ref="B7:F7"/>
    <mergeCell ref="H6:H7"/>
  </mergeCells>
  <hyperlinks>
    <hyperlink ref="J3" location="'Spis treści'!A1" display="Powrót do spisu" xr:uid="{7E41E712-2A83-41A7-8317-83B55B36969B}"/>
  </hyperlink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2"/>
  <dimension ref="A1:I40"/>
  <sheetViews>
    <sheetView showGridLines="0" view="pageBreakPreview" zoomScale="90" zoomScaleNormal="100" zoomScaleSheetLayoutView="90" workbookViewId="0">
      <selection activeCell="B1" sqref="B1"/>
    </sheetView>
  </sheetViews>
  <sheetFormatPr defaultColWidth="8" defaultRowHeight="12.75"/>
  <cols>
    <col min="1" max="1" width="28.875" style="1" customWidth="1"/>
    <col min="2" max="8" width="10.875" style="1" customWidth="1"/>
    <col min="9" max="9" width="10.25" style="1" customWidth="1"/>
    <col min="10" max="16384" width="8" style="1"/>
  </cols>
  <sheetData>
    <row r="1" spans="1:9" ht="24.75" customHeight="1">
      <c r="A1" s="695" t="str">
        <f>'Tab 1 (13)'!A1</f>
        <v>II. FUNDUSZ EMERYTALNO-RENTOWY</v>
      </c>
      <c r="B1" s="695"/>
      <c r="C1" s="695"/>
      <c r="D1" s="695"/>
      <c r="E1" s="695"/>
      <c r="F1" s="695"/>
      <c r="G1" s="695"/>
      <c r="H1" s="695"/>
    </row>
    <row r="2" spans="1:9" ht="23.25" customHeight="1">
      <c r="A2" s="10"/>
      <c r="B2" s="10"/>
      <c r="C2" s="10"/>
      <c r="D2" s="10"/>
      <c r="E2" s="10"/>
      <c r="F2" s="10"/>
      <c r="G2" s="10"/>
      <c r="H2" s="10"/>
    </row>
    <row r="3" spans="1:9" ht="34.5" customHeight="1">
      <c r="A3" s="696" t="s">
        <v>577</v>
      </c>
      <c r="B3" s="696"/>
      <c r="C3" s="696"/>
      <c r="D3" s="696"/>
      <c r="E3" s="696"/>
      <c r="F3" s="696"/>
      <c r="G3" s="696"/>
      <c r="H3" s="696"/>
      <c r="I3" s="532" t="s">
        <v>539</v>
      </c>
    </row>
    <row r="4" spans="1:9">
      <c r="A4" s="710" t="s">
        <v>13</v>
      </c>
      <c r="B4" s="710" t="s">
        <v>495</v>
      </c>
      <c r="C4" s="716" t="s">
        <v>71</v>
      </c>
      <c r="D4" s="717"/>
      <c r="E4" s="717"/>
      <c r="F4" s="717"/>
      <c r="G4" s="717"/>
      <c r="H4" s="718"/>
    </row>
    <row r="5" spans="1:9">
      <c r="A5" s="711"/>
      <c r="B5" s="711"/>
      <c r="C5" s="710" t="s">
        <v>431</v>
      </c>
      <c r="D5" s="710" t="s">
        <v>36</v>
      </c>
      <c r="E5" s="716" t="s">
        <v>35</v>
      </c>
      <c r="F5" s="717"/>
      <c r="G5" s="717"/>
      <c r="H5" s="718"/>
    </row>
    <row r="6" spans="1:9" ht="29.25" customHeight="1">
      <c r="A6" s="711"/>
      <c r="B6" s="711"/>
      <c r="C6" s="711"/>
      <c r="D6" s="711"/>
      <c r="E6" s="719" t="s">
        <v>72</v>
      </c>
      <c r="F6" s="720"/>
      <c r="G6" s="721" t="s">
        <v>434</v>
      </c>
      <c r="H6" s="721"/>
    </row>
    <row r="7" spans="1:9">
      <c r="A7" s="711"/>
      <c r="B7" s="711"/>
      <c r="C7" s="711"/>
      <c r="D7" s="711"/>
      <c r="E7" s="721" t="s">
        <v>39</v>
      </c>
      <c r="F7" s="722" t="s">
        <v>40</v>
      </c>
      <c r="G7" s="710" t="s">
        <v>41</v>
      </c>
      <c r="H7" s="722" t="s">
        <v>40</v>
      </c>
    </row>
    <row r="8" spans="1:9" ht="21.75" customHeight="1">
      <c r="A8" s="711"/>
      <c r="B8" s="712"/>
      <c r="C8" s="712"/>
      <c r="D8" s="712"/>
      <c r="E8" s="721"/>
      <c r="F8" s="722"/>
      <c r="G8" s="712"/>
      <c r="H8" s="722"/>
    </row>
    <row r="9" spans="1:9" ht="17.25" customHeight="1">
      <c r="A9" s="711"/>
      <c r="B9" s="725" t="str">
        <f>'Tab 6 (18)'!B9:H9</f>
        <v>I PÓŁROCZE 2024 R.</v>
      </c>
      <c r="C9" s="726"/>
      <c r="D9" s="726"/>
      <c r="E9" s="726"/>
      <c r="F9" s="726"/>
      <c r="G9" s="726"/>
      <c r="H9" s="727"/>
    </row>
    <row r="10" spans="1:9" ht="19.5" customHeight="1">
      <c r="A10" s="712"/>
      <c r="B10" s="719" t="s">
        <v>333</v>
      </c>
      <c r="C10" s="753"/>
      <c r="D10" s="753"/>
      <c r="E10" s="753"/>
      <c r="F10" s="753"/>
      <c r="G10" s="753"/>
      <c r="H10" s="720"/>
    </row>
    <row r="11" spans="1:9" ht="21" customHeight="1">
      <c r="A11" s="302" t="s">
        <v>73</v>
      </c>
      <c r="B11" s="303">
        <v>1975.07</v>
      </c>
      <c r="C11" s="304">
        <v>1990.43</v>
      </c>
      <c r="D11" s="305">
        <v>1918.66</v>
      </c>
      <c r="E11" s="303">
        <v>1883.56</v>
      </c>
      <c r="F11" s="306">
        <v>1912.76</v>
      </c>
      <c r="G11" s="303">
        <v>2064.09</v>
      </c>
      <c r="H11" s="307">
        <v>2196.02</v>
      </c>
    </row>
    <row r="12" spans="1:9" ht="21" customHeight="1">
      <c r="A12" s="280" t="s">
        <v>42</v>
      </c>
      <c r="B12" s="308">
        <v>1962.61</v>
      </c>
      <c r="C12" s="309">
        <v>1980.91</v>
      </c>
      <c r="D12" s="282">
        <v>1890</v>
      </c>
      <c r="E12" s="308">
        <v>1869.39</v>
      </c>
      <c r="F12" s="310">
        <v>1846.39</v>
      </c>
      <c r="G12" s="308">
        <v>1975.07</v>
      </c>
      <c r="H12" s="311">
        <v>2049.37</v>
      </c>
    </row>
    <row r="13" spans="1:9" ht="21" customHeight="1">
      <c r="A13" s="280" t="s">
        <v>43</v>
      </c>
      <c r="B13" s="308">
        <v>2025.28</v>
      </c>
      <c r="C13" s="309">
        <v>2037.34</v>
      </c>
      <c r="D13" s="282">
        <v>1981.13</v>
      </c>
      <c r="E13" s="308">
        <v>1921.26</v>
      </c>
      <c r="F13" s="310">
        <v>1978.44</v>
      </c>
      <c r="G13" s="308">
        <v>2285.0500000000002</v>
      </c>
      <c r="H13" s="311">
        <v>2463.29</v>
      </c>
    </row>
    <row r="14" spans="1:9" ht="21" customHeight="1">
      <c r="A14" s="280" t="s">
        <v>44</v>
      </c>
      <c r="B14" s="308">
        <v>1974.2</v>
      </c>
      <c r="C14" s="309">
        <v>1988.41</v>
      </c>
      <c r="D14" s="282">
        <v>1922.19</v>
      </c>
      <c r="E14" s="308">
        <v>1891.24</v>
      </c>
      <c r="F14" s="310">
        <v>1922.76</v>
      </c>
      <c r="G14" s="308">
        <v>2056.59</v>
      </c>
      <c r="H14" s="311">
        <v>2048.3200000000002</v>
      </c>
    </row>
    <row r="15" spans="1:9" ht="21" customHeight="1">
      <c r="A15" s="280" t="s">
        <v>45</v>
      </c>
      <c r="B15" s="308">
        <v>1906.1</v>
      </c>
      <c r="C15" s="309">
        <v>1917.93</v>
      </c>
      <c r="D15" s="282">
        <v>1871</v>
      </c>
      <c r="E15" s="308">
        <v>1845.57</v>
      </c>
      <c r="F15" s="310">
        <v>1803.2</v>
      </c>
      <c r="G15" s="308">
        <v>1995.14</v>
      </c>
      <c r="H15" s="311">
        <v>1938.36</v>
      </c>
    </row>
    <row r="16" spans="1:9" ht="21" customHeight="1">
      <c r="A16" s="280" t="s">
        <v>46</v>
      </c>
      <c r="B16" s="308">
        <v>1999.2</v>
      </c>
      <c r="C16" s="309">
        <v>1993.87</v>
      </c>
      <c r="D16" s="282">
        <v>2028.32</v>
      </c>
      <c r="E16" s="308">
        <v>1901.21</v>
      </c>
      <c r="F16" s="310">
        <v>1910.21</v>
      </c>
      <c r="G16" s="308">
        <v>2461.0100000000002</v>
      </c>
      <c r="H16" s="311">
        <v>3364.96</v>
      </c>
    </row>
    <row r="17" spans="1:8" ht="21" customHeight="1">
      <c r="A17" s="280" t="s">
        <v>47</v>
      </c>
      <c r="B17" s="308">
        <v>1931.47</v>
      </c>
      <c r="C17" s="309">
        <v>1953.29</v>
      </c>
      <c r="D17" s="282">
        <v>1884.51</v>
      </c>
      <c r="E17" s="308">
        <v>1869.16</v>
      </c>
      <c r="F17" s="310">
        <v>1887.32</v>
      </c>
      <c r="G17" s="308">
        <v>1979.22</v>
      </c>
      <c r="H17" s="311">
        <v>2101.37</v>
      </c>
    </row>
    <row r="18" spans="1:8" s="20" customFormat="1" ht="21" customHeight="1">
      <c r="A18" s="280" t="s">
        <v>48</v>
      </c>
      <c r="B18" s="312">
        <v>1990.85</v>
      </c>
      <c r="C18" s="309">
        <v>2009.62</v>
      </c>
      <c r="D18" s="282">
        <v>1907.52</v>
      </c>
      <c r="E18" s="313">
        <v>1878.53</v>
      </c>
      <c r="F18" s="314">
        <v>1930.04</v>
      </c>
      <c r="G18" s="313">
        <v>1996.27</v>
      </c>
      <c r="H18" s="315">
        <v>2135.12</v>
      </c>
    </row>
    <row r="19" spans="1:8" ht="21" customHeight="1">
      <c r="A19" s="280" t="s">
        <v>49</v>
      </c>
      <c r="B19" s="308">
        <v>2002.56</v>
      </c>
      <c r="C19" s="309">
        <v>2005.6</v>
      </c>
      <c r="D19" s="282">
        <v>1983.25</v>
      </c>
      <c r="E19" s="308">
        <v>1916.89</v>
      </c>
      <c r="F19" s="310">
        <v>1945.84</v>
      </c>
      <c r="G19" s="308">
        <v>2173.4</v>
      </c>
      <c r="H19" s="316">
        <v>2124.75</v>
      </c>
    </row>
    <row r="20" spans="1:8" ht="21" customHeight="1">
      <c r="A20" s="280" t="s">
        <v>50</v>
      </c>
      <c r="B20" s="308">
        <v>1957.12</v>
      </c>
      <c r="C20" s="309">
        <v>1978.34</v>
      </c>
      <c r="D20" s="282">
        <v>1892.99</v>
      </c>
      <c r="E20" s="308">
        <v>1859.54</v>
      </c>
      <c r="F20" s="310">
        <v>1847.09</v>
      </c>
      <c r="G20" s="308">
        <v>2061.77</v>
      </c>
      <c r="H20" s="311">
        <v>2316.62</v>
      </c>
    </row>
    <row r="21" spans="1:8" ht="21" customHeight="1">
      <c r="A21" s="280" t="s">
        <v>51</v>
      </c>
      <c r="B21" s="308">
        <v>2002.07</v>
      </c>
      <c r="C21" s="309">
        <v>2018.04</v>
      </c>
      <c r="D21" s="282">
        <v>1936.81</v>
      </c>
      <c r="E21" s="308">
        <v>1881.53</v>
      </c>
      <c r="F21" s="310">
        <v>1930.19</v>
      </c>
      <c r="G21" s="308">
        <v>2143.77</v>
      </c>
      <c r="H21" s="311">
        <v>2201.62</v>
      </c>
    </row>
    <row r="22" spans="1:8" ht="21" customHeight="1">
      <c r="A22" s="280" t="s">
        <v>52</v>
      </c>
      <c r="B22" s="308">
        <v>1998.11</v>
      </c>
      <c r="C22" s="309">
        <v>2020.1</v>
      </c>
      <c r="D22" s="282">
        <v>1930.5</v>
      </c>
      <c r="E22" s="308">
        <v>1893.58</v>
      </c>
      <c r="F22" s="310">
        <v>1944.9</v>
      </c>
      <c r="G22" s="308">
        <v>2087.13</v>
      </c>
      <c r="H22" s="311">
        <v>2228.44</v>
      </c>
    </row>
    <row r="23" spans="1:8" ht="21" customHeight="1">
      <c r="A23" s="280" t="s">
        <v>53</v>
      </c>
      <c r="B23" s="308">
        <v>1899.67</v>
      </c>
      <c r="C23" s="309">
        <v>1910.71</v>
      </c>
      <c r="D23" s="282">
        <v>1855.03</v>
      </c>
      <c r="E23" s="308">
        <v>1842</v>
      </c>
      <c r="F23" s="310">
        <v>1820.66</v>
      </c>
      <c r="G23" s="308">
        <v>1912.76</v>
      </c>
      <c r="H23" s="311">
        <v>2086.65</v>
      </c>
    </row>
    <row r="24" spans="1:8" ht="21" customHeight="1">
      <c r="A24" s="280" t="s">
        <v>54</v>
      </c>
      <c r="B24" s="308">
        <v>1969.3</v>
      </c>
      <c r="C24" s="309">
        <v>1984.95</v>
      </c>
      <c r="D24" s="282">
        <v>1906.55</v>
      </c>
      <c r="E24" s="308">
        <v>1885.66</v>
      </c>
      <c r="F24" s="310">
        <v>1907.87</v>
      </c>
      <c r="G24" s="308">
        <v>1982.79</v>
      </c>
      <c r="H24" s="311">
        <v>1949.43</v>
      </c>
    </row>
    <row r="25" spans="1:8" ht="21" customHeight="1">
      <c r="A25" s="280" t="s">
        <v>55</v>
      </c>
      <c r="B25" s="308">
        <v>2010.14</v>
      </c>
      <c r="C25" s="309">
        <v>2031.6</v>
      </c>
      <c r="D25" s="282">
        <v>1938.42</v>
      </c>
      <c r="E25" s="308">
        <v>1907.45</v>
      </c>
      <c r="F25" s="310">
        <v>1912.91</v>
      </c>
      <c r="G25" s="308">
        <v>2045.56</v>
      </c>
      <c r="H25" s="311">
        <v>2087.87</v>
      </c>
    </row>
    <row r="26" spans="1:8" ht="21" customHeight="1">
      <c r="A26" s="280" t="s">
        <v>56</v>
      </c>
      <c r="B26" s="308">
        <v>1940.7</v>
      </c>
      <c r="C26" s="309">
        <v>1956.29</v>
      </c>
      <c r="D26" s="282">
        <v>1886.76</v>
      </c>
      <c r="E26" s="308">
        <v>1884.69</v>
      </c>
      <c r="F26" s="310">
        <v>1925.35</v>
      </c>
      <c r="G26" s="308">
        <v>1895.4</v>
      </c>
      <c r="H26" s="311">
        <v>2112.19</v>
      </c>
    </row>
    <row r="27" spans="1:8" ht="21" customHeight="1">
      <c r="A27" s="317" t="s">
        <v>57</v>
      </c>
      <c r="B27" s="308">
        <v>1998.46</v>
      </c>
      <c r="C27" s="309">
        <v>2011.41</v>
      </c>
      <c r="D27" s="282">
        <v>1948.2</v>
      </c>
      <c r="E27" s="308">
        <v>1882.45</v>
      </c>
      <c r="F27" s="310">
        <v>1907.07</v>
      </c>
      <c r="G27" s="308">
        <v>2221.81</v>
      </c>
      <c r="H27" s="311">
        <v>2013.19</v>
      </c>
    </row>
    <row r="28" spans="1:8" s="2" customFormat="1" ht="41.25" customHeight="1">
      <c r="A28" s="495" t="s">
        <v>627</v>
      </c>
      <c r="B28" s="284">
        <f>C28</f>
        <v>897.37</v>
      </c>
      <c r="C28" s="284">
        <v>897.37</v>
      </c>
      <c r="D28" s="248">
        <v>0</v>
      </c>
      <c r="E28" s="248">
        <v>0</v>
      </c>
      <c r="F28" s="248">
        <v>0</v>
      </c>
      <c r="G28" s="248">
        <v>0</v>
      </c>
      <c r="H28" s="249">
        <v>0</v>
      </c>
    </row>
    <row r="29" spans="1:8" ht="21" customHeight="1">
      <c r="A29" s="250" t="s">
        <v>59</v>
      </c>
      <c r="B29" s="261">
        <f t="shared" ref="B29:B31" si="0">C29</f>
        <v>1012.28</v>
      </c>
      <c r="C29" s="261">
        <v>1012.28</v>
      </c>
      <c r="D29" s="252">
        <v>0</v>
      </c>
      <c r="E29" s="252">
        <v>0</v>
      </c>
      <c r="F29" s="252">
        <v>0</v>
      </c>
      <c r="G29" s="252">
        <v>0</v>
      </c>
      <c r="H29" s="253">
        <v>0</v>
      </c>
    </row>
    <row r="30" spans="1:8" ht="21" customHeight="1">
      <c r="A30" s="250" t="s">
        <v>60</v>
      </c>
      <c r="B30" s="261">
        <f t="shared" si="0"/>
        <v>879.04</v>
      </c>
      <c r="C30" s="261">
        <v>879.04</v>
      </c>
      <c r="D30" s="252">
        <v>0</v>
      </c>
      <c r="E30" s="252">
        <v>0</v>
      </c>
      <c r="F30" s="252">
        <v>0</v>
      </c>
      <c r="G30" s="252">
        <v>0</v>
      </c>
      <c r="H30" s="253">
        <v>0</v>
      </c>
    </row>
    <row r="31" spans="1:8" ht="21" customHeight="1">
      <c r="A31" s="254" t="s">
        <v>61</v>
      </c>
      <c r="B31" s="272">
        <f t="shared" si="0"/>
        <v>821.65</v>
      </c>
      <c r="C31" s="272">
        <v>821.65</v>
      </c>
      <c r="D31" s="256">
        <v>0</v>
      </c>
      <c r="E31" s="256">
        <v>0</v>
      </c>
      <c r="F31" s="256">
        <v>0</v>
      </c>
      <c r="G31" s="256">
        <v>0</v>
      </c>
      <c r="H31" s="257">
        <v>0</v>
      </c>
    </row>
    <row r="32" spans="1:8" ht="15.75" customHeight="1">
      <c r="A32" s="738" t="s">
        <v>469</v>
      </c>
      <c r="B32" s="738"/>
      <c r="C32" s="738"/>
      <c r="D32" s="738"/>
      <c r="E32" s="738"/>
      <c r="F32" s="738"/>
      <c r="G32" s="738"/>
      <c r="H32" s="738"/>
    </row>
    <row r="33" spans="1:8" ht="24.75" customHeight="1">
      <c r="A33" s="752"/>
      <c r="B33" s="752"/>
      <c r="C33" s="752"/>
      <c r="D33" s="752"/>
      <c r="E33" s="752"/>
      <c r="F33" s="752"/>
      <c r="G33" s="752"/>
      <c r="H33" s="752"/>
    </row>
    <row r="34" spans="1:8">
      <c r="A34" s="37"/>
      <c r="B34" s="37"/>
      <c r="C34" s="37"/>
      <c r="D34" s="37"/>
      <c r="E34" s="37"/>
      <c r="F34" s="37"/>
      <c r="G34" s="37"/>
      <c r="H34" s="37"/>
    </row>
    <row r="37" spans="1:8">
      <c r="C37" s="31"/>
    </row>
    <row r="39" spans="1:8" ht="15">
      <c r="D39" s="38"/>
    </row>
    <row r="40" spans="1:8">
      <c r="G40" s="498"/>
    </row>
  </sheetData>
  <mergeCells count="18">
    <mergeCell ref="A33:H33"/>
    <mergeCell ref="E7:E8"/>
    <mergeCell ref="F7:F8"/>
    <mergeCell ref="G7:G8"/>
    <mergeCell ref="H7:H8"/>
    <mergeCell ref="B10:H10"/>
    <mergeCell ref="A32:H32"/>
    <mergeCell ref="A1:H1"/>
    <mergeCell ref="A3:H3"/>
    <mergeCell ref="A4:A10"/>
    <mergeCell ref="B4:B8"/>
    <mergeCell ref="C4:H4"/>
    <mergeCell ref="C5:C8"/>
    <mergeCell ref="D5:D8"/>
    <mergeCell ref="E5:H5"/>
    <mergeCell ref="E6:F6"/>
    <mergeCell ref="G6:H6"/>
    <mergeCell ref="B9:H9"/>
  </mergeCells>
  <hyperlinks>
    <hyperlink ref="I3" location="'Spis treści'!A1" display="Powrót do spisu" xr:uid="{C8C7AB13-EFFD-49C5-A0DB-BAE6EB8BCC57}"/>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14"/>
  <dimension ref="A1:J40"/>
  <sheetViews>
    <sheetView showGridLines="0" view="pageBreakPreview" zoomScaleNormal="100" zoomScaleSheetLayoutView="100" workbookViewId="0">
      <selection activeCell="B1" sqref="B1"/>
    </sheetView>
  </sheetViews>
  <sheetFormatPr defaultColWidth="8" defaultRowHeight="12.75"/>
  <cols>
    <col min="1" max="1" width="20.375" style="1" customWidth="1"/>
    <col min="2" max="2" width="11.375" style="1" customWidth="1"/>
    <col min="3" max="3" width="11.625" style="1" customWidth="1"/>
    <col min="4" max="6" width="11.375" style="1" customWidth="1"/>
    <col min="7" max="9" width="8.125" style="1" customWidth="1"/>
    <col min="10" max="10" width="9.25" style="1" customWidth="1"/>
    <col min="11" max="16383" width="8" style="1"/>
    <col min="16384" max="16384" width="0.625" style="1" customWidth="1"/>
  </cols>
  <sheetData>
    <row r="1" spans="1:10" ht="30" customHeight="1">
      <c r="A1" s="695" t="str">
        <f>'Tab 8 (20)'!A1:H1</f>
        <v>II. FUNDUSZ EMERYTALNO-RENTOWY</v>
      </c>
      <c r="B1" s="695"/>
      <c r="C1" s="695"/>
      <c r="D1" s="695"/>
      <c r="E1" s="695"/>
      <c r="F1" s="695"/>
      <c r="G1" s="695"/>
      <c r="H1" s="695"/>
      <c r="I1" s="695"/>
    </row>
    <row r="2" spans="1:10" s="40" customFormat="1" ht="17.25" customHeight="1">
      <c r="A2" s="39"/>
      <c r="B2" s="39"/>
      <c r="C2" s="39"/>
      <c r="D2" s="39"/>
      <c r="E2" s="39"/>
      <c r="F2" s="39"/>
    </row>
    <row r="3" spans="1:10" ht="26.25" customHeight="1">
      <c r="A3" s="757" t="s">
        <v>578</v>
      </c>
      <c r="B3" s="757"/>
      <c r="C3" s="757"/>
      <c r="D3" s="757"/>
      <c r="E3" s="757"/>
      <c r="F3" s="757"/>
      <c r="G3" s="757"/>
      <c r="H3" s="757"/>
      <c r="I3" s="757"/>
      <c r="J3" s="532" t="s">
        <v>539</v>
      </c>
    </row>
    <row r="4" spans="1:10" ht="21.75" customHeight="1">
      <c r="A4" s="652" t="s">
        <v>13</v>
      </c>
      <c r="B4" s="625" t="str">
        <f>'Tab 7 (19)'!B4:C4</f>
        <v>2023 rok</v>
      </c>
      <c r="C4" s="627"/>
      <c r="D4" s="625" t="str">
        <f>'Tab 7 (19)'!D4:D4</f>
        <v>2024 rok</v>
      </c>
      <c r="E4" s="626"/>
      <c r="F4" s="626"/>
      <c r="G4" s="626"/>
      <c r="H4" s="626"/>
      <c r="I4" s="627"/>
    </row>
    <row r="5" spans="1:10" ht="24" customHeight="1">
      <c r="A5" s="755"/>
      <c r="B5" s="635" t="str">
        <f>'Tab 7 (19)'!B5:B6</f>
        <v>II kwartał</v>
      </c>
      <c r="C5" s="635" t="str">
        <f>'Tab 7 (19)'!C5:C6</f>
        <v>I półrocze</v>
      </c>
      <c r="D5" s="635" t="str">
        <f>'Tab 7 (19)'!D5:D6</f>
        <v>I kwartał</v>
      </c>
      <c r="E5" s="635" t="str">
        <f>'Tab 7 (19)'!E5:E6</f>
        <v>II kwartał</v>
      </c>
      <c r="F5" s="635" t="str">
        <f>'Tab 7 (19)'!F5:F6</f>
        <v>I półrocze</v>
      </c>
      <c r="G5" s="646" t="s">
        <v>14</v>
      </c>
      <c r="H5" s="636"/>
      <c r="I5" s="637"/>
    </row>
    <row r="6" spans="1:10" ht="75" customHeight="1">
      <c r="A6" s="756"/>
      <c r="B6" s="635"/>
      <c r="C6" s="635"/>
      <c r="D6" s="635"/>
      <c r="E6" s="635"/>
      <c r="F6" s="635"/>
      <c r="G6" s="543" t="str">
        <f>'Tab 1 (13)'!G5</f>
        <v xml:space="preserve">II kwartału 
2024 r. 
z 
I kwartałem 
2024 r. </v>
      </c>
      <c r="H6" s="581" t="str">
        <f>'Tab 1 (13)'!H5</f>
        <v xml:space="preserve">II kwartału 
2024 r. 
z 
II kwartałem 
2023 r. </v>
      </c>
      <c r="I6" s="542" t="str">
        <f>'Tab 1 (13)'!I5</f>
        <v xml:space="preserve">I półrocza 
2024 r. 
z 
I półroczem 
2023 r. </v>
      </c>
    </row>
    <row r="7" spans="1:10" ht="21.75" customHeight="1">
      <c r="A7" s="288" t="s">
        <v>75</v>
      </c>
      <c r="B7" s="289">
        <v>29898</v>
      </c>
      <c r="C7" s="290">
        <v>60907</v>
      </c>
      <c r="D7" s="290">
        <v>27378</v>
      </c>
      <c r="E7" s="290">
        <v>26589</v>
      </c>
      <c r="F7" s="290">
        <v>53967</v>
      </c>
      <c r="G7" s="125">
        <f>E7/D7-1</f>
        <v>-2.8818759587990406E-2</v>
      </c>
      <c r="H7" s="149">
        <f>E7/B7-1</f>
        <v>-0.11067629941802126</v>
      </c>
      <c r="I7" s="149">
        <f>F7/C7-1</f>
        <v>-0.11394421002512023</v>
      </c>
    </row>
    <row r="8" spans="1:10" ht="21.75" customHeight="1">
      <c r="A8" s="291" t="s">
        <v>76</v>
      </c>
      <c r="B8" s="292">
        <v>29452933.000000007</v>
      </c>
      <c r="C8" s="293">
        <v>59999433.299999997</v>
      </c>
      <c r="D8" s="293">
        <v>27220069.789999999</v>
      </c>
      <c r="E8" s="293">
        <v>26548799.620000001</v>
      </c>
      <c r="F8" s="293">
        <v>53768869.410000004</v>
      </c>
      <c r="G8" s="128">
        <f t="shared" ref="G8:G9" si="0">E8/D8-1</f>
        <v>-2.4660854111645425E-2</v>
      </c>
      <c r="H8" s="294">
        <f t="shared" ref="H8:H9" si="1">E8/B8-1</f>
        <v>-9.8602518805173123E-2</v>
      </c>
      <c r="I8" s="294">
        <f t="shared" ref="I8:I9" si="2">F8/C8-1</f>
        <v>-0.10384371230386258</v>
      </c>
    </row>
    <row r="9" spans="1:10" ht="21.75" customHeight="1">
      <c r="A9" s="295" t="s">
        <v>77</v>
      </c>
      <c r="B9" s="296">
        <f>ROUND(B8/B7,2)</f>
        <v>985.11</v>
      </c>
      <c r="C9" s="296">
        <f t="shared" ref="C9:D9" si="3">ROUND(C8/C7,2)</f>
        <v>985.1</v>
      </c>
      <c r="D9" s="297">
        <f t="shared" si="3"/>
        <v>994.23</v>
      </c>
      <c r="E9" s="297">
        <f t="shared" ref="E9:F9" si="4">ROUND(E8/E7,2)</f>
        <v>998.49</v>
      </c>
      <c r="F9" s="297">
        <f t="shared" si="4"/>
        <v>996.33</v>
      </c>
      <c r="G9" s="133">
        <f t="shared" si="0"/>
        <v>4.284722850849354E-3</v>
      </c>
      <c r="H9" s="150">
        <f t="shared" si="1"/>
        <v>1.3582239546852559E-2</v>
      </c>
      <c r="I9" s="150">
        <f t="shared" si="2"/>
        <v>1.1399857882448572E-2</v>
      </c>
    </row>
    <row r="10" spans="1:10" ht="18.75" customHeight="1">
      <c r="A10" s="74"/>
      <c r="B10" s="74"/>
      <c r="C10" s="74"/>
      <c r="D10" s="74"/>
      <c r="E10" s="74"/>
      <c r="F10" s="74"/>
      <c r="G10" s="74"/>
      <c r="H10" s="74"/>
      <c r="I10" s="74"/>
    </row>
    <row r="11" spans="1:10" s="75" customFormat="1" ht="29.25" customHeight="1">
      <c r="A11" s="754" t="s">
        <v>579</v>
      </c>
      <c r="B11" s="754"/>
      <c r="C11" s="754"/>
      <c r="D11" s="754"/>
      <c r="E11" s="589"/>
      <c r="F11" s="589"/>
      <c r="G11" s="97"/>
      <c r="H11" s="97"/>
      <c r="I11" s="97"/>
    </row>
    <row r="12" spans="1:10" ht="41.25" customHeight="1">
      <c r="A12" s="652" t="s">
        <v>13</v>
      </c>
      <c r="B12" s="468" t="s">
        <v>78</v>
      </c>
      <c r="C12" s="468" t="s">
        <v>329</v>
      </c>
      <c r="D12" s="469" t="s">
        <v>435</v>
      </c>
      <c r="E12" s="529"/>
      <c r="F12" s="530"/>
      <c r="G12" s="518"/>
    </row>
    <row r="13" spans="1:10" ht="21" customHeight="1">
      <c r="A13" s="654"/>
      <c r="B13" s="625" t="str">
        <f>'Tab 3 (15) i wykres 2'!B5:C5</f>
        <v>II KWARTAŁ 2024 R.</v>
      </c>
      <c r="C13" s="626"/>
      <c r="D13" s="627"/>
      <c r="E13" s="593"/>
      <c r="F13" s="592"/>
      <c r="G13" s="473"/>
    </row>
    <row r="14" spans="1:10" ht="21" customHeight="1">
      <c r="A14" s="166" t="s">
        <v>68</v>
      </c>
      <c r="B14" s="158">
        <f>SUM(B15:B30)</f>
        <v>26589</v>
      </c>
      <c r="C14" s="298">
        <f>SUM(C15:C30)</f>
        <v>26548799.620000001</v>
      </c>
      <c r="D14" s="298">
        <f>ROUND(C14/B14,2)</f>
        <v>998.49</v>
      </c>
      <c r="E14" s="594"/>
      <c r="F14" s="590"/>
      <c r="G14" s="519"/>
    </row>
    <row r="15" spans="1:10" ht="21" customHeight="1">
      <c r="A15" s="167" t="s">
        <v>42</v>
      </c>
      <c r="B15" s="162">
        <v>445</v>
      </c>
      <c r="C15" s="299">
        <v>452121.83</v>
      </c>
      <c r="D15" s="299">
        <f t="shared" ref="D15:D30" si="5">ROUND(C15/B15,2)</f>
        <v>1016</v>
      </c>
      <c r="E15" s="335"/>
      <c r="F15" s="591"/>
      <c r="G15" s="520"/>
    </row>
    <row r="16" spans="1:10" ht="21" customHeight="1">
      <c r="A16" s="167" t="s">
        <v>43</v>
      </c>
      <c r="B16" s="162">
        <v>1201</v>
      </c>
      <c r="C16" s="299">
        <v>1207106.28</v>
      </c>
      <c r="D16" s="299">
        <f t="shared" si="5"/>
        <v>1005.08</v>
      </c>
      <c r="E16" s="335"/>
      <c r="F16" s="591"/>
      <c r="G16" s="520"/>
    </row>
    <row r="17" spans="1:7" ht="21" customHeight="1">
      <c r="A17" s="167" t="s">
        <v>44</v>
      </c>
      <c r="B17" s="162">
        <v>3191</v>
      </c>
      <c r="C17" s="299">
        <v>3288920.97</v>
      </c>
      <c r="D17" s="299">
        <f t="shared" si="5"/>
        <v>1030.69</v>
      </c>
      <c r="E17" s="335"/>
      <c r="F17" s="591"/>
      <c r="G17" s="520"/>
    </row>
    <row r="18" spans="1:7" ht="21" customHeight="1">
      <c r="A18" s="167" t="s">
        <v>45</v>
      </c>
      <c r="B18" s="162">
        <v>203</v>
      </c>
      <c r="C18" s="299">
        <v>208450.7</v>
      </c>
      <c r="D18" s="299">
        <f t="shared" si="5"/>
        <v>1026.8499999999999</v>
      </c>
      <c r="E18" s="335"/>
      <c r="F18" s="591"/>
      <c r="G18" s="520"/>
    </row>
    <row r="19" spans="1:7" ht="21" customHeight="1">
      <c r="A19" s="167" t="s">
        <v>46</v>
      </c>
      <c r="B19" s="162">
        <v>1600</v>
      </c>
      <c r="C19" s="299">
        <v>1617115.4100000001</v>
      </c>
      <c r="D19" s="299">
        <f t="shared" si="5"/>
        <v>1010.7</v>
      </c>
      <c r="E19" s="335"/>
      <c r="F19" s="591"/>
      <c r="G19" s="520"/>
    </row>
    <row r="20" spans="1:7" ht="21" customHeight="1">
      <c r="A20" s="167" t="s">
        <v>47</v>
      </c>
      <c r="B20" s="162">
        <v>4976</v>
      </c>
      <c r="C20" s="299">
        <v>4859117.47</v>
      </c>
      <c r="D20" s="299">
        <f t="shared" si="5"/>
        <v>976.51</v>
      </c>
      <c r="E20" s="335"/>
      <c r="F20" s="591"/>
      <c r="G20" s="520"/>
    </row>
    <row r="21" spans="1:7" ht="21" customHeight="1">
      <c r="A21" s="167" t="s">
        <v>48</v>
      </c>
      <c r="B21" s="162">
        <v>3254</v>
      </c>
      <c r="C21" s="299">
        <v>3282081</v>
      </c>
      <c r="D21" s="299">
        <f t="shared" si="5"/>
        <v>1008.63</v>
      </c>
      <c r="E21" s="335"/>
      <c r="F21" s="591"/>
      <c r="G21" s="520"/>
    </row>
    <row r="22" spans="1:7" ht="21" customHeight="1">
      <c r="A22" s="167" t="s">
        <v>49</v>
      </c>
      <c r="B22" s="162">
        <v>550</v>
      </c>
      <c r="C22" s="299">
        <v>552554.80000000005</v>
      </c>
      <c r="D22" s="299">
        <f t="shared" si="5"/>
        <v>1004.65</v>
      </c>
      <c r="E22" s="335"/>
      <c r="F22" s="591"/>
      <c r="G22" s="520"/>
    </row>
    <row r="23" spans="1:7" ht="21" customHeight="1">
      <c r="A23" s="167" t="s">
        <v>50</v>
      </c>
      <c r="B23" s="162">
        <v>2401</v>
      </c>
      <c r="C23" s="299">
        <v>2347817.7400000002</v>
      </c>
      <c r="D23" s="299">
        <f t="shared" si="5"/>
        <v>977.85</v>
      </c>
      <c r="E23" s="335"/>
      <c r="F23" s="591"/>
      <c r="G23" s="520"/>
    </row>
    <row r="24" spans="1:7" ht="21" customHeight="1">
      <c r="A24" s="167" t="s">
        <v>51</v>
      </c>
      <c r="B24" s="162">
        <v>2172</v>
      </c>
      <c r="C24" s="299">
        <v>2196866.08</v>
      </c>
      <c r="D24" s="299">
        <f t="shared" si="5"/>
        <v>1011.45</v>
      </c>
      <c r="E24" s="335"/>
      <c r="F24" s="591"/>
      <c r="G24" s="520"/>
    </row>
    <row r="25" spans="1:7" ht="21" customHeight="1">
      <c r="A25" s="167" t="s">
        <v>52</v>
      </c>
      <c r="B25" s="162">
        <v>979</v>
      </c>
      <c r="C25" s="299">
        <v>969914.4</v>
      </c>
      <c r="D25" s="299">
        <f t="shared" si="5"/>
        <v>990.72</v>
      </c>
      <c r="E25" s="335"/>
      <c r="F25" s="591"/>
      <c r="G25" s="520"/>
    </row>
    <row r="26" spans="1:7" ht="21" customHeight="1">
      <c r="A26" s="167" t="s">
        <v>53</v>
      </c>
      <c r="B26" s="162">
        <v>629</v>
      </c>
      <c r="C26" s="299">
        <v>614576.19999999995</v>
      </c>
      <c r="D26" s="299">
        <f t="shared" si="5"/>
        <v>977.07</v>
      </c>
      <c r="E26" s="335"/>
      <c r="F26" s="591"/>
      <c r="G26" s="520"/>
    </row>
    <row r="27" spans="1:7" ht="21" customHeight="1">
      <c r="A27" s="167" t="s">
        <v>54</v>
      </c>
      <c r="B27" s="162">
        <v>1381</v>
      </c>
      <c r="C27" s="299">
        <v>1391682.6</v>
      </c>
      <c r="D27" s="299">
        <f t="shared" si="5"/>
        <v>1007.74</v>
      </c>
      <c r="E27" s="335"/>
      <c r="F27" s="591"/>
      <c r="G27" s="520"/>
    </row>
    <row r="28" spans="1:7" ht="21" customHeight="1">
      <c r="A28" s="167" t="s">
        <v>55</v>
      </c>
      <c r="B28" s="162">
        <v>783</v>
      </c>
      <c r="C28" s="299">
        <v>784461.57</v>
      </c>
      <c r="D28" s="299">
        <f t="shared" si="5"/>
        <v>1001.87</v>
      </c>
      <c r="E28" s="335"/>
      <c r="F28" s="591"/>
      <c r="G28" s="520"/>
    </row>
    <row r="29" spans="1:7" ht="21" customHeight="1">
      <c r="A29" s="167" t="s">
        <v>56</v>
      </c>
      <c r="B29" s="162">
        <v>2521</v>
      </c>
      <c r="C29" s="299">
        <v>2479358.31</v>
      </c>
      <c r="D29" s="299">
        <f t="shared" si="5"/>
        <v>983.48</v>
      </c>
      <c r="E29" s="335"/>
      <c r="F29" s="591"/>
      <c r="G29" s="520"/>
    </row>
    <row r="30" spans="1:7" ht="21" customHeight="1">
      <c r="A30" s="168" t="s">
        <v>57</v>
      </c>
      <c r="B30" s="170">
        <v>303</v>
      </c>
      <c r="C30" s="300">
        <v>296654.26</v>
      </c>
      <c r="D30" s="301">
        <f t="shared" si="5"/>
        <v>979.06</v>
      </c>
      <c r="E30" s="335"/>
      <c r="F30" s="591"/>
      <c r="G30" s="520"/>
    </row>
    <row r="32" spans="1:7">
      <c r="B32" s="12"/>
      <c r="C32" s="12"/>
      <c r="D32" s="12"/>
      <c r="E32" s="12"/>
      <c r="F32" s="12"/>
    </row>
    <row r="33" spans="4:7">
      <c r="D33" s="42"/>
      <c r="E33" s="42"/>
      <c r="F33" s="42"/>
    </row>
    <row r="34" spans="4:7">
      <c r="D34" s="42"/>
      <c r="E34" s="42"/>
      <c r="F34" s="42"/>
    </row>
    <row r="40" spans="4:7">
      <c r="G40" s="498"/>
    </row>
  </sheetData>
  <mergeCells count="14">
    <mergeCell ref="A11:D11"/>
    <mergeCell ref="A12:A13"/>
    <mergeCell ref="B13:D13"/>
    <mergeCell ref="A1:I1"/>
    <mergeCell ref="A4:A6"/>
    <mergeCell ref="B4:C4"/>
    <mergeCell ref="B5:B6"/>
    <mergeCell ref="C5:C6"/>
    <mergeCell ref="D5:D6"/>
    <mergeCell ref="G5:I5"/>
    <mergeCell ref="A3:I3"/>
    <mergeCell ref="D4:I4"/>
    <mergeCell ref="E5:E6"/>
    <mergeCell ref="F5:F6"/>
  </mergeCells>
  <hyperlinks>
    <hyperlink ref="J3" location="'Spis treści'!A1" display="Powrót do spisu" xr:uid="{C6E685B5-13AC-4C57-B8D3-7E61DAD468EA}"/>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15"/>
  <dimension ref="A1:AHP46"/>
  <sheetViews>
    <sheetView showGridLines="0" view="pageBreakPreview" zoomScale="90" zoomScaleNormal="100" zoomScaleSheetLayoutView="90" workbookViewId="0">
      <selection activeCell="B1" sqref="B1"/>
    </sheetView>
  </sheetViews>
  <sheetFormatPr defaultColWidth="8" defaultRowHeight="12.75"/>
  <cols>
    <col min="1" max="1" width="19.375" style="1" customWidth="1"/>
    <col min="2" max="2" width="10.5" style="1" customWidth="1"/>
    <col min="3" max="3" width="11.125" style="1" customWidth="1"/>
    <col min="4" max="4" width="10.75" style="1" customWidth="1"/>
    <col min="5" max="6" width="10.5" style="28" customWidth="1"/>
    <col min="7" max="7" width="10.125" style="28" customWidth="1"/>
    <col min="8" max="9" width="10.5" style="28" customWidth="1"/>
    <col min="10" max="10" width="9.625" style="28" customWidth="1"/>
    <col min="11" max="894" width="8" style="28" customWidth="1"/>
    <col min="895" max="16380" width="8" style="1" customWidth="1"/>
    <col min="16381" max="16384" width="0.25" style="1" customWidth="1"/>
  </cols>
  <sheetData>
    <row r="1" spans="1:900" ht="30" customHeight="1">
      <c r="A1" s="695" t="str">
        <f>'Tab 9 (21) i 10 (22)'!A1:I1</f>
        <v>II. FUNDUSZ EMERYTALNO-RENTOWY</v>
      </c>
      <c r="B1" s="695"/>
      <c r="C1" s="695"/>
      <c r="D1" s="695"/>
      <c r="E1" s="695"/>
      <c r="F1" s="695"/>
      <c r="G1" s="695"/>
      <c r="H1" s="695"/>
      <c r="I1" s="695"/>
    </row>
    <row r="2" spans="1:900" ht="30" customHeight="1">
      <c r="A2" s="766" t="s">
        <v>580</v>
      </c>
      <c r="B2" s="766"/>
      <c r="C2" s="766"/>
      <c r="D2" s="766"/>
      <c r="J2" s="532" t="s">
        <v>539</v>
      </c>
    </row>
    <row r="3" spans="1:900" s="8" customFormat="1" ht="16.5" customHeight="1">
      <c r="A3" s="635" t="s">
        <v>13</v>
      </c>
      <c r="B3" s="625" t="str">
        <f>'Tab 9 (21) i 10 (22)'!B4:C4</f>
        <v>2023 rok</v>
      </c>
      <c r="C3" s="627"/>
      <c r="D3" s="625" t="str">
        <f>'Tab 9 (21) i 10 (22)'!D4:D4</f>
        <v>2024 rok</v>
      </c>
      <c r="E3" s="626"/>
      <c r="F3" s="626"/>
      <c r="G3" s="626"/>
      <c r="H3" s="626"/>
      <c r="I3" s="627"/>
      <c r="J3" s="324"/>
      <c r="K3" s="324"/>
      <c r="L3" s="324"/>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c r="EG3" s="43"/>
      <c r="EH3" s="43"/>
      <c r="EI3" s="43"/>
      <c r="EJ3" s="43"/>
      <c r="EK3" s="43"/>
      <c r="EL3" s="43"/>
      <c r="EM3" s="43"/>
      <c r="EN3" s="43"/>
      <c r="EO3" s="43"/>
      <c r="EP3" s="43"/>
      <c r="EQ3" s="43"/>
      <c r="ER3" s="43"/>
      <c r="ES3" s="43"/>
      <c r="ET3" s="43"/>
      <c r="EU3" s="43"/>
      <c r="EV3" s="43"/>
      <c r="EW3" s="43"/>
      <c r="EX3" s="43"/>
      <c r="EY3" s="43"/>
      <c r="EZ3" s="43"/>
      <c r="FA3" s="43"/>
      <c r="FB3" s="43"/>
      <c r="FC3" s="43"/>
      <c r="FD3" s="43"/>
      <c r="FE3" s="43"/>
      <c r="FF3" s="43"/>
      <c r="FG3" s="43"/>
      <c r="FH3" s="43"/>
      <c r="FI3" s="43"/>
      <c r="FJ3" s="43"/>
      <c r="FK3" s="43"/>
      <c r="FL3" s="43"/>
      <c r="FM3" s="43"/>
      <c r="FN3" s="43"/>
      <c r="FO3" s="43"/>
      <c r="FP3" s="43"/>
      <c r="FQ3" s="43"/>
      <c r="FR3" s="43"/>
      <c r="FS3" s="43"/>
      <c r="FT3" s="43"/>
      <c r="FU3" s="43"/>
      <c r="FV3" s="43"/>
      <c r="FW3" s="43"/>
      <c r="FX3" s="43"/>
      <c r="FY3" s="43"/>
      <c r="FZ3" s="43"/>
      <c r="GA3" s="43"/>
      <c r="GB3" s="43"/>
      <c r="GC3" s="43"/>
      <c r="GD3" s="43"/>
      <c r="GE3" s="43"/>
      <c r="GF3" s="43"/>
      <c r="GG3" s="43"/>
      <c r="GH3" s="43"/>
      <c r="GI3" s="43"/>
      <c r="GJ3" s="43"/>
      <c r="GK3" s="43"/>
      <c r="GL3" s="43"/>
      <c r="GM3" s="43"/>
      <c r="GN3" s="43"/>
      <c r="GO3" s="43"/>
      <c r="GP3" s="43"/>
      <c r="GQ3" s="43"/>
      <c r="GR3" s="43"/>
      <c r="GS3" s="43"/>
      <c r="GT3" s="43"/>
      <c r="GU3" s="43"/>
      <c r="GV3" s="43"/>
      <c r="GW3" s="43"/>
      <c r="GX3" s="43"/>
      <c r="GY3" s="43"/>
      <c r="GZ3" s="43"/>
      <c r="HA3" s="43"/>
      <c r="HB3" s="43"/>
      <c r="HC3" s="43"/>
      <c r="HD3" s="43"/>
      <c r="HE3" s="43"/>
      <c r="HF3" s="43"/>
      <c r="HG3" s="43"/>
      <c r="HH3" s="43"/>
      <c r="HI3" s="43"/>
      <c r="HJ3" s="43"/>
      <c r="HK3" s="43"/>
      <c r="HL3" s="43"/>
      <c r="HM3" s="43"/>
      <c r="HN3" s="43"/>
      <c r="HO3" s="43"/>
      <c r="HP3" s="43"/>
      <c r="HQ3" s="43"/>
      <c r="HR3" s="43"/>
      <c r="HS3" s="43"/>
      <c r="HT3" s="43"/>
      <c r="HU3" s="43"/>
      <c r="HV3" s="43"/>
      <c r="HW3" s="43"/>
      <c r="HX3" s="43"/>
      <c r="HY3" s="43"/>
      <c r="HZ3" s="43"/>
      <c r="IA3" s="43"/>
      <c r="IB3" s="43"/>
      <c r="IC3" s="43"/>
      <c r="ID3" s="43"/>
      <c r="IE3" s="43"/>
      <c r="IF3" s="43"/>
      <c r="IG3" s="43"/>
      <c r="IH3" s="43"/>
      <c r="II3" s="43"/>
      <c r="IJ3" s="43"/>
      <c r="IK3" s="43"/>
      <c r="IL3" s="43"/>
      <c r="IM3" s="43"/>
      <c r="IN3" s="43"/>
      <c r="IO3" s="43"/>
      <c r="IP3" s="43"/>
      <c r="IQ3" s="43"/>
      <c r="IR3" s="43"/>
      <c r="IS3" s="43"/>
      <c r="IT3" s="43"/>
      <c r="IU3" s="43"/>
      <c r="IV3" s="43"/>
      <c r="IW3" s="43"/>
      <c r="IX3" s="43"/>
      <c r="IY3" s="43"/>
      <c r="IZ3" s="43"/>
      <c r="JA3" s="43"/>
      <c r="JB3" s="43"/>
      <c r="JC3" s="43"/>
      <c r="JD3" s="43"/>
      <c r="JE3" s="43"/>
      <c r="JF3" s="43"/>
      <c r="JG3" s="43"/>
      <c r="JH3" s="43"/>
      <c r="JI3" s="43"/>
      <c r="JJ3" s="43"/>
      <c r="JK3" s="43"/>
      <c r="JL3" s="43"/>
      <c r="JM3" s="43"/>
      <c r="JN3" s="43"/>
      <c r="JO3" s="43"/>
      <c r="JP3" s="43"/>
      <c r="JQ3" s="43"/>
      <c r="JR3" s="43"/>
      <c r="JS3" s="43"/>
      <c r="JT3" s="43"/>
      <c r="JU3" s="43"/>
      <c r="JV3" s="43"/>
      <c r="JW3" s="43"/>
      <c r="JX3" s="43"/>
      <c r="JY3" s="43"/>
      <c r="JZ3" s="43"/>
      <c r="KA3" s="43"/>
      <c r="KB3" s="43"/>
      <c r="KC3" s="43"/>
      <c r="KD3" s="43"/>
      <c r="KE3" s="43"/>
      <c r="KF3" s="43"/>
      <c r="KG3" s="43"/>
      <c r="KH3" s="43"/>
      <c r="KI3" s="43"/>
      <c r="KJ3" s="43"/>
      <c r="KK3" s="43"/>
      <c r="KL3" s="43"/>
      <c r="KM3" s="43"/>
      <c r="KN3" s="43"/>
      <c r="KO3" s="43"/>
      <c r="KP3" s="43"/>
      <c r="KQ3" s="43"/>
      <c r="KR3" s="43"/>
      <c r="KS3" s="43"/>
      <c r="KT3" s="43"/>
      <c r="KU3" s="43"/>
      <c r="KV3" s="43"/>
      <c r="KW3" s="43"/>
      <c r="KX3" s="43"/>
      <c r="KY3" s="43"/>
      <c r="KZ3" s="43"/>
      <c r="LA3" s="43"/>
      <c r="LB3" s="43"/>
      <c r="LC3" s="43"/>
      <c r="LD3" s="43"/>
      <c r="LE3" s="43"/>
      <c r="LF3" s="43"/>
      <c r="LG3" s="43"/>
      <c r="LH3" s="43"/>
      <c r="LI3" s="43"/>
      <c r="LJ3" s="43"/>
      <c r="LK3" s="43"/>
      <c r="LL3" s="43"/>
      <c r="LM3" s="43"/>
      <c r="LN3" s="43"/>
      <c r="LO3" s="43"/>
      <c r="LP3" s="43"/>
      <c r="LQ3" s="43"/>
      <c r="LR3" s="43"/>
      <c r="LS3" s="43"/>
      <c r="LT3" s="43"/>
      <c r="LU3" s="43"/>
      <c r="LV3" s="43"/>
      <c r="LW3" s="43"/>
      <c r="LX3" s="43"/>
      <c r="LY3" s="43"/>
      <c r="LZ3" s="43"/>
      <c r="MA3" s="43"/>
      <c r="MB3" s="43"/>
      <c r="MC3" s="43"/>
      <c r="MD3" s="43"/>
      <c r="ME3" s="43"/>
      <c r="MF3" s="43"/>
      <c r="MG3" s="43"/>
      <c r="MH3" s="43"/>
      <c r="MI3" s="43"/>
      <c r="MJ3" s="43"/>
      <c r="MK3" s="43"/>
      <c r="ML3" s="43"/>
      <c r="MM3" s="43"/>
      <c r="MN3" s="43"/>
      <c r="MO3" s="43"/>
      <c r="MP3" s="43"/>
      <c r="MQ3" s="43"/>
      <c r="MR3" s="43"/>
      <c r="MS3" s="43"/>
      <c r="MT3" s="43"/>
      <c r="MU3" s="43"/>
      <c r="MV3" s="43"/>
      <c r="MW3" s="43"/>
      <c r="MX3" s="43"/>
      <c r="MY3" s="43"/>
      <c r="MZ3" s="43"/>
      <c r="NA3" s="43"/>
      <c r="NB3" s="43"/>
      <c r="NC3" s="43"/>
      <c r="ND3" s="43"/>
      <c r="NE3" s="43"/>
      <c r="NF3" s="43"/>
      <c r="NG3" s="43"/>
      <c r="NH3" s="43"/>
      <c r="NI3" s="43"/>
      <c r="NJ3" s="43"/>
      <c r="NK3" s="43"/>
      <c r="NL3" s="43"/>
      <c r="NM3" s="43"/>
      <c r="NN3" s="43"/>
      <c r="NO3" s="43"/>
      <c r="NP3" s="43"/>
      <c r="NQ3" s="43"/>
      <c r="NR3" s="43"/>
      <c r="NS3" s="43"/>
      <c r="NT3" s="43"/>
      <c r="NU3" s="43"/>
      <c r="NV3" s="43"/>
      <c r="NW3" s="43"/>
      <c r="NX3" s="43"/>
      <c r="NY3" s="43"/>
      <c r="NZ3" s="43"/>
      <c r="OA3" s="43"/>
      <c r="OB3" s="43"/>
      <c r="OC3" s="43"/>
      <c r="OD3" s="43"/>
      <c r="OE3" s="43"/>
      <c r="OF3" s="43"/>
      <c r="OG3" s="43"/>
      <c r="OH3" s="43"/>
      <c r="OI3" s="43"/>
      <c r="OJ3" s="43"/>
      <c r="OK3" s="43"/>
      <c r="OL3" s="43"/>
      <c r="OM3" s="43"/>
      <c r="ON3" s="43"/>
      <c r="OO3" s="43"/>
      <c r="OP3" s="43"/>
      <c r="OQ3" s="43"/>
      <c r="OR3" s="43"/>
      <c r="OS3" s="43"/>
      <c r="OT3" s="43"/>
      <c r="OU3" s="43"/>
      <c r="OV3" s="43"/>
      <c r="OW3" s="43"/>
      <c r="OX3" s="43"/>
      <c r="OY3" s="43"/>
      <c r="OZ3" s="43"/>
      <c r="PA3" s="43"/>
      <c r="PB3" s="43"/>
      <c r="PC3" s="43"/>
      <c r="PD3" s="43"/>
      <c r="PE3" s="43"/>
      <c r="PF3" s="43"/>
      <c r="PG3" s="43"/>
      <c r="PH3" s="43"/>
      <c r="PI3" s="43"/>
      <c r="PJ3" s="43"/>
      <c r="PK3" s="43"/>
      <c r="PL3" s="43"/>
      <c r="PM3" s="43"/>
      <c r="PN3" s="43"/>
      <c r="PO3" s="43"/>
      <c r="PP3" s="43"/>
      <c r="PQ3" s="43"/>
      <c r="PR3" s="43"/>
      <c r="PS3" s="43"/>
      <c r="PT3" s="43"/>
      <c r="PU3" s="43"/>
      <c r="PV3" s="43"/>
      <c r="PW3" s="43"/>
      <c r="PX3" s="43"/>
      <c r="PY3" s="43"/>
      <c r="PZ3" s="43"/>
      <c r="QA3" s="43"/>
      <c r="QB3" s="43"/>
      <c r="QC3" s="43"/>
      <c r="QD3" s="43"/>
      <c r="QE3" s="43"/>
      <c r="QF3" s="43"/>
      <c r="QG3" s="43"/>
      <c r="QH3" s="43"/>
      <c r="QI3" s="43"/>
      <c r="QJ3" s="43"/>
      <c r="QK3" s="43"/>
      <c r="QL3" s="43"/>
      <c r="QM3" s="43"/>
      <c r="QN3" s="43"/>
      <c r="QO3" s="43"/>
      <c r="QP3" s="43"/>
      <c r="QQ3" s="43"/>
      <c r="QR3" s="43"/>
      <c r="QS3" s="43"/>
      <c r="QT3" s="43"/>
      <c r="QU3" s="43"/>
      <c r="QV3" s="43"/>
      <c r="QW3" s="43"/>
      <c r="QX3" s="43"/>
      <c r="QY3" s="43"/>
      <c r="QZ3" s="43"/>
      <c r="RA3" s="43"/>
      <c r="RB3" s="43"/>
      <c r="RC3" s="43"/>
      <c r="RD3" s="43"/>
      <c r="RE3" s="43"/>
      <c r="RF3" s="43"/>
      <c r="RG3" s="43"/>
      <c r="RH3" s="43"/>
      <c r="RI3" s="43"/>
      <c r="RJ3" s="43"/>
      <c r="RK3" s="43"/>
      <c r="RL3" s="43"/>
      <c r="RM3" s="43"/>
      <c r="RN3" s="43"/>
      <c r="RO3" s="43"/>
      <c r="RP3" s="43"/>
      <c r="RQ3" s="43"/>
      <c r="RR3" s="43"/>
      <c r="RS3" s="43"/>
      <c r="RT3" s="43"/>
      <c r="RU3" s="43"/>
      <c r="RV3" s="43"/>
      <c r="RW3" s="43"/>
      <c r="RX3" s="43"/>
      <c r="RY3" s="43"/>
      <c r="RZ3" s="43"/>
      <c r="SA3" s="43"/>
      <c r="SB3" s="43"/>
      <c r="SC3" s="43"/>
      <c r="SD3" s="43"/>
      <c r="SE3" s="43"/>
      <c r="SF3" s="43"/>
      <c r="SG3" s="43"/>
      <c r="SH3" s="43"/>
      <c r="SI3" s="43"/>
      <c r="SJ3" s="43"/>
      <c r="SK3" s="43"/>
      <c r="SL3" s="43"/>
      <c r="SM3" s="43"/>
      <c r="SN3" s="43"/>
      <c r="SO3" s="43"/>
      <c r="SP3" s="43"/>
      <c r="SQ3" s="43"/>
      <c r="SR3" s="43"/>
      <c r="SS3" s="43"/>
      <c r="ST3" s="43"/>
      <c r="SU3" s="43"/>
      <c r="SV3" s="43"/>
      <c r="SW3" s="43"/>
      <c r="SX3" s="43"/>
      <c r="SY3" s="43"/>
      <c r="SZ3" s="43"/>
      <c r="TA3" s="43"/>
      <c r="TB3" s="43"/>
      <c r="TC3" s="43"/>
      <c r="TD3" s="43"/>
      <c r="TE3" s="43"/>
      <c r="TF3" s="43"/>
      <c r="TG3" s="43"/>
      <c r="TH3" s="43"/>
      <c r="TI3" s="43"/>
      <c r="TJ3" s="43"/>
      <c r="TK3" s="43"/>
      <c r="TL3" s="43"/>
      <c r="TM3" s="43"/>
      <c r="TN3" s="43"/>
      <c r="TO3" s="43"/>
      <c r="TP3" s="43"/>
      <c r="TQ3" s="43"/>
      <c r="TR3" s="43"/>
      <c r="TS3" s="43"/>
      <c r="TT3" s="43"/>
      <c r="TU3" s="43"/>
      <c r="TV3" s="43"/>
      <c r="TW3" s="43"/>
      <c r="TX3" s="43"/>
      <c r="TY3" s="43"/>
      <c r="TZ3" s="43"/>
      <c r="UA3" s="43"/>
      <c r="UB3" s="43"/>
      <c r="UC3" s="43"/>
      <c r="UD3" s="43"/>
      <c r="UE3" s="43"/>
      <c r="UF3" s="43"/>
      <c r="UG3" s="43"/>
      <c r="UH3" s="43"/>
      <c r="UI3" s="43"/>
      <c r="UJ3" s="43"/>
      <c r="UK3" s="43"/>
      <c r="UL3" s="43"/>
      <c r="UM3" s="43"/>
      <c r="UN3" s="43"/>
      <c r="UO3" s="43"/>
      <c r="UP3" s="43"/>
      <c r="UQ3" s="43"/>
      <c r="UR3" s="43"/>
      <c r="US3" s="43"/>
      <c r="UT3" s="43"/>
      <c r="UU3" s="43"/>
      <c r="UV3" s="43"/>
      <c r="UW3" s="43"/>
      <c r="UX3" s="43"/>
      <c r="UY3" s="43"/>
      <c r="UZ3" s="43"/>
      <c r="VA3" s="43"/>
      <c r="VB3" s="43"/>
      <c r="VC3" s="43"/>
      <c r="VD3" s="43"/>
      <c r="VE3" s="43"/>
      <c r="VF3" s="43"/>
      <c r="VG3" s="43"/>
      <c r="VH3" s="43"/>
      <c r="VI3" s="43"/>
      <c r="VJ3" s="43"/>
      <c r="VK3" s="43"/>
      <c r="VL3" s="43"/>
      <c r="VM3" s="43"/>
      <c r="VN3" s="43"/>
      <c r="VO3" s="43"/>
      <c r="VP3" s="43"/>
      <c r="VQ3" s="43"/>
      <c r="VR3" s="43"/>
      <c r="VS3" s="43"/>
      <c r="VT3" s="43"/>
      <c r="VU3" s="43"/>
      <c r="VV3" s="43"/>
      <c r="VW3" s="43"/>
      <c r="VX3" s="43"/>
      <c r="VY3" s="43"/>
      <c r="VZ3" s="43"/>
      <c r="WA3" s="43"/>
      <c r="WB3" s="43"/>
      <c r="WC3" s="43"/>
      <c r="WD3" s="43"/>
      <c r="WE3" s="43"/>
      <c r="WF3" s="43"/>
      <c r="WG3" s="43"/>
      <c r="WH3" s="43"/>
      <c r="WI3" s="43"/>
      <c r="WJ3" s="43"/>
      <c r="WK3" s="43"/>
      <c r="WL3" s="43"/>
      <c r="WM3" s="43"/>
      <c r="WN3" s="43"/>
      <c r="WO3" s="43"/>
      <c r="WP3" s="43"/>
      <c r="WQ3" s="43"/>
      <c r="WR3" s="43"/>
      <c r="WS3" s="43"/>
      <c r="WT3" s="43"/>
      <c r="WU3" s="43"/>
      <c r="WV3" s="43"/>
      <c r="WW3" s="43"/>
      <c r="WX3" s="43"/>
      <c r="WY3" s="43"/>
      <c r="WZ3" s="43"/>
      <c r="XA3" s="43"/>
      <c r="XB3" s="43"/>
      <c r="XC3" s="43"/>
      <c r="XD3" s="43"/>
      <c r="XE3" s="43"/>
      <c r="XF3" s="43"/>
      <c r="XG3" s="43"/>
      <c r="XH3" s="43"/>
      <c r="XI3" s="43"/>
      <c r="XJ3" s="43"/>
      <c r="XK3" s="43"/>
      <c r="XL3" s="43"/>
      <c r="XM3" s="43"/>
      <c r="XN3" s="43"/>
      <c r="XO3" s="43"/>
      <c r="XP3" s="43"/>
      <c r="XQ3" s="43"/>
      <c r="XR3" s="43"/>
      <c r="XS3" s="43"/>
      <c r="XT3" s="43"/>
      <c r="XU3" s="43"/>
      <c r="XV3" s="43"/>
      <c r="XW3" s="43"/>
      <c r="XX3" s="43"/>
      <c r="XY3" s="43"/>
      <c r="XZ3" s="43"/>
      <c r="YA3" s="43"/>
      <c r="YB3" s="43"/>
      <c r="YC3" s="43"/>
      <c r="YD3" s="43"/>
      <c r="YE3" s="43"/>
      <c r="YF3" s="43"/>
      <c r="YG3" s="43"/>
      <c r="YH3" s="43"/>
      <c r="YI3" s="43"/>
      <c r="YJ3" s="43"/>
      <c r="YK3" s="43"/>
      <c r="YL3" s="43"/>
      <c r="YM3" s="43"/>
      <c r="YN3" s="43"/>
      <c r="YO3" s="43"/>
      <c r="YP3" s="43"/>
      <c r="YQ3" s="43"/>
      <c r="YR3" s="43"/>
      <c r="YS3" s="43"/>
      <c r="YT3" s="43"/>
      <c r="YU3" s="43"/>
      <c r="YV3" s="43"/>
      <c r="YW3" s="43"/>
      <c r="YX3" s="43"/>
      <c r="YY3" s="43"/>
      <c r="YZ3" s="43"/>
      <c r="ZA3" s="43"/>
      <c r="ZB3" s="43"/>
      <c r="ZC3" s="43"/>
      <c r="ZD3" s="43"/>
      <c r="ZE3" s="43"/>
      <c r="ZF3" s="43"/>
      <c r="ZG3" s="43"/>
      <c r="ZH3" s="43"/>
      <c r="ZI3" s="43"/>
      <c r="ZJ3" s="43"/>
      <c r="ZK3" s="43"/>
      <c r="ZL3" s="43"/>
      <c r="ZM3" s="43"/>
      <c r="ZN3" s="43"/>
      <c r="ZO3" s="43"/>
      <c r="ZP3" s="43"/>
      <c r="ZQ3" s="43"/>
      <c r="ZR3" s="43"/>
      <c r="ZS3" s="43"/>
      <c r="ZT3" s="43"/>
      <c r="ZU3" s="43"/>
      <c r="ZV3" s="43"/>
      <c r="ZW3" s="43"/>
      <c r="ZX3" s="43"/>
      <c r="ZY3" s="43"/>
      <c r="ZZ3" s="43"/>
      <c r="AAA3" s="43"/>
      <c r="AAB3" s="43"/>
      <c r="AAC3" s="43"/>
      <c r="AAD3" s="43"/>
      <c r="AAE3" s="43"/>
      <c r="AAF3" s="43"/>
      <c r="AAG3" s="43"/>
      <c r="AAH3" s="43"/>
      <c r="AAI3" s="43"/>
      <c r="AAJ3" s="43"/>
      <c r="AAK3" s="43"/>
      <c r="AAL3" s="43"/>
      <c r="AAM3" s="43"/>
      <c r="AAN3" s="43"/>
      <c r="AAO3" s="43"/>
      <c r="AAP3" s="43"/>
      <c r="AAQ3" s="43"/>
      <c r="AAR3" s="43"/>
      <c r="AAS3" s="43"/>
      <c r="AAT3" s="43"/>
      <c r="AAU3" s="43"/>
      <c r="AAV3" s="43"/>
      <c r="AAW3" s="43"/>
      <c r="AAX3" s="43"/>
      <c r="AAY3" s="43"/>
      <c r="AAZ3" s="43"/>
      <c r="ABA3" s="43"/>
      <c r="ABB3" s="43"/>
      <c r="ABC3" s="43"/>
      <c r="ABD3" s="43"/>
      <c r="ABE3" s="43"/>
      <c r="ABF3" s="43"/>
      <c r="ABG3" s="43"/>
      <c r="ABH3" s="43"/>
      <c r="ABI3" s="43"/>
      <c r="ABJ3" s="43"/>
      <c r="ABK3" s="43"/>
      <c r="ABL3" s="43"/>
      <c r="ABM3" s="43"/>
      <c r="ABN3" s="43"/>
      <c r="ABO3" s="43"/>
      <c r="ABP3" s="43"/>
      <c r="ABQ3" s="43"/>
      <c r="ABR3" s="43"/>
      <c r="ABS3" s="43"/>
      <c r="ABT3" s="43"/>
      <c r="ABU3" s="43"/>
      <c r="ABV3" s="43"/>
      <c r="ABW3" s="43"/>
      <c r="ABX3" s="43"/>
      <c r="ABY3" s="43"/>
      <c r="ABZ3" s="43"/>
      <c r="ACA3" s="43"/>
      <c r="ACB3" s="43"/>
      <c r="ACC3" s="43"/>
      <c r="ACD3" s="43"/>
      <c r="ACE3" s="43"/>
      <c r="ACF3" s="43"/>
      <c r="ACG3" s="43"/>
      <c r="ACH3" s="43"/>
      <c r="ACI3" s="43"/>
      <c r="ACJ3" s="43"/>
      <c r="ACK3" s="43"/>
      <c r="ACL3" s="43"/>
      <c r="ACM3" s="43"/>
      <c r="ACN3" s="43"/>
      <c r="ACO3" s="43"/>
      <c r="ACP3" s="43"/>
      <c r="ACQ3" s="43"/>
      <c r="ACR3" s="43"/>
      <c r="ACS3" s="43"/>
      <c r="ACT3" s="43"/>
      <c r="ACU3" s="43"/>
      <c r="ACV3" s="43"/>
      <c r="ACW3" s="43"/>
      <c r="ACX3" s="43"/>
      <c r="ACY3" s="43"/>
      <c r="ACZ3" s="43"/>
      <c r="ADA3" s="43"/>
      <c r="ADB3" s="43"/>
      <c r="ADC3" s="43"/>
      <c r="ADD3" s="43"/>
      <c r="ADE3" s="43"/>
      <c r="ADF3" s="43"/>
      <c r="ADG3" s="43"/>
      <c r="ADH3" s="43"/>
      <c r="ADI3" s="43"/>
      <c r="ADJ3" s="43"/>
      <c r="ADK3" s="43"/>
      <c r="ADL3" s="43"/>
      <c r="ADM3" s="43"/>
      <c r="ADN3" s="43"/>
      <c r="ADO3" s="43"/>
      <c r="ADP3" s="43"/>
      <c r="ADQ3" s="43"/>
      <c r="ADR3" s="43"/>
      <c r="ADS3" s="43"/>
      <c r="ADT3" s="43"/>
      <c r="ADU3" s="43"/>
      <c r="ADV3" s="43"/>
      <c r="ADW3" s="43"/>
      <c r="ADX3" s="43"/>
      <c r="ADY3" s="43"/>
      <c r="ADZ3" s="43"/>
      <c r="AEA3" s="43"/>
      <c r="AEB3" s="43"/>
      <c r="AEC3" s="43"/>
      <c r="AED3" s="43"/>
      <c r="AEE3" s="43"/>
      <c r="AEF3" s="43"/>
      <c r="AEG3" s="43"/>
      <c r="AEH3" s="43"/>
      <c r="AEI3" s="43"/>
      <c r="AEJ3" s="43"/>
      <c r="AEK3" s="43"/>
      <c r="AEL3" s="43"/>
      <c r="AEM3" s="43"/>
      <c r="AEN3" s="43"/>
      <c r="AEO3" s="43"/>
      <c r="AEP3" s="43"/>
      <c r="AEQ3" s="43"/>
      <c r="AER3" s="43"/>
      <c r="AES3" s="43"/>
      <c r="AET3" s="43"/>
      <c r="AEU3" s="43"/>
      <c r="AEV3" s="43"/>
      <c r="AEW3" s="43"/>
      <c r="AEX3" s="43"/>
      <c r="AEY3" s="43"/>
      <c r="AEZ3" s="43"/>
      <c r="AFA3" s="43"/>
      <c r="AFB3" s="43"/>
      <c r="AFC3" s="43"/>
      <c r="AFD3" s="43"/>
      <c r="AFE3" s="43"/>
      <c r="AFF3" s="43"/>
      <c r="AFG3" s="43"/>
      <c r="AFH3" s="43"/>
      <c r="AFI3" s="43"/>
      <c r="AFJ3" s="43"/>
      <c r="AFK3" s="43"/>
      <c r="AFL3" s="43"/>
      <c r="AFM3" s="43"/>
      <c r="AFN3" s="43"/>
      <c r="AFO3" s="43"/>
      <c r="AFP3" s="43"/>
      <c r="AFQ3" s="43"/>
      <c r="AFR3" s="43"/>
      <c r="AFS3" s="43"/>
      <c r="AFT3" s="43"/>
      <c r="AFU3" s="43"/>
      <c r="AFV3" s="43"/>
      <c r="AFW3" s="43"/>
      <c r="AFX3" s="43"/>
      <c r="AFY3" s="43"/>
      <c r="AFZ3" s="43"/>
      <c r="AGA3" s="43"/>
      <c r="AGB3" s="43"/>
      <c r="AGC3" s="43"/>
      <c r="AGD3" s="43"/>
      <c r="AGE3" s="43"/>
      <c r="AGF3" s="43"/>
      <c r="AGG3" s="43"/>
      <c r="AGH3" s="43"/>
      <c r="AGI3" s="43"/>
      <c r="AGJ3" s="43"/>
      <c r="AGK3" s="43"/>
      <c r="AGL3" s="43"/>
      <c r="AGM3" s="43"/>
      <c r="AGN3" s="43"/>
      <c r="AGO3" s="43"/>
      <c r="AGP3" s="43"/>
      <c r="AGQ3" s="43"/>
      <c r="AGR3" s="43"/>
      <c r="AGS3" s="43"/>
      <c r="AGT3" s="43"/>
      <c r="AGU3" s="43"/>
      <c r="AGV3" s="43"/>
      <c r="AGW3" s="43"/>
      <c r="AGX3" s="43"/>
      <c r="AGY3" s="43"/>
      <c r="AGZ3" s="43"/>
      <c r="AHA3" s="43"/>
      <c r="AHB3" s="43"/>
      <c r="AHC3" s="43"/>
      <c r="AHD3" s="43"/>
      <c r="AHE3" s="43"/>
      <c r="AHF3" s="43"/>
      <c r="AHG3" s="43"/>
      <c r="AHH3" s="43"/>
      <c r="AHI3" s="43"/>
      <c r="AHJ3" s="43"/>
      <c r="AHK3" s="43"/>
      <c r="AHL3" s="43"/>
      <c r="AHM3" s="43"/>
      <c r="AHN3" s="43"/>
      <c r="AHO3" s="43"/>
      <c r="AHP3" s="43"/>
    </row>
    <row r="4" spans="1:900" s="8" customFormat="1" ht="16.5" customHeight="1">
      <c r="A4" s="635"/>
      <c r="B4" s="635" t="str">
        <f>'Tab 9 (21) i 10 (22)'!B5</f>
        <v>II kwartał</v>
      </c>
      <c r="C4" s="635" t="str">
        <f>'Tab 9 (21) i 10 (22)'!C5</f>
        <v>I półrocze</v>
      </c>
      <c r="D4" s="635" t="str">
        <f>'Tab 9 (21) i 10 (22)'!D5</f>
        <v>I kwartał</v>
      </c>
      <c r="E4" s="635" t="str">
        <f>'Tab 9 (21) i 10 (22)'!E5</f>
        <v>II kwartał</v>
      </c>
      <c r="F4" s="635" t="str">
        <f>'Tab 9 (21) i 10 (22)'!F5</f>
        <v>I półrocze</v>
      </c>
      <c r="G4" s="646" t="s">
        <v>14</v>
      </c>
      <c r="H4" s="636"/>
      <c r="I4" s="637"/>
      <c r="J4" s="765"/>
      <c r="K4" s="765"/>
      <c r="L4" s="325"/>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3"/>
      <c r="GD4" s="43"/>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c r="IL4" s="43"/>
      <c r="IM4" s="43"/>
      <c r="IN4" s="43"/>
      <c r="IO4" s="43"/>
      <c r="IP4" s="43"/>
      <c r="IQ4" s="43"/>
      <c r="IR4" s="43"/>
      <c r="IS4" s="43"/>
      <c r="IT4" s="43"/>
      <c r="IU4" s="43"/>
      <c r="IV4" s="43"/>
      <c r="IW4" s="43"/>
      <c r="IX4" s="43"/>
      <c r="IY4" s="43"/>
      <c r="IZ4" s="43"/>
      <c r="JA4" s="43"/>
      <c r="JB4" s="43"/>
      <c r="JC4" s="43"/>
      <c r="JD4" s="43"/>
      <c r="JE4" s="43"/>
      <c r="JF4" s="43"/>
      <c r="JG4" s="43"/>
      <c r="JH4" s="43"/>
      <c r="JI4" s="43"/>
      <c r="JJ4" s="43"/>
      <c r="JK4" s="43"/>
      <c r="JL4" s="43"/>
      <c r="JM4" s="43"/>
      <c r="JN4" s="43"/>
      <c r="JO4" s="43"/>
      <c r="JP4" s="43"/>
      <c r="JQ4" s="43"/>
      <c r="JR4" s="43"/>
      <c r="JS4" s="43"/>
      <c r="JT4" s="43"/>
      <c r="JU4" s="43"/>
      <c r="JV4" s="43"/>
      <c r="JW4" s="43"/>
      <c r="JX4" s="43"/>
      <c r="JY4" s="43"/>
      <c r="JZ4" s="43"/>
      <c r="KA4" s="43"/>
      <c r="KB4" s="43"/>
      <c r="KC4" s="43"/>
      <c r="KD4" s="43"/>
      <c r="KE4" s="43"/>
      <c r="KF4" s="43"/>
      <c r="KG4" s="43"/>
      <c r="KH4" s="43"/>
      <c r="KI4" s="43"/>
      <c r="KJ4" s="43"/>
      <c r="KK4" s="43"/>
      <c r="KL4" s="43"/>
      <c r="KM4" s="43"/>
      <c r="KN4" s="43"/>
      <c r="KO4" s="43"/>
      <c r="KP4" s="43"/>
      <c r="KQ4" s="43"/>
      <c r="KR4" s="43"/>
      <c r="KS4" s="43"/>
      <c r="KT4" s="43"/>
      <c r="KU4" s="43"/>
      <c r="KV4" s="43"/>
      <c r="KW4" s="43"/>
      <c r="KX4" s="43"/>
      <c r="KY4" s="43"/>
      <c r="KZ4" s="43"/>
      <c r="LA4" s="43"/>
      <c r="LB4" s="43"/>
      <c r="LC4" s="43"/>
      <c r="LD4" s="43"/>
      <c r="LE4" s="43"/>
      <c r="LF4" s="43"/>
      <c r="LG4" s="43"/>
      <c r="LH4" s="43"/>
      <c r="LI4" s="43"/>
      <c r="LJ4" s="43"/>
      <c r="LK4" s="43"/>
      <c r="LL4" s="43"/>
      <c r="LM4" s="43"/>
      <c r="LN4" s="43"/>
      <c r="LO4" s="43"/>
      <c r="LP4" s="43"/>
      <c r="LQ4" s="43"/>
      <c r="LR4" s="43"/>
      <c r="LS4" s="43"/>
      <c r="LT4" s="43"/>
      <c r="LU4" s="43"/>
      <c r="LV4" s="43"/>
      <c r="LW4" s="43"/>
      <c r="LX4" s="43"/>
      <c r="LY4" s="43"/>
      <c r="LZ4" s="43"/>
      <c r="MA4" s="43"/>
      <c r="MB4" s="43"/>
      <c r="MC4" s="43"/>
      <c r="MD4" s="43"/>
      <c r="ME4" s="43"/>
      <c r="MF4" s="43"/>
      <c r="MG4" s="43"/>
      <c r="MH4" s="43"/>
      <c r="MI4" s="43"/>
      <c r="MJ4" s="43"/>
      <c r="MK4" s="43"/>
      <c r="ML4" s="43"/>
      <c r="MM4" s="43"/>
      <c r="MN4" s="43"/>
      <c r="MO4" s="43"/>
      <c r="MP4" s="43"/>
      <c r="MQ4" s="43"/>
      <c r="MR4" s="43"/>
      <c r="MS4" s="43"/>
      <c r="MT4" s="43"/>
      <c r="MU4" s="43"/>
      <c r="MV4" s="43"/>
      <c r="MW4" s="43"/>
      <c r="MX4" s="43"/>
      <c r="MY4" s="43"/>
      <c r="MZ4" s="43"/>
      <c r="NA4" s="43"/>
      <c r="NB4" s="43"/>
      <c r="NC4" s="43"/>
      <c r="ND4" s="43"/>
      <c r="NE4" s="43"/>
      <c r="NF4" s="43"/>
      <c r="NG4" s="43"/>
      <c r="NH4" s="43"/>
      <c r="NI4" s="43"/>
      <c r="NJ4" s="43"/>
      <c r="NK4" s="43"/>
      <c r="NL4" s="43"/>
      <c r="NM4" s="43"/>
      <c r="NN4" s="43"/>
      <c r="NO4" s="43"/>
      <c r="NP4" s="43"/>
      <c r="NQ4" s="43"/>
      <c r="NR4" s="43"/>
      <c r="NS4" s="43"/>
      <c r="NT4" s="43"/>
      <c r="NU4" s="43"/>
      <c r="NV4" s="43"/>
      <c r="NW4" s="43"/>
      <c r="NX4" s="43"/>
      <c r="NY4" s="43"/>
      <c r="NZ4" s="43"/>
      <c r="OA4" s="43"/>
      <c r="OB4" s="43"/>
      <c r="OC4" s="43"/>
      <c r="OD4" s="43"/>
      <c r="OE4" s="43"/>
      <c r="OF4" s="43"/>
      <c r="OG4" s="43"/>
      <c r="OH4" s="43"/>
      <c r="OI4" s="43"/>
      <c r="OJ4" s="43"/>
      <c r="OK4" s="43"/>
      <c r="OL4" s="43"/>
      <c r="OM4" s="43"/>
      <c r="ON4" s="43"/>
      <c r="OO4" s="43"/>
      <c r="OP4" s="43"/>
      <c r="OQ4" s="43"/>
      <c r="OR4" s="43"/>
      <c r="OS4" s="43"/>
      <c r="OT4" s="43"/>
      <c r="OU4" s="43"/>
      <c r="OV4" s="43"/>
      <c r="OW4" s="43"/>
      <c r="OX4" s="43"/>
      <c r="OY4" s="43"/>
      <c r="OZ4" s="43"/>
      <c r="PA4" s="43"/>
      <c r="PB4" s="43"/>
      <c r="PC4" s="43"/>
      <c r="PD4" s="43"/>
      <c r="PE4" s="43"/>
      <c r="PF4" s="43"/>
      <c r="PG4" s="43"/>
      <c r="PH4" s="43"/>
      <c r="PI4" s="43"/>
      <c r="PJ4" s="43"/>
      <c r="PK4" s="43"/>
      <c r="PL4" s="43"/>
      <c r="PM4" s="43"/>
      <c r="PN4" s="43"/>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3"/>
      <c r="QT4" s="43"/>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c r="TC4" s="43"/>
      <c r="TD4" s="43"/>
      <c r="TE4" s="43"/>
      <c r="TF4" s="43"/>
      <c r="TG4" s="43"/>
      <c r="TH4" s="43"/>
      <c r="TI4" s="43"/>
      <c r="TJ4" s="43"/>
      <c r="TK4" s="43"/>
      <c r="TL4" s="43"/>
      <c r="TM4" s="43"/>
      <c r="TN4" s="43"/>
      <c r="TO4" s="43"/>
      <c r="TP4" s="43"/>
      <c r="TQ4" s="43"/>
      <c r="TR4" s="43"/>
      <c r="TS4" s="43"/>
      <c r="TT4" s="43"/>
      <c r="TU4" s="43"/>
      <c r="TV4" s="43"/>
      <c r="TW4" s="43"/>
      <c r="TX4" s="43"/>
      <c r="TY4" s="43"/>
      <c r="TZ4" s="43"/>
      <c r="UA4" s="43"/>
      <c r="UB4" s="43"/>
      <c r="UC4" s="43"/>
      <c r="UD4" s="43"/>
      <c r="UE4" s="43"/>
      <c r="UF4" s="43"/>
      <c r="UG4" s="43"/>
      <c r="UH4" s="43"/>
      <c r="UI4" s="43"/>
      <c r="UJ4" s="43"/>
      <c r="UK4" s="43"/>
      <c r="UL4" s="43"/>
      <c r="UM4" s="43"/>
      <c r="UN4" s="43"/>
      <c r="UO4" s="43"/>
      <c r="UP4" s="43"/>
      <c r="UQ4" s="43"/>
      <c r="UR4" s="43"/>
      <c r="US4" s="43"/>
      <c r="UT4" s="43"/>
      <c r="UU4" s="43"/>
      <c r="UV4" s="43"/>
      <c r="UW4" s="43"/>
      <c r="UX4" s="43"/>
      <c r="UY4" s="43"/>
      <c r="UZ4" s="43"/>
      <c r="VA4" s="43"/>
      <c r="VB4" s="43"/>
      <c r="VC4" s="43"/>
      <c r="VD4" s="43"/>
      <c r="VE4" s="43"/>
      <c r="VF4" s="43"/>
      <c r="VG4" s="43"/>
      <c r="VH4" s="43"/>
      <c r="VI4" s="43"/>
      <c r="VJ4" s="43"/>
      <c r="VK4" s="43"/>
      <c r="VL4" s="43"/>
      <c r="VM4" s="43"/>
      <c r="VN4" s="43"/>
      <c r="VO4" s="43"/>
      <c r="VP4" s="43"/>
      <c r="VQ4" s="43"/>
      <c r="VR4" s="43"/>
      <c r="VS4" s="43"/>
      <c r="VT4" s="43"/>
      <c r="VU4" s="43"/>
      <c r="VV4" s="43"/>
      <c r="VW4" s="43"/>
      <c r="VX4" s="43"/>
      <c r="VY4" s="43"/>
      <c r="VZ4" s="43"/>
      <c r="WA4" s="43"/>
      <c r="WB4" s="43"/>
      <c r="WC4" s="43"/>
      <c r="WD4" s="43"/>
      <c r="WE4" s="43"/>
      <c r="WF4" s="43"/>
      <c r="WG4" s="43"/>
      <c r="WH4" s="43"/>
      <c r="WI4" s="43"/>
      <c r="WJ4" s="43"/>
      <c r="WK4" s="43"/>
      <c r="WL4" s="43"/>
      <c r="WM4" s="43"/>
      <c r="WN4" s="43"/>
      <c r="WO4" s="43"/>
      <c r="WP4" s="43"/>
      <c r="WQ4" s="43"/>
      <c r="WR4" s="43"/>
      <c r="WS4" s="43"/>
      <c r="WT4" s="43"/>
      <c r="WU4" s="43"/>
      <c r="WV4" s="43"/>
      <c r="WW4" s="43"/>
      <c r="WX4" s="43"/>
      <c r="WY4" s="43"/>
      <c r="WZ4" s="43"/>
      <c r="XA4" s="43"/>
      <c r="XB4" s="43"/>
      <c r="XC4" s="43"/>
      <c r="XD4" s="43"/>
      <c r="XE4" s="43"/>
      <c r="XF4" s="43"/>
      <c r="XG4" s="43"/>
      <c r="XH4" s="43"/>
      <c r="XI4" s="43"/>
      <c r="XJ4" s="43"/>
      <c r="XK4" s="43"/>
      <c r="XL4" s="43"/>
      <c r="XM4" s="43"/>
      <c r="XN4" s="43"/>
      <c r="XO4" s="43"/>
      <c r="XP4" s="43"/>
      <c r="XQ4" s="43"/>
      <c r="XR4" s="43"/>
      <c r="XS4" s="43"/>
      <c r="XT4" s="43"/>
      <c r="XU4" s="43"/>
      <c r="XV4" s="43"/>
      <c r="XW4" s="43"/>
      <c r="XX4" s="43"/>
      <c r="XY4" s="43"/>
      <c r="XZ4" s="43"/>
      <c r="YA4" s="43"/>
      <c r="YB4" s="43"/>
      <c r="YC4" s="43"/>
      <c r="YD4" s="43"/>
      <c r="YE4" s="43"/>
      <c r="YF4" s="43"/>
      <c r="YG4" s="43"/>
      <c r="YH4" s="43"/>
      <c r="YI4" s="43"/>
      <c r="YJ4" s="43"/>
      <c r="YK4" s="43"/>
      <c r="YL4" s="43"/>
      <c r="YM4" s="43"/>
      <c r="YN4" s="43"/>
      <c r="YO4" s="43"/>
      <c r="YP4" s="43"/>
      <c r="YQ4" s="43"/>
      <c r="YR4" s="43"/>
      <c r="YS4" s="43"/>
      <c r="YT4" s="43"/>
      <c r="YU4" s="43"/>
      <c r="YV4" s="43"/>
      <c r="YW4" s="43"/>
      <c r="YX4" s="43"/>
      <c r="YY4" s="43"/>
      <c r="YZ4" s="43"/>
      <c r="ZA4" s="43"/>
      <c r="ZB4" s="43"/>
      <c r="ZC4" s="43"/>
      <c r="ZD4" s="43"/>
      <c r="ZE4" s="43"/>
      <c r="ZF4" s="43"/>
      <c r="ZG4" s="43"/>
      <c r="ZH4" s="43"/>
      <c r="ZI4" s="43"/>
      <c r="ZJ4" s="43"/>
      <c r="ZK4" s="43"/>
      <c r="ZL4" s="43"/>
      <c r="ZM4" s="43"/>
      <c r="ZN4" s="43"/>
      <c r="ZO4" s="43"/>
      <c r="ZP4" s="43"/>
      <c r="ZQ4" s="43"/>
      <c r="ZR4" s="43"/>
      <c r="ZS4" s="43"/>
      <c r="ZT4" s="43"/>
      <c r="ZU4" s="43"/>
      <c r="ZV4" s="43"/>
      <c r="ZW4" s="43"/>
      <c r="ZX4" s="43"/>
      <c r="ZY4" s="43"/>
      <c r="ZZ4" s="43"/>
      <c r="AAA4" s="43"/>
      <c r="AAB4" s="43"/>
      <c r="AAC4" s="43"/>
      <c r="AAD4" s="43"/>
      <c r="AAE4" s="43"/>
      <c r="AAF4" s="43"/>
      <c r="AAG4" s="43"/>
      <c r="AAH4" s="43"/>
      <c r="AAI4" s="43"/>
      <c r="AAJ4" s="43"/>
      <c r="AAK4" s="43"/>
      <c r="AAL4" s="43"/>
      <c r="AAM4" s="43"/>
      <c r="AAN4" s="43"/>
      <c r="AAO4" s="43"/>
      <c r="AAP4" s="43"/>
      <c r="AAQ4" s="43"/>
      <c r="AAR4" s="43"/>
      <c r="AAS4" s="43"/>
      <c r="AAT4" s="43"/>
      <c r="AAU4" s="43"/>
      <c r="AAV4" s="43"/>
      <c r="AAW4" s="43"/>
      <c r="AAX4" s="43"/>
      <c r="AAY4" s="43"/>
      <c r="AAZ4" s="43"/>
      <c r="ABA4" s="43"/>
      <c r="ABB4" s="43"/>
      <c r="ABC4" s="43"/>
      <c r="ABD4" s="43"/>
      <c r="ABE4" s="43"/>
      <c r="ABF4" s="43"/>
      <c r="ABG4" s="43"/>
      <c r="ABH4" s="43"/>
      <c r="ABI4" s="43"/>
      <c r="ABJ4" s="43"/>
      <c r="ABK4" s="43"/>
      <c r="ABL4" s="43"/>
      <c r="ABM4" s="43"/>
      <c r="ABN4" s="43"/>
      <c r="ABO4" s="43"/>
      <c r="ABP4" s="43"/>
      <c r="ABQ4" s="43"/>
      <c r="ABR4" s="43"/>
      <c r="ABS4" s="43"/>
      <c r="ABT4" s="43"/>
      <c r="ABU4" s="43"/>
      <c r="ABV4" s="43"/>
      <c r="ABW4" s="43"/>
      <c r="ABX4" s="43"/>
      <c r="ABY4" s="43"/>
      <c r="ABZ4" s="43"/>
      <c r="ACA4" s="43"/>
      <c r="ACB4" s="43"/>
      <c r="ACC4" s="43"/>
      <c r="ACD4" s="43"/>
      <c r="ACE4" s="43"/>
      <c r="ACF4" s="43"/>
      <c r="ACG4" s="43"/>
      <c r="ACH4" s="43"/>
      <c r="ACI4" s="43"/>
      <c r="ACJ4" s="43"/>
      <c r="ACK4" s="43"/>
      <c r="ACL4" s="43"/>
      <c r="ACM4" s="43"/>
      <c r="ACN4" s="43"/>
      <c r="ACO4" s="43"/>
      <c r="ACP4" s="43"/>
      <c r="ACQ4" s="43"/>
      <c r="ACR4" s="43"/>
      <c r="ACS4" s="43"/>
      <c r="ACT4" s="43"/>
      <c r="ACU4" s="43"/>
      <c r="ACV4" s="43"/>
      <c r="ACW4" s="43"/>
      <c r="ACX4" s="43"/>
      <c r="ACY4" s="43"/>
      <c r="ACZ4" s="43"/>
      <c r="ADA4" s="43"/>
      <c r="ADB4" s="43"/>
      <c r="ADC4" s="43"/>
      <c r="ADD4" s="43"/>
      <c r="ADE4" s="43"/>
      <c r="ADF4" s="43"/>
      <c r="ADG4" s="43"/>
      <c r="ADH4" s="43"/>
      <c r="ADI4" s="43"/>
      <c r="ADJ4" s="43"/>
      <c r="ADK4" s="43"/>
      <c r="ADL4" s="43"/>
      <c r="ADM4" s="43"/>
      <c r="ADN4" s="43"/>
      <c r="ADO4" s="43"/>
      <c r="ADP4" s="43"/>
      <c r="ADQ4" s="43"/>
      <c r="ADR4" s="43"/>
      <c r="ADS4" s="43"/>
      <c r="ADT4" s="43"/>
      <c r="ADU4" s="43"/>
      <c r="ADV4" s="43"/>
      <c r="ADW4" s="43"/>
      <c r="ADX4" s="43"/>
      <c r="ADY4" s="43"/>
      <c r="ADZ4" s="43"/>
      <c r="AEA4" s="43"/>
      <c r="AEB4" s="43"/>
      <c r="AEC4" s="43"/>
      <c r="AED4" s="43"/>
      <c r="AEE4" s="43"/>
      <c r="AEF4" s="43"/>
      <c r="AEG4" s="43"/>
      <c r="AEH4" s="43"/>
      <c r="AEI4" s="43"/>
      <c r="AEJ4" s="43"/>
      <c r="AEK4" s="43"/>
      <c r="AEL4" s="43"/>
      <c r="AEM4" s="43"/>
      <c r="AEN4" s="43"/>
      <c r="AEO4" s="43"/>
      <c r="AEP4" s="43"/>
      <c r="AEQ4" s="43"/>
      <c r="AER4" s="43"/>
      <c r="AES4" s="43"/>
      <c r="AET4" s="43"/>
      <c r="AEU4" s="43"/>
      <c r="AEV4" s="43"/>
      <c r="AEW4" s="43"/>
      <c r="AEX4" s="43"/>
      <c r="AEY4" s="43"/>
      <c r="AEZ4" s="43"/>
      <c r="AFA4" s="43"/>
      <c r="AFB4" s="43"/>
      <c r="AFC4" s="43"/>
      <c r="AFD4" s="43"/>
      <c r="AFE4" s="43"/>
      <c r="AFF4" s="43"/>
      <c r="AFG4" s="43"/>
      <c r="AFH4" s="43"/>
      <c r="AFI4" s="43"/>
      <c r="AFJ4" s="43"/>
      <c r="AFK4" s="43"/>
      <c r="AFL4" s="43"/>
      <c r="AFM4" s="43"/>
      <c r="AFN4" s="43"/>
      <c r="AFO4" s="43"/>
      <c r="AFP4" s="43"/>
      <c r="AFQ4" s="43"/>
      <c r="AFR4" s="43"/>
      <c r="AFS4" s="43"/>
      <c r="AFT4" s="43"/>
      <c r="AFU4" s="43"/>
      <c r="AFV4" s="43"/>
      <c r="AFW4" s="43"/>
      <c r="AFX4" s="43"/>
      <c r="AFY4" s="43"/>
      <c r="AFZ4" s="43"/>
      <c r="AGA4" s="43"/>
      <c r="AGB4" s="43"/>
      <c r="AGC4" s="43"/>
      <c r="AGD4" s="43"/>
      <c r="AGE4" s="43"/>
      <c r="AGF4" s="43"/>
      <c r="AGG4" s="43"/>
      <c r="AGH4" s="43"/>
      <c r="AGI4" s="43"/>
      <c r="AGJ4" s="43"/>
      <c r="AGK4" s="43"/>
      <c r="AGL4" s="43"/>
      <c r="AGM4" s="43"/>
      <c r="AGN4" s="43"/>
      <c r="AGO4" s="43"/>
      <c r="AGP4" s="43"/>
      <c r="AGQ4" s="43"/>
      <c r="AGR4" s="43"/>
      <c r="AGS4" s="43"/>
      <c r="AGT4" s="43"/>
      <c r="AGU4" s="43"/>
      <c r="AGV4" s="43"/>
      <c r="AGW4" s="43"/>
      <c r="AGX4" s="43"/>
      <c r="AGY4" s="43"/>
      <c r="AGZ4" s="43"/>
      <c r="AHA4" s="43"/>
      <c r="AHB4" s="43"/>
      <c r="AHC4" s="43"/>
      <c r="AHD4" s="43"/>
      <c r="AHE4" s="43"/>
      <c r="AHF4" s="43"/>
      <c r="AHG4" s="43"/>
      <c r="AHH4" s="43"/>
      <c r="AHI4" s="43"/>
      <c r="AHJ4" s="43"/>
      <c r="AHK4" s="43"/>
      <c r="AHL4" s="43"/>
      <c r="AHM4" s="43"/>
      <c r="AHN4" s="43"/>
      <c r="AHO4" s="43"/>
      <c r="AHP4" s="43"/>
    </row>
    <row r="5" spans="1:900" s="8" customFormat="1" ht="69.75" customHeight="1">
      <c r="A5" s="652"/>
      <c r="B5" s="635">
        <f>'Tab 9 (21) i 10 (22)'!B6</f>
        <v>0</v>
      </c>
      <c r="C5" s="635">
        <f>'Tab 9 (21) i 10 (22)'!C6</f>
        <v>0</v>
      </c>
      <c r="D5" s="635">
        <f>'Tab 9 (21) i 10 (22)'!D6</f>
        <v>0</v>
      </c>
      <c r="E5" s="635">
        <f>'Tab 9 (21) i 10 (22)'!E6</f>
        <v>0</v>
      </c>
      <c r="F5" s="635">
        <f>'Tab 9 (21) i 10 (22)'!F6</f>
        <v>0</v>
      </c>
      <c r="G5" s="583" t="str">
        <f>'Tab 9 (21) i 10 (22)'!G6</f>
        <v xml:space="preserve">II kwartału 
2024 r. 
z 
I kwartałem 
2024 r. </v>
      </c>
      <c r="H5" s="582" t="str">
        <f>'Tab 9 (21) i 10 (22)'!H6</f>
        <v xml:space="preserve">II kwartału 
2024 r. 
z 
II kwartałem 
2023 r. </v>
      </c>
      <c r="I5" s="582" t="str">
        <f>'Tab 9 (21) i 10 (22)'!I6</f>
        <v xml:space="preserve">I półrocza 
2024 r. 
z 
I półroczem 
2023 r. </v>
      </c>
      <c r="J5" s="765"/>
      <c r="K5" s="765"/>
      <c r="L5" s="116"/>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43"/>
      <c r="MS5" s="43"/>
      <c r="MT5" s="43"/>
      <c r="MU5" s="43"/>
      <c r="MV5" s="43"/>
      <c r="MW5" s="43"/>
      <c r="MX5" s="43"/>
      <c r="MY5" s="43"/>
      <c r="MZ5" s="43"/>
      <c r="NA5" s="43"/>
      <c r="NB5" s="43"/>
      <c r="NC5" s="43"/>
      <c r="ND5" s="43"/>
      <c r="NE5" s="43"/>
      <c r="NF5" s="43"/>
      <c r="NG5" s="43"/>
      <c r="NH5" s="43"/>
      <c r="NI5" s="43"/>
      <c r="NJ5" s="43"/>
      <c r="NK5" s="43"/>
      <c r="NL5" s="43"/>
      <c r="NM5" s="43"/>
      <c r="NN5" s="43"/>
      <c r="NO5" s="43"/>
      <c r="NP5" s="43"/>
      <c r="NQ5" s="43"/>
      <c r="NR5" s="43"/>
      <c r="NS5" s="43"/>
      <c r="NT5" s="43"/>
      <c r="NU5" s="43"/>
      <c r="NV5" s="43"/>
      <c r="NW5" s="43"/>
      <c r="NX5" s="43"/>
      <c r="NY5" s="43"/>
      <c r="NZ5" s="43"/>
      <c r="OA5" s="43"/>
      <c r="OB5" s="43"/>
      <c r="OC5" s="43"/>
      <c r="OD5" s="43"/>
      <c r="OE5" s="43"/>
      <c r="OF5" s="43"/>
      <c r="OG5" s="43"/>
      <c r="OH5" s="43"/>
      <c r="OI5" s="43"/>
      <c r="OJ5" s="43"/>
      <c r="OK5" s="43"/>
      <c r="OL5" s="43"/>
      <c r="OM5" s="43"/>
      <c r="ON5" s="43"/>
      <c r="OO5" s="43"/>
      <c r="OP5" s="43"/>
      <c r="OQ5" s="43"/>
      <c r="OR5" s="43"/>
      <c r="OS5" s="43"/>
      <c r="OT5" s="43"/>
      <c r="OU5" s="43"/>
      <c r="OV5" s="43"/>
      <c r="OW5" s="43"/>
      <c r="OX5" s="43"/>
      <c r="OY5" s="43"/>
      <c r="OZ5" s="43"/>
      <c r="PA5" s="43"/>
      <c r="PB5" s="43"/>
      <c r="PC5" s="43"/>
      <c r="PD5" s="43"/>
      <c r="PE5" s="43"/>
      <c r="PF5" s="43"/>
      <c r="PG5" s="43"/>
      <c r="PH5" s="43"/>
      <c r="PI5" s="43"/>
      <c r="PJ5" s="43"/>
      <c r="PK5" s="43"/>
      <c r="PL5" s="43"/>
      <c r="PM5" s="43"/>
      <c r="PN5" s="43"/>
      <c r="PO5" s="43"/>
      <c r="PP5" s="43"/>
      <c r="PQ5" s="43"/>
      <c r="PR5" s="43"/>
      <c r="PS5" s="43"/>
      <c r="PT5" s="43"/>
      <c r="PU5" s="43"/>
      <c r="PV5" s="43"/>
      <c r="PW5" s="43"/>
      <c r="PX5" s="43"/>
      <c r="PY5" s="43"/>
      <c r="PZ5" s="43"/>
      <c r="QA5" s="43"/>
      <c r="QB5" s="43"/>
      <c r="QC5" s="43"/>
      <c r="QD5" s="43"/>
      <c r="QE5" s="43"/>
      <c r="QF5" s="43"/>
      <c r="QG5" s="43"/>
      <c r="QH5" s="43"/>
      <c r="QI5" s="43"/>
      <c r="QJ5" s="43"/>
      <c r="QK5" s="43"/>
      <c r="QL5" s="43"/>
      <c r="QM5" s="43"/>
      <c r="QN5" s="43"/>
      <c r="QO5" s="43"/>
      <c r="QP5" s="43"/>
      <c r="QQ5" s="43"/>
      <c r="QR5" s="43"/>
      <c r="QS5" s="43"/>
      <c r="QT5" s="43"/>
      <c r="QU5" s="43"/>
      <c r="QV5" s="43"/>
      <c r="QW5" s="43"/>
      <c r="QX5" s="43"/>
      <c r="QY5" s="43"/>
      <c r="QZ5" s="43"/>
      <c r="RA5" s="43"/>
      <c r="RB5" s="43"/>
      <c r="RC5" s="43"/>
      <c r="RD5" s="43"/>
      <c r="RE5" s="43"/>
      <c r="RF5" s="43"/>
      <c r="RG5" s="43"/>
      <c r="RH5" s="43"/>
      <c r="RI5" s="43"/>
      <c r="RJ5" s="43"/>
      <c r="RK5" s="43"/>
      <c r="RL5" s="43"/>
      <c r="RM5" s="43"/>
      <c r="RN5" s="43"/>
      <c r="RO5" s="43"/>
      <c r="RP5" s="43"/>
      <c r="RQ5" s="43"/>
      <c r="RR5" s="43"/>
      <c r="RS5" s="43"/>
      <c r="RT5" s="43"/>
      <c r="RU5" s="43"/>
      <c r="RV5" s="43"/>
      <c r="RW5" s="43"/>
      <c r="RX5" s="43"/>
      <c r="RY5" s="43"/>
      <c r="RZ5" s="43"/>
      <c r="SA5" s="43"/>
      <c r="SB5" s="43"/>
      <c r="SC5" s="43"/>
      <c r="SD5" s="43"/>
      <c r="SE5" s="43"/>
      <c r="SF5" s="43"/>
      <c r="SG5" s="43"/>
      <c r="SH5" s="43"/>
      <c r="SI5" s="43"/>
      <c r="SJ5" s="43"/>
      <c r="SK5" s="43"/>
      <c r="SL5" s="43"/>
      <c r="SM5" s="43"/>
      <c r="SN5" s="43"/>
      <c r="SO5" s="43"/>
      <c r="SP5" s="43"/>
      <c r="SQ5" s="43"/>
      <c r="SR5" s="43"/>
      <c r="SS5" s="43"/>
      <c r="ST5" s="43"/>
      <c r="SU5" s="43"/>
      <c r="SV5" s="43"/>
      <c r="SW5" s="43"/>
      <c r="SX5" s="43"/>
      <c r="SY5" s="43"/>
      <c r="SZ5" s="43"/>
      <c r="TA5" s="43"/>
      <c r="TB5" s="43"/>
      <c r="TC5" s="43"/>
      <c r="TD5" s="43"/>
      <c r="TE5" s="43"/>
      <c r="TF5" s="43"/>
      <c r="TG5" s="43"/>
      <c r="TH5" s="43"/>
      <c r="TI5" s="43"/>
      <c r="TJ5" s="43"/>
      <c r="TK5" s="43"/>
      <c r="TL5" s="43"/>
      <c r="TM5" s="43"/>
      <c r="TN5" s="43"/>
      <c r="TO5" s="43"/>
      <c r="TP5" s="43"/>
      <c r="TQ5" s="43"/>
      <c r="TR5" s="43"/>
      <c r="TS5" s="43"/>
      <c r="TT5" s="43"/>
      <c r="TU5" s="43"/>
      <c r="TV5" s="43"/>
      <c r="TW5" s="43"/>
      <c r="TX5" s="43"/>
      <c r="TY5" s="43"/>
      <c r="TZ5" s="43"/>
      <c r="UA5" s="43"/>
      <c r="UB5" s="43"/>
      <c r="UC5" s="43"/>
      <c r="UD5" s="43"/>
      <c r="UE5" s="43"/>
      <c r="UF5" s="43"/>
      <c r="UG5" s="43"/>
      <c r="UH5" s="43"/>
      <c r="UI5" s="43"/>
      <c r="UJ5" s="43"/>
      <c r="UK5" s="43"/>
      <c r="UL5" s="43"/>
      <c r="UM5" s="43"/>
      <c r="UN5" s="43"/>
      <c r="UO5" s="43"/>
      <c r="UP5" s="43"/>
      <c r="UQ5" s="43"/>
      <c r="UR5" s="43"/>
      <c r="US5" s="43"/>
      <c r="UT5" s="43"/>
      <c r="UU5" s="43"/>
      <c r="UV5" s="43"/>
      <c r="UW5" s="43"/>
      <c r="UX5" s="43"/>
      <c r="UY5" s="43"/>
      <c r="UZ5" s="43"/>
      <c r="VA5" s="43"/>
      <c r="VB5" s="43"/>
      <c r="VC5" s="43"/>
      <c r="VD5" s="43"/>
      <c r="VE5" s="43"/>
      <c r="VF5" s="43"/>
      <c r="VG5" s="43"/>
      <c r="VH5" s="43"/>
      <c r="VI5" s="43"/>
      <c r="VJ5" s="43"/>
      <c r="VK5" s="43"/>
      <c r="VL5" s="43"/>
      <c r="VM5" s="43"/>
      <c r="VN5" s="43"/>
      <c r="VO5" s="43"/>
      <c r="VP5" s="43"/>
      <c r="VQ5" s="43"/>
      <c r="VR5" s="43"/>
      <c r="VS5" s="43"/>
      <c r="VT5" s="43"/>
      <c r="VU5" s="43"/>
      <c r="VV5" s="43"/>
      <c r="VW5" s="43"/>
      <c r="VX5" s="43"/>
      <c r="VY5" s="43"/>
      <c r="VZ5" s="43"/>
      <c r="WA5" s="43"/>
      <c r="WB5" s="43"/>
      <c r="WC5" s="43"/>
      <c r="WD5" s="43"/>
      <c r="WE5" s="43"/>
      <c r="WF5" s="43"/>
      <c r="WG5" s="43"/>
      <c r="WH5" s="43"/>
      <c r="WI5" s="43"/>
      <c r="WJ5" s="43"/>
      <c r="WK5" s="43"/>
      <c r="WL5" s="43"/>
      <c r="WM5" s="43"/>
      <c r="WN5" s="43"/>
      <c r="WO5" s="43"/>
      <c r="WP5" s="43"/>
      <c r="WQ5" s="43"/>
      <c r="WR5" s="43"/>
      <c r="WS5" s="43"/>
      <c r="WT5" s="43"/>
      <c r="WU5" s="43"/>
      <c r="WV5" s="43"/>
      <c r="WW5" s="43"/>
      <c r="WX5" s="43"/>
      <c r="WY5" s="43"/>
      <c r="WZ5" s="43"/>
      <c r="XA5" s="43"/>
      <c r="XB5" s="43"/>
      <c r="XC5" s="43"/>
      <c r="XD5" s="43"/>
      <c r="XE5" s="43"/>
      <c r="XF5" s="43"/>
      <c r="XG5" s="43"/>
      <c r="XH5" s="43"/>
      <c r="XI5" s="43"/>
      <c r="XJ5" s="43"/>
      <c r="XK5" s="43"/>
      <c r="XL5" s="43"/>
      <c r="XM5" s="43"/>
      <c r="XN5" s="43"/>
      <c r="XO5" s="43"/>
      <c r="XP5" s="43"/>
      <c r="XQ5" s="43"/>
      <c r="XR5" s="43"/>
      <c r="XS5" s="43"/>
      <c r="XT5" s="43"/>
      <c r="XU5" s="43"/>
      <c r="XV5" s="43"/>
      <c r="XW5" s="43"/>
      <c r="XX5" s="43"/>
      <c r="XY5" s="43"/>
      <c r="XZ5" s="43"/>
      <c r="YA5" s="43"/>
      <c r="YB5" s="43"/>
      <c r="YC5" s="43"/>
      <c r="YD5" s="43"/>
      <c r="YE5" s="43"/>
      <c r="YF5" s="43"/>
      <c r="YG5" s="43"/>
      <c r="YH5" s="43"/>
      <c r="YI5" s="43"/>
      <c r="YJ5" s="43"/>
      <c r="YK5" s="43"/>
      <c r="YL5" s="43"/>
      <c r="YM5" s="43"/>
      <c r="YN5" s="43"/>
      <c r="YO5" s="43"/>
      <c r="YP5" s="43"/>
      <c r="YQ5" s="43"/>
      <c r="YR5" s="43"/>
      <c r="YS5" s="43"/>
      <c r="YT5" s="43"/>
      <c r="YU5" s="43"/>
      <c r="YV5" s="43"/>
      <c r="YW5" s="43"/>
      <c r="YX5" s="43"/>
      <c r="YY5" s="43"/>
      <c r="YZ5" s="43"/>
      <c r="ZA5" s="43"/>
      <c r="ZB5" s="43"/>
      <c r="ZC5" s="43"/>
      <c r="ZD5" s="43"/>
      <c r="ZE5" s="43"/>
      <c r="ZF5" s="43"/>
      <c r="ZG5" s="43"/>
      <c r="ZH5" s="43"/>
      <c r="ZI5" s="43"/>
      <c r="ZJ5" s="43"/>
      <c r="ZK5" s="43"/>
      <c r="ZL5" s="43"/>
      <c r="ZM5" s="43"/>
      <c r="ZN5" s="43"/>
      <c r="ZO5" s="43"/>
      <c r="ZP5" s="43"/>
      <c r="ZQ5" s="43"/>
      <c r="ZR5" s="43"/>
      <c r="ZS5" s="43"/>
      <c r="ZT5" s="43"/>
      <c r="ZU5" s="43"/>
      <c r="ZV5" s="43"/>
      <c r="ZW5" s="43"/>
      <c r="ZX5" s="43"/>
      <c r="ZY5" s="43"/>
      <c r="ZZ5" s="43"/>
      <c r="AAA5" s="43"/>
      <c r="AAB5" s="43"/>
      <c r="AAC5" s="43"/>
      <c r="AAD5" s="43"/>
      <c r="AAE5" s="43"/>
      <c r="AAF5" s="43"/>
      <c r="AAG5" s="43"/>
      <c r="AAH5" s="43"/>
      <c r="AAI5" s="43"/>
      <c r="AAJ5" s="43"/>
      <c r="AAK5" s="43"/>
      <c r="AAL5" s="43"/>
      <c r="AAM5" s="43"/>
      <c r="AAN5" s="43"/>
      <c r="AAO5" s="43"/>
      <c r="AAP5" s="43"/>
      <c r="AAQ5" s="43"/>
      <c r="AAR5" s="43"/>
      <c r="AAS5" s="43"/>
      <c r="AAT5" s="43"/>
      <c r="AAU5" s="43"/>
      <c r="AAV5" s="43"/>
      <c r="AAW5" s="43"/>
      <c r="AAX5" s="43"/>
      <c r="AAY5" s="43"/>
      <c r="AAZ5" s="43"/>
      <c r="ABA5" s="43"/>
      <c r="ABB5" s="43"/>
      <c r="ABC5" s="43"/>
      <c r="ABD5" s="43"/>
      <c r="ABE5" s="43"/>
      <c r="ABF5" s="43"/>
      <c r="ABG5" s="43"/>
      <c r="ABH5" s="43"/>
      <c r="ABI5" s="43"/>
      <c r="ABJ5" s="43"/>
      <c r="ABK5" s="43"/>
      <c r="ABL5" s="43"/>
      <c r="ABM5" s="43"/>
      <c r="ABN5" s="43"/>
      <c r="ABO5" s="43"/>
      <c r="ABP5" s="43"/>
      <c r="ABQ5" s="43"/>
      <c r="ABR5" s="43"/>
      <c r="ABS5" s="43"/>
      <c r="ABT5" s="43"/>
      <c r="ABU5" s="43"/>
      <c r="ABV5" s="43"/>
      <c r="ABW5" s="43"/>
      <c r="ABX5" s="43"/>
      <c r="ABY5" s="43"/>
      <c r="ABZ5" s="43"/>
      <c r="ACA5" s="43"/>
      <c r="ACB5" s="43"/>
      <c r="ACC5" s="43"/>
      <c r="ACD5" s="43"/>
      <c r="ACE5" s="43"/>
      <c r="ACF5" s="43"/>
      <c r="ACG5" s="43"/>
      <c r="ACH5" s="43"/>
      <c r="ACI5" s="43"/>
      <c r="ACJ5" s="43"/>
      <c r="ACK5" s="43"/>
      <c r="ACL5" s="43"/>
      <c r="ACM5" s="43"/>
      <c r="ACN5" s="43"/>
      <c r="ACO5" s="43"/>
      <c r="ACP5" s="43"/>
      <c r="ACQ5" s="43"/>
      <c r="ACR5" s="43"/>
      <c r="ACS5" s="43"/>
      <c r="ACT5" s="43"/>
      <c r="ACU5" s="43"/>
      <c r="ACV5" s="43"/>
      <c r="ACW5" s="43"/>
      <c r="ACX5" s="43"/>
      <c r="ACY5" s="43"/>
      <c r="ACZ5" s="43"/>
      <c r="ADA5" s="43"/>
      <c r="ADB5" s="43"/>
      <c r="ADC5" s="43"/>
      <c r="ADD5" s="43"/>
      <c r="ADE5" s="43"/>
      <c r="ADF5" s="43"/>
      <c r="ADG5" s="43"/>
      <c r="ADH5" s="43"/>
      <c r="ADI5" s="43"/>
      <c r="ADJ5" s="43"/>
      <c r="ADK5" s="43"/>
      <c r="ADL5" s="43"/>
      <c r="ADM5" s="43"/>
      <c r="ADN5" s="43"/>
      <c r="ADO5" s="43"/>
      <c r="ADP5" s="43"/>
      <c r="ADQ5" s="43"/>
      <c r="ADR5" s="43"/>
      <c r="ADS5" s="43"/>
      <c r="ADT5" s="43"/>
      <c r="ADU5" s="43"/>
      <c r="ADV5" s="43"/>
      <c r="ADW5" s="43"/>
      <c r="ADX5" s="43"/>
      <c r="ADY5" s="43"/>
      <c r="ADZ5" s="43"/>
      <c r="AEA5" s="43"/>
      <c r="AEB5" s="43"/>
      <c r="AEC5" s="43"/>
      <c r="AED5" s="43"/>
      <c r="AEE5" s="43"/>
      <c r="AEF5" s="43"/>
      <c r="AEG5" s="43"/>
      <c r="AEH5" s="43"/>
      <c r="AEI5" s="43"/>
      <c r="AEJ5" s="43"/>
      <c r="AEK5" s="43"/>
      <c r="AEL5" s="43"/>
      <c r="AEM5" s="43"/>
      <c r="AEN5" s="43"/>
      <c r="AEO5" s="43"/>
      <c r="AEP5" s="43"/>
      <c r="AEQ5" s="43"/>
      <c r="AER5" s="43"/>
      <c r="AES5" s="43"/>
      <c r="AET5" s="43"/>
      <c r="AEU5" s="43"/>
      <c r="AEV5" s="43"/>
      <c r="AEW5" s="43"/>
      <c r="AEX5" s="43"/>
      <c r="AEY5" s="43"/>
      <c r="AEZ5" s="43"/>
      <c r="AFA5" s="43"/>
      <c r="AFB5" s="43"/>
      <c r="AFC5" s="43"/>
      <c r="AFD5" s="43"/>
      <c r="AFE5" s="43"/>
      <c r="AFF5" s="43"/>
      <c r="AFG5" s="43"/>
      <c r="AFH5" s="43"/>
      <c r="AFI5" s="43"/>
      <c r="AFJ5" s="43"/>
      <c r="AFK5" s="43"/>
      <c r="AFL5" s="43"/>
      <c r="AFM5" s="43"/>
      <c r="AFN5" s="43"/>
      <c r="AFO5" s="43"/>
      <c r="AFP5" s="43"/>
      <c r="AFQ5" s="43"/>
      <c r="AFR5" s="43"/>
      <c r="AFS5" s="43"/>
      <c r="AFT5" s="43"/>
      <c r="AFU5" s="43"/>
      <c r="AFV5" s="43"/>
      <c r="AFW5" s="43"/>
      <c r="AFX5" s="43"/>
      <c r="AFY5" s="43"/>
      <c r="AFZ5" s="43"/>
      <c r="AGA5" s="43"/>
      <c r="AGB5" s="43"/>
      <c r="AGC5" s="43"/>
      <c r="AGD5" s="43"/>
      <c r="AGE5" s="43"/>
      <c r="AGF5" s="43"/>
      <c r="AGG5" s="43"/>
      <c r="AGH5" s="43"/>
      <c r="AGI5" s="43"/>
      <c r="AGJ5" s="43"/>
      <c r="AGK5" s="43"/>
      <c r="AGL5" s="43"/>
      <c r="AGM5" s="43"/>
      <c r="AGN5" s="43"/>
      <c r="AGO5" s="43"/>
      <c r="AGP5" s="43"/>
      <c r="AGQ5" s="43"/>
      <c r="AGR5" s="43"/>
      <c r="AGS5" s="43"/>
      <c r="AGT5" s="43"/>
      <c r="AGU5" s="43"/>
      <c r="AGV5" s="43"/>
      <c r="AGW5" s="43"/>
      <c r="AGX5" s="43"/>
      <c r="AGY5" s="43"/>
      <c r="AGZ5" s="43"/>
      <c r="AHA5" s="43"/>
      <c r="AHB5" s="43"/>
      <c r="AHC5" s="43"/>
      <c r="AHD5" s="43"/>
      <c r="AHE5" s="43"/>
      <c r="AHF5" s="43"/>
      <c r="AHG5" s="43"/>
      <c r="AHH5" s="43"/>
      <c r="AHI5" s="43"/>
      <c r="AHJ5" s="43"/>
      <c r="AHK5" s="43"/>
      <c r="AHL5" s="43"/>
      <c r="AHM5" s="43"/>
      <c r="AHN5" s="43"/>
      <c r="AHO5" s="43"/>
      <c r="AHP5" s="43"/>
    </row>
    <row r="6" spans="1:900" s="28" customFormat="1" ht="18" customHeight="1">
      <c r="A6" s="698" t="s">
        <v>475</v>
      </c>
      <c r="B6" s="699"/>
      <c r="C6" s="699"/>
      <c r="D6" s="699"/>
      <c r="E6" s="699"/>
      <c r="F6" s="699"/>
      <c r="G6" s="699"/>
      <c r="H6" s="699"/>
      <c r="I6" s="700"/>
      <c r="J6" s="318"/>
      <c r="K6" s="318"/>
      <c r="L6" s="318"/>
    </row>
    <row r="7" spans="1:900" ht="18" customHeight="1">
      <c r="A7" s="328" t="s">
        <v>75</v>
      </c>
      <c r="B7" s="329">
        <f t="shared" ref="B7:D8" si="0">B11+B15+B19</f>
        <v>10441</v>
      </c>
      <c r="C7" s="329">
        <f t="shared" si="0"/>
        <v>22797</v>
      </c>
      <c r="D7" s="329">
        <f t="shared" si="0"/>
        <v>11502</v>
      </c>
      <c r="E7" s="329">
        <f t="shared" ref="E7:F7" si="1">E11+E15+E19</f>
        <v>9813</v>
      </c>
      <c r="F7" s="329">
        <f t="shared" si="1"/>
        <v>21315</v>
      </c>
      <c r="G7" s="128">
        <f>E7/D7-1</f>
        <v>-0.14684402712571731</v>
      </c>
      <c r="H7" s="294">
        <f>E7/B7-1</f>
        <v>-6.0147495450627364E-2</v>
      </c>
      <c r="I7" s="294">
        <f>F7/C7-1</f>
        <v>-6.5008553757073262E-2</v>
      </c>
      <c r="J7" s="319"/>
      <c r="K7" s="319"/>
      <c r="L7" s="326"/>
      <c r="M7" s="44"/>
      <c r="AHK7" s="28"/>
      <c r="AHL7" s="28"/>
      <c r="AHM7" s="28"/>
      <c r="AHN7" s="28"/>
      <c r="AHO7" s="28"/>
      <c r="AHP7" s="28"/>
    </row>
    <row r="8" spans="1:900" ht="18" customHeight="1">
      <c r="A8" s="328" t="s">
        <v>76</v>
      </c>
      <c r="B8" s="330">
        <f t="shared" si="0"/>
        <v>41762501</v>
      </c>
      <c r="C8" s="330">
        <f t="shared" si="0"/>
        <v>91183664.090000004</v>
      </c>
      <c r="D8" s="330">
        <f t="shared" si="0"/>
        <v>46005437.400000006</v>
      </c>
      <c r="E8" s="330">
        <f t="shared" ref="E8:F8" si="2">E12+E16+E20</f>
        <v>39248334.43</v>
      </c>
      <c r="F8" s="330">
        <f t="shared" si="2"/>
        <v>85253771.830000013</v>
      </c>
      <c r="G8" s="128">
        <f t="shared" ref="G8:G9" si="3">E8/D8-1</f>
        <v>-0.14687618142285075</v>
      </c>
      <c r="H8" s="294">
        <f t="shared" ref="H8:H9" si="4">E8/B8-1</f>
        <v>-6.0201532709930339E-2</v>
      </c>
      <c r="I8" s="294">
        <f t="shared" ref="I8:I9" si="5">F8/C8-1</f>
        <v>-6.5032397186266522E-2</v>
      </c>
      <c r="J8" s="320"/>
      <c r="K8" s="320"/>
      <c r="L8" s="326"/>
      <c r="M8" s="45"/>
      <c r="AHK8" s="28"/>
      <c r="AHL8" s="28"/>
      <c r="AHM8" s="28"/>
      <c r="AHN8" s="28"/>
      <c r="AHO8" s="28"/>
      <c r="AHP8" s="28"/>
    </row>
    <row r="9" spans="1:900" ht="18" customHeight="1">
      <c r="A9" s="328" t="s">
        <v>77</v>
      </c>
      <c r="B9" s="330">
        <f>ROUND(B8/B7,2)</f>
        <v>3999.86</v>
      </c>
      <c r="C9" s="331">
        <f t="shared" ref="C9:D9" si="6">ROUND(C8/C7,2)</f>
        <v>3999.81</v>
      </c>
      <c r="D9" s="331">
        <f t="shared" si="6"/>
        <v>3999.78</v>
      </c>
      <c r="E9" s="331">
        <f t="shared" ref="E9:F9" si="7">ROUND(E8/E7,2)</f>
        <v>3999.63</v>
      </c>
      <c r="F9" s="331">
        <f t="shared" si="7"/>
        <v>3999.71</v>
      </c>
      <c r="G9" s="600">
        <f t="shared" si="3"/>
        <v>-3.7502062613437026E-5</v>
      </c>
      <c r="H9" s="557">
        <f t="shared" si="4"/>
        <v>-5.750201257048726E-5</v>
      </c>
      <c r="I9" s="503">
        <f t="shared" si="5"/>
        <v>-2.5001187556439319E-5</v>
      </c>
      <c r="J9" s="321"/>
      <c r="K9" s="321"/>
      <c r="L9" s="327"/>
      <c r="AHK9" s="28"/>
      <c r="AHL9" s="28"/>
      <c r="AHM9" s="28"/>
      <c r="AHN9" s="28"/>
      <c r="AHO9" s="28"/>
      <c r="AHP9" s="28"/>
    </row>
    <row r="10" spans="1:900" ht="18" customHeight="1">
      <c r="A10" s="698" t="s">
        <v>79</v>
      </c>
      <c r="B10" s="699"/>
      <c r="C10" s="699"/>
      <c r="D10" s="699"/>
      <c r="E10" s="699"/>
      <c r="F10" s="699"/>
      <c r="G10" s="699"/>
      <c r="H10" s="699"/>
      <c r="I10" s="700"/>
      <c r="J10" s="318"/>
      <c r="K10" s="318"/>
      <c r="L10" s="318"/>
      <c r="AHK10" s="28"/>
      <c r="AHL10" s="28"/>
      <c r="AHM10" s="28"/>
      <c r="AHN10" s="28"/>
      <c r="AHO10" s="28"/>
      <c r="AHP10" s="28"/>
    </row>
    <row r="11" spans="1:900" ht="18" customHeight="1">
      <c r="A11" s="328" t="s">
        <v>75</v>
      </c>
      <c r="B11" s="332">
        <v>9253</v>
      </c>
      <c r="C11" s="333">
        <v>20237</v>
      </c>
      <c r="D11" s="333">
        <v>10341</v>
      </c>
      <c r="E11" s="333">
        <v>8700</v>
      </c>
      <c r="F11" s="333">
        <v>19041</v>
      </c>
      <c r="G11" s="128">
        <f t="shared" ref="G11:G13" si="8">E11/D11-1</f>
        <v>-0.1586887148244851</v>
      </c>
      <c r="H11" s="294">
        <f t="shared" ref="H11:H13" si="9">E11/B11-1</f>
        <v>-5.976440073489675E-2</v>
      </c>
      <c r="I11" s="294">
        <f t="shared" ref="I11:I13" si="10">F11/C11-1</f>
        <v>-5.9099668923259352E-2</v>
      </c>
      <c r="J11" s="319"/>
      <c r="K11" s="319"/>
      <c r="L11" s="326"/>
      <c r="AHK11" s="28"/>
      <c r="AHL11" s="28"/>
      <c r="AHM11" s="28"/>
      <c r="AHN11" s="28"/>
      <c r="AHO11" s="28"/>
      <c r="AHP11" s="28"/>
    </row>
    <row r="12" spans="1:900" ht="18" customHeight="1">
      <c r="A12" s="328" t="s">
        <v>76</v>
      </c>
      <c r="B12" s="334">
        <v>37010501</v>
      </c>
      <c r="C12" s="335">
        <v>80943664.090000004</v>
      </c>
      <c r="D12" s="335">
        <v>41361437.400000006</v>
      </c>
      <c r="E12" s="335">
        <v>34798991.990000002</v>
      </c>
      <c r="F12" s="335">
        <v>76160429.390000015</v>
      </c>
      <c r="G12" s="128">
        <f t="shared" si="8"/>
        <v>-0.15866096109126038</v>
      </c>
      <c r="H12" s="294">
        <f t="shared" si="9"/>
        <v>-5.9753555078867926E-2</v>
      </c>
      <c r="I12" s="294">
        <f t="shared" si="10"/>
        <v>-5.9093379991812411E-2</v>
      </c>
      <c r="J12" s="320"/>
      <c r="K12" s="320"/>
      <c r="L12" s="326"/>
      <c r="AHK12" s="28"/>
      <c r="AHL12" s="28"/>
      <c r="AHM12" s="28"/>
      <c r="AHN12" s="28"/>
      <c r="AHO12" s="28"/>
      <c r="AHP12" s="28"/>
    </row>
    <row r="13" spans="1:900" ht="18" customHeight="1">
      <c r="A13" s="328" t="s">
        <v>77</v>
      </c>
      <c r="B13" s="336">
        <f>ROUND(B12/B11,2)</f>
        <v>3999.84</v>
      </c>
      <c r="C13" s="335">
        <f t="shared" ref="C13:D13" si="11">ROUND(C12/C11,2)</f>
        <v>3999.79</v>
      </c>
      <c r="D13" s="335">
        <f t="shared" si="11"/>
        <v>3999.75</v>
      </c>
      <c r="E13" s="335">
        <f t="shared" ref="E13:F13" si="12">ROUND(E12/E11,2)</f>
        <v>3999.88</v>
      </c>
      <c r="F13" s="335">
        <f t="shared" si="12"/>
        <v>3999.81</v>
      </c>
      <c r="G13" s="600">
        <f t="shared" si="8"/>
        <v>3.2502031376946405E-5</v>
      </c>
      <c r="H13" s="503">
        <f t="shared" si="9"/>
        <v>1.000040001608582E-5</v>
      </c>
      <c r="I13" s="503">
        <f t="shared" si="10"/>
        <v>5.0002625138212409E-6</v>
      </c>
      <c r="J13" s="321"/>
      <c r="K13" s="321"/>
      <c r="L13" s="327"/>
      <c r="AHK13" s="28"/>
      <c r="AHL13" s="28"/>
      <c r="AHM13" s="28"/>
      <c r="AHN13" s="28"/>
      <c r="AHO13" s="28"/>
      <c r="AHP13" s="28"/>
    </row>
    <row r="14" spans="1:900" ht="18" customHeight="1">
      <c r="A14" s="698" t="s">
        <v>80</v>
      </c>
      <c r="B14" s="699"/>
      <c r="C14" s="699"/>
      <c r="D14" s="699"/>
      <c r="E14" s="699"/>
      <c r="F14" s="699"/>
      <c r="G14" s="699"/>
      <c r="H14" s="699"/>
      <c r="I14" s="700"/>
      <c r="J14" s="318"/>
      <c r="K14" s="318"/>
      <c r="L14" s="318"/>
      <c r="AHK14" s="28"/>
      <c r="AHL14" s="28"/>
      <c r="AHM14" s="28"/>
      <c r="AHN14" s="28"/>
      <c r="AHO14" s="28"/>
      <c r="AHP14" s="28"/>
    </row>
    <row r="15" spans="1:900" ht="18" customHeight="1">
      <c r="A15" s="328" t="s">
        <v>75</v>
      </c>
      <c r="B15" s="332">
        <v>769</v>
      </c>
      <c r="C15" s="333">
        <v>1650</v>
      </c>
      <c r="D15" s="333">
        <v>766</v>
      </c>
      <c r="E15" s="333">
        <v>731</v>
      </c>
      <c r="F15" s="333">
        <v>1497</v>
      </c>
      <c r="G15" s="128">
        <f t="shared" ref="G15:G17" si="13">E15/D15-1</f>
        <v>-4.5691906005221883E-2</v>
      </c>
      <c r="H15" s="294">
        <f t="shared" ref="H15:H17" si="14">E15/B15-1</f>
        <v>-4.9414824447334249E-2</v>
      </c>
      <c r="I15" s="294">
        <f t="shared" ref="I15:I17" si="15">F15/C15-1</f>
        <v>-9.2727272727272769E-2</v>
      </c>
      <c r="J15" s="322"/>
      <c r="K15" s="554"/>
      <c r="L15" s="326"/>
      <c r="M15" s="46"/>
      <c r="AHK15" s="28"/>
      <c r="AHL15" s="28"/>
      <c r="AHM15" s="28"/>
      <c r="AHN15" s="28"/>
      <c r="AHO15" s="28"/>
      <c r="AHP15" s="28"/>
    </row>
    <row r="16" spans="1:900" ht="18" customHeight="1">
      <c r="A16" s="328" t="s">
        <v>76</v>
      </c>
      <c r="B16" s="334">
        <v>3076000</v>
      </c>
      <c r="C16" s="335">
        <v>6600000</v>
      </c>
      <c r="D16" s="335">
        <v>3064000</v>
      </c>
      <c r="E16" s="335">
        <v>2921342.44</v>
      </c>
      <c r="F16" s="335">
        <v>5985342.4399999995</v>
      </c>
      <c r="G16" s="128">
        <f t="shared" si="13"/>
        <v>-4.6559255874673688E-2</v>
      </c>
      <c r="H16" s="294">
        <f t="shared" si="14"/>
        <v>-5.0278790637191206E-2</v>
      </c>
      <c r="I16" s="294">
        <f t="shared" si="15"/>
        <v>-9.3129933333333415E-2</v>
      </c>
      <c r="J16" s="323"/>
      <c r="K16" s="320"/>
      <c r="L16" s="326"/>
      <c r="AHK16" s="28"/>
      <c r="AHL16" s="28"/>
      <c r="AHM16" s="28"/>
      <c r="AHN16" s="28"/>
      <c r="AHO16" s="28"/>
      <c r="AHP16" s="28"/>
    </row>
    <row r="17" spans="1:900" ht="18" customHeight="1">
      <c r="A17" s="328" t="s">
        <v>77</v>
      </c>
      <c r="B17" s="336">
        <f>ROUND(B16/B15,2)</f>
        <v>4000</v>
      </c>
      <c r="C17" s="335">
        <f t="shared" ref="C17:D17" si="16">ROUND(C16/C15,2)</f>
        <v>4000</v>
      </c>
      <c r="D17" s="335">
        <f t="shared" si="16"/>
        <v>4000</v>
      </c>
      <c r="E17" s="335">
        <f t="shared" ref="E17:F17" si="17">ROUND(E16/E15,2)</f>
        <v>3996.36</v>
      </c>
      <c r="F17" s="335">
        <f t="shared" si="17"/>
        <v>3998.22</v>
      </c>
      <c r="G17" s="128">
        <f t="shared" si="13"/>
        <v>-9.0999999999996639E-4</v>
      </c>
      <c r="H17" s="294">
        <f t="shared" si="14"/>
        <v>-9.0999999999996639E-4</v>
      </c>
      <c r="I17" s="557">
        <f t="shared" si="15"/>
        <v>-4.4500000000002871E-4</v>
      </c>
      <c r="J17" s="323"/>
      <c r="K17" s="321"/>
      <c r="L17" s="327"/>
      <c r="AHK17" s="28"/>
      <c r="AHL17" s="28"/>
      <c r="AHM17" s="28"/>
      <c r="AHN17" s="28"/>
      <c r="AHO17" s="28"/>
      <c r="AHP17" s="28"/>
    </row>
    <row r="18" spans="1:900" ht="18" customHeight="1">
      <c r="A18" s="698" t="s">
        <v>81</v>
      </c>
      <c r="B18" s="699"/>
      <c r="C18" s="699"/>
      <c r="D18" s="699"/>
      <c r="E18" s="699"/>
      <c r="F18" s="699"/>
      <c r="G18" s="699"/>
      <c r="H18" s="699"/>
      <c r="I18" s="700"/>
      <c r="J18" s="318"/>
      <c r="K18" s="318"/>
      <c r="L18" s="318"/>
      <c r="AHK18" s="28"/>
      <c r="AHL18" s="28"/>
      <c r="AHM18" s="28"/>
      <c r="AHN18" s="28"/>
      <c r="AHO18" s="28"/>
      <c r="AHP18" s="28"/>
    </row>
    <row r="19" spans="1:900" ht="18" customHeight="1">
      <c r="A19" s="328" t="s">
        <v>75</v>
      </c>
      <c r="B19" s="332">
        <v>419</v>
      </c>
      <c r="C19" s="333">
        <v>910</v>
      </c>
      <c r="D19" s="333">
        <v>395</v>
      </c>
      <c r="E19" s="333">
        <v>382</v>
      </c>
      <c r="F19" s="333">
        <v>777</v>
      </c>
      <c r="G19" s="125">
        <f t="shared" ref="G19:G21" si="18">E19/D19-1</f>
        <v>-3.2911392405063244E-2</v>
      </c>
      <c r="H19" s="526">
        <f t="shared" ref="H19:H21" si="19">E19/B19-1</f>
        <v>-8.8305489260143144E-2</v>
      </c>
      <c r="I19" s="526">
        <f t="shared" ref="I19:I21" si="20">F19/C19-1</f>
        <v>-0.14615384615384619</v>
      </c>
      <c r="J19" s="322"/>
      <c r="K19" s="322"/>
      <c r="L19" s="326"/>
      <c r="AHK19" s="28"/>
      <c r="AHL19" s="28"/>
      <c r="AHM19" s="28"/>
      <c r="AHN19" s="28"/>
      <c r="AHO19" s="28"/>
      <c r="AHP19" s="28"/>
    </row>
    <row r="20" spans="1:900" ht="18" customHeight="1">
      <c r="A20" s="328" t="s">
        <v>76</v>
      </c>
      <c r="B20" s="334">
        <v>1676000</v>
      </c>
      <c r="C20" s="335">
        <v>3640000</v>
      </c>
      <c r="D20" s="335">
        <v>1580000</v>
      </c>
      <c r="E20" s="335">
        <v>1528000</v>
      </c>
      <c r="F20" s="335">
        <v>3108000</v>
      </c>
      <c r="G20" s="128">
        <f t="shared" si="18"/>
        <v>-3.2911392405063244E-2</v>
      </c>
      <c r="H20" s="294">
        <f t="shared" si="19"/>
        <v>-8.8305489260143144E-2</v>
      </c>
      <c r="I20" s="294">
        <f t="shared" si="20"/>
        <v>-0.14615384615384619</v>
      </c>
      <c r="J20" s="323"/>
      <c r="K20" s="323"/>
      <c r="L20" s="326"/>
      <c r="AHK20" s="28"/>
      <c r="AHL20" s="28"/>
      <c r="AHM20" s="28"/>
      <c r="AHN20" s="28"/>
      <c r="AHO20" s="28"/>
      <c r="AHP20" s="28"/>
    </row>
    <row r="21" spans="1:900" ht="18" customHeight="1">
      <c r="A21" s="337" t="s">
        <v>77</v>
      </c>
      <c r="B21" s="336">
        <f>ROUND(B20/B19,2)</f>
        <v>4000</v>
      </c>
      <c r="C21" s="338">
        <f t="shared" ref="C21:D21" si="21">ROUND(C20/C19,2)</f>
        <v>4000</v>
      </c>
      <c r="D21" s="338">
        <f t="shared" si="21"/>
        <v>4000</v>
      </c>
      <c r="E21" s="338">
        <f t="shared" ref="E21:F21" si="22">ROUND(E20/E19,2)</f>
        <v>4000</v>
      </c>
      <c r="F21" s="338">
        <f t="shared" si="22"/>
        <v>4000</v>
      </c>
      <c r="G21" s="133">
        <f t="shared" si="18"/>
        <v>0</v>
      </c>
      <c r="H21" s="150">
        <f t="shared" si="19"/>
        <v>0</v>
      </c>
      <c r="I21" s="150">
        <f t="shared" si="20"/>
        <v>0</v>
      </c>
      <c r="J21" s="323"/>
      <c r="K21" s="323"/>
      <c r="L21" s="326"/>
      <c r="AHK21" s="28"/>
      <c r="AHL21" s="28"/>
      <c r="AHM21" s="28"/>
      <c r="AHN21" s="28"/>
      <c r="AHO21" s="28"/>
      <c r="AHP21" s="28"/>
    </row>
    <row r="22" spans="1:900" ht="26.25" customHeight="1">
      <c r="A22" s="8"/>
      <c r="B22" s="8"/>
      <c r="C22" s="8"/>
      <c r="D22" s="47"/>
    </row>
    <row r="23" spans="1:900" s="3" customFormat="1" ht="15" customHeight="1">
      <c r="A23" s="339" t="s">
        <v>581</v>
      </c>
      <c r="B23" s="41"/>
      <c r="C23" s="41"/>
      <c r="D23" s="41"/>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c r="HK23" s="48"/>
      <c r="HL23" s="48"/>
      <c r="HM23" s="48"/>
      <c r="HN23" s="48"/>
      <c r="HO23" s="48"/>
      <c r="HP23" s="48"/>
      <c r="HQ23" s="48"/>
      <c r="HR23" s="48"/>
      <c r="HS23" s="48"/>
      <c r="HT23" s="48"/>
      <c r="HU23" s="48"/>
      <c r="HV23" s="48"/>
      <c r="HW23" s="48"/>
      <c r="HX23" s="48"/>
      <c r="HY23" s="48"/>
      <c r="HZ23" s="48"/>
      <c r="IA23" s="48"/>
      <c r="IB23" s="48"/>
      <c r="IC23" s="48"/>
      <c r="ID23" s="48"/>
      <c r="IE23" s="48"/>
      <c r="IF23" s="48"/>
      <c r="IG23" s="48"/>
      <c r="IH23" s="48"/>
      <c r="II23" s="48"/>
      <c r="IJ23" s="48"/>
      <c r="IK23" s="48"/>
      <c r="IL23" s="48"/>
      <c r="IM23" s="48"/>
      <c r="IN23" s="48"/>
      <c r="IO23" s="48"/>
      <c r="IP23" s="48"/>
      <c r="IQ23" s="48"/>
      <c r="IR23" s="48"/>
      <c r="IS23" s="48"/>
      <c r="IT23" s="48"/>
      <c r="IU23" s="48"/>
      <c r="IV23" s="48"/>
      <c r="IW23" s="48"/>
      <c r="IX23" s="48"/>
      <c r="IY23" s="48"/>
      <c r="IZ23" s="48"/>
      <c r="JA23" s="48"/>
      <c r="JB23" s="48"/>
      <c r="JC23" s="48"/>
      <c r="JD23" s="48"/>
      <c r="JE23" s="48"/>
      <c r="JF23" s="48"/>
      <c r="JG23" s="48"/>
      <c r="JH23" s="48"/>
      <c r="JI23" s="48"/>
      <c r="JJ23" s="48"/>
      <c r="JK23" s="48"/>
      <c r="JL23" s="48"/>
      <c r="JM23" s="48"/>
      <c r="JN23" s="48"/>
      <c r="JO23" s="48"/>
      <c r="JP23" s="48"/>
      <c r="JQ23" s="48"/>
      <c r="JR23" s="48"/>
      <c r="JS23" s="48"/>
      <c r="JT23" s="48"/>
      <c r="JU23" s="48"/>
      <c r="JV23" s="48"/>
      <c r="JW23" s="48"/>
      <c r="JX23" s="48"/>
      <c r="JY23" s="48"/>
      <c r="JZ23" s="48"/>
      <c r="KA23" s="48"/>
      <c r="KB23" s="48"/>
      <c r="KC23" s="48"/>
      <c r="KD23" s="48"/>
      <c r="KE23" s="48"/>
      <c r="KF23" s="48"/>
      <c r="KG23" s="48"/>
      <c r="KH23" s="48"/>
      <c r="KI23" s="48"/>
      <c r="KJ23" s="48"/>
      <c r="KK23" s="48"/>
      <c r="KL23" s="48"/>
      <c r="KM23" s="48"/>
      <c r="KN23" s="48"/>
      <c r="KO23" s="48"/>
      <c r="KP23" s="48"/>
      <c r="KQ23" s="48"/>
      <c r="KR23" s="48"/>
      <c r="KS23" s="48"/>
      <c r="KT23" s="48"/>
      <c r="KU23" s="48"/>
      <c r="KV23" s="48"/>
      <c r="KW23" s="48"/>
      <c r="KX23" s="48"/>
      <c r="KY23" s="48"/>
      <c r="KZ23" s="48"/>
      <c r="LA23" s="48"/>
      <c r="LB23" s="48"/>
      <c r="LC23" s="48"/>
      <c r="LD23" s="48"/>
      <c r="LE23" s="48"/>
      <c r="LF23" s="48"/>
      <c r="LG23" s="48"/>
      <c r="LH23" s="48"/>
      <c r="LI23" s="48"/>
      <c r="LJ23" s="48"/>
      <c r="LK23" s="48"/>
      <c r="LL23" s="48"/>
      <c r="LM23" s="48"/>
      <c r="LN23" s="48"/>
      <c r="LO23" s="48"/>
      <c r="LP23" s="48"/>
      <c r="LQ23" s="48"/>
      <c r="LR23" s="48"/>
      <c r="LS23" s="48"/>
      <c r="LT23" s="48"/>
      <c r="LU23" s="48"/>
      <c r="LV23" s="48"/>
      <c r="LW23" s="48"/>
      <c r="LX23" s="48"/>
      <c r="LY23" s="48"/>
      <c r="LZ23" s="48"/>
      <c r="MA23" s="48"/>
      <c r="MB23" s="48"/>
      <c r="MC23" s="48"/>
      <c r="MD23" s="48"/>
      <c r="ME23" s="48"/>
      <c r="MF23" s="48"/>
      <c r="MG23" s="48"/>
      <c r="MH23" s="48"/>
      <c r="MI23" s="48"/>
      <c r="MJ23" s="48"/>
      <c r="MK23" s="48"/>
      <c r="ML23" s="48"/>
      <c r="MM23" s="48"/>
      <c r="MN23" s="48"/>
      <c r="MO23" s="48"/>
      <c r="MP23" s="48"/>
      <c r="MQ23" s="48"/>
      <c r="MR23" s="48"/>
      <c r="MS23" s="48"/>
      <c r="MT23" s="48"/>
      <c r="MU23" s="48"/>
      <c r="MV23" s="48"/>
      <c r="MW23" s="48"/>
      <c r="MX23" s="48"/>
      <c r="MY23" s="48"/>
      <c r="MZ23" s="48"/>
      <c r="NA23" s="48"/>
      <c r="NB23" s="48"/>
      <c r="NC23" s="48"/>
      <c r="ND23" s="48"/>
      <c r="NE23" s="48"/>
      <c r="NF23" s="48"/>
      <c r="NG23" s="48"/>
      <c r="NH23" s="48"/>
      <c r="NI23" s="48"/>
      <c r="NJ23" s="48"/>
      <c r="NK23" s="48"/>
      <c r="NL23" s="48"/>
      <c r="NM23" s="48"/>
      <c r="NN23" s="48"/>
      <c r="NO23" s="48"/>
      <c r="NP23" s="48"/>
      <c r="NQ23" s="48"/>
      <c r="NR23" s="48"/>
      <c r="NS23" s="48"/>
      <c r="NT23" s="48"/>
      <c r="NU23" s="48"/>
      <c r="NV23" s="48"/>
      <c r="NW23" s="48"/>
      <c r="NX23" s="48"/>
      <c r="NY23" s="48"/>
      <c r="NZ23" s="48"/>
      <c r="OA23" s="48"/>
      <c r="OB23" s="48"/>
      <c r="OC23" s="48"/>
      <c r="OD23" s="48"/>
      <c r="OE23" s="48"/>
      <c r="OF23" s="48"/>
      <c r="OG23" s="48"/>
      <c r="OH23" s="48"/>
      <c r="OI23" s="48"/>
      <c r="OJ23" s="48"/>
      <c r="OK23" s="48"/>
      <c r="OL23" s="48"/>
      <c r="OM23" s="48"/>
      <c r="ON23" s="48"/>
      <c r="OO23" s="48"/>
      <c r="OP23" s="48"/>
      <c r="OQ23" s="48"/>
      <c r="OR23" s="48"/>
      <c r="OS23" s="48"/>
      <c r="OT23" s="48"/>
      <c r="OU23" s="48"/>
      <c r="OV23" s="48"/>
      <c r="OW23" s="48"/>
      <c r="OX23" s="48"/>
      <c r="OY23" s="48"/>
      <c r="OZ23" s="48"/>
      <c r="PA23" s="48"/>
      <c r="PB23" s="48"/>
      <c r="PC23" s="48"/>
      <c r="PD23" s="48"/>
      <c r="PE23" s="48"/>
      <c r="PF23" s="48"/>
      <c r="PG23" s="48"/>
      <c r="PH23" s="48"/>
      <c r="PI23" s="48"/>
      <c r="PJ23" s="48"/>
      <c r="PK23" s="48"/>
      <c r="PL23" s="48"/>
      <c r="PM23" s="48"/>
      <c r="PN23" s="48"/>
      <c r="PO23" s="48"/>
      <c r="PP23" s="48"/>
      <c r="PQ23" s="48"/>
      <c r="PR23" s="48"/>
      <c r="PS23" s="48"/>
      <c r="PT23" s="48"/>
      <c r="PU23" s="48"/>
      <c r="PV23" s="48"/>
      <c r="PW23" s="48"/>
      <c r="PX23" s="48"/>
      <c r="PY23" s="48"/>
      <c r="PZ23" s="48"/>
      <c r="QA23" s="48"/>
      <c r="QB23" s="48"/>
      <c r="QC23" s="48"/>
      <c r="QD23" s="48"/>
      <c r="QE23" s="48"/>
      <c r="QF23" s="48"/>
      <c r="QG23" s="48"/>
      <c r="QH23" s="48"/>
      <c r="QI23" s="48"/>
      <c r="QJ23" s="48"/>
      <c r="QK23" s="48"/>
      <c r="QL23" s="48"/>
      <c r="QM23" s="48"/>
      <c r="QN23" s="48"/>
      <c r="QO23" s="48"/>
      <c r="QP23" s="48"/>
      <c r="QQ23" s="48"/>
      <c r="QR23" s="48"/>
      <c r="QS23" s="48"/>
      <c r="QT23" s="48"/>
      <c r="QU23" s="48"/>
      <c r="QV23" s="48"/>
      <c r="QW23" s="48"/>
      <c r="QX23" s="48"/>
      <c r="QY23" s="48"/>
      <c r="QZ23" s="48"/>
      <c r="RA23" s="48"/>
      <c r="RB23" s="48"/>
      <c r="RC23" s="48"/>
      <c r="RD23" s="48"/>
      <c r="RE23" s="48"/>
      <c r="RF23" s="48"/>
      <c r="RG23" s="48"/>
      <c r="RH23" s="48"/>
      <c r="RI23" s="48"/>
      <c r="RJ23" s="48"/>
      <c r="RK23" s="48"/>
      <c r="RL23" s="48"/>
      <c r="RM23" s="48"/>
      <c r="RN23" s="48"/>
      <c r="RO23" s="48"/>
      <c r="RP23" s="48"/>
      <c r="RQ23" s="48"/>
      <c r="RR23" s="48"/>
      <c r="RS23" s="48"/>
      <c r="RT23" s="48"/>
      <c r="RU23" s="48"/>
      <c r="RV23" s="48"/>
      <c r="RW23" s="48"/>
      <c r="RX23" s="48"/>
      <c r="RY23" s="48"/>
      <c r="RZ23" s="48"/>
      <c r="SA23" s="48"/>
      <c r="SB23" s="48"/>
      <c r="SC23" s="48"/>
      <c r="SD23" s="48"/>
      <c r="SE23" s="48"/>
      <c r="SF23" s="48"/>
      <c r="SG23" s="48"/>
      <c r="SH23" s="48"/>
      <c r="SI23" s="48"/>
      <c r="SJ23" s="48"/>
      <c r="SK23" s="48"/>
      <c r="SL23" s="48"/>
      <c r="SM23" s="48"/>
      <c r="SN23" s="48"/>
      <c r="SO23" s="48"/>
      <c r="SP23" s="48"/>
      <c r="SQ23" s="48"/>
      <c r="SR23" s="48"/>
      <c r="SS23" s="48"/>
      <c r="ST23" s="48"/>
      <c r="SU23" s="48"/>
      <c r="SV23" s="48"/>
      <c r="SW23" s="48"/>
      <c r="SX23" s="48"/>
      <c r="SY23" s="48"/>
      <c r="SZ23" s="48"/>
      <c r="TA23" s="48"/>
      <c r="TB23" s="48"/>
      <c r="TC23" s="48"/>
      <c r="TD23" s="48"/>
      <c r="TE23" s="48"/>
      <c r="TF23" s="48"/>
      <c r="TG23" s="48"/>
      <c r="TH23" s="48"/>
      <c r="TI23" s="48"/>
      <c r="TJ23" s="48"/>
      <c r="TK23" s="48"/>
      <c r="TL23" s="48"/>
      <c r="TM23" s="48"/>
      <c r="TN23" s="48"/>
      <c r="TO23" s="48"/>
      <c r="TP23" s="48"/>
      <c r="TQ23" s="48"/>
      <c r="TR23" s="48"/>
      <c r="TS23" s="48"/>
      <c r="TT23" s="48"/>
      <c r="TU23" s="48"/>
      <c r="TV23" s="48"/>
      <c r="TW23" s="48"/>
      <c r="TX23" s="48"/>
      <c r="TY23" s="48"/>
      <c r="TZ23" s="48"/>
      <c r="UA23" s="48"/>
      <c r="UB23" s="48"/>
      <c r="UC23" s="48"/>
      <c r="UD23" s="48"/>
      <c r="UE23" s="48"/>
      <c r="UF23" s="48"/>
      <c r="UG23" s="48"/>
      <c r="UH23" s="48"/>
      <c r="UI23" s="48"/>
      <c r="UJ23" s="48"/>
      <c r="UK23" s="48"/>
      <c r="UL23" s="48"/>
      <c r="UM23" s="48"/>
      <c r="UN23" s="48"/>
      <c r="UO23" s="48"/>
      <c r="UP23" s="48"/>
      <c r="UQ23" s="48"/>
      <c r="UR23" s="48"/>
      <c r="US23" s="48"/>
      <c r="UT23" s="48"/>
      <c r="UU23" s="48"/>
      <c r="UV23" s="48"/>
      <c r="UW23" s="48"/>
      <c r="UX23" s="48"/>
      <c r="UY23" s="48"/>
      <c r="UZ23" s="48"/>
      <c r="VA23" s="48"/>
      <c r="VB23" s="48"/>
      <c r="VC23" s="48"/>
      <c r="VD23" s="48"/>
      <c r="VE23" s="48"/>
      <c r="VF23" s="48"/>
      <c r="VG23" s="48"/>
      <c r="VH23" s="48"/>
      <c r="VI23" s="48"/>
      <c r="VJ23" s="48"/>
      <c r="VK23" s="48"/>
      <c r="VL23" s="48"/>
      <c r="VM23" s="48"/>
      <c r="VN23" s="48"/>
      <c r="VO23" s="48"/>
      <c r="VP23" s="48"/>
      <c r="VQ23" s="48"/>
      <c r="VR23" s="48"/>
      <c r="VS23" s="48"/>
      <c r="VT23" s="48"/>
      <c r="VU23" s="48"/>
      <c r="VV23" s="48"/>
      <c r="VW23" s="48"/>
      <c r="VX23" s="48"/>
      <c r="VY23" s="48"/>
      <c r="VZ23" s="48"/>
      <c r="WA23" s="48"/>
      <c r="WB23" s="48"/>
      <c r="WC23" s="48"/>
      <c r="WD23" s="48"/>
      <c r="WE23" s="48"/>
      <c r="WF23" s="48"/>
      <c r="WG23" s="48"/>
      <c r="WH23" s="48"/>
      <c r="WI23" s="48"/>
      <c r="WJ23" s="48"/>
      <c r="WK23" s="48"/>
      <c r="WL23" s="48"/>
      <c r="WM23" s="48"/>
      <c r="WN23" s="48"/>
      <c r="WO23" s="48"/>
      <c r="WP23" s="48"/>
      <c r="WQ23" s="48"/>
      <c r="WR23" s="48"/>
      <c r="WS23" s="48"/>
      <c r="WT23" s="48"/>
      <c r="WU23" s="48"/>
      <c r="WV23" s="48"/>
      <c r="WW23" s="48"/>
      <c r="WX23" s="48"/>
      <c r="WY23" s="48"/>
      <c r="WZ23" s="48"/>
      <c r="XA23" s="48"/>
      <c r="XB23" s="48"/>
      <c r="XC23" s="48"/>
      <c r="XD23" s="48"/>
      <c r="XE23" s="48"/>
      <c r="XF23" s="48"/>
      <c r="XG23" s="48"/>
      <c r="XH23" s="48"/>
      <c r="XI23" s="48"/>
      <c r="XJ23" s="48"/>
      <c r="XK23" s="48"/>
      <c r="XL23" s="48"/>
      <c r="XM23" s="48"/>
      <c r="XN23" s="48"/>
      <c r="XO23" s="48"/>
      <c r="XP23" s="48"/>
      <c r="XQ23" s="48"/>
      <c r="XR23" s="48"/>
      <c r="XS23" s="48"/>
      <c r="XT23" s="48"/>
      <c r="XU23" s="48"/>
      <c r="XV23" s="48"/>
      <c r="XW23" s="48"/>
      <c r="XX23" s="48"/>
      <c r="XY23" s="48"/>
      <c r="XZ23" s="48"/>
      <c r="YA23" s="48"/>
      <c r="YB23" s="48"/>
      <c r="YC23" s="48"/>
      <c r="YD23" s="48"/>
      <c r="YE23" s="48"/>
      <c r="YF23" s="48"/>
      <c r="YG23" s="48"/>
      <c r="YH23" s="48"/>
      <c r="YI23" s="48"/>
      <c r="YJ23" s="48"/>
      <c r="YK23" s="48"/>
      <c r="YL23" s="48"/>
      <c r="YM23" s="48"/>
      <c r="YN23" s="48"/>
      <c r="YO23" s="48"/>
      <c r="YP23" s="48"/>
      <c r="YQ23" s="48"/>
      <c r="YR23" s="48"/>
      <c r="YS23" s="48"/>
      <c r="YT23" s="48"/>
      <c r="YU23" s="48"/>
      <c r="YV23" s="48"/>
      <c r="YW23" s="48"/>
      <c r="YX23" s="48"/>
      <c r="YY23" s="48"/>
      <c r="YZ23" s="48"/>
      <c r="ZA23" s="48"/>
      <c r="ZB23" s="48"/>
      <c r="ZC23" s="48"/>
      <c r="ZD23" s="48"/>
      <c r="ZE23" s="48"/>
      <c r="ZF23" s="48"/>
      <c r="ZG23" s="48"/>
      <c r="ZH23" s="48"/>
      <c r="ZI23" s="48"/>
      <c r="ZJ23" s="48"/>
      <c r="ZK23" s="48"/>
      <c r="ZL23" s="48"/>
      <c r="ZM23" s="48"/>
      <c r="ZN23" s="48"/>
      <c r="ZO23" s="48"/>
      <c r="ZP23" s="48"/>
      <c r="ZQ23" s="48"/>
      <c r="ZR23" s="48"/>
      <c r="ZS23" s="48"/>
      <c r="ZT23" s="48"/>
      <c r="ZU23" s="48"/>
      <c r="ZV23" s="48"/>
      <c r="ZW23" s="48"/>
      <c r="ZX23" s="48"/>
      <c r="ZY23" s="48"/>
      <c r="ZZ23" s="48"/>
      <c r="AAA23" s="48"/>
      <c r="AAB23" s="48"/>
      <c r="AAC23" s="48"/>
      <c r="AAD23" s="48"/>
      <c r="AAE23" s="48"/>
      <c r="AAF23" s="48"/>
      <c r="AAG23" s="48"/>
      <c r="AAH23" s="48"/>
      <c r="AAI23" s="48"/>
      <c r="AAJ23" s="48"/>
      <c r="AAK23" s="48"/>
      <c r="AAL23" s="48"/>
      <c r="AAM23" s="48"/>
      <c r="AAN23" s="48"/>
      <c r="AAO23" s="48"/>
      <c r="AAP23" s="48"/>
      <c r="AAQ23" s="48"/>
      <c r="AAR23" s="48"/>
      <c r="AAS23" s="48"/>
      <c r="AAT23" s="48"/>
      <c r="AAU23" s="48"/>
      <c r="AAV23" s="48"/>
      <c r="AAW23" s="48"/>
      <c r="AAX23" s="48"/>
      <c r="AAY23" s="48"/>
      <c r="AAZ23" s="48"/>
      <c r="ABA23" s="48"/>
      <c r="ABB23" s="48"/>
      <c r="ABC23" s="48"/>
      <c r="ABD23" s="48"/>
      <c r="ABE23" s="48"/>
      <c r="ABF23" s="48"/>
      <c r="ABG23" s="48"/>
      <c r="ABH23" s="48"/>
      <c r="ABI23" s="48"/>
      <c r="ABJ23" s="48"/>
      <c r="ABK23" s="48"/>
      <c r="ABL23" s="48"/>
      <c r="ABM23" s="48"/>
      <c r="ABN23" s="48"/>
      <c r="ABO23" s="48"/>
      <c r="ABP23" s="48"/>
      <c r="ABQ23" s="48"/>
      <c r="ABR23" s="48"/>
      <c r="ABS23" s="48"/>
      <c r="ABT23" s="48"/>
      <c r="ABU23" s="48"/>
      <c r="ABV23" s="48"/>
      <c r="ABW23" s="48"/>
      <c r="ABX23" s="48"/>
      <c r="ABY23" s="48"/>
      <c r="ABZ23" s="48"/>
      <c r="ACA23" s="48"/>
      <c r="ACB23" s="48"/>
      <c r="ACC23" s="48"/>
      <c r="ACD23" s="48"/>
      <c r="ACE23" s="48"/>
      <c r="ACF23" s="48"/>
      <c r="ACG23" s="48"/>
      <c r="ACH23" s="48"/>
      <c r="ACI23" s="48"/>
      <c r="ACJ23" s="48"/>
      <c r="ACK23" s="48"/>
      <c r="ACL23" s="48"/>
      <c r="ACM23" s="48"/>
      <c r="ACN23" s="48"/>
      <c r="ACO23" s="48"/>
      <c r="ACP23" s="48"/>
      <c r="ACQ23" s="48"/>
      <c r="ACR23" s="48"/>
      <c r="ACS23" s="48"/>
      <c r="ACT23" s="48"/>
      <c r="ACU23" s="48"/>
      <c r="ACV23" s="48"/>
      <c r="ACW23" s="48"/>
      <c r="ACX23" s="48"/>
      <c r="ACY23" s="48"/>
      <c r="ACZ23" s="48"/>
      <c r="ADA23" s="48"/>
      <c r="ADB23" s="48"/>
      <c r="ADC23" s="48"/>
      <c r="ADD23" s="48"/>
      <c r="ADE23" s="48"/>
      <c r="ADF23" s="48"/>
      <c r="ADG23" s="48"/>
      <c r="ADH23" s="48"/>
      <c r="ADI23" s="48"/>
      <c r="ADJ23" s="48"/>
      <c r="ADK23" s="48"/>
      <c r="ADL23" s="48"/>
      <c r="ADM23" s="48"/>
      <c r="ADN23" s="48"/>
      <c r="ADO23" s="48"/>
      <c r="ADP23" s="48"/>
      <c r="ADQ23" s="48"/>
      <c r="ADR23" s="48"/>
      <c r="ADS23" s="48"/>
      <c r="ADT23" s="48"/>
      <c r="ADU23" s="48"/>
      <c r="ADV23" s="48"/>
      <c r="ADW23" s="48"/>
      <c r="ADX23" s="48"/>
      <c r="ADY23" s="48"/>
      <c r="ADZ23" s="48"/>
      <c r="AEA23" s="48"/>
      <c r="AEB23" s="48"/>
      <c r="AEC23" s="48"/>
      <c r="AED23" s="48"/>
      <c r="AEE23" s="48"/>
      <c r="AEF23" s="48"/>
      <c r="AEG23" s="48"/>
      <c r="AEH23" s="48"/>
      <c r="AEI23" s="48"/>
      <c r="AEJ23" s="48"/>
      <c r="AEK23" s="48"/>
      <c r="AEL23" s="48"/>
      <c r="AEM23" s="48"/>
      <c r="AEN23" s="48"/>
      <c r="AEO23" s="48"/>
      <c r="AEP23" s="48"/>
      <c r="AEQ23" s="48"/>
      <c r="AER23" s="48"/>
      <c r="AES23" s="48"/>
      <c r="AET23" s="48"/>
      <c r="AEU23" s="48"/>
      <c r="AEV23" s="48"/>
      <c r="AEW23" s="48"/>
      <c r="AEX23" s="48"/>
      <c r="AEY23" s="48"/>
      <c r="AEZ23" s="48"/>
      <c r="AFA23" s="48"/>
      <c r="AFB23" s="48"/>
      <c r="AFC23" s="48"/>
      <c r="AFD23" s="48"/>
      <c r="AFE23" s="48"/>
      <c r="AFF23" s="48"/>
      <c r="AFG23" s="48"/>
      <c r="AFH23" s="48"/>
      <c r="AFI23" s="48"/>
      <c r="AFJ23" s="48"/>
      <c r="AFK23" s="48"/>
      <c r="AFL23" s="48"/>
      <c r="AFM23" s="48"/>
      <c r="AFN23" s="48"/>
      <c r="AFO23" s="48"/>
      <c r="AFP23" s="48"/>
      <c r="AFQ23" s="48"/>
      <c r="AFR23" s="48"/>
      <c r="AFS23" s="48"/>
      <c r="AFT23" s="48"/>
      <c r="AFU23" s="48"/>
      <c r="AFV23" s="48"/>
      <c r="AFW23" s="48"/>
      <c r="AFX23" s="48"/>
      <c r="AFY23" s="48"/>
      <c r="AFZ23" s="48"/>
      <c r="AGA23" s="48"/>
      <c r="AGB23" s="48"/>
      <c r="AGC23" s="48"/>
      <c r="AGD23" s="48"/>
      <c r="AGE23" s="48"/>
      <c r="AGF23" s="48"/>
      <c r="AGG23" s="48"/>
      <c r="AGH23" s="48"/>
      <c r="AGI23" s="48"/>
      <c r="AGJ23" s="48"/>
      <c r="AGK23" s="48"/>
      <c r="AGL23" s="48"/>
      <c r="AGM23" s="48"/>
      <c r="AGN23" s="48"/>
      <c r="AGO23" s="48"/>
      <c r="AGP23" s="48"/>
      <c r="AGQ23" s="48"/>
      <c r="AGR23" s="48"/>
      <c r="AGS23" s="48"/>
      <c r="AGT23" s="48"/>
      <c r="AGU23" s="48"/>
      <c r="AGV23" s="48"/>
      <c r="AGW23" s="48"/>
      <c r="AGX23" s="48"/>
      <c r="AGY23" s="48"/>
      <c r="AGZ23" s="48"/>
      <c r="AHA23" s="48"/>
      <c r="AHB23" s="48"/>
      <c r="AHC23" s="48"/>
      <c r="AHD23" s="48"/>
      <c r="AHE23" s="48"/>
      <c r="AHF23" s="48"/>
      <c r="AHG23" s="48"/>
      <c r="AHH23" s="48"/>
      <c r="AHI23" s="48"/>
      <c r="AHJ23" s="48"/>
    </row>
    <row r="24" spans="1:900" ht="18.75" customHeight="1">
      <c r="A24" s="652" t="s">
        <v>13</v>
      </c>
      <c r="B24" s="646" t="s">
        <v>82</v>
      </c>
      <c r="C24" s="636"/>
      <c r="D24" s="636"/>
      <c r="E24" s="636"/>
      <c r="F24" s="636"/>
      <c r="G24" s="636"/>
      <c r="H24" s="636"/>
      <c r="I24" s="637"/>
    </row>
    <row r="25" spans="1:900" ht="18" customHeight="1">
      <c r="A25" s="653"/>
      <c r="B25" s="758" t="s">
        <v>119</v>
      </c>
      <c r="C25" s="759"/>
      <c r="D25" s="762" t="s">
        <v>35</v>
      </c>
      <c r="E25" s="763"/>
      <c r="F25" s="763"/>
      <c r="G25" s="763"/>
      <c r="H25" s="763"/>
      <c r="I25" s="764"/>
    </row>
    <row r="26" spans="1:900" ht="18" customHeight="1">
      <c r="A26" s="653"/>
      <c r="B26" s="760"/>
      <c r="C26" s="761"/>
      <c r="D26" s="635" t="s">
        <v>83</v>
      </c>
      <c r="E26" s="635"/>
      <c r="F26" s="646" t="s">
        <v>84</v>
      </c>
      <c r="G26" s="636"/>
      <c r="H26" s="646" t="s">
        <v>85</v>
      </c>
      <c r="I26" s="637"/>
    </row>
    <row r="27" spans="1:900" ht="33.6" customHeight="1">
      <c r="A27" s="653"/>
      <c r="B27" s="549" t="s">
        <v>86</v>
      </c>
      <c r="C27" s="549" t="s">
        <v>329</v>
      </c>
      <c r="D27" s="549" t="s">
        <v>86</v>
      </c>
      <c r="E27" s="549" t="s">
        <v>329</v>
      </c>
      <c r="F27" s="549" t="s">
        <v>78</v>
      </c>
      <c r="G27" s="549" t="s">
        <v>329</v>
      </c>
      <c r="H27" s="549" t="s">
        <v>86</v>
      </c>
      <c r="I27" s="549" t="s">
        <v>329</v>
      </c>
    </row>
    <row r="28" spans="1:900" ht="15" customHeight="1">
      <c r="A28" s="654"/>
      <c r="B28" s="625" t="str">
        <f>'Tab 9 (21) i 10 (22)'!B13:D13</f>
        <v>II KWARTAŁ 2024 R.</v>
      </c>
      <c r="C28" s="626"/>
      <c r="D28" s="626"/>
      <c r="E28" s="626"/>
      <c r="F28" s="626"/>
      <c r="G28" s="626"/>
      <c r="H28" s="626"/>
      <c r="I28" s="627"/>
    </row>
    <row r="29" spans="1:900" ht="19.5" customHeight="1">
      <c r="A29" s="166" t="s">
        <v>68</v>
      </c>
      <c r="B29" s="340">
        <f t="shared" ref="B29:I29" si="23">SUM(B30:B45)</f>
        <v>9813</v>
      </c>
      <c r="C29" s="341">
        <f t="shared" si="23"/>
        <v>39248334.430000007</v>
      </c>
      <c r="D29" s="342">
        <f t="shared" si="23"/>
        <v>8700</v>
      </c>
      <c r="E29" s="343">
        <f t="shared" si="23"/>
        <v>34798991.990000002</v>
      </c>
      <c r="F29" s="342">
        <f t="shared" si="23"/>
        <v>731</v>
      </c>
      <c r="G29" s="343">
        <f t="shared" si="23"/>
        <v>2921342.44</v>
      </c>
      <c r="H29" s="342">
        <f t="shared" si="23"/>
        <v>382</v>
      </c>
      <c r="I29" s="343">
        <f t="shared" si="23"/>
        <v>1528000</v>
      </c>
    </row>
    <row r="30" spans="1:900" ht="18.75" customHeight="1">
      <c r="A30" s="167" t="s">
        <v>42</v>
      </c>
      <c r="B30" s="344">
        <f>D30+F30+H30</f>
        <v>324</v>
      </c>
      <c r="C30" s="345">
        <f>E30+G30+I30</f>
        <v>1296000</v>
      </c>
      <c r="D30" s="346">
        <v>274</v>
      </c>
      <c r="E30" s="347">
        <v>1096000</v>
      </c>
      <c r="F30" s="348">
        <v>31</v>
      </c>
      <c r="G30" s="347">
        <v>124000</v>
      </c>
      <c r="H30" s="348">
        <v>19</v>
      </c>
      <c r="I30" s="347">
        <v>76000</v>
      </c>
    </row>
    <row r="31" spans="1:900" ht="18.75" customHeight="1">
      <c r="A31" s="167" t="s">
        <v>43</v>
      </c>
      <c r="B31" s="344">
        <f t="shared" ref="B31:C45" si="24">D31+F31+H31</f>
        <v>638</v>
      </c>
      <c r="C31" s="345">
        <f t="shared" si="24"/>
        <v>2552000</v>
      </c>
      <c r="D31" s="346">
        <v>575</v>
      </c>
      <c r="E31" s="347">
        <v>2300000</v>
      </c>
      <c r="F31" s="348">
        <v>41</v>
      </c>
      <c r="G31" s="347">
        <v>164000</v>
      </c>
      <c r="H31" s="348">
        <v>22</v>
      </c>
      <c r="I31" s="347">
        <v>88000</v>
      </c>
    </row>
    <row r="32" spans="1:900" ht="18.75" customHeight="1">
      <c r="A32" s="167" t="s">
        <v>44</v>
      </c>
      <c r="B32" s="344">
        <f t="shared" si="24"/>
        <v>1229</v>
      </c>
      <c r="C32" s="345">
        <f t="shared" si="24"/>
        <v>4916000</v>
      </c>
      <c r="D32" s="346">
        <v>1086</v>
      </c>
      <c r="E32" s="347">
        <v>4344000</v>
      </c>
      <c r="F32" s="348">
        <v>98</v>
      </c>
      <c r="G32" s="347">
        <v>392000</v>
      </c>
      <c r="H32" s="348">
        <v>45</v>
      </c>
      <c r="I32" s="347">
        <v>180000</v>
      </c>
    </row>
    <row r="33" spans="1:9" ht="18.75" customHeight="1">
      <c r="A33" s="167" t="s">
        <v>45</v>
      </c>
      <c r="B33" s="344">
        <f t="shared" si="24"/>
        <v>95</v>
      </c>
      <c r="C33" s="345">
        <f t="shared" si="24"/>
        <v>380000</v>
      </c>
      <c r="D33" s="346">
        <v>87</v>
      </c>
      <c r="E33" s="347">
        <v>348000</v>
      </c>
      <c r="F33" s="348">
        <v>3</v>
      </c>
      <c r="G33" s="347">
        <v>12000</v>
      </c>
      <c r="H33" s="348">
        <v>5</v>
      </c>
      <c r="I33" s="347">
        <v>20000</v>
      </c>
    </row>
    <row r="34" spans="1:9" ht="18.75" customHeight="1">
      <c r="A34" s="167" t="s">
        <v>46</v>
      </c>
      <c r="B34" s="344">
        <f t="shared" si="24"/>
        <v>859</v>
      </c>
      <c r="C34" s="345">
        <f t="shared" si="24"/>
        <v>3435950</v>
      </c>
      <c r="D34" s="346">
        <v>771</v>
      </c>
      <c r="E34" s="347">
        <v>3083950</v>
      </c>
      <c r="F34" s="348">
        <v>60</v>
      </c>
      <c r="G34" s="347">
        <v>240000</v>
      </c>
      <c r="H34" s="348">
        <v>28</v>
      </c>
      <c r="I34" s="347">
        <v>112000</v>
      </c>
    </row>
    <row r="35" spans="1:9" ht="18.75" customHeight="1">
      <c r="A35" s="167" t="s">
        <v>47</v>
      </c>
      <c r="B35" s="344">
        <f t="shared" si="24"/>
        <v>814</v>
      </c>
      <c r="C35" s="345">
        <f t="shared" si="24"/>
        <v>3255995.99</v>
      </c>
      <c r="D35" s="346">
        <v>688</v>
      </c>
      <c r="E35" s="347">
        <v>2751995.99</v>
      </c>
      <c r="F35" s="348">
        <v>70</v>
      </c>
      <c r="G35" s="347">
        <v>280000</v>
      </c>
      <c r="H35" s="348">
        <v>56</v>
      </c>
      <c r="I35" s="347">
        <v>224000</v>
      </c>
    </row>
    <row r="36" spans="1:9" ht="18.75" customHeight="1">
      <c r="A36" s="167" t="s">
        <v>48</v>
      </c>
      <c r="B36" s="344">
        <f t="shared" si="24"/>
        <v>1667</v>
      </c>
      <c r="C36" s="345">
        <f t="shared" si="24"/>
        <v>6667500</v>
      </c>
      <c r="D36" s="346">
        <v>1495</v>
      </c>
      <c r="E36" s="347">
        <v>5979500</v>
      </c>
      <c r="F36" s="348">
        <v>125</v>
      </c>
      <c r="G36" s="347">
        <v>500000</v>
      </c>
      <c r="H36" s="348">
        <v>47</v>
      </c>
      <c r="I36" s="347">
        <v>188000</v>
      </c>
    </row>
    <row r="37" spans="1:9" ht="18.75" customHeight="1">
      <c r="A37" s="167" t="s">
        <v>49</v>
      </c>
      <c r="B37" s="344">
        <f t="shared" si="24"/>
        <v>219</v>
      </c>
      <c r="C37" s="345">
        <f t="shared" si="24"/>
        <v>876000</v>
      </c>
      <c r="D37" s="346">
        <v>195</v>
      </c>
      <c r="E37" s="347">
        <v>780000</v>
      </c>
      <c r="F37" s="348">
        <v>14</v>
      </c>
      <c r="G37" s="347">
        <v>56000</v>
      </c>
      <c r="H37" s="348">
        <v>10</v>
      </c>
      <c r="I37" s="347">
        <v>40000</v>
      </c>
    </row>
    <row r="38" spans="1:9" ht="18.75" customHeight="1">
      <c r="A38" s="167" t="s">
        <v>50</v>
      </c>
      <c r="B38" s="344">
        <f t="shared" si="24"/>
        <v>608</v>
      </c>
      <c r="C38" s="345">
        <f t="shared" si="24"/>
        <v>2431546</v>
      </c>
      <c r="D38" s="346">
        <v>532</v>
      </c>
      <c r="E38" s="347">
        <v>2127546</v>
      </c>
      <c r="F38" s="348">
        <v>46</v>
      </c>
      <c r="G38" s="347">
        <v>184000</v>
      </c>
      <c r="H38" s="348">
        <v>30</v>
      </c>
      <c r="I38" s="347">
        <v>120000</v>
      </c>
    </row>
    <row r="39" spans="1:9" ht="18.75" customHeight="1">
      <c r="A39" s="167" t="s">
        <v>51</v>
      </c>
      <c r="B39" s="344">
        <f t="shared" si="24"/>
        <v>794</v>
      </c>
      <c r="C39" s="345">
        <f t="shared" si="24"/>
        <v>3176000</v>
      </c>
      <c r="D39" s="346">
        <v>708</v>
      </c>
      <c r="E39" s="347">
        <v>2832000</v>
      </c>
      <c r="F39" s="348">
        <v>51</v>
      </c>
      <c r="G39" s="347">
        <v>204000</v>
      </c>
      <c r="H39" s="348">
        <v>35</v>
      </c>
      <c r="I39" s="347">
        <v>140000</v>
      </c>
    </row>
    <row r="40" spans="1:9" ht="18.75" customHeight="1">
      <c r="A40" s="167" t="s">
        <v>52</v>
      </c>
      <c r="B40" s="344">
        <f t="shared" si="24"/>
        <v>302</v>
      </c>
      <c r="C40" s="345">
        <f t="shared" si="24"/>
        <v>1208000</v>
      </c>
      <c r="D40" s="346">
        <v>274</v>
      </c>
      <c r="E40" s="347">
        <v>1096000</v>
      </c>
      <c r="F40" s="348">
        <v>15</v>
      </c>
      <c r="G40" s="347">
        <v>60000</v>
      </c>
      <c r="H40" s="348">
        <v>13</v>
      </c>
      <c r="I40" s="347">
        <v>52000</v>
      </c>
    </row>
    <row r="41" spans="1:9" ht="18.75" customHeight="1">
      <c r="A41" s="167" t="s">
        <v>53</v>
      </c>
      <c r="B41" s="344">
        <f t="shared" si="24"/>
        <v>212</v>
      </c>
      <c r="C41" s="345">
        <f t="shared" si="24"/>
        <v>845342.44</v>
      </c>
      <c r="D41" s="346">
        <v>181</v>
      </c>
      <c r="E41" s="347">
        <v>724000</v>
      </c>
      <c r="F41" s="348">
        <v>27</v>
      </c>
      <c r="G41" s="347">
        <v>105342.44</v>
      </c>
      <c r="H41" s="348">
        <v>4</v>
      </c>
      <c r="I41" s="347">
        <v>16000</v>
      </c>
    </row>
    <row r="42" spans="1:9" ht="18.75" customHeight="1">
      <c r="A42" s="167" t="s">
        <v>54</v>
      </c>
      <c r="B42" s="344">
        <f t="shared" si="24"/>
        <v>559</v>
      </c>
      <c r="C42" s="345">
        <f t="shared" si="24"/>
        <v>2236000</v>
      </c>
      <c r="D42" s="346">
        <v>498</v>
      </c>
      <c r="E42" s="347">
        <v>1992000</v>
      </c>
      <c r="F42" s="348">
        <v>41</v>
      </c>
      <c r="G42" s="347">
        <v>164000</v>
      </c>
      <c r="H42" s="348">
        <v>20</v>
      </c>
      <c r="I42" s="347">
        <v>80000</v>
      </c>
    </row>
    <row r="43" spans="1:9" ht="18.75" customHeight="1">
      <c r="A43" s="167" t="s">
        <v>55</v>
      </c>
      <c r="B43" s="344">
        <f t="shared" si="24"/>
        <v>374</v>
      </c>
      <c r="C43" s="345">
        <f t="shared" si="24"/>
        <v>1496000</v>
      </c>
      <c r="D43" s="346">
        <v>337</v>
      </c>
      <c r="E43" s="347">
        <v>1348000</v>
      </c>
      <c r="F43" s="348">
        <v>24</v>
      </c>
      <c r="G43" s="347">
        <v>96000</v>
      </c>
      <c r="H43" s="348">
        <v>13</v>
      </c>
      <c r="I43" s="347">
        <v>52000</v>
      </c>
    </row>
    <row r="44" spans="1:9" ht="18.75" customHeight="1">
      <c r="A44" s="167" t="s">
        <v>56</v>
      </c>
      <c r="B44" s="344">
        <f t="shared" si="24"/>
        <v>913</v>
      </c>
      <c r="C44" s="345">
        <f t="shared" si="24"/>
        <v>3652000</v>
      </c>
      <c r="D44" s="346">
        <v>812</v>
      </c>
      <c r="E44" s="347">
        <v>3248000</v>
      </c>
      <c r="F44" s="348">
        <v>75</v>
      </c>
      <c r="G44" s="347">
        <v>300000</v>
      </c>
      <c r="H44" s="348">
        <v>26</v>
      </c>
      <c r="I44" s="347">
        <v>104000</v>
      </c>
    </row>
    <row r="45" spans="1:9" ht="18.75" customHeight="1">
      <c r="A45" s="168" t="s">
        <v>57</v>
      </c>
      <c r="B45" s="349">
        <f t="shared" si="24"/>
        <v>206</v>
      </c>
      <c r="C45" s="350">
        <f t="shared" si="24"/>
        <v>824000</v>
      </c>
      <c r="D45" s="351">
        <v>187</v>
      </c>
      <c r="E45" s="301">
        <v>748000</v>
      </c>
      <c r="F45" s="352">
        <v>10</v>
      </c>
      <c r="G45" s="301">
        <v>40000</v>
      </c>
      <c r="H45" s="352">
        <v>9</v>
      </c>
      <c r="I45" s="301">
        <v>36000</v>
      </c>
    </row>
    <row r="46" spans="1:9">
      <c r="D46" s="12"/>
    </row>
  </sheetData>
  <mergeCells count="25">
    <mergeCell ref="A1:I1"/>
    <mergeCell ref="E4:E5"/>
    <mergeCell ref="F4:F5"/>
    <mergeCell ref="D3:I3"/>
    <mergeCell ref="G4:I4"/>
    <mergeCell ref="A2:D2"/>
    <mergeCell ref="A6:I6"/>
    <mergeCell ref="A10:I10"/>
    <mergeCell ref="A14:I14"/>
    <mergeCell ref="A18:I18"/>
    <mergeCell ref="K4:K5"/>
    <mergeCell ref="A3:A5"/>
    <mergeCell ref="B3:C3"/>
    <mergeCell ref="B4:B5"/>
    <mergeCell ref="C4:C5"/>
    <mergeCell ref="D4:D5"/>
    <mergeCell ref="J4:J5"/>
    <mergeCell ref="A24:A28"/>
    <mergeCell ref="B25:C26"/>
    <mergeCell ref="D26:E26"/>
    <mergeCell ref="F26:G26"/>
    <mergeCell ref="H26:I26"/>
    <mergeCell ref="B24:I24"/>
    <mergeCell ref="D25:I25"/>
    <mergeCell ref="B28:I28"/>
  </mergeCells>
  <hyperlinks>
    <hyperlink ref="J2" location="'Spis treści'!A1" display="Powrót do spisu" xr:uid="{22060379-0A04-44D4-8551-74A9FF5FC7FB}"/>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17"/>
  <dimension ref="A1:O127"/>
  <sheetViews>
    <sheetView showGridLines="0" view="pageBreakPreview" zoomScaleNormal="100" zoomScaleSheetLayoutView="100" workbookViewId="0">
      <selection activeCell="B1" sqref="B1"/>
    </sheetView>
  </sheetViews>
  <sheetFormatPr defaultColWidth="8" defaultRowHeight="15"/>
  <cols>
    <col min="1" max="1" width="31" style="49" customWidth="1"/>
    <col min="2" max="6" width="11.75" style="49" customWidth="1"/>
    <col min="7" max="9" width="9.375" style="49" customWidth="1"/>
    <col min="10" max="10" width="9" style="49" customWidth="1"/>
    <col min="11" max="16383" width="8" style="49"/>
    <col min="16384" max="16384" width="0.75" style="49" customWidth="1"/>
  </cols>
  <sheetData>
    <row r="1" spans="1:14" ht="21.75" customHeight="1">
      <c r="A1" s="767" t="s">
        <v>555</v>
      </c>
      <c r="B1" s="767"/>
      <c r="C1" s="767"/>
      <c r="D1" s="767"/>
      <c r="E1" s="767"/>
      <c r="F1" s="767"/>
      <c r="G1" s="767"/>
      <c r="H1" s="767"/>
      <c r="I1" s="767"/>
      <c r="J1" s="532"/>
    </row>
    <row r="2" spans="1:14" ht="33" customHeight="1">
      <c r="A2" s="657" t="s">
        <v>582</v>
      </c>
      <c r="B2" s="657"/>
      <c r="C2" s="657"/>
      <c r="D2" s="657"/>
      <c r="E2" s="657"/>
      <c r="F2" s="657"/>
      <c r="G2" s="657"/>
      <c r="H2" s="657"/>
      <c r="I2" s="657"/>
      <c r="J2" s="532" t="s">
        <v>539</v>
      </c>
    </row>
    <row r="3" spans="1:14" s="50" customFormat="1" ht="15" customHeight="1">
      <c r="A3" s="635" t="s">
        <v>13</v>
      </c>
      <c r="B3" s="625" t="str">
        <f>'Tab 11 (23) i 12 (24)'!B3:C3</f>
        <v>2023 rok</v>
      </c>
      <c r="C3" s="627"/>
      <c r="D3" s="625" t="str">
        <f>'Tab 11 (23) i 12 (24)'!D3:D3</f>
        <v>2024 rok</v>
      </c>
      <c r="E3" s="626"/>
      <c r="F3" s="626"/>
      <c r="G3" s="626"/>
      <c r="H3" s="626"/>
      <c r="I3" s="627"/>
    </row>
    <row r="4" spans="1:14" s="50" customFormat="1" ht="15.75" customHeight="1">
      <c r="A4" s="635"/>
      <c r="B4" s="635" t="str">
        <f>'Tab 11 (23) i 12 (24)'!B4:B5</f>
        <v>II kwartał</v>
      </c>
      <c r="C4" s="635" t="str">
        <f>'Tab 11 (23) i 12 (24)'!C4:C5</f>
        <v>I półrocze</v>
      </c>
      <c r="D4" s="635" t="str">
        <f>'Tab 11 (23) i 12 (24)'!D4:D5</f>
        <v>I kwartał</v>
      </c>
      <c r="E4" s="635" t="str">
        <f>'Tab 11 (23) i 12 (24)'!E4:E5</f>
        <v>II kwartał</v>
      </c>
      <c r="F4" s="635" t="str">
        <f>'Tab 11 (23) i 12 (24)'!F4:F5</f>
        <v>I półrocze</v>
      </c>
      <c r="G4" s="646" t="s">
        <v>14</v>
      </c>
      <c r="H4" s="636"/>
      <c r="I4" s="637"/>
    </row>
    <row r="5" spans="1:14" s="50" customFormat="1" ht="45" customHeight="1">
      <c r="A5" s="652"/>
      <c r="B5" s="635"/>
      <c r="C5" s="635"/>
      <c r="D5" s="635"/>
      <c r="E5" s="635"/>
      <c r="F5" s="635"/>
      <c r="G5" s="583" t="s">
        <v>668</v>
      </c>
      <c r="H5" s="582" t="s">
        <v>669</v>
      </c>
      <c r="I5" s="582" t="s">
        <v>670</v>
      </c>
    </row>
    <row r="6" spans="1:14" ht="16.5" customHeight="1">
      <c r="A6" s="649" t="s">
        <v>414</v>
      </c>
      <c r="B6" s="650"/>
      <c r="C6" s="650"/>
      <c r="D6" s="650"/>
      <c r="E6" s="650"/>
      <c r="F6" s="650"/>
      <c r="G6" s="650"/>
      <c r="H6" s="650"/>
      <c r="I6" s="651"/>
    </row>
    <row r="7" spans="1:14" ht="15.75" customHeight="1">
      <c r="A7" s="129" t="s">
        <v>87</v>
      </c>
      <c r="B7" s="127">
        <v>2540</v>
      </c>
      <c r="C7" s="353">
        <v>2585</v>
      </c>
      <c r="D7" s="353">
        <v>2300</v>
      </c>
      <c r="E7" s="353">
        <v>2213</v>
      </c>
      <c r="F7" s="353">
        <v>2257</v>
      </c>
      <c r="G7" s="128">
        <f>E7/D7-1</f>
        <v>-3.7826086956521787E-2</v>
      </c>
      <c r="H7" s="294">
        <f>E7/B7-1</f>
        <v>-0.12874015748031498</v>
      </c>
      <c r="I7" s="294">
        <f>F7/C7-1</f>
        <v>-0.12688588007736945</v>
      </c>
      <c r="K7" s="52"/>
      <c r="L7" s="52"/>
      <c r="N7" s="52"/>
    </row>
    <row r="8" spans="1:14" ht="15.75" customHeight="1">
      <c r="A8" s="129" t="s">
        <v>76</v>
      </c>
      <c r="B8" s="130">
        <v>23055702.269999996</v>
      </c>
      <c r="C8" s="151">
        <v>45010912.789999992</v>
      </c>
      <c r="D8" s="151">
        <v>21554580.710000001</v>
      </c>
      <c r="E8" s="151">
        <v>22395605.079999998</v>
      </c>
      <c r="F8" s="151">
        <v>43950185.789999999</v>
      </c>
      <c r="G8" s="128">
        <f t="shared" ref="G8:G9" si="0">E8/D8-1</f>
        <v>3.9018359081780307E-2</v>
      </c>
      <c r="H8" s="294">
        <f t="shared" ref="H8:H9" si="1">E8/B8-1</f>
        <v>-2.8630539303021507E-2</v>
      </c>
      <c r="I8" s="294">
        <f t="shared" ref="I8:I9" si="2">F8/C8-1</f>
        <v>-2.3565996205161421E-2</v>
      </c>
      <c r="K8" s="52"/>
      <c r="L8" s="52" t="s">
        <v>88</v>
      </c>
      <c r="N8" s="52"/>
    </row>
    <row r="9" spans="1:14" ht="15.75" customHeight="1">
      <c r="A9" s="129" t="s">
        <v>77</v>
      </c>
      <c r="B9" s="130">
        <v>3025.29</v>
      </c>
      <c r="C9" s="151">
        <v>2902.24</v>
      </c>
      <c r="D9" s="151">
        <v>3123.4</v>
      </c>
      <c r="E9" s="151">
        <v>3373.85</v>
      </c>
      <c r="F9" s="151">
        <v>3246.19</v>
      </c>
      <c r="G9" s="128">
        <f t="shared" si="0"/>
        <v>8.0185054748030948E-2</v>
      </c>
      <c r="H9" s="294">
        <f t="shared" si="1"/>
        <v>0.11521540083760562</v>
      </c>
      <c r="I9" s="294">
        <f t="shared" si="2"/>
        <v>0.11851190804344247</v>
      </c>
      <c r="K9" s="52"/>
      <c r="L9" s="52"/>
      <c r="N9" s="52"/>
    </row>
    <row r="10" spans="1:14" s="50" customFormat="1" ht="16.5" customHeight="1">
      <c r="A10" s="649" t="s">
        <v>89</v>
      </c>
      <c r="B10" s="650"/>
      <c r="C10" s="650"/>
      <c r="D10" s="650"/>
      <c r="E10" s="650"/>
      <c r="F10" s="650"/>
      <c r="G10" s="650"/>
      <c r="H10" s="650"/>
      <c r="I10" s="651"/>
      <c r="K10" s="52"/>
      <c r="L10" s="52"/>
      <c r="M10" s="49"/>
      <c r="N10" s="52"/>
    </row>
    <row r="11" spans="1:14" ht="15.75" customHeight="1">
      <c r="A11" s="354" t="s">
        <v>75</v>
      </c>
      <c r="B11" s="353">
        <v>54</v>
      </c>
      <c r="C11" s="353">
        <v>129</v>
      </c>
      <c r="D11" s="353">
        <v>28</v>
      </c>
      <c r="E11" s="353">
        <v>17</v>
      </c>
      <c r="F11" s="353">
        <v>45</v>
      </c>
      <c r="G11" s="128">
        <f t="shared" ref="G11:G13" si="3">E11/D11-1</f>
        <v>-0.3928571428571429</v>
      </c>
      <c r="H11" s="294">
        <f t="shared" ref="H11:H13" si="4">E11/B11-1</f>
        <v>-0.68518518518518512</v>
      </c>
      <c r="I11" s="294">
        <f t="shared" ref="I11:I13" si="5">F11/C11-1</f>
        <v>-0.65116279069767447</v>
      </c>
      <c r="K11" s="52"/>
      <c r="L11" s="52"/>
      <c r="N11" s="52"/>
    </row>
    <row r="12" spans="1:14" ht="15.75" customHeight="1">
      <c r="A12" s="354" t="s">
        <v>76</v>
      </c>
      <c r="B12" s="151">
        <v>216000</v>
      </c>
      <c r="C12" s="151">
        <v>516000</v>
      </c>
      <c r="D12" s="151">
        <v>112000</v>
      </c>
      <c r="E12" s="151">
        <v>68000</v>
      </c>
      <c r="F12" s="151">
        <v>180000</v>
      </c>
      <c r="G12" s="128">
        <f t="shared" si="3"/>
        <v>-0.3928571428571429</v>
      </c>
      <c r="H12" s="294">
        <f t="shared" si="4"/>
        <v>-0.68518518518518512</v>
      </c>
      <c r="I12" s="294">
        <f t="shared" si="5"/>
        <v>-0.65116279069767447</v>
      </c>
      <c r="K12" s="52"/>
      <c r="L12" s="52"/>
      <c r="N12" s="52"/>
    </row>
    <row r="13" spans="1:14" ht="15.75" customHeight="1">
      <c r="A13" s="356" t="s">
        <v>77</v>
      </c>
      <c r="B13" s="355">
        <f t="shared" ref="B13:C13" si="6">ROUND(B12/B11,2)</f>
        <v>4000</v>
      </c>
      <c r="C13" s="151">
        <f t="shared" si="6"/>
        <v>4000</v>
      </c>
      <c r="D13" s="151">
        <f>ROUND(D12/D11,2)</f>
        <v>4000</v>
      </c>
      <c r="E13" s="151">
        <f>ROUND(E12/E11,2)</f>
        <v>4000</v>
      </c>
      <c r="F13" s="151">
        <f>ROUND(F12/F11,2)</f>
        <v>4000</v>
      </c>
      <c r="G13" s="128">
        <f t="shared" si="3"/>
        <v>0</v>
      </c>
      <c r="H13" s="294">
        <f t="shared" si="4"/>
        <v>0</v>
      </c>
      <c r="I13" s="294">
        <f t="shared" si="5"/>
        <v>0</v>
      </c>
      <c r="K13" s="52"/>
      <c r="L13" s="52"/>
      <c r="N13" s="52"/>
    </row>
    <row r="14" spans="1:14" s="50" customFormat="1" ht="16.5" customHeight="1">
      <c r="A14" s="649" t="s">
        <v>90</v>
      </c>
      <c r="B14" s="650"/>
      <c r="C14" s="650"/>
      <c r="D14" s="650"/>
      <c r="E14" s="650"/>
      <c r="F14" s="650"/>
      <c r="G14" s="650"/>
      <c r="H14" s="650"/>
      <c r="I14" s="651"/>
      <c r="K14" s="52"/>
      <c r="L14" s="52"/>
      <c r="M14" s="49"/>
      <c r="N14" s="52"/>
    </row>
    <row r="15" spans="1:14" ht="15.75" customHeight="1">
      <c r="A15" s="129" t="s">
        <v>91</v>
      </c>
      <c r="B15" s="353">
        <v>7219</v>
      </c>
      <c r="C15" s="353">
        <v>7369</v>
      </c>
      <c r="D15" s="353">
        <v>6452</v>
      </c>
      <c r="E15" s="353">
        <v>6179</v>
      </c>
      <c r="F15" s="353">
        <v>6316</v>
      </c>
      <c r="G15" s="128">
        <f t="shared" ref="G15:G17" si="7">E15/D15-1</f>
        <v>-4.2312461252324907E-2</v>
      </c>
      <c r="H15" s="294">
        <f t="shared" ref="H15:H17" si="8">E15/B15-1</f>
        <v>-0.14406427483030892</v>
      </c>
      <c r="I15" s="294">
        <f t="shared" ref="I15:I17" si="9">F15/C15-1</f>
        <v>-0.14289591532093904</v>
      </c>
      <c r="K15" s="52"/>
      <c r="L15" s="52"/>
      <c r="N15" s="52"/>
    </row>
    <row r="16" spans="1:14" ht="15.75" customHeight="1">
      <c r="A16" s="354" t="s">
        <v>76</v>
      </c>
      <c r="B16" s="151">
        <v>6356237.8599999994</v>
      </c>
      <c r="C16" s="357">
        <v>12400382.25</v>
      </c>
      <c r="D16" s="357">
        <v>5887228.9900000002</v>
      </c>
      <c r="E16" s="357">
        <v>6083714.4400000004</v>
      </c>
      <c r="F16" s="357">
        <v>11970943.43</v>
      </c>
      <c r="G16" s="128">
        <f t="shared" si="7"/>
        <v>3.3374861133098177E-2</v>
      </c>
      <c r="H16" s="294">
        <f t="shared" si="8"/>
        <v>-4.2874956224498328E-2</v>
      </c>
      <c r="I16" s="294">
        <f t="shared" si="9"/>
        <v>-3.4631095343855223E-2</v>
      </c>
      <c r="K16" s="52"/>
      <c r="L16" s="52"/>
      <c r="N16" s="52"/>
    </row>
    <row r="17" spans="1:14" ht="15.75" customHeight="1">
      <c r="A17" s="354" t="s">
        <v>77</v>
      </c>
      <c r="B17" s="151">
        <v>293.48</v>
      </c>
      <c r="C17" s="358">
        <v>280.48</v>
      </c>
      <c r="D17" s="358">
        <v>304.14</v>
      </c>
      <c r="E17" s="358">
        <v>328.18</v>
      </c>
      <c r="F17" s="358">
        <v>315.89999999999998</v>
      </c>
      <c r="G17" s="128">
        <f t="shared" si="7"/>
        <v>7.9042546195830843E-2</v>
      </c>
      <c r="H17" s="294">
        <f t="shared" si="8"/>
        <v>0.11823633637726583</v>
      </c>
      <c r="I17" s="294">
        <f t="shared" si="9"/>
        <v>0.12628351397604098</v>
      </c>
      <c r="K17" s="52"/>
      <c r="L17" s="52"/>
      <c r="N17" s="52"/>
    </row>
    <row r="18" spans="1:14" ht="16.5" customHeight="1">
      <c r="A18" s="649" t="s">
        <v>92</v>
      </c>
      <c r="B18" s="650"/>
      <c r="C18" s="650"/>
      <c r="D18" s="650"/>
      <c r="E18" s="650"/>
      <c r="F18" s="650"/>
      <c r="G18" s="650"/>
      <c r="H18" s="650"/>
      <c r="I18" s="651"/>
      <c r="K18" s="52"/>
      <c r="L18" s="52"/>
      <c r="N18" s="52"/>
    </row>
    <row r="19" spans="1:14" ht="15.75" customHeight="1">
      <c r="A19" s="123" t="s">
        <v>477</v>
      </c>
      <c r="B19" s="359">
        <v>82</v>
      </c>
      <c r="C19" s="360">
        <v>87</v>
      </c>
      <c r="D19" s="360">
        <v>68</v>
      </c>
      <c r="E19" s="360">
        <v>62</v>
      </c>
      <c r="F19" s="360">
        <v>65</v>
      </c>
      <c r="G19" s="361">
        <f t="shared" ref="G19:G21" si="10">E19/D19-1</f>
        <v>-8.8235294117647078E-2</v>
      </c>
      <c r="H19" s="294">
        <f t="shared" ref="H19:H21" si="11">E19/B19-1</f>
        <v>-0.24390243902439024</v>
      </c>
      <c r="I19" s="294">
        <f t="shared" ref="I19:I21" si="12">F19/C19-1</f>
        <v>-0.25287356321839083</v>
      </c>
      <c r="K19" s="52"/>
      <c r="L19" s="52"/>
      <c r="N19" s="52"/>
    </row>
    <row r="20" spans="1:14" ht="15.75" customHeight="1">
      <c r="A20" s="354" t="s">
        <v>76</v>
      </c>
      <c r="B20" s="362">
        <v>278398.64</v>
      </c>
      <c r="C20" s="364">
        <v>560492.48</v>
      </c>
      <c r="D20" s="364">
        <v>238812.13</v>
      </c>
      <c r="E20" s="364">
        <v>236317.51</v>
      </c>
      <c r="F20" s="364">
        <v>475129.64</v>
      </c>
      <c r="G20" s="365">
        <f t="shared" si="10"/>
        <v>-1.0445951803201958E-2</v>
      </c>
      <c r="H20" s="294">
        <f t="shared" si="11"/>
        <v>-0.15115422259246669</v>
      </c>
      <c r="I20" s="294">
        <f t="shared" si="12"/>
        <v>-0.15229970614413946</v>
      </c>
      <c r="K20" s="52"/>
      <c r="L20" s="52"/>
      <c r="N20" s="52"/>
    </row>
    <row r="21" spans="1:14" ht="15.75" customHeight="1">
      <c r="A21" s="354" t="s">
        <v>100</v>
      </c>
      <c r="B21" s="367">
        <v>1127.1199999999999</v>
      </c>
      <c r="C21" s="368">
        <v>1127.1199999999999</v>
      </c>
      <c r="D21" s="368">
        <v>1263.73</v>
      </c>
      <c r="E21" s="368">
        <v>1263.73</v>
      </c>
      <c r="F21" s="368">
        <v>1263.73</v>
      </c>
      <c r="G21" s="369">
        <f t="shared" si="10"/>
        <v>0</v>
      </c>
      <c r="H21" s="294">
        <f t="shared" si="11"/>
        <v>0.1212027113350842</v>
      </c>
      <c r="I21" s="294">
        <f t="shared" si="12"/>
        <v>0.1212027113350842</v>
      </c>
      <c r="K21" s="52"/>
      <c r="L21" s="52"/>
      <c r="N21" s="52"/>
    </row>
    <row r="22" spans="1:14" s="50" customFormat="1" ht="16.5" customHeight="1">
      <c r="A22" s="649" t="s">
        <v>93</v>
      </c>
      <c r="B22" s="650"/>
      <c r="C22" s="650"/>
      <c r="D22" s="650"/>
      <c r="E22" s="650"/>
      <c r="F22" s="650"/>
      <c r="G22" s="650"/>
      <c r="H22" s="650"/>
      <c r="I22" s="651"/>
      <c r="K22" s="52"/>
      <c r="L22" s="52"/>
      <c r="M22" s="49"/>
      <c r="N22" s="52"/>
    </row>
    <row r="23" spans="1:14" ht="16.5" customHeight="1">
      <c r="A23" s="129" t="s">
        <v>91</v>
      </c>
      <c r="B23" s="353">
        <v>25432</v>
      </c>
      <c r="C23" s="353">
        <v>25920</v>
      </c>
      <c r="D23" s="353">
        <v>22771</v>
      </c>
      <c r="E23" s="353">
        <v>21884</v>
      </c>
      <c r="F23" s="353">
        <v>22328</v>
      </c>
      <c r="G23" s="128">
        <f t="shared" ref="G23:G25" si="13">E23/D23-1</f>
        <v>-3.8953054323481617E-2</v>
      </c>
      <c r="H23" s="294">
        <f t="shared" ref="H23:H25" si="14">E23/B23-1</f>
        <v>-0.139509279647688</v>
      </c>
      <c r="I23" s="294">
        <f t="shared" ref="I23:I25" si="15">F23/C23-1</f>
        <v>-0.13858024691358029</v>
      </c>
      <c r="K23" s="52"/>
      <c r="L23" s="52"/>
      <c r="N23" s="52"/>
    </row>
    <row r="24" spans="1:14" ht="16.5" customHeight="1">
      <c r="A24" s="354" t="s">
        <v>76</v>
      </c>
      <c r="B24" s="151">
        <v>19420738.860000003</v>
      </c>
      <c r="C24" s="151">
        <v>36263856.880000003</v>
      </c>
      <c r="D24" s="151">
        <v>18351955.499999996</v>
      </c>
      <c r="E24" s="151">
        <v>19603354.48</v>
      </c>
      <c r="F24" s="151">
        <v>37955309.979999997</v>
      </c>
      <c r="G24" s="128">
        <f t="shared" si="13"/>
        <v>6.8188863034241987E-2</v>
      </c>
      <c r="H24" s="294">
        <f t="shared" si="14"/>
        <v>9.4031242228442835E-3</v>
      </c>
      <c r="I24" s="294">
        <f t="shared" si="15"/>
        <v>4.6642945497969102E-2</v>
      </c>
      <c r="K24" s="52"/>
      <c r="L24" s="52"/>
      <c r="N24" s="52"/>
    </row>
    <row r="25" spans="1:14" ht="16.5" customHeight="1">
      <c r="A25" s="354" t="s">
        <v>77</v>
      </c>
      <c r="B25" s="370">
        <v>254.55</v>
      </c>
      <c r="C25" s="370">
        <v>233.18</v>
      </c>
      <c r="D25" s="370">
        <v>268.64999999999998</v>
      </c>
      <c r="E25" s="370">
        <v>298.58999999999997</v>
      </c>
      <c r="F25" s="370">
        <v>283.32</v>
      </c>
      <c r="G25" s="128">
        <f t="shared" si="13"/>
        <v>0.11144611948632055</v>
      </c>
      <c r="H25" s="294">
        <f t="shared" si="14"/>
        <v>0.1730111962286387</v>
      </c>
      <c r="I25" s="294">
        <f t="shared" si="15"/>
        <v>0.21502701775452437</v>
      </c>
      <c r="K25" s="52"/>
      <c r="L25" s="52"/>
      <c r="N25" s="52"/>
    </row>
    <row r="26" spans="1:14" s="50" customFormat="1" ht="16.5" customHeight="1">
      <c r="A26" s="649" t="s">
        <v>94</v>
      </c>
      <c r="B26" s="650"/>
      <c r="C26" s="650"/>
      <c r="D26" s="650"/>
      <c r="E26" s="650"/>
      <c r="F26" s="650"/>
      <c r="G26" s="650"/>
      <c r="H26" s="650"/>
      <c r="I26" s="651"/>
      <c r="K26" s="52"/>
      <c r="L26" s="52"/>
      <c r="M26" s="49"/>
      <c r="N26" s="52"/>
    </row>
    <row r="27" spans="1:14" ht="16.5" customHeight="1">
      <c r="A27" s="129" t="s">
        <v>91</v>
      </c>
      <c r="B27" s="353">
        <v>1745</v>
      </c>
      <c r="C27" s="353">
        <v>1798</v>
      </c>
      <c r="D27" s="353">
        <v>1482</v>
      </c>
      <c r="E27" s="353">
        <v>1399</v>
      </c>
      <c r="F27" s="353">
        <v>1441</v>
      </c>
      <c r="G27" s="128">
        <f t="shared" ref="G27:G29" si="16">E27/D27-1</f>
        <v>-5.6005398110661297E-2</v>
      </c>
      <c r="H27" s="294">
        <f t="shared" ref="H27:H29" si="17">E27/B27-1</f>
        <v>-0.19828080229226364</v>
      </c>
      <c r="I27" s="294">
        <f t="shared" ref="I27:I29" si="18">F27/C27-1</f>
        <v>-0.19855394883203559</v>
      </c>
      <c r="K27" s="52"/>
      <c r="L27" s="52"/>
      <c r="N27" s="52"/>
    </row>
    <row r="28" spans="1:14" ht="16.5" customHeight="1">
      <c r="A28" s="354" t="s">
        <v>76</v>
      </c>
      <c r="B28" s="151">
        <v>1533239.0499999998</v>
      </c>
      <c r="C28" s="151">
        <v>3017733.79</v>
      </c>
      <c r="D28" s="151">
        <v>1352404.6</v>
      </c>
      <c r="E28" s="151">
        <v>1375401.6900000002</v>
      </c>
      <c r="F28" s="151">
        <v>2727806.29</v>
      </c>
      <c r="G28" s="128">
        <f t="shared" si="16"/>
        <v>1.7004593152079028E-2</v>
      </c>
      <c r="H28" s="294">
        <f t="shared" si="17"/>
        <v>-0.1029437386166232</v>
      </c>
      <c r="I28" s="294">
        <f t="shared" si="18"/>
        <v>-9.6074577870568278E-2</v>
      </c>
      <c r="K28" s="52"/>
      <c r="L28" s="52"/>
      <c r="N28" s="52"/>
    </row>
    <row r="29" spans="1:14" ht="16.5" customHeight="1">
      <c r="A29" s="354" t="s">
        <v>77</v>
      </c>
      <c r="B29" s="151">
        <v>292.94</v>
      </c>
      <c r="C29" s="151">
        <v>279.76</v>
      </c>
      <c r="D29" s="151">
        <v>304.18</v>
      </c>
      <c r="E29" s="151">
        <v>327.71</v>
      </c>
      <c r="F29" s="151">
        <v>315.61</v>
      </c>
      <c r="G29" s="128">
        <f t="shared" si="16"/>
        <v>7.7355513182983726E-2</v>
      </c>
      <c r="H29" s="294">
        <f t="shared" si="17"/>
        <v>0.11869324776404722</v>
      </c>
      <c r="I29" s="294">
        <f t="shared" si="18"/>
        <v>0.12814555333142708</v>
      </c>
      <c r="K29" s="52"/>
      <c r="L29" s="52"/>
      <c r="N29" s="52"/>
    </row>
    <row r="30" spans="1:14" s="50" customFormat="1" ht="16.5" customHeight="1">
      <c r="A30" s="649" t="s">
        <v>95</v>
      </c>
      <c r="B30" s="650"/>
      <c r="C30" s="650"/>
      <c r="D30" s="650"/>
      <c r="E30" s="650"/>
      <c r="F30" s="650"/>
      <c r="G30" s="650"/>
      <c r="H30" s="650"/>
      <c r="I30" s="651"/>
      <c r="K30" s="52"/>
      <c r="L30" s="52"/>
      <c r="M30" s="49"/>
      <c r="N30" s="52"/>
    </row>
    <row r="31" spans="1:14" ht="16.5" customHeight="1">
      <c r="A31" s="129" t="s">
        <v>74</v>
      </c>
      <c r="B31" s="353">
        <v>4814</v>
      </c>
      <c r="C31" s="353">
        <v>4926</v>
      </c>
      <c r="D31" s="353">
        <v>4273</v>
      </c>
      <c r="E31" s="353">
        <v>4107</v>
      </c>
      <c r="F31" s="353">
        <v>4190</v>
      </c>
      <c r="G31" s="128">
        <f t="shared" ref="G31:G33" si="19">E31/D31-1</f>
        <v>-3.8848584132927688E-2</v>
      </c>
      <c r="H31" s="294">
        <f t="shared" ref="H31:H33" si="20">E31/B31-1</f>
        <v>-0.14686331533028663</v>
      </c>
      <c r="I31" s="294">
        <f t="shared" ref="I31:I33" si="21">F31/C31-1</f>
        <v>-0.14941128704831508</v>
      </c>
      <c r="K31" s="52"/>
      <c r="L31" s="52"/>
      <c r="N31" s="52"/>
    </row>
    <row r="32" spans="1:14" ht="16.5" customHeight="1">
      <c r="A32" s="354" t="s">
        <v>76</v>
      </c>
      <c r="B32" s="151">
        <v>3750397.8000000003</v>
      </c>
      <c r="C32" s="151">
        <v>7336953.9100000011</v>
      </c>
      <c r="D32" s="151">
        <v>3439309.4699999997</v>
      </c>
      <c r="E32" s="151">
        <v>3562835.6999999993</v>
      </c>
      <c r="F32" s="151">
        <v>7002145.169999999</v>
      </c>
      <c r="G32" s="128">
        <f t="shared" si="19"/>
        <v>3.5915997405141731E-2</v>
      </c>
      <c r="H32" s="294">
        <f t="shared" si="20"/>
        <v>-5.0011254806090477E-2</v>
      </c>
      <c r="I32" s="294">
        <f t="shared" si="21"/>
        <v>-4.56332074736997E-2</v>
      </c>
      <c r="K32" s="52"/>
      <c r="L32" s="52"/>
      <c r="N32" s="52"/>
    </row>
    <row r="33" spans="1:14" ht="16.5" customHeight="1">
      <c r="A33" s="354" t="s">
        <v>77</v>
      </c>
      <c r="B33" s="151">
        <v>259.69</v>
      </c>
      <c r="C33" s="151">
        <v>248.25</v>
      </c>
      <c r="D33" s="151">
        <v>268.32</v>
      </c>
      <c r="E33" s="151">
        <v>289.19</v>
      </c>
      <c r="F33" s="151">
        <v>278.55</v>
      </c>
      <c r="G33" s="128">
        <f t="shared" si="19"/>
        <v>7.7780262373285725E-2</v>
      </c>
      <c r="H33" s="294">
        <f t="shared" si="20"/>
        <v>0.1135969810158266</v>
      </c>
      <c r="I33" s="294">
        <f t="shared" si="21"/>
        <v>0.12205438066465257</v>
      </c>
      <c r="K33" s="52"/>
      <c r="L33" s="52"/>
      <c r="N33" s="52"/>
    </row>
    <row r="34" spans="1:14" s="50" customFormat="1" ht="16.5" customHeight="1">
      <c r="A34" s="649" t="s">
        <v>96</v>
      </c>
      <c r="B34" s="650"/>
      <c r="C34" s="650"/>
      <c r="D34" s="650"/>
      <c r="E34" s="650"/>
      <c r="F34" s="650"/>
      <c r="G34" s="650"/>
      <c r="H34" s="650"/>
      <c r="I34" s="651"/>
      <c r="K34" s="52"/>
      <c r="L34" s="52"/>
      <c r="M34" s="49"/>
      <c r="N34" s="52"/>
    </row>
    <row r="35" spans="1:14" ht="15.75" customHeight="1">
      <c r="A35" s="129" t="s">
        <v>91</v>
      </c>
      <c r="B35" s="353">
        <v>20341</v>
      </c>
      <c r="C35" s="353">
        <v>20790</v>
      </c>
      <c r="D35" s="353">
        <v>17965</v>
      </c>
      <c r="E35" s="353">
        <v>17181</v>
      </c>
      <c r="F35" s="353">
        <v>17573</v>
      </c>
      <c r="G35" s="128">
        <f t="shared" ref="G35:G37" si="22">E35/D35-1</f>
        <v>-4.3640411912051258E-2</v>
      </c>
      <c r="H35" s="294">
        <f t="shared" ref="H35:H37" si="23">E35/B35-1</f>
        <v>-0.15535126099995089</v>
      </c>
      <c r="I35" s="294">
        <f t="shared" ref="I35:I37" si="24">F35/C35-1</f>
        <v>-0.15473785473785473</v>
      </c>
      <c r="K35" s="52"/>
      <c r="L35" s="52"/>
      <c r="N35" s="52"/>
    </row>
    <row r="36" spans="1:14" ht="15.75" customHeight="1">
      <c r="A36" s="354" t="s">
        <v>76</v>
      </c>
      <c r="B36" s="151">
        <v>2687384.5500000003</v>
      </c>
      <c r="C36" s="151">
        <v>5247214.41</v>
      </c>
      <c r="D36" s="151">
        <v>2461238.5500000003</v>
      </c>
      <c r="E36" s="151">
        <v>2539144.0400000005</v>
      </c>
      <c r="F36" s="151">
        <v>5000382.5900000008</v>
      </c>
      <c r="G36" s="128">
        <f t="shared" si="22"/>
        <v>3.1652961879700792E-2</v>
      </c>
      <c r="H36" s="294">
        <f t="shared" si="23"/>
        <v>-5.5161629175846771E-2</v>
      </c>
      <c r="I36" s="294">
        <f t="shared" si="24"/>
        <v>-4.7040543936911372E-2</v>
      </c>
      <c r="K36" s="52"/>
      <c r="L36" s="52"/>
      <c r="N36" s="52"/>
    </row>
    <row r="37" spans="1:14" ht="15.75" customHeight="1">
      <c r="A37" s="354" t="s">
        <v>77</v>
      </c>
      <c r="B37" s="151">
        <v>44.04</v>
      </c>
      <c r="C37" s="151">
        <v>42.06</v>
      </c>
      <c r="D37" s="151">
        <v>45.67</v>
      </c>
      <c r="E37" s="151">
        <v>49.26</v>
      </c>
      <c r="F37" s="151">
        <v>47.42</v>
      </c>
      <c r="G37" s="128">
        <f t="shared" si="22"/>
        <v>7.8607400919640913E-2</v>
      </c>
      <c r="H37" s="294">
        <f t="shared" si="23"/>
        <v>0.11852861035422335</v>
      </c>
      <c r="I37" s="294">
        <f t="shared" si="24"/>
        <v>0.12743699476937698</v>
      </c>
      <c r="K37" s="52"/>
      <c r="L37" s="52"/>
      <c r="N37" s="52"/>
    </row>
    <row r="38" spans="1:14" s="50" customFormat="1" ht="16.5" customHeight="1">
      <c r="A38" s="649" t="s">
        <v>97</v>
      </c>
      <c r="B38" s="650"/>
      <c r="C38" s="650"/>
      <c r="D38" s="650"/>
      <c r="E38" s="650"/>
      <c r="F38" s="650"/>
      <c r="G38" s="650"/>
      <c r="H38" s="650"/>
      <c r="I38" s="651"/>
      <c r="K38" s="52"/>
      <c r="L38" s="52"/>
      <c r="M38" s="49"/>
      <c r="N38" s="52"/>
    </row>
    <row r="39" spans="1:14" ht="15.75" customHeight="1">
      <c r="A39" s="354" t="s">
        <v>91</v>
      </c>
      <c r="B39" s="353">
        <v>6</v>
      </c>
      <c r="C39" s="353">
        <v>6</v>
      </c>
      <c r="D39" s="353">
        <v>5</v>
      </c>
      <c r="E39" s="353">
        <v>5</v>
      </c>
      <c r="F39" s="353">
        <v>5</v>
      </c>
      <c r="G39" s="128">
        <f t="shared" ref="G39:G41" si="25">E39/D39-1</f>
        <v>0</v>
      </c>
      <c r="H39" s="294">
        <f t="shared" ref="H39:H41" si="26">E39/B39-1</f>
        <v>-0.16666666666666663</v>
      </c>
      <c r="I39" s="294">
        <f t="shared" ref="I39:I41" si="27">F39/C39-1</f>
        <v>-0.16666666666666663</v>
      </c>
      <c r="K39" s="52"/>
      <c r="L39" s="52"/>
      <c r="N39" s="52"/>
    </row>
    <row r="40" spans="1:14" ht="15.75" customHeight="1">
      <c r="A40" s="354" t="s">
        <v>76</v>
      </c>
      <c r="B40" s="151">
        <v>22244.579999999998</v>
      </c>
      <c r="C40" s="151">
        <v>42975.22</v>
      </c>
      <c r="D40" s="151">
        <v>19286.05</v>
      </c>
      <c r="E40" s="151">
        <v>20783.849999999999</v>
      </c>
      <c r="F40" s="151">
        <v>40069.899999999994</v>
      </c>
      <c r="G40" s="128">
        <f t="shared" si="25"/>
        <v>7.7662351803505558E-2</v>
      </c>
      <c r="H40" s="294">
        <f t="shared" si="26"/>
        <v>-6.566678264997583E-2</v>
      </c>
      <c r="I40" s="294">
        <f t="shared" si="27"/>
        <v>-6.7604540477047115E-2</v>
      </c>
      <c r="K40" s="52"/>
      <c r="L40" s="52"/>
      <c r="N40" s="52"/>
    </row>
    <row r="41" spans="1:14" ht="15.75" customHeight="1">
      <c r="A41" s="354" t="s">
        <v>77</v>
      </c>
      <c r="B41" s="151">
        <v>1235.81</v>
      </c>
      <c r="C41" s="151">
        <v>1161.49</v>
      </c>
      <c r="D41" s="151">
        <v>1285.74</v>
      </c>
      <c r="E41" s="151">
        <v>1385.59</v>
      </c>
      <c r="F41" s="151">
        <v>1335.66</v>
      </c>
      <c r="G41" s="128">
        <f t="shared" si="25"/>
        <v>7.7659557919952604E-2</v>
      </c>
      <c r="H41" s="294">
        <f t="shared" si="26"/>
        <v>0.12119986082002887</v>
      </c>
      <c r="I41" s="294">
        <f t="shared" si="27"/>
        <v>0.14995393847557881</v>
      </c>
      <c r="K41" s="53"/>
      <c r="L41" s="52"/>
      <c r="N41" s="52"/>
    </row>
    <row r="42" spans="1:14" ht="16.5" customHeight="1">
      <c r="A42" s="649" t="s">
        <v>98</v>
      </c>
      <c r="B42" s="650"/>
      <c r="C42" s="650"/>
      <c r="D42" s="650"/>
      <c r="E42" s="650"/>
      <c r="F42" s="650"/>
      <c r="G42" s="650"/>
      <c r="H42" s="650"/>
      <c r="I42" s="651"/>
      <c r="L42" s="52"/>
      <c r="N42" s="52"/>
    </row>
    <row r="43" spans="1:14" ht="15.75" customHeight="1">
      <c r="A43" s="354" t="s">
        <v>74</v>
      </c>
      <c r="B43" s="371">
        <v>1</v>
      </c>
      <c r="C43" s="371">
        <v>1</v>
      </c>
      <c r="D43" s="575">
        <v>0</v>
      </c>
      <c r="E43" s="575">
        <v>0</v>
      </c>
      <c r="F43" s="575">
        <v>0</v>
      </c>
      <c r="G43" s="601">
        <v>0</v>
      </c>
      <c r="H43" s="294">
        <f t="shared" ref="H43:H45" si="28">E43/B43-1</f>
        <v>-1</v>
      </c>
      <c r="I43" s="294">
        <f t="shared" ref="I43:I45" si="29">F43/C43-1</f>
        <v>-1</v>
      </c>
      <c r="L43" s="52"/>
      <c r="N43" s="52"/>
    </row>
    <row r="44" spans="1:14" ht="15.75" customHeight="1">
      <c r="A44" s="354" t="s">
        <v>76</v>
      </c>
      <c r="B44" s="372">
        <v>476.52</v>
      </c>
      <c r="C44" s="373">
        <v>903.04</v>
      </c>
      <c r="D44" s="576">
        <v>0</v>
      </c>
      <c r="E44" s="576">
        <v>0</v>
      </c>
      <c r="F44" s="576">
        <v>0</v>
      </c>
      <c r="G44" s="602">
        <v>0</v>
      </c>
      <c r="H44" s="294">
        <f t="shared" si="28"/>
        <v>-1</v>
      </c>
      <c r="I44" s="294">
        <f t="shared" si="29"/>
        <v>-1</v>
      </c>
      <c r="J44" s="52"/>
      <c r="K44" s="52"/>
      <c r="L44" s="52"/>
      <c r="N44" s="52"/>
    </row>
    <row r="45" spans="1:14" ht="15.75" customHeight="1">
      <c r="A45" s="354" t="s">
        <v>77</v>
      </c>
      <c r="B45" s="373">
        <v>158.84</v>
      </c>
      <c r="C45" s="372">
        <v>150.51</v>
      </c>
      <c r="D45" s="577">
        <v>0</v>
      </c>
      <c r="E45" s="577">
        <v>0</v>
      </c>
      <c r="F45" s="577">
        <v>0</v>
      </c>
      <c r="G45" s="603">
        <v>0</v>
      </c>
      <c r="H45" s="294">
        <f t="shared" si="28"/>
        <v>-1</v>
      </c>
      <c r="I45" s="294">
        <f t="shared" si="29"/>
        <v>-1</v>
      </c>
      <c r="J45" s="52"/>
      <c r="K45" s="52"/>
      <c r="L45" s="52"/>
      <c r="N45" s="52"/>
    </row>
    <row r="46" spans="1:14" ht="16.5" customHeight="1">
      <c r="A46" s="649" t="s">
        <v>99</v>
      </c>
      <c r="B46" s="650"/>
      <c r="C46" s="650"/>
      <c r="D46" s="650"/>
      <c r="E46" s="650"/>
      <c r="F46" s="650"/>
      <c r="G46" s="650"/>
      <c r="H46" s="650"/>
      <c r="I46" s="651"/>
      <c r="J46" s="52"/>
      <c r="K46" s="52"/>
      <c r="L46" s="52"/>
      <c r="N46" s="52"/>
    </row>
    <row r="47" spans="1:14" ht="15.75" customHeight="1">
      <c r="A47" s="354" t="s">
        <v>476</v>
      </c>
      <c r="B47" s="374">
        <v>1363</v>
      </c>
      <c r="C47" s="374">
        <v>1352</v>
      </c>
      <c r="D47" s="374">
        <v>1411</v>
      </c>
      <c r="E47" s="374">
        <v>1420</v>
      </c>
      <c r="F47" s="374">
        <v>1416</v>
      </c>
      <c r="G47" s="375">
        <f t="shared" ref="G47:G49" si="30">E47/D47-1</f>
        <v>6.3784549964565063E-3</v>
      </c>
      <c r="H47" s="294">
        <f t="shared" ref="H47:H49" si="31">E47/B47-1</f>
        <v>4.1819515774027982E-2</v>
      </c>
      <c r="I47" s="294">
        <f t="shared" ref="I47:I49" si="32">F47/C47-1</f>
        <v>4.7337278106508895E-2</v>
      </c>
      <c r="J47" s="52"/>
      <c r="L47" s="52"/>
      <c r="N47" s="52"/>
    </row>
    <row r="48" spans="1:14" ht="15.75" customHeight="1">
      <c r="A48" s="354" t="s">
        <v>76</v>
      </c>
      <c r="B48" s="373">
        <v>6666375.6399999987</v>
      </c>
      <c r="C48" s="363">
        <v>12520539.279999999</v>
      </c>
      <c r="D48" s="363">
        <v>7140866.8500000006</v>
      </c>
      <c r="E48" s="363">
        <v>7706213.2699999986</v>
      </c>
      <c r="F48" s="363">
        <v>14847080.119999999</v>
      </c>
      <c r="G48" s="375">
        <f t="shared" si="30"/>
        <v>7.9170558963719939E-2</v>
      </c>
      <c r="H48" s="294">
        <f t="shared" si="31"/>
        <v>0.15598245375803632</v>
      </c>
      <c r="I48" s="294">
        <f t="shared" si="32"/>
        <v>0.18581794186104728</v>
      </c>
      <c r="J48" s="52"/>
      <c r="L48" s="52"/>
      <c r="N48" s="52"/>
    </row>
    <row r="49" spans="1:15" ht="15.75" customHeight="1">
      <c r="A49" s="354" t="s">
        <v>100</v>
      </c>
      <c r="B49" s="373">
        <v>1588.44</v>
      </c>
      <c r="C49" s="363">
        <v>1588.44</v>
      </c>
      <c r="D49" s="363">
        <v>1780.96</v>
      </c>
      <c r="E49" s="363">
        <v>1780.96</v>
      </c>
      <c r="F49" s="363">
        <v>1780.96</v>
      </c>
      <c r="G49" s="375">
        <f t="shared" si="30"/>
        <v>0</v>
      </c>
      <c r="H49" s="294">
        <f t="shared" si="31"/>
        <v>0.12120067487597885</v>
      </c>
      <c r="I49" s="294">
        <f t="shared" si="32"/>
        <v>0.12120067487597885</v>
      </c>
      <c r="J49" s="52"/>
      <c r="L49" s="52"/>
      <c r="N49" s="52"/>
    </row>
    <row r="50" spans="1:15" ht="16.5" customHeight="1">
      <c r="A50" s="649" t="s">
        <v>101</v>
      </c>
      <c r="B50" s="650"/>
      <c r="C50" s="650"/>
      <c r="D50" s="650"/>
      <c r="E50" s="650"/>
      <c r="F50" s="650"/>
      <c r="G50" s="650"/>
      <c r="H50" s="650"/>
      <c r="I50" s="651"/>
      <c r="J50" s="52"/>
      <c r="L50" s="52"/>
      <c r="N50" s="52"/>
    </row>
    <row r="51" spans="1:15" ht="15.75" customHeight="1">
      <c r="A51" s="354" t="s">
        <v>426</v>
      </c>
      <c r="B51" s="353">
        <v>11845</v>
      </c>
      <c r="C51" s="353">
        <v>11835</v>
      </c>
      <c r="D51" s="353">
        <v>11917</v>
      </c>
      <c r="E51" s="353">
        <v>11899</v>
      </c>
      <c r="F51" s="353">
        <v>11908</v>
      </c>
      <c r="G51" s="128">
        <f t="shared" ref="G51:G53" si="33">E51/D51-1</f>
        <v>-1.5104472602165409E-3</v>
      </c>
      <c r="H51" s="294">
        <f t="shared" ref="H51:H53" si="34">E51/B51-1</f>
        <v>4.5588856057408034E-3</v>
      </c>
      <c r="I51" s="294">
        <f t="shared" ref="I51:I53" si="35">F51/C51-1</f>
        <v>6.1681453316433377E-3</v>
      </c>
      <c r="J51" s="52"/>
      <c r="L51" s="52"/>
      <c r="N51" s="52"/>
    </row>
    <row r="52" spans="1:15" ht="15.75" customHeight="1">
      <c r="A52" s="354" t="s">
        <v>76</v>
      </c>
      <c r="B52" s="151">
        <v>56984580.660000004</v>
      </c>
      <c r="C52" s="151">
        <v>107883388.99000001</v>
      </c>
      <c r="D52" s="151">
        <v>59596663.530000001</v>
      </c>
      <c r="E52" s="151">
        <v>64122676.159999996</v>
      </c>
      <c r="F52" s="151">
        <v>123719339.69</v>
      </c>
      <c r="G52" s="128">
        <f t="shared" si="33"/>
        <v>7.5944060655705581E-2</v>
      </c>
      <c r="H52" s="294">
        <f t="shared" si="34"/>
        <v>0.12526363127228435</v>
      </c>
      <c r="I52" s="294">
        <f t="shared" si="35"/>
        <v>0.14678766442411129</v>
      </c>
      <c r="J52" s="52"/>
      <c r="L52" s="52"/>
      <c r="N52" s="52"/>
    </row>
    <row r="53" spans="1:15" ht="15.75" customHeight="1">
      <c r="A53" s="354" t="s">
        <v>77</v>
      </c>
      <c r="B53" s="151">
        <v>1603.62</v>
      </c>
      <c r="C53" s="151">
        <v>1519.33</v>
      </c>
      <c r="D53" s="151">
        <v>1667.04</v>
      </c>
      <c r="E53" s="151">
        <v>1796.35</v>
      </c>
      <c r="F53" s="151">
        <v>1731.65</v>
      </c>
      <c r="G53" s="128">
        <f t="shared" si="33"/>
        <v>7.7568624628083338E-2</v>
      </c>
      <c r="H53" s="294">
        <f t="shared" si="34"/>
        <v>0.12018433294670805</v>
      </c>
      <c r="I53" s="294">
        <f t="shared" si="35"/>
        <v>0.139745809007918</v>
      </c>
      <c r="J53" s="52"/>
      <c r="L53" s="52"/>
      <c r="N53" s="52"/>
    </row>
    <row r="54" spans="1:15" ht="16.5" customHeight="1">
      <c r="A54" s="649" t="s">
        <v>102</v>
      </c>
      <c r="B54" s="650"/>
      <c r="C54" s="650"/>
      <c r="D54" s="650"/>
      <c r="E54" s="650"/>
      <c r="F54" s="650"/>
      <c r="G54" s="650"/>
      <c r="H54" s="650"/>
      <c r="I54" s="651"/>
    </row>
    <row r="55" spans="1:15" ht="15.75" customHeight="1">
      <c r="A55" s="354" t="s">
        <v>477</v>
      </c>
      <c r="B55" s="359">
        <v>185766</v>
      </c>
      <c r="C55" s="353">
        <v>186550</v>
      </c>
      <c r="D55" s="353">
        <v>178611</v>
      </c>
      <c r="E55" s="353">
        <v>176325</v>
      </c>
      <c r="F55" s="353">
        <v>177468</v>
      </c>
      <c r="G55" s="375">
        <f t="shared" ref="G55:G57" si="36">E55/D55-1</f>
        <v>-1.2798763793943291E-2</v>
      </c>
      <c r="H55" s="294">
        <f t="shared" ref="H55:H57" si="37">E55/B55-1</f>
        <v>-5.0822001873324529E-2</v>
      </c>
      <c r="I55" s="294">
        <f t="shared" ref="I55:I57" si="38">F55/C55-1</f>
        <v>-4.8683998927901317E-2</v>
      </c>
      <c r="O55" s="49" t="s">
        <v>88</v>
      </c>
    </row>
    <row r="56" spans="1:15" ht="15.75" customHeight="1">
      <c r="A56" s="354" t="s">
        <v>76</v>
      </c>
      <c r="B56" s="362">
        <v>266530321.61000001</v>
      </c>
      <c r="C56" s="151">
        <v>547922040</v>
      </c>
      <c r="D56" s="151">
        <v>255812827.55000004</v>
      </c>
      <c r="E56" s="151">
        <v>259340459.31</v>
      </c>
      <c r="F56" s="151">
        <v>515153286.86000001</v>
      </c>
      <c r="G56" s="375">
        <f t="shared" si="36"/>
        <v>1.3789893938412678E-2</v>
      </c>
      <c r="H56" s="294">
        <f t="shared" si="37"/>
        <v>-2.6975776176492827E-2</v>
      </c>
      <c r="I56" s="294">
        <f t="shared" si="38"/>
        <v>-5.9805502877745109E-2</v>
      </c>
    </row>
    <row r="57" spans="1:15" ht="15.75" customHeight="1">
      <c r="A57" s="366" t="s">
        <v>77</v>
      </c>
      <c r="B57" s="376">
        <v>478.25</v>
      </c>
      <c r="C57" s="377">
        <v>489.52</v>
      </c>
      <c r="D57" s="377">
        <v>477.41</v>
      </c>
      <c r="E57" s="377">
        <v>490.27</v>
      </c>
      <c r="F57" s="377">
        <v>483.8</v>
      </c>
      <c r="G57" s="378">
        <f t="shared" si="36"/>
        <v>2.6937014306361418E-2</v>
      </c>
      <c r="H57" s="294">
        <f t="shared" si="37"/>
        <v>2.5133298484056432E-2</v>
      </c>
      <c r="I57" s="294">
        <f t="shared" si="38"/>
        <v>-1.1684915835920795E-2</v>
      </c>
    </row>
    <row r="58" spans="1:15" ht="16.5" customHeight="1">
      <c r="A58" s="649" t="s">
        <v>270</v>
      </c>
      <c r="B58" s="650"/>
      <c r="C58" s="650"/>
      <c r="D58" s="650"/>
      <c r="E58" s="650"/>
      <c r="F58" s="650"/>
      <c r="G58" s="650"/>
      <c r="H58" s="650"/>
      <c r="I58" s="651"/>
    </row>
    <row r="59" spans="1:15" ht="15.75" customHeight="1">
      <c r="A59" s="354" t="s">
        <v>477</v>
      </c>
      <c r="B59" s="353">
        <v>306</v>
      </c>
      <c r="C59" s="353">
        <v>305</v>
      </c>
      <c r="D59" s="353">
        <v>314</v>
      </c>
      <c r="E59" s="353">
        <v>319</v>
      </c>
      <c r="F59" s="353">
        <v>317</v>
      </c>
      <c r="G59" s="375">
        <f t="shared" ref="G59:G61" si="39">E59/D59-1</f>
        <v>1.5923566878980999E-2</v>
      </c>
      <c r="H59" s="149">
        <f t="shared" ref="H59:H61" si="40">E59/B59-1</f>
        <v>4.2483660130719025E-2</v>
      </c>
      <c r="I59" s="149">
        <f t="shared" ref="I59:I61" si="41">F59/C59-1</f>
        <v>3.9344262295081922E-2</v>
      </c>
      <c r="O59" s="49" t="s">
        <v>88</v>
      </c>
    </row>
    <row r="60" spans="1:15" ht="15.75" customHeight="1">
      <c r="A60" s="354" t="s">
        <v>76</v>
      </c>
      <c r="B60" s="151">
        <v>1178067.71</v>
      </c>
      <c r="C60" s="151">
        <v>2349431.96</v>
      </c>
      <c r="D60" s="151">
        <v>1231471.1999999997</v>
      </c>
      <c r="E60" s="151">
        <v>1366825.1</v>
      </c>
      <c r="F60" s="151">
        <v>2598296.2999999998</v>
      </c>
      <c r="G60" s="375">
        <f t="shared" si="39"/>
        <v>0.10991235523819021</v>
      </c>
      <c r="H60" s="294">
        <f t="shared" si="40"/>
        <v>0.16022626577210919</v>
      </c>
      <c r="I60" s="294">
        <f t="shared" si="41"/>
        <v>0.1059253233279418</v>
      </c>
    </row>
    <row r="61" spans="1:15" ht="15.75" customHeight="1">
      <c r="A61" s="366" t="s">
        <v>77</v>
      </c>
      <c r="B61" s="377">
        <v>1281.9000000000001</v>
      </c>
      <c r="C61" s="377">
        <v>1285.95</v>
      </c>
      <c r="D61" s="377">
        <v>1307.29</v>
      </c>
      <c r="E61" s="377">
        <v>1428.24</v>
      </c>
      <c r="F61" s="377">
        <v>1368.24</v>
      </c>
      <c r="G61" s="378">
        <f t="shared" si="39"/>
        <v>9.2519639865676462E-2</v>
      </c>
      <c r="H61" s="150">
        <f t="shared" si="40"/>
        <v>0.11415867072314523</v>
      </c>
      <c r="I61" s="150">
        <f t="shared" si="41"/>
        <v>6.3991601539717724E-2</v>
      </c>
    </row>
    <row r="62" spans="1:15" ht="16.5" customHeight="1">
      <c r="A62" s="649" t="s">
        <v>652</v>
      </c>
      <c r="B62" s="650"/>
      <c r="C62" s="650"/>
      <c r="D62" s="650"/>
      <c r="E62" s="650"/>
      <c r="F62" s="650"/>
      <c r="G62" s="650"/>
      <c r="H62" s="650"/>
      <c r="I62" s="651"/>
    </row>
    <row r="63" spans="1:15" ht="15.75" customHeight="1">
      <c r="A63" s="354" t="s">
        <v>477</v>
      </c>
      <c r="B63" s="575">
        <v>0</v>
      </c>
      <c r="C63" s="575">
        <v>0</v>
      </c>
      <c r="D63" s="353">
        <v>31636</v>
      </c>
      <c r="E63" s="353">
        <v>32227</v>
      </c>
      <c r="F63" s="353">
        <v>31932</v>
      </c>
      <c r="G63" s="375">
        <f t="shared" ref="G63:G65" si="42">E63/D63-1</f>
        <v>1.8681249209760997E-2</v>
      </c>
      <c r="H63" s="575">
        <v>0</v>
      </c>
      <c r="I63" s="601">
        <v>0</v>
      </c>
      <c r="O63" s="49" t="s">
        <v>88</v>
      </c>
    </row>
    <row r="64" spans="1:15" ht="15.75" customHeight="1">
      <c r="A64" s="354" t="s">
        <v>76</v>
      </c>
      <c r="B64" s="576">
        <v>0</v>
      </c>
      <c r="C64" s="576">
        <v>0</v>
      </c>
      <c r="D64" s="151">
        <v>29984265.48</v>
      </c>
      <c r="E64" s="151">
        <v>32896753.440000001</v>
      </c>
      <c r="F64" s="151">
        <v>62881018.920000002</v>
      </c>
      <c r="G64" s="375">
        <f t="shared" si="42"/>
        <v>9.7133877164430782E-2</v>
      </c>
      <c r="H64" s="576">
        <v>0</v>
      </c>
      <c r="I64" s="602">
        <v>0</v>
      </c>
    </row>
    <row r="65" spans="1:9" ht="15.75" customHeight="1">
      <c r="A65" s="578" t="s">
        <v>100</v>
      </c>
      <c r="B65" s="577">
        <v>0</v>
      </c>
      <c r="C65" s="577">
        <v>0</v>
      </c>
      <c r="D65" s="377">
        <v>336.36</v>
      </c>
      <c r="E65" s="377">
        <v>336.36</v>
      </c>
      <c r="F65" s="377">
        <v>336.36</v>
      </c>
      <c r="G65" s="378">
        <f t="shared" si="42"/>
        <v>0</v>
      </c>
      <c r="H65" s="577">
        <v>0</v>
      </c>
      <c r="I65" s="603">
        <v>0</v>
      </c>
    </row>
    <row r="66" spans="1:9" ht="11.25" customHeight="1">
      <c r="A66" s="768"/>
      <c r="B66" s="768"/>
      <c r="C66" s="768"/>
      <c r="D66" s="768"/>
      <c r="E66" s="584"/>
      <c r="F66" s="584"/>
      <c r="G66" s="54"/>
      <c r="H66" s="54"/>
      <c r="I66" s="54"/>
    </row>
    <row r="68" spans="1:9" ht="12.75" customHeight="1"/>
    <row r="79" spans="1:9" ht="12.75" customHeight="1"/>
    <row r="87" ht="12.75" customHeight="1"/>
    <row r="95" ht="12.75" customHeight="1"/>
    <row r="103" ht="12.75" customHeight="1"/>
    <row r="111" ht="12.75" customHeight="1"/>
    <row r="117" ht="22.5" customHeight="1"/>
    <row r="118" ht="12.75" customHeight="1"/>
    <row r="119" ht="18" customHeight="1"/>
    <row r="126" ht="12.75" customHeight="1"/>
    <row r="127" ht="5.25" customHeight="1"/>
  </sheetData>
  <mergeCells count="27">
    <mergeCell ref="A62:I62"/>
    <mergeCell ref="A66:D66"/>
    <mergeCell ref="A6:I6"/>
    <mergeCell ref="A10:I10"/>
    <mergeCell ref="A14:I14"/>
    <mergeCell ref="A18:I18"/>
    <mergeCell ref="A22:I22"/>
    <mergeCell ref="A46:I46"/>
    <mergeCell ref="A50:I50"/>
    <mergeCell ref="A54:I54"/>
    <mergeCell ref="A58:I58"/>
    <mergeCell ref="A26:I26"/>
    <mergeCell ref="A30:I30"/>
    <mergeCell ref="A34:I34"/>
    <mergeCell ref="A38:I38"/>
    <mergeCell ref="A42:I42"/>
    <mergeCell ref="A1:I1"/>
    <mergeCell ref="A2:I2"/>
    <mergeCell ref="A3:A5"/>
    <mergeCell ref="B3:C3"/>
    <mergeCell ref="B4:B5"/>
    <mergeCell ref="C4:C5"/>
    <mergeCell ref="D4:D5"/>
    <mergeCell ref="G4:I4"/>
    <mergeCell ref="E4:E5"/>
    <mergeCell ref="F4:F5"/>
    <mergeCell ref="D3:I3"/>
  </mergeCells>
  <hyperlinks>
    <hyperlink ref="J2" location="'Spis treści'!A1" display="Powrót do spisu" xr:uid="{EFFB3626-D91A-4098-9943-D1A1E1DBB651}"/>
  </hyperlinks>
  <printOptions horizontalCentered="1"/>
  <pageMargins left="0.51181102362204722" right="0.47244094488188981" top="0.43307086614173229" bottom="0.47244094488188981" header="0.31496062992125984" footer="0.31496062992125984"/>
  <pageSetup paperSize="9" scale="73" orientation="portrait" r:id="rId1"/>
  <headerFooter differentFirst="1" alignWithMargins="0">
    <oddFooter>&amp;C&amp;"Arial,Normalny"&amp;9&amp;P</oddFooter>
  </headerFooter>
  <ignoredErrors>
    <ignoredError sqref="B13:C13" evalError="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6"/>
  <dimension ref="A1:O39"/>
  <sheetViews>
    <sheetView showGridLines="0" view="pageBreakPreview" zoomScaleNormal="100" zoomScaleSheetLayoutView="100" workbookViewId="0">
      <selection activeCell="B1" sqref="B1"/>
    </sheetView>
  </sheetViews>
  <sheetFormatPr defaultRowHeight="15"/>
  <cols>
    <col min="1" max="1" width="24.125" customWidth="1"/>
    <col min="2" max="4" width="11.125" customWidth="1"/>
    <col min="5" max="7" width="10.75" customWidth="1"/>
  </cols>
  <sheetData>
    <row r="1" spans="1:15" ht="30" customHeight="1">
      <c r="A1" s="770" t="s">
        <v>330</v>
      </c>
      <c r="B1" s="770"/>
      <c r="C1" s="770"/>
      <c r="D1" s="770"/>
      <c r="E1" s="770"/>
      <c r="F1" s="770"/>
      <c r="G1" s="770"/>
      <c r="H1" s="770"/>
      <c r="I1" s="770"/>
      <c r="J1" s="532" t="s">
        <v>539</v>
      </c>
    </row>
    <row r="2" spans="1:15" ht="16.5" customHeight="1"/>
    <row r="3" spans="1:15" ht="19.5" customHeight="1">
      <c r="A3" s="769" t="s">
        <v>583</v>
      </c>
      <c r="B3" s="769"/>
      <c r="C3" s="769"/>
      <c r="D3" s="769"/>
      <c r="E3" s="769"/>
    </row>
    <row r="4" spans="1:15" ht="21" customHeight="1">
      <c r="A4" s="683" t="s">
        <v>13</v>
      </c>
      <c r="B4" s="625" t="str">
        <f>'Tab 1 (25)'!B3:C3</f>
        <v>2023 rok</v>
      </c>
      <c r="C4" s="627"/>
      <c r="D4" s="625" t="str">
        <f>'Tab 1 (25)'!D3:D3</f>
        <v>2024 rok</v>
      </c>
      <c r="E4" s="626"/>
      <c r="F4" s="626"/>
      <c r="G4" s="626"/>
      <c r="H4" s="626"/>
      <c r="I4" s="627"/>
    </row>
    <row r="5" spans="1:15" ht="21" customHeight="1">
      <c r="A5" s="688"/>
      <c r="B5" s="635" t="str">
        <f>'Tab 11 (23) i 12 (24)'!B4</f>
        <v>II kwartał</v>
      </c>
      <c r="C5" s="635" t="str">
        <f>'Tab 11 (23) i 12 (24)'!C4</f>
        <v>I półrocze</v>
      </c>
      <c r="D5" s="635" t="str">
        <f>'Tab 11 (23) i 12 (24)'!D4</f>
        <v>I kwartał</v>
      </c>
      <c r="E5" s="635" t="str">
        <f>'Tab 11 (23) i 12 (24)'!E4</f>
        <v>II kwartał</v>
      </c>
      <c r="F5" s="635" t="str">
        <f>'Tab 11 (23) i 12 (24)'!F4</f>
        <v>I półrocze</v>
      </c>
      <c r="G5" s="646" t="s">
        <v>14</v>
      </c>
      <c r="H5" s="636"/>
      <c r="I5" s="637"/>
    </row>
    <row r="6" spans="1:15" ht="71.25" customHeight="1">
      <c r="A6" s="688"/>
      <c r="B6" s="635">
        <f>'Tab 11 (23) i 12 (24)'!B5</f>
        <v>0</v>
      </c>
      <c r="C6" s="635">
        <f>'Tab 11 (23) i 12 (24)'!C5</f>
        <v>0</v>
      </c>
      <c r="D6" s="635">
        <f>'Tab 11 (23) i 12 (24)'!D5</f>
        <v>0</v>
      </c>
      <c r="E6" s="635">
        <f>'Tab 11 (23) i 12 (24)'!E5</f>
        <v>0</v>
      </c>
      <c r="F6" s="635">
        <f>'Tab 11 (23) i 12 (24)'!F5</f>
        <v>0</v>
      </c>
      <c r="G6" s="583" t="str">
        <f>'Tab 11 (23) i 12 (24)'!G5</f>
        <v xml:space="preserve">II kwartału 
2024 r. 
z 
I kwartałem 
2024 r. </v>
      </c>
      <c r="H6" s="582" t="str">
        <f>'Tab 11 (23) i 12 (24)'!H5</f>
        <v xml:space="preserve">II kwartału 
2024 r. 
z 
II kwartałem 
2023 r. </v>
      </c>
      <c r="I6" s="582" t="str">
        <f>'Tab 11 (23) i 12 (24)'!I5</f>
        <v xml:space="preserve">I półrocza 
2024 r. 
z 
I półroczem 
2023 r. </v>
      </c>
    </row>
    <row r="7" spans="1:15" ht="21" customHeight="1">
      <c r="A7" s="595" t="s">
        <v>179</v>
      </c>
      <c r="B7" s="596"/>
      <c r="C7" s="596"/>
      <c r="D7" s="596"/>
      <c r="E7" s="596"/>
      <c r="F7" s="596"/>
      <c r="G7" s="596"/>
      <c r="H7" s="597"/>
      <c r="I7" s="597"/>
    </row>
    <row r="8" spans="1:15" ht="21" customHeight="1">
      <c r="A8" s="174" t="s">
        <v>180</v>
      </c>
      <c r="B8" s="187">
        <v>6805408</v>
      </c>
      <c r="C8" s="187">
        <v>13200784</v>
      </c>
      <c r="D8" s="187">
        <v>6310700</v>
      </c>
      <c r="E8" s="187">
        <v>6285625</v>
      </c>
      <c r="F8" s="187">
        <v>12596325</v>
      </c>
      <c r="G8" s="379">
        <f>E8/D8-1</f>
        <v>-3.973410239751507E-3</v>
      </c>
      <c r="H8" s="379">
        <f>E8/B8-1</f>
        <v>-7.6377933549318433E-2</v>
      </c>
      <c r="I8" s="379">
        <f>F8/C8-1</f>
        <v>-4.5789628858407205E-2</v>
      </c>
    </row>
    <row r="9" spans="1:15" ht="25.5" customHeight="1">
      <c r="A9" s="176" t="s">
        <v>181</v>
      </c>
      <c r="B9" s="187">
        <v>812681</v>
      </c>
      <c r="C9" s="187">
        <v>1531543</v>
      </c>
      <c r="D9" s="187">
        <v>717313</v>
      </c>
      <c r="E9" s="187">
        <v>787926</v>
      </c>
      <c r="F9" s="187">
        <v>1505239</v>
      </c>
      <c r="G9" s="379">
        <f t="shared" ref="G9:G12" si="0">E9/D9-1</f>
        <v>9.8440987407170999E-2</v>
      </c>
      <c r="H9" s="379">
        <f t="shared" ref="H9:H12" si="1">E9/B9-1</f>
        <v>-3.0460906554970468E-2</v>
      </c>
      <c r="I9" s="379">
        <f t="shared" ref="I9:I12" si="2">F9/C9-1</f>
        <v>-1.7174836096668478E-2</v>
      </c>
    </row>
    <row r="10" spans="1:15" ht="21" customHeight="1">
      <c r="A10" s="174" t="s">
        <v>76</v>
      </c>
      <c r="B10" s="188">
        <v>136140693</v>
      </c>
      <c r="C10" s="188">
        <v>264083243</v>
      </c>
      <c r="D10" s="188">
        <v>126215225.88</v>
      </c>
      <c r="E10" s="188">
        <v>125712597</v>
      </c>
      <c r="F10" s="188">
        <v>251927822.88</v>
      </c>
      <c r="G10" s="379">
        <f t="shared" si="0"/>
        <v>-3.9823157348534144E-3</v>
      </c>
      <c r="H10" s="379">
        <f t="shared" si="1"/>
        <v>-7.6597935343255541E-2</v>
      </c>
      <c r="I10" s="379">
        <f t="shared" si="2"/>
        <v>-4.6028744504625796E-2</v>
      </c>
    </row>
    <row r="11" spans="1:15" ht="25.5" customHeight="1">
      <c r="A11" s="176" t="s">
        <v>182</v>
      </c>
      <c r="B11" s="188">
        <v>16256860</v>
      </c>
      <c r="C11" s="188">
        <v>30634200</v>
      </c>
      <c r="D11" s="188">
        <v>14346260</v>
      </c>
      <c r="E11" s="188">
        <v>15759840</v>
      </c>
      <c r="F11" s="188">
        <v>30106100</v>
      </c>
      <c r="G11" s="379">
        <f t="shared" si="0"/>
        <v>9.8532997450206494E-2</v>
      </c>
      <c r="H11" s="379">
        <f t="shared" si="1"/>
        <v>-3.0572939669776367E-2</v>
      </c>
      <c r="I11" s="379">
        <f t="shared" si="2"/>
        <v>-1.7238902925488464E-2</v>
      </c>
      <c r="K11" s="94"/>
    </row>
    <row r="12" spans="1:15" ht="21" customHeight="1">
      <c r="A12" s="174" t="s">
        <v>183</v>
      </c>
      <c r="B12" s="188">
        <f>ROUND(B10/B8,2)</f>
        <v>20</v>
      </c>
      <c r="C12" s="188">
        <f t="shared" ref="C12:D12" si="3">ROUND(C10/C8,2)</f>
        <v>20.010000000000002</v>
      </c>
      <c r="D12" s="188">
        <f t="shared" si="3"/>
        <v>20</v>
      </c>
      <c r="E12" s="188">
        <f t="shared" ref="E12:F12" si="4">ROUND(E10/E8,2)</f>
        <v>20</v>
      </c>
      <c r="F12" s="188">
        <f t="shared" si="4"/>
        <v>20</v>
      </c>
      <c r="G12" s="379">
        <f t="shared" si="0"/>
        <v>0</v>
      </c>
      <c r="H12" s="379">
        <f t="shared" si="1"/>
        <v>0</v>
      </c>
      <c r="I12" s="604">
        <f t="shared" si="2"/>
        <v>-4.9975012493763682E-4</v>
      </c>
    </row>
    <row r="13" spans="1:15" ht="21" customHeight="1">
      <c r="A13" s="595" t="s">
        <v>184</v>
      </c>
      <c r="B13" s="596"/>
      <c r="C13" s="596"/>
      <c r="D13" s="596"/>
      <c r="E13" s="596"/>
      <c r="F13" s="596"/>
      <c r="G13" s="596"/>
      <c r="H13" s="597"/>
      <c r="I13" s="597"/>
      <c r="O13">
        <f>2323.69+44.55</f>
        <v>2368.2400000000002</v>
      </c>
    </row>
    <row r="14" spans="1:15" ht="21" customHeight="1">
      <c r="A14" s="174" t="s">
        <v>75</v>
      </c>
      <c r="B14" s="187">
        <v>2347</v>
      </c>
      <c r="C14" s="187">
        <v>4464</v>
      </c>
      <c r="D14" s="187">
        <v>2006</v>
      </c>
      <c r="E14" s="187">
        <v>2217</v>
      </c>
      <c r="F14" s="187">
        <v>4223</v>
      </c>
      <c r="G14" s="379">
        <f t="shared" ref="G14:G16" si="5">E14/D14-1</f>
        <v>0.10518444666002003</v>
      </c>
      <c r="H14" s="379">
        <f t="shared" ref="H14:H16" si="6">E14/B14-1</f>
        <v>-5.5389859394972318E-2</v>
      </c>
      <c r="I14" s="379">
        <f t="shared" ref="I14:I16" si="7">F14/C14-1</f>
        <v>-5.3987455197132661E-2</v>
      </c>
    </row>
    <row r="15" spans="1:15" ht="21" customHeight="1">
      <c r="A15" s="174" t="s">
        <v>76</v>
      </c>
      <c r="B15" s="188">
        <v>18385532</v>
      </c>
      <c r="C15" s="188">
        <v>35065940</v>
      </c>
      <c r="D15" s="188">
        <v>15358033</v>
      </c>
      <c r="E15" s="188">
        <v>16793402</v>
      </c>
      <c r="F15" s="188">
        <v>32151435</v>
      </c>
      <c r="G15" s="379">
        <f t="shared" si="5"/>
        <v>9.3460471142365664E-2</v>
      </c>
      <c r="H15" s="379">
        <f t="shared" si="6"/>
        <v>-8.6596895863551793E-2</v>
      </c>
      <c r="I15" s="379">
        <f t="shared" si="7"/>
        <v>-8.3114982800974402E-2</v>
      </c>
    </row>
    <row r="16" spans="1:15" ht="21" customHeight="1">
      <c r="A16" s="177" t="s">
        <v>77</v>
      </c>
      <c r="B16" s="197">
        <f>ROUND(B15/B14,2)</f>
        <v>7833.63</v>
      </c>
      <c r="C16" s="197">
        <f t="shared" ref="C16:D16" si="8">ROUND(C15/C14,2)</f>
        <v>7855.27</v>
      </c>
      <c r="D16" s="197">
        <f t="shared" si="8"/>
        <v>7656.05</v>
      </c>
      <c r="E16" s="197">
        <f t="shared" ref="E16:F16" si="9">ROUND(E15/E14,2)</f>
        <v>7574.83</v>
      </c>
      <c r="F16" s="197">
        <f t="shared" si="9"/>
        <v>7613.41</v>
      </c>
      <c r="G16" s="380">
        <f t="shared" si="5"/>
        <v>-1.0608603653319948E-2</v>
      </c>
      <c r="H16" s="380">
        <f t="shared" si="6"/>
        <v>-3.3037046682061866E-2</v>
      </c>
      <c r="I16" s="380">
        <f t="shared" si="7"/>
        <v>-3.0789520920350366E-2</v>
      </c>
    </row>
    <row r="17" spans="1:13" ht="33" customHeight="1"/>
    <row r="18" spans="1:13" ht="21.75" customHeight="1">
      <c r="A18" s="766" t="s">
        <v>584</v>
      </c>
      <c r="B18" s="766"/>
      <c r="C18" s="766"/>
      <c r="D18" s="766"/>
      <c r="E18" s="766"/>
      <c r="F18" s="766"/>
      <c r="G18" s="766"/>
    </row>
    <row r="19" spans="1:13">
      <c r="A19" s="683" t="s">
        <v>13</v>
      </c>
      <c r="B19" s="772" t="s">
        <v>185</v>
      </c>
      <c r="C19" s="772"/>
      <c r="D19" s="772"/>
      <c r="E19" s="772"/>
      <c r="F19" s="679" t="s">
        <v>186</v>
      </c>
      <c r="G19" s="679"/>
    </row>
    <row r="20" spans="1:13" ht="30" customHeight="1">
      <c r="A20" s="688"/>
      <c r="B20" s="679" t="s">
        <v>39</v>
      </c>
      <c r="C20" s="679"/>
      <c r="D20" s="771" t="s">
        <v>187</v>
      </c>
      <c r="E20" s="771"/>
      <c r="F20" s="679"/>
      <c r="G20" s="679"/>
    </row>
    <row r="21" spans="1:13" ht="36" customHeight="1">
      <c r="A21" s="688"/>
      <c r="B21" s="550" t="s">
        <v>180</v>
      </c>
      <c r="C21" s="551" t="s">
        <v>329</v>
      </c>
      <c r="D21" s="551" t="s">
        <v>180</v>
      </c>
      <c r="E21" s="551" t="s">
        <v>329</v>
      </c>
      <c r="F21" s="551" t="s">
        <v>188</v>
      </c>
      <c r="G21" s="551" t="s">
        <v>329</v>
      </c>
    </row>
    <row r="22" spans="1:13" ht="15.75" customHeight="1">
      <c r="A22" s="684"/>
      <c r="B22" s="689" t="str">
        <f>'Tab 11 (23) i 12 (24)'!B28:I28</f>
        <v>II KWARTAŁ 2024 R.</v>
      </c>
      <c r="C22" s="690"/>
      <c r="D22" s="690"/>
      <c r="E22" s="690"/>
      <c r="F22" s="690"/>
      <c r="G22" s="691"/>
    </row>
    <row r="23" spans="1:13" ht="21" customHeight="1">
      <c r="A23" s="173" t="s">
        <v>68</v>
      </c>
      <c r="B23" s="191">
        <f>SUM(B24:B39)</f>
        <v>6285625</v>
      </c>
      <c r="C23" s="192">
        <f t="shared" ref="C23:G23" si="10">SUM(C24:C39)</f>
        <v>125712597</v>
      </c>
      <c r="D23" s="191">
        <f t="shared" si="10"/>
        <v>787926</v>
      </c>
      <c r="E23" s="192">
        <f t="shared" si="10"/>
        <v>15759840</v>
      </c>
      <c r="F23" s="191">
        <f t="shared" si="10"/>
        <v>2217</v>
      </c>
      <c r="G23" s="192">
        <f t="shared" si="10"/>
        <v>16793402</v>
      </c>
      <c r="H23" s="572"/>
      <c r="I23" s="572"/>
      <c r="J23" s="572"/>
      <c r="K23" s="572"/>
      <c r="L23" s="572"/>
      <c r="M23" s="572"/>
    </row>
    <row r="24" spans="1:13" ht="19.5" customHeight="1">
      <c r="A24" s="174" t="s">
        <v>42</v>
      </c>
      <c r="B24" s="187">
        <v>144381</v>
      </c>
      <c r="C24" s="188">
        <v>2887620</v>
      </c>
      <c r="D24" s="187">
        <v>23486</v>
      </c>
      <c r="E24" s="188">
        <v>469720</v>
      </c>
      <c r="F24" s="187">
        <v>54</v>
      </c>
      <c r="G24" s="188">
        <v>300603</v>
      </c>
      <c r="H24" s="572"/>
      <c r="I24" s="572"/>
      <c r="J24" s="572"/>
      <c r="K24" s="572"/>
      <c r="L24" s="572"/>
      <c r="M24" s="572"/>
    </row>
    <row r="25" spans="1:13" ht="19.5" customHeight="1">
      <c r="A25" s="174" t="s">
        <v>43</v>
      </c>
      <c r="B25" s="187">
        <v>359360</v>
      </c>
      <c r="C25" s="188">
        <v>7187200</v>
      </c>
      <c r="D25" s="187">
        <v>61362</v>
      </c>
      <c r="E25" s="188">
        <v>1227240</v>
      </c>
      <c r="F25" s="187">
        <v>153</v>
      </c>
      <c r="G25" s="188">
        <v>1218424</v>
      </c>
      <c r="H25" s="572"/>
      <c r="I25" s="572"/>
      <c r="J25" s="572"/>
      <c r="K25" s="572"/>
      <c r="L25" s="572"/>
      <c r="M25" s="572"/>
    </row>
    <row r="26" spans="1:13" ht="19.5" customHeight="1">
      <c r="A26" s="174" t="s">
        <v>44</v>
      </c>
      <c r="B26" s="187">
        <v>1049464</v>
      </c>
      <c r="C26" s="188">
        <v>20989420</v>
      </c>
      <c r="D26" s="187">
        <v>124361</v>
      </c>
      <c r="E26" s="188">
        <v>2487260</v>
      </c>
      <c r="F26" s="187">
        <v>353</v>
      </c>
      <c r="G26" s="188">
        <v>2882070</v>
      </c>
      <c r="H26" s="572"/>
      <c r="I26" s="572"/>
      <c r="J26" s="572"/>
      <c r="K26" s="572"/>
      <c r="L26" s="572"/>
      <c r="M26" s="572"/>
    </row>
    <row r="27" spans="1:13" ht="19.5" customHeight="1">
      <c r="A27" s="174" t="s">
        <v>45</v>
      </c>
      <c r="B27" s="187">
        <v>48597</v>
      </c>
      <c r="C27" s="188">
        <v>971940</v>
      </c>
      <c r="D27" s="187">
        <v>9270</v>
      </c>
      <c r="E27" s="188">
        <v>185400</v>
      </c>
      <c r="F27" s="187">
        <v>24</v>
      </c>
      <c r="G27" s="188">
        <v>245854</v>
      </c>
      <c r="H27" s="572"/>
      <c r="I27" s="572"/>
      <c r="J27" s="572"/>
      <c r="K27" s="572"/>
      <c r="L27" s="572"/>
      <c r="M27" s="572"/>
    </row>
    <row r="28" spans="1:13" ht="19.5" customHeight="1">
      <c r="A28" s="174" t="s">
        <v>46</v>
      </c>
      <c r="B28" s="187">
        <v>591425</v>
      </c>
      <c r="C28" s="188">
        <v>11828380</v>
      </c>
      <c r="D28" s="187">
        <v>76291</v>
      </c>
      <c r="E28" s="188">
        <v>1525820</v>
      </c>
      <c r="F28" s="187">
        <v>179</v>
      </c>
      <c r="G28" s="188">
        <v>1218940</v>
      </c>
      <c r="H28" s="572"/>
      <c r="I28" s="572"/>
      <c r="J28" s="572"/>
      <c r="K28" s="572"/>
      <c r="L28" s="572"/>
      <c r="M28" s="572"/>
    </row>
    <row r="29" spans="1:13" ht="19.5" customHeight="1">
      <c r="A29" s="174" t="s">
        <v>47</v>
      </c>
      <c r="B29" s="187">
        <v>647626</v>
      </c>
      <c r="C29" s="188">
        <v>12952240</v>
      </c>
      <c r="D29" s="187">
        <v>59719</v>
      </c>
      <c r="E29" s="188">
        <v>1194380</v>
      </c>
      <c r="F29" s="187">
        <v>194</v>
      </c>
      <c r="G29" s="188">
        <v>1424507</v>
      </c>
      <c r="H29" s="572"/>
      <c r="I29" s="572"/>
      <c r="J29" s="572"/>
      <c r="K29" s="572"/>
      <c r="L29" s="572"/>
      <c r="M29" s="572"/>
    </row>
    <row r="30" spans="1:13" ht="19.5" customHeight="1">
      <c r="A30" s="174" t="s">
        <v>48</v>
      </c>
      <c r="B30" s="187">
        <v>827428</v>
      </c>
      <c r="C30" s="188">
        <v>16548580</v>
      </c>
      <c r="D30" s="187">
        <v>107241</v>
      </c>
      <c r="E30" s="188">
        <v>2144840</v>
      </c>
      <c r="F30" s="187">
        <v>303</v>
      </c>
      <c r="G30" s="188">
        <v>2666353</v>
      </c>
      <c r="H30" s="572"/>
      <c r="I30" s="572"/>
      <c r="J30" s="572"/>
      <c r="K30" s="572"/>
      <c r="L30" s="572"/>
      <c r="M30" s="572"/>
    </row>
    <row r="31" spans="1:13" ht="19.5" customHeight="1">
      <c r="A31" s="174" t="s">
        <v>49</v>
      </c>
      <c r="B31" s="187">
        <v>86860</v>
      </c>
      <c r="C31" s="188">
        <v>1737200</v>
      </c>
      <c r="D31" s="187">
        <v>7261</v>
      </c>
      <c r="E31" s="188">
        <v>145220</v>
      </c>
      <c r="F31" s="187">
        <v>26</v>
      </c>
      <c r="G31" s="188">
        <v>225194</v>
      </c>
      <c r="H31" s="572"/>
      <c r="I31" s="572"/>
      <c r="J31" s="572"/>
      <c r="K31" s="572"/>
      <c r="L31" s="572"/>
      <c r="M31" s="572"/>
    </row>
    <row r="32" spans="1:13" ht="19.5" customHeight="1">
      <c r="A32" s="174" t="s">
        <v>50</v>
      </c>
      <c r="B32" s="187">
        <v>559744</v>
      </c>
      <c r="C32" s="188">
        <v>11194980</v>
      </c>
      <c r="D32" s="187">
        <v>48127</v>
      </c>
      <c r="E32" s="188">
        <v>962640</v>
      </c>
      <c r="F32" s="187">
        <v>135</v>
      </c>
      <c r="G32" s="188">
        <v>916788</v>
      </c>
      <c r="H32" s="572"/>
      <c r="I32" s="572"/>
      <c r="J32" s="572"/>
      <c r="K32" s="572"/>
      <c r="L32" s="572"/>
      <c r="M32" s="572"/>
    </row>
    <row r="33" spans="1:13" ht="19.5" customHeight="1">
      <c r="A33" s="174" t="s">
        <v>51</v>
      </c>
      <c r="B33" s="187">
        <v>330220</v>
      </c>
      <c r="C33" s="188">
        <v>6604400</v>
      </c>
      <c r="D33" s="187">
        <v>73880</v>
      </c>
      <c r="E33" s="188">
        <v>1477600</v>
      </c>
      <c r="F33" s="187">
        <v>197</v>
      </c>
      <c r="G33" s="188">
        <v>1392484</v>
      </c>
      <c r="H33" s="572"/>
      <c r="I33" s="572"/>
      <c r="J33" s="572"/>
      <c r="K33" s="572"/>
      <c r="L33" s="572"/>
      <c r="M33" s="572"/>
    </row>
    <row r="34" spans="1:13" ht="19.5" customHeight="1">
      <c r="A34" s="174" t="s">
        <v>52</v>
      </c>
      <c r="B34" s="187">
        <v>210975</v>
      </c>
      <c r="C34" s="188">
        <v>4221637</v>
      </c>
      <c r="D34" s="187">
        <v>37635</v>
      </c>
      <c r="E34" s="188">
        <v>753840</v>
      </c>
      <c r="F34" s="187">
        <v>80</v>
      </c>
      <c r="G34" s="188">
        <v>650529</v>
      </c>
      <c r="H34" s="572"/>
      <c r="I34" s="572"/>
      <c r="J34" s="572"/>
      <c r="K34" s="572"/>
      <c r="L34" s="572"/>
      <c r="M34" s="572"/>
    </row>
    <row r="35" spans="1:13" ht="19.5" customHeight="1">
      <c r="A35" s="174" t="s">
        <v>53</v>
      </c>
      <c r="B35" s="187">
        <v>126117</v>
      </c>
      <c r="C35" s="188">
        <v>2522320</v>
      </c>
      <c r="D35" s="187">
        <v>14782</v>
      </c>
      <c r="E35" s="188">
        <v>295640</v>
      </c>
      <c r="F35" s="187">
        <v>25</v>
      </c>
      <c r="G35" s="188">
        <v>274778</v>
      </c>
      <c r="H35" s="572"/>
      <c r="I35" s="572"/>
      <c r="J35" s="572"/>
      <c r="K35" s="572"/>
      <c r="L35" s="572"/>
      <c r="M35" s="572"/>
    </row>
    <row r="36" spans="1:13" ht="19.5" customHeight="1">
      <c r="A36" s="174" t="s">
        <v>54</v>
      </c>
      <c r="B36" s="187">
        <v>483471</v>
      </c>
      <c r="C36" s="188">
        <v>9668700</v>
      </c>
      <c r="D36" s="187">
        <v>30333</v>
      </c>
      <c r="E36" s="188">
        <v>606660</v>
      </c>
      <c r="F36" s="187">
        <v>124</v>
      </c>
      <c r="G36" s="188">
        <v>783014</v>
      </c>
      <c r="H36" s="572"/>
      <c r="I36" s="572"/>
      <c r="J36" s="572"/>
      <c r="K36" s="572"/>
      <c r="L36" s="572"/>
      <c r="M36" s="572"/>
    </row>
    <row r="37" spans="1:13" ht="19.5" customHeight="1">
      <c r="A37" s="174" t="s">
        <v>55</v>
      </c>
      <c r="B37" s="187">
        <v>208508</v>
      </c>
      <c r="C37" s="188">
        <v>4169920</v>
      </c>
      <c r="D37" s="187">
        <v>29741</v>
      </c>
      <c r="E37" s="188">
        <v>594840</v>
      </c>
      <c r="F37" s="187">
        <v>91</v>
      </c>
      <c r="G37" s="188">
        <v>551622</v>
      </c>
      <c r="H37" s="572"/>
      <c r="I37" s="572"/>
      <c r="J37" s="572"/>
      <c r="K37" s="572"/>
      <c r="L37" s="572"/>
      <c r="M37" s="572"/>
    </row>
    <row r="38" spans="1:13" ht="19.5" customHeight="1">
      <c r="A38" s="174" t="s">
        <v>56</v>
      </c>
      <c r="B38" s="187">
        <v>531723</v>
      </c>
      <c r="C38" s="188">
        <v>10633540</v>
      </c>
      <c r="D38" s="187">
        <v>73021</v>
      </c>
      <c r="E38" s="188">
        <v>1460420</v>
      </c>
      <c r="F38" s="187">
        <v>249</v>
      </c>
      <c r="G38" s="188">
        <v>1881610</v>
      </c>
      <c r="H38" s="572"/>
      <c r="I38" s="572"/>
      <c r="J38" s="572"/>
      <c r="K38" s="572"/>
      <c r="L38" s="572"/>
      <c r="M38" s="572"/>
    </row>
    <row r="39" spans="1:13" ht="19.5" customHeight="1">
      <c r="A39" s="177" t="s">
        <v>57</v>
      </c>
      <c r="B39" s="196">
        <v>79726</v>
      </c>
      <c r="C39" s="197">
        <v>1594520</v>
      </c>
      <c r="D39" s="196">
        <v>11416</v>
      </c>
      <c r="E39" s="197">
        <v>228320</v>
      </c>
      <c r="F39" s="196">
        <v>30</v>
      </c>
      <c r="G39" s="197">
        <v>160632</v>
      </c>
      <c r="H39" s="572"/>
      <c r="I39" s="572"/>
      <c r="J39" s="572"/>
      <c r="K39" s="572"/>
      <c r="L39" s="572"/>
      <c r="M39" s="572"/>
    </row>
  </sheetData>
  <mergeCells count="18">
    <mergeCell ref="B22:G22"/>
    <mergeCell ref="A18:G18"/>
    <mergeCell ref="B20:C20"/>
    <mergeCell ref="D20:E20"/>
    <mergeCell ref="A19:A22"/>
    <mergeCell ref="B19:E19"/>
    <mergeCell ref="F19:G20"/>
    <mergeCell ref="A3:E3"/>
    <mergeCell ref="A4:A6"/>
    <mergeCell ref="E5:E6"/>
    <mergeCell ref="F5:F6"/>
    <mergeCell ref="A1:I1"/>
    <mergeCell ref="B4:C4"/>
    <mergeCell ref="B5:B6"/>
    <mergeCell ref="C5:C6"/>
    <mergeCell ref="D5:D6"/>
    <mergeCell ref="D4:I4"/>
    <mergeCell ref="G5:I5"/>
  </mergeCells>
  <hyperlinks>
    <hyperlink ref="J1" location="'Spis treści'!A1" display="Powrót do spisu" xr:uid="{3681F74C-58D4-4995-98EF-C82174C0F90C}"/>
  </hyperlinks>
  <printOptions horizontalCentered="1"/>
  <pageMargins left="0.51181102362204722" right="0.59055118110236227" top="0.6692913385826772" bottom="0.55118110236220474" header="0.31496062992125984" footer="0.31496062992125984"/>
  <pageSetup paperSize="9" scale="81" orientation="portrait" r:id="rId1"/>
  <headerFooter differentFirst="1" alignWithMargins="0">
    <oddFooter>&amp;C&amp;"Arial,Normalny"&amp;9&amp;P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43"/>
  <dimension ref="A1:I33"/>
  <sheetViews>
    <sheetView view="pageBreakPreview" zoomScale="80" zoomScaleNormal="100" zoomScaleSheetLayoutView="80" workbookViewId="0">
      <selection activeCell="B1" sqref="B1"/>
    </sheetView>
  </sheetViews>
  <sheetFormatPr defaultRowHeight="15"/>
  <cols>
    <col min="1" max="1" width="17.5" customWidth="1"/>
    <col min="2" max="2" width="16.625" customWidth="1"/>
    <col min="3" max="3" width="16.125" customWidth="1"/>
    <col min="4" max="4" width="15.375" customWidth="1"/>
    <col min="14" max="14" width="2.625" customWidth="1"/>
  </cols>
  <sheetData>
    <row r="1" spans="1:9" ht="23.25" customHeight="1">
      <c r="A1" s="770" t="s">
        <v>330</v>
      </c>
      <c r="B1" s="770"/>
      <c r="C1" s="770"/>
      <c r="D1" s="770"/>
      <c r="E1" s="770"/>
      <c r="F1" s="770"/>
      <c r="G1" s="770"/>
      <c r="H1" s="497"/>
      <c r="I1" s="497"/>
    </row>
    <row r="2" spans="1:9" ht="33.75" customHeight="1">
      <c r="H2" s="532" t="s">
        <v>539</v>
      </c>
    </row>
    <row r="30" spans="1:4" ht="22.5" customHeight="1">
      <c r="A30" s="682" t="s">
        <v>634</v>
      </c>
      <c r="B30" s="682"/>
      <c r="C30" s="682"/>
      <c r="D30" s="682"/>
    </row>
    <row r="31" spans="1:4" ht="22.5">
      <c r="A31" s="397"/>
      <c r="B31" s="397" t="s">
        <v>185</v>
      </c>
      <c r="C31" s="397" t="s">
        <v>265</v>
      </c>
      <c r="D31" s="397" t="s">
        <v>119</v>
      </c>
    </row>
    <row r="32" spans="1:4" ht="21" customHeight="1">
      <c r="A32" s="273" t="s">
        <v>262</v>
      </c>
      <c r="B32" s="274">
        <f>'Tab 1 (26) i 2 (27)'!E10</f>
        <v>125712597</v>
      </c>
      <c r="C32" s="274">
        <f>'Tab 1 (26) i 2 (27)'!E15</f>
        <v>16793402</v>
      </c>
      <c r="D32" s="274">
        <f>SUM(B32:C32)</f>
        <v>142505999</v>
      </c>
    </row>
    <row r="33" spans="1:4" ht="21" customHeight="1">
      <c r="A33" s="273" t="s">
        <v>257</v>
      </c>
      <c r="B33" s="450">
        <f>B32/$D$32</f>
        <v>0.88215652591579674</v>
      </c>
      <c r="C33" s="450">
        <f>C32/$D$32</f>
        <v>0.11784347408420329</v>
      </c>
      <c r="D33" s="450">
        <f>D32/$D$32</f>
        <v>1</v>
      </c>
    </row>
  </sheetData>
  <mergeCells count="2">
    <mergeCell ref="A30:D30"/>
    <mergeCell ref="A1:G1"/>
  </mergeCells>
  <hyperlinks>
    <hyperlink ref="H2" location="'Spis treści'!A1" display="Powrót do spisu" xr:uid="{A313CC6E-C429-4CB9-BE3A-F4F5D08CD40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7"/>
  <dimension ref="A1:M38"/>
  <sheetViews>
    <sheetView showGridLines="0" view="pageBreakPreview" zoomScale="90" zoomScaleNormal="100" zoomScaleSheetLayoutView="90" workbookViewId="0">
      <selection activeCell="B1" sqref="B1"/>
    </sheetView>
  </sheetViews>
  <sheetFormatPr defaultRowHeight="15"/>
  <cols>
    <col min="1" max="1" width="29.125" customWidth="1"/>
    <col min="2" max="2" width="12.375" customWidth="1"/>
    <col min="3" max="3" width="11.125" customWidth="1"/>
    <col min="4" max="5" width="11.5" customWidth="1"/>
    <col min="6" max="7" width="11.875" customWidth="1"/>
    <col min="8" max="9" width="12.25" customWidth="1"/>
    <col min="10" max="10" width="12.125" customWidth="1"/>
  </cols>
  <sheetData>
    <row r="1" spans="1:13" ht="24.75" customHeight="1">
      <c r="A1" s="770" t="str">
        <f>'Tab 1 (26) i 2 (27)'!A1:E1</f>
        <v>IV. FUNDUSZ SKŁADKOWY</v>
      </c>
      <c r="B1" s="770"/>
      <c r="C1" s="770"/>
      <c r="D1" s="770"/>
      <c r="E1" s="770"/>
      <c r="F1" s="770"/>
      <c r="G1" s="770"/>
      <c r="H1" s="770"/>
      <c r="I1" s="770"/>
      <c r="J1" s="770"/>
    </row>
    <row r="2" spans="1:13" ht="30" customHeight="1">
      <c r="A2" s="773" t="s">
        <v>585</v>
      </c>
      <c r="B2" s="773"/>
      <c r="C2" s="773"/>
      <c r="D2" s="773"/>
      <c r="E2" s="773"/>
      <c r="F2" s="773"/>
      <c r="G2" s="773"/>
      <c r="K2" s="532" t="s">
        <v>539</v>
      </c>
    </row>
    <row r="3" spans="1:13">
      <c r="A3" s="683" t="s">
        <v>13</v>
      </c>
      <c r="B3" s="683"/>
      <c r="C3" s="625" t="s">
        <v>552</v>
      </c>
      <c r="D3" s="627"/>
      <c r="E3" s="625" t="s">
        <v>651</v>
      </c>
      <c r="F3" s="626"/>
      <c r="G3" s="626"/>
      <c r="H3" s="626"/>
      <c r="I3" s="626"/>
      <c r="J3" s="627"/>
      <c r="K3" s="391"/>
      <c r="L3" s="391"/>
      <c r="M3" s="391"/>
    </row>
    <row r="4" spans="1:13" ht="15" customHeight="1">
      <c r="A4" s="688"/>
      <c r="B4" s="688"/>
      <c r="C4" s="635" t="str">
        <f>'Tab 1 (26) i 2 (27)'!B5</f>
        <v>II kwartał</v>
      </c>
      <c r="D4" s="635" t="str">
        <f>'Tab 1 (26) i 2 (27)'!C5</f>
        <v>I półrocze</v>
      </c>
      <c r="E4" s="635" t="str">
        <f>'Tab 1 (26) i 2 (27)'!D5</f>
        <v>I kwartał</v>
      </c>
      <c r="F4" s="635" t="str">
        <f>'Tab 1 (26) i 2 (27)'!E5</f>
        <v>II kwartał</v>
      </c>
      <c r="G4" s="635" t="str">
        <f>'Tab 1 (26) i 2 (27)'!F5</f>
        <v>I półrocze</v>
      </c>
      <c r="H4" s="646" t="s">
        <v>14</v>
      </c>
      <c r="I4" s="636"/>
      <c r="J4" s="637"/>
      <c r="K4" s="392"/>
      <c r="L4" s="392"/>
      <c r="M4" s="392"/>
    </row>
    <row r="5" spans="1:13" ht="37.5" customHeight="1">
      <c r="A5" s="688"/>
      <c r="B5" s="688"/>
      <c r="C5" s="635"/>
      <c r="D5" s="635"/>
      <c r="E5" s="635"/>
      <c r="F5" s="635"/>
      <c r="G5" s="635"/>
      <c r="H5" s="583" t="s">
        <v>671</v>
      </c>
      <c r="I5" s="582" t="s">
        <v>672</v>
      </c>
      <c r="J5" s="582" t="s">
        <v>673</v>
      </c>
      <c r="K5" s="157"/>
      <c r="L5" s="157"/>
      <c r="M5" s="157"/>
    </row>
    <row r="6" spans="1:13" ht="16.5" customHeight="1">
      <c r="A6" s="595" t="s">
        <v>7</v>
      </c>
      <c r="B6" s="596"/>
      <c r="C6" s="596"/>
      <c r="D6" s="596"/>
      <c r="E6" s="596"/>
      <c r="F6" s="596"/>
      <c r="G6" s="596"/>
      <c r="H6" s="596"/>
      <c r="I6" s="597"/>
      <c r="J6" s="597"/>
      <c r="K6" s="393"/>
      <c r="L6" s="393"/>
      <c r="M6" s="393"/>
    </row>
    <row r="7" spans="1:13" ht="15.75" customHeight="1">
      <c r="A7" s="776" t="s">
        <v>189</v>
      </c>
      <c r="B7" s="776"/>
      <c r="C7" s="187">
        <v>2586</v>
      </c>
      <c r="D7" s="187">
        <v>5425</v>
      </c>
      <c r="E7" s="187">
        <v>2581</v>
      </c>
      <c r="F7" s="187">
        <v>2500</v>
      </c>
      <c r="G7" s="187">
        <v>5081</v>
      </c>
      <c r="H7" s="379">
        <f>F7/E7-1</f>
        <v>-3.1383184812088349E-2</v>
      </c>
      <c r="I7" s="379">
        <f>F7/C7-1</f>
        <v>-3.3255993812838391E-2</v>
      </c>
      <c r="J7" s="379">
        <f>G7/D7-1</f>
        <v>-6.3410138248847892E-2</v>
      </c>
      <c r="K7" s="394"/>
      <c r="L7" s="394"/>
      <c r="M7" s="394"/>
    </row>
    <row r="8" spans="1:13" ht="15.75" customHeight="1">
      <c r="A8" s="776" t="s">
        <v>190</v>
      </c>
      <c r="B8" s="776"/>
      <c r="C8" s="187">
        <v>2763</v>
      </c>
      <c r="D8" s="187">
        <v>5520</v>
      </c>
      <c r="E8" s="187">
        <v>2532</v>
      </c>
      <c r="F8" s="187">
        <v>2548</v>
      </c>
      <c r="G8" s="187">
        <v>5080</v>
      </c>
      <c r="H8" s="379">
        <f t="shared" ref="H8:H11" si="0">F8/E8-1</f>
        <v>6.3191153238546516E-3</v>
      </c>
      <c r="I8" s="379">
        <f t="shared" ref="I8:I11" si="1">F8/C8-1</f>
        <v>-7.7813970322113679E-2</v>
      </c>
      <c r="J8" s="379">
        <f t="shared" ref="J8:J11" si="2">G8/D8-1</f>
        <v>-7.9710144927536253E-2</v>
      </c>
      <c r="K8" s="394"/>
      <c r="L8" s="394"/>
      <c r="M8" s="394"/>
    </row>
    <row r="9" spans="1:13" ht="15.75" customHeight="1">
      <c r="A9" s="776" t="s">
        <v>191</v>
      </c>
      <c r="B9" s="776"/>
      <c r="C9" s="187">
        <v>2288</v>
      </c>
      <c r="D9" s="187">
        <v>4584</v>
      </c>
      <c r="E9" s="187">
        <v>2140</v>
      </c>
      <c r="F9" s="187">
        <v>2141</v>
      </c>
      <c r="G9" s="187">
        <v>4281</v>
      </c>
      <c r="H9" s="604">
        <f t="shared" si="0"/>
        <v>4.672897196260628E-4</v>
      </c>
      <c r="I9" s="379">
        <f t="shared" si="1"/>
        <v>-6.4248251748251772E-2</v>
      </c>
      <c r="J9" s="379">
        <f t="shared" si="2"/>
        <v>-6.6099476439790528E-2</v>
      </c>
      <c r="K9" s="394"/>
      <c r="L9" s="394"/>
      <c r="M9" s="394"/>
    </row>
    <row r="10" spans="1:13" ht="15.75" customHeight="1">
      <c r="A10" s="776" t="s">
        <v>192</v>
      </c>
      <c r="B10" s="776"/>
      <c r="C10" s="187">
        <v>13</v>
      </c>
      <c r="D10" s="187">
        <v>26</v>
      </c>
      <c r="E10" s="187">
        <v>8</v>
      </c>
      <c r="F10" s="187">
        <v>6</v>
      </c>
      <c r="G10" s="187">
        <v>14</v>
      </c>
      <c r="H10" s="379">
        <f t="shared" si="0"/>
        <v>-0.25</v>
      </c>
      <c r="I10" s="379">
        <f t="shared" si="1"/>
        <v>-0.53846153846153844</v>
      </c>
      <c r="J10" s="379">
        <f t="shared" si="2"/>
        <v>-0.46153846153846156</v>
      </c>
      <c r="K10" s="394"/>
      <c r="L10" s="394"/>
      <c r="M10" s="394"/>
    </row>
    <row r="11" spans="1:13" ht="15.75" customHeight="1">
      <c r="A11" s="776" t="s">
        <v>193</v>
      </c>
      <c r="B11" s="776"/>
      <c r="C11" s="187">
        <v>796</v>
      </c>
      <c r="D11" s="187">
        <v>1655</v>
      </c>
      <c r="E11" s="187">
        <v>729</v>
      </c>
      <c r="F11" s="187">
        <v>661</v>
      </c>
      <c r="G11" s="187">
        <v>1390</v>
      </c>
      <c r="H11" s="379">
        <f t="shared" si="0"/>
        <v>-9.3278463648833965E-2</v>
      </c>
      <c r="I11" s="379">
        <f t="shared" si="1"/>
        <v>-0.16959798994974873</v>
      </c>
      <c r="J11" s="379">
        <f t="shared" si="2"/>
        <v>-0.16012084592145015</v>
      </c>
      <c r="K11" s="394"/>
      <c r="L11" s="394"/>
      <c r="M11" s="394"/>
    </row>
    <row r="12" spans="1:13" ht="16.5" customHeight="1">
      <c r="A12" s="595" t="s">
        <v>194</v>
      </c>
      <c r="B12" s="596"/>
      <c r="C12" s="596"/>
      <c r="D12" s="596"/>
      <c r="E12" s="596"/>
      <c r="F12" s="596"/>
      <c r="G12" s="596"/>
      <c r="H12" s="596"/>
      <c r="I12" s="597"/>
      <c r="J12" s="597"/>
      <c r="K12" s="393"/>
      <c r="L12" s="393"/>
      <c r="M12" s="393"/>
    </row>
    <row r="13" spans="1:13" ht="25.5" customHeight="1">
      <c r="A13" s="775" t="s">
        <v>195</v>
      </c>
      <c r="B13" s="775"/>
      <c r="C13" s="187">
        <v>59</v>
      </c>
      <c r="D13" s="187">
        <v>124</v>
      </c>
      <c r="E13" s="187">
        <v>60</v>
      </c>
      <c r="F13" s="187">
        <v>90</v>
      </c>
      <c r="G13" s="187">
        <v>150</v>
      </c>
      <c r="H13" s="379">
        <f t="shared" ref="H13:H16" si="3">F13/E13-1</f>
        <v>0.5</v>
      </c>
      <c r="I13" s="379">
        <f t="shared" ref="I13:I16" si="4">F13/C13-1</f>
        <v>0.52542372881355925</v>
      </c>
      <c r="J13" s="379">
        <f t="shared" ref="J13:J16" si="5">G13/D13-1</f>
        <v>0.20967741935483875</v>
      </c>
      <c r="K13" s="394"/>
      <c r="L13" s="394"/>
      <c r="M13" s="394"/>
    </row>
    <row r="14" spans="1:13" ht="15.75" customHeight="1">
      <c r="A14" s="776" t="s">
        <v>191</v>
      </c>
      <c r="B14" s="776"/>
      <c r="C14" s="187">
        <v>46</v>
      </c>
      <c r="D14" s="187">
        <v>94</v>
      </c>
      <c r="E14" s="187">
        <v>44</v>
      </c>
      <c r="F14" s="187">
        <v>71</v>
      </c>
      <c r="G14" s="187">
        <v>115</v>
      </c>
      <c r="H14" s="379">
        <f t="shared" si="3"/>
        <v>0.61363636363636354</v>
      </c>
      <c r="I14" s="379">
        <f t="shared" si="4"/>
        <v>0.54347826086956519</v>
      </c>
      <c r="J14" s="379">
        <f t="shared" si="5"/>
        <v>0.22340425531914887</v>
      </c>
      <c r="K14" s="394"/>
      <c r="L14" s="394"/>
      <c r="M14" s="394"/>
    </row>
    <row r="15" spans="1:13" ht="15.75" customHeight="1">
      <c r="A15" s="776" t="s">
        <v>192</v>
      </c>
      <c r="B15" s="776"/>
      <c r="C15" s="175">
        <v>0</v>
      </c>
      <c r="D15" s="175">
        <v>0</v>
      </c>
      <c r="E15" s="187">
        <v>1</v>
      </c>
      <c r="F15" s="187">
        <v>1</v>
      </c>
      <c r="G15" s="187">
        <v>2</v>
      </c>
      <c r="H15" s="379">
        <f t="shared" si="3"/>
        <v>0</v>
      </c>
      <c r="I15" s="605" t="s">
        <v>496</v>
      </c>
      <c r="J15" s="605" t="s">
        <v>496</v>
      </c>
      <c r="K15" s="395"/>
      <c r="L15" s="580"/>
      <c r="M15" s="395"/>
    </row>
    <row r="16" spans="1:13" ht="15.75" customHeight="1">
      <c r="A16" s="774" t="s">
        <v>193</v>
      </c>
      <c r="B16" s="774"/>
      <c r="C16" s="196">
        <v>12</v>
      </c>
      <c r="D16" s="196">
        <v>29</v>
      </c>
      <c r="E16" s="196">
        <v>15</v>
      </c>
      <c r="F16" s="196">
        <v>18</v>
      </c>
      <c r="G16" s="196">
        <v>33</v>
      </c>
      <c r="H16" s="380">
        <f t="shared" si="3"/>
        <v>0.19999999999999996</v>
      </c>
      <c r="I16" s="380">
        <f t="shared" si="4"/>
        <v>0.5</v>
      </c>
      <c r="J16" s="380">
        <f t="shared" si="5"/>
        <v>0.13793103448275867</v>
      </c>
      <c r="K16" s="394"/>
      <c r="L16" s="394"/>
      <c r="M16" s="394"/>
    </row>
    <row r="18" spans="1:10" ht="24.75" customHeight="1">
      <c r="A18" s="766" t="s">
        <v>586</v>
      </c>
      <c r="B18" s="766"/>
      <c r="C18" s="766"/>
      <c r="D18" s="766"/>
      <c r="E18" s="766"/>
      <c r="F18" s="766"/>
      <c r="G18" s="766"/>
      <c r="H18" s="766"/>
      <c r="I18" s="766"/>
      <c r="J18" s="766"/>
    </row>
    <row r="19" spans="1:10" ht="15" customHeight="1">
      <c r="A19" s="683" t="s">
        <v>13</v>
      </c>
      <c r="B19" s="679" t="s">
        <v>196</v>
      </c>
      <c r="C19" s="679"/>
      <c r="D19" s="679"/>
      <c r="E19" s="777" t="s">
        <v>197</v>
      </c>
      <c r="F19" s="777"/>
      <c r="G19" s="777"/>
      <c r="H19" s="777"/>
      <c r="I19" s="777"/>
      <c r="J19" s="681" t="s">
        <v>198</v>
      </c>
    </row>
    <row r="20" spans="1:10" ht="69" customHeight="1">
      <c r="A20" s="688"/>
      <c r="B20" s="551" t="s">
        <v>119</v>
      </c>
      <c r="C20" s="551" t="s">
        <v>199</v>
      </c>
      <c r="D20" s="551" t="s">
        <v>200</v>
      </c>
      <c r="E20" s="551" t="s">
        <v>201</v>
      </c>
      <c r="F20" s="551" t="s">
        <v>202</v>
      </c>
      <c r="G20" s="551" t="s">
        <v>203</v>
      </c>
      <c r="H20" s="551" t="s">
        <v>204</v>
      </c>
      <c r="I20" s="551" t="s">
        <v>205</v>
      </c>
      <c r="J20" s="681"/>
    </row>
    <row r="21" spans="1:10" ht="15.75" customHeight="1">
      <c r="A21" s="684"/>
      <c r="B21" s="685" t="str">
        <f>'Tab 8 (20)'!B9:H9</f>
        <v>I PÓŁROCZE 2024 R.</v>
      </c>
      <c r="C21" s="686"/>
      <c r="D21" s="686"/>
      <c r="E21" s="686"/>
      <c r="F21" s="686"/>
      <c r="G21" s="686"/>
      <c r="H21" s="686"/>
      <c r="I21" s="686"/>
      <c r="J21" s="687"/>
    </row>
    <row r="22" spans="1:10">
      <c r="A22" s="381" t="s">
        <v>68</v>
      </c>
      <c r="B22" s="382">
        <f>SUM(B23:B38)</f>
        <v>4281</v>
      </c>
      <c r="C22" s="382">
        <f t="shared" ref="C22:J22" si="6">SUM(C23:C38)</f>
        <v>14</v>
      </c>
      <c r="D22" s="383">
        <v>4.2</v>
      </c>
      <c r="E22" s="382">
        <f t="shared" si="6"/>
        <v>2217</v>
      </c>
      <c r="F22" s="382">
        <f t="shared" si="6"/>
        <v>278</v>
      </c>
      <c r="G22" s="382">
        <f t="shared" si="6"/>
        <v>441</v>
      </c>
      <c r="H22" s="382">
        <f t="shared" si="6"/>
        <v>502</v>
      </c>
      <c r="I22" s="382">
        <f t="shared" si="6"/>
        <v>843</v>
      </c>
      <c r="J22" s="382">
        <f t="shared" si="6"/>
        <v>115</v>
      </c>
    </row>
    <row r="23" spans="1:10">
      <c r="A23" s="384" t="s">
        <v>42</v>
      </c>
      <c r="B23" s="385">
        <v>114</v>
      </c>
      <c r="C23" s="387">
        <v>0</v>
      </c>
      <c r="D23" s="386">
        <v>3.3</v>
      </c>
      <c r="E23" s="385">
        <v>60</v>
      </c>
      <c r="F23" s="385">
        <v>13</v>
      </c>
      <c r="G23" s="385">
        <v>12</v>
      </c>
      <c r="H23" s="385">
        <v>4</v>
      </c>
      <c r="I23" s="385">
        <v>25</v>
      </c>
      <c r="J23" s="387">
        <v>0</v>
      </c>
    </row>
    <row r="24" spans="1:10">
      <c r="A24" s="384" t="s">
        <v>206</v>
      </c>
      <c r="B24" s="385">
        <v>321</v>
      </c>
      <c r="C24" s="385">
        <v>1</v>
      </c>
      <c r="D24" s="386">
        <v>5.9</v>
      </c>
      <c r="E24" s="385">
        <v>150</v>
      </c>
      <c r="F24" s="385">
        <v>23</v>
      </c>
      <c r="G24" s="385">
        <v>28</v>
      </c>
      <c r="H24" s="385">
        <v>52</v>
      </c>
      <c r="I24" s="385">
        <v>68</v>
      </c>
      <c r="J24" s="387">
        <v>0</v>
      </c>
    </row>
    <row r="25" spans="1:10">
      <c r="A25" s="384" t="s">
        <v>44</v>
      </c>
      <c r="B25" s="385">
        <v>635</v>
      </c>
      <c r="C25" s="387">
        <v>0</v>
      </c>
      <c r="D25" s="386">
        <v>4.9000000000000004</v>
      </c>
      <c r="E25" s="385">
        <v>348</v>
      </c>
      <c r="F25" s="385">
        <v>40</v>
      </c>
      <c r="G25" s="385">
        <v>44</v>
      </c>
      <c r="H25" s="385">
        <v>35</v>
      </c>
      <c r="I25" s="385">
        <v>168</v>
      </c>
      <c r="J25" s="385">
        <v>16</v>
      </c>
    </row>
    <row r="26" spans="1:10">
      <c r="A26" s="384" t="s">
        <v>45</v>
      </c>
      <c r="B26" s="385">
        <v>45</v>
      </c>
      <c r="C26" s="387">
        <v>0</v>
      </c>
      <c r="D26" s="386">
        <v>3.8</v>
      </c>
      <c r="E26" s="385">
        <v>22</v>
      </c>
      <c r="F26" s="385">
        <v>4</v>
      </c>
      <c r="G26" s="385">
        <v>6</v>
      </c>
      <c r="H26" s="385">
        <v>6</v>
      </c>
      <c r="I26" s="385">
        <v>7</v>
      </c>
      <c r="J26" s="385">
        <v>3</v>
      </c>
    </row>
    <row r="27" spans="1:10">
      <c r="A27" s="384" t="s">
        <v>46</v>
      </c>
      <c r="B27" s="385">
        <v>371</v>
      </c>
      <c r="C27" s="385">
        <v>1</v>
      </c>
      <c r="D27" s="386">
        <v>4.5999999999999996</v>
      </c>
      <c r="E27" s="385">
        <v>189</v>
      </c>
      <c r="F27" s="385">
        <v>32</v>
      </c>
      <c r="G27" s="385">
        <v>42</v>
      </c>
      <c r="H27" s="385">
        <v>44</v>
      </c>
      <c r="I27" s="385">
        <v>64</v>
      </c>
      <c r="J27" s="387">
        <v>0</v>
      </c>
    </row>
    <row r="28" spans="1:10">
      <c r="A28" s="384" t="s">
        <v>47</v>
      </c>
      <c r="B28" s="385">
        <v>365</v>
      </c>
      <c r="C28" s="385">
        <v>1</v>
      </c>
      <c r="D28" s="386">
        <v>2.9</v>
      </c>
      <c r="E28" s="385">
        <v>221</v>
      </c>
      <c r="F28" s="385">
        <v>15</v>
      </c>
      <c r="G28" s="385">
        <v>34</v>
      </c>
      <c r="H28" s="385">
        <v>19</v>
      </c>
      <c r="I28" s="385">
        <v>76</v>
      </c>
      <c r="J28" s="385">
        <v>8</v>
      </c>
    </row>
    <row r="29" spans="1:10">
      <c r="A29" s="384" t="s">
        <v>48</v>
      </c>
      <c r="B29" s="385">
        <v>563</v>
      </c>
      <c r="C29" s="385">
        <v>1</v>
      </c>
      <c r="D29" s="386">
        <v>3.9</v>
      </c>
      <c r="E29" s="385">
        <v>264</v>
      </c>
      <c r="F29" s="385">
        <v>44</v>
      </c>
      <c r="G29" s="385">
        <v>70</v>
      </c>
      <c r="H29" s="385">
        <v>77</v>
      </c>
      <c r="I29" s="385">
        <v>108</v>
      </c>
      <c r="J29" s="385">
        <v>32</v>
      </c>
    </row>
    <row r="30" spans="1:10">
      <c r="A30" s="384" t="s">
        <v>49</v>
      </c>
      <c r="B30" s="385">
        <v>52</v>
      </c>
      <c r="C30" s="387">
        <v>0</v>
      </c>
      <c r="D30" s="386">
        <v>2.4</v>
      </c>
      <c r="E30" s="385">
        <v>30</v>
      </c>
      <c r="F30" s="385">
        <v>4</v>
      </c>
      <c r="G30" s="385">
        <v>5</v>
      </c>
      <c r="H30" s="385">
        <v>8</v>
      </c>
      <c r="I30" s="385">
        <v>5</v>
      </c>
      <c r="J30" s="387">
        <v>0</v>
      </c>
    </row>
    <row r="31" spans="1:10">
      <c r="A31" s="384" t="s">
        <v>50</v>
      </c>
      <c r="B31" s="385">
        <v>284</v>
      </c>
      <c r="C31" s="385">
        <v>1</v>
      </c>
      <c r="D31" s="386">
        <v>3.7</v>
      </c>
      <c r="E31" s="385">
        <v>170</v>
      </c>
      <c r="F31" s="385">
        <v>13</v>
      </c>
      <c r="G31" s="385">
        <v>34</v>
      </c>
      <c r="H31" s="385">
        <v>12</v>
      </c>
      <c r="I31" s="385">
        <v>55</v>
      </c>
      <c r="J31" s="385">
        <v>10</v>
      </c>
    </row>
    <row r="32" spans="1:10">
      <c r="A32" s="384" t="s">
        <v>51</v>
      </c>
      <c r="B32" s="385">
        <v>376</v>
      </c>
      <c r="C32" s="387">
        <v>0</v>
      </c>
      <c r="D32" s="386">
        <v>5.2</v>
      </c>
      <c r="E32" s="385">
        <v>158</v>
      </c>
      <c r="F32" s="385">
        <v>26</v>
      </c>
      <c r="G32" s="385">
        <v>50</v>
      </c>
      <c r="H32" s="385">
        <v>96</v>
      </c>
      <c r="I32" s="385">
        <v>46</v>
      </c>
      <c r="J32" s="385">
        <v>24</v>
      </c>
    </row>
    <row r="33" spans="1:10">
      <c r="A33" s="384" t="s">
        <v>52</v>
      </c>
      <c r="B33" s="385">
        <v>166</v>
      </c>
      <c r="C33" s="387">
        <v>0</v>
      </c>
      <c r="D33" s="386">
        <v>4.8</v>
      </c>
      <c r="E33" s="385">
        <v>84</v>
      </c>
      <c r="F33" s="385">
        <v>5</v>
      </c>
      <c r="G33" s="385">
        <v>19</v>
      </c>
      <c r="H33" s="385">
        <v>20</v>
      </c>
      <c r="I33" s="385">
        <v>38</v>
      </c>
      <c r="J33" s="385">
        <v>1</v>
      </c>
    </row>
    <row r="34" spans="1:10">
      <c r="A34" s="384" t="s">
        <v>53</v>
      </c>
      <c r="B34" s="385">
        <v>61</v>
      </c>
      <c r="C34" s="387">
        <v>0</v>
      </c>
      <c r="D34" s="386">
        <v>2.2000000000000002</v>
      </c>
      <c r="E34" s="385">
        <v>45</v>
      </c>
      <c r="F34" s="385">
        <v>3</v>
      </c>
      <c r="G34" s="385">
        <v>3</v>
      </c>
      <c r="H34" s="385">
        <v>3</v>
      </c>
      <c r="I34" s="385">
        <v>7</v>
      </c>
      <c r="J34" s="387">
        <v>0</v>
      </c>
    </row>
    <row r="35" spans="1:10">
      <c r="A35" s="384" t="s">
        <v>54</v>
      </c>
      <c r="B35" s="385">
        <v>243</v>
      </c>
      <c r="C35" s="385">
        <v>2</v>
      </c>
      <c r="D35" s="386">
        <v>4.3</v>
      </c>
      <c r="E35" s="385">
        <v>148</v>
      </c>
      <c r="F35" s="385">
        <v>11</v>
      </c>
      <c r="G35" s="385">
        <v>29</v>
      </c>
      <c r="H35" s="385">
        <v>11</v>
      </c>
      <c r="I35" s="385">
        <v>44</v>
      </c>
      <c r="J35" s="385">
        <v>3</v>
      </c>
    </row>
    <row r="36" spans="1:10">
      <c r="A36" s="384" t="s">
        <v>55</v>
      </c>
      <c r="B36" s="385">
        <v>155</v>
      </c>
      <c r="C36" s="385">
        <v>2</v>
      </c>
      <c r="D36" s="386">
        <v>4.3</v>
      </c>
      <c r="E36" s="385">
        <v>65</v>
      </c>
      <c r="F36" s="385">
        <v>7</v>
      </c>
      <c r="G36" s="385">
        <v>17</v>
      </c>
      <c r="H36" s="385">
        <v>36</v>
      </c>
      <c r="I36" s="385">
        <v>30</v>
      </c>
      <c r="J36" s="385">
        <v>11</v>
      </c>
    </row>
    <row r="37" spans="1:10">
      <c r="A37" s="384" t="s">
        <v>56</v>
      </c>
      <c r="B37" s="385">
        <v>476</v>
      </c>
      <c r="C37" s="385">
        <v>5</v>
      </c>
      <c r="D37" s="386">
        <v>4.8</v>
      </c>
      <c r="E37" s="385">
        <v>239</v>
      </c>
      <c r="F37" s="385">
        <v>35</v>
      </c>
      <c r="G37" s="385">
        <v>41</v>
      </c>
      <c r="H37" s="385">
        <v>75</v>
      </c>
      <c r="I37" s="385">
        <v>86</v>
      </c>
      <c r="J37" s="385">
        <v>5</v>
      </c>
    </row>
    <row r="38" spans="1:10">
      <c r="A38" s="388" t="s">
        <v>57</v>
      </c>
      <c r="B38" s="389">
        <v>54</v>
      </c>
      <c r="C38" s="451">
        <v>0</v>
      </c>
      <c r="D38" s="390">
        <v>2.7</v>
      </c>
      <c r="E38" s="389">
        <v>24</v>
      </c>
      <c r="F38" s="389">
        <v>3</v>
      </c>
      <c r="G38" s="389">
        <v>7</v>
      </c>
      <c r="H38" s="389">
        <v>4</v>
      </c>
      <c r="I38" s="389">
        <v>16</v>
      </c>
      <c r="J38" s="389">
        <v>2</v>
      </c>
    </row>
  </sheetData>
  <mergeCells count="26">
    <mergeCell ref="A7:B7"/>
    <mergeCell ref="A8:B8"/>
    <mergeCell ref="A9:B9"/>
    <mergeCell ref="A10:B10"/>
    <mergeCell ref="A11:B11"/>
    <mergeCell ref="B21:J21"/>
    <mergeCell ref="A16:B16"/>
    <mergeCell ref="A13:B13"/>
    <mergeCell ref="A14:B14"/>
    <mergeCell ref="A15:B15"/>
    <mergeCell ref="B19:D19"/>
    <mergeCell ref="A19:A21"/>
    <mergeCell ref="E19:I19"/>
    <mergeCell ref="A18:J18"/>
    <mergeCell ref="J19:J20"/>
    <mergeCell ref="A1:J1"/>
    <mergeCell ref="A2:G2"/>
    <mergeCell ref="A3:B5"/>
    <mergeCell ref="C3:D3"/>
    <mergeCell ref="C4:C5"/>
    <mergeCell ref="D4:D5"/>
    <mergeCell ref="E4:E5"/>
    <mergeCell ref="F4:F5"/>
    <mergeCell ref="G4:G5"/>
    <mergeCell ref="E3:J3"/>
    <mergeCell ref="H4:J4"/>
  </mergeCells>
  <hyperlinks>
    <hyperlink ref="K2" location="'Spis treści'!A1" display="Powrót do spisu" xr:uid="{48B62C41-3AD0-4BE6-8994-3BFD63C7E1FF}"/>
  </hyperlinks>
  <printOptions horizontalCentered="1"/>
  <pageMargins left="0.51181102362204722" right="0.6692913385826772" top="0.35433070866141736" bottom="0.55118110236220474" header="0.31496062992125984" footer="0.31496062992125984"/>
  <pageSetup paperSize="9" scale="78" orientation="landscape" r:id="rId1"/>
  <headerFooter differentFirst="1" alignWithMargins="0">
    <oddFooter>&amp;C&amp;"Arial,Normalny"&amp;9&amp;P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39"/>
  <dimension ref="B1:N21"/>
  <sheetViews>
    <sheetView view="pageBreakPreview" zoomScale="80" zoomScaleNormal="100" zoomScaleSheetLayoutView="80" workbookViewId="0">
      <selection activeCell="B1" sqref="B1"/>
    </sheetView>
  </sheetViews>
  <sheetFormatPr defaultRowHeight="15"/>
  <cols>
    <col min="2" max="2" width="15.125" customWidth="1"/>
    <col min="3" max="3" width="11.5" customWidth="1"/>
    <col min="4" max="4" width="11.125" customWidth="1"/>
    <col min="5" max="5" width="14" customWidth="1"/>
    <col min="6" max="6" width="12.25" customWidth="1"/>
    <col min="7" max="7" width="10.625" customWidth="1"/>
    <col min="8" max="8" width="11.875" customWidth="1"/>
    <col min="14" max="14" width="10.5" customWidth="1"/>
  </cols>
  <sheetData>
    <row r="1" spans="2:14" ht="23.25" customHeight="1">
      <c r="B1" s="770" t="s">
        <v>330</v>
      </c>
      <c r="C1" s="770"/>
      <c r="D1" s="770"/>
      <c r="E1" s="770"/>
      <c r="F1" s="770"/>
      <c r="G1" s="770"/>
      <c r="H1" s="770"/>
      <c r="I1" s="770"/>
      <c r="J1" s="770"/>
      <c r="K1" s="770"/>
      <c r="L1" s="770"/>
      <c r="M1" s="770"/>
    </row>
    <row r="2" spans="2:14" ht="39" customHeight="1">
      <c r="N2" s="532" t="s">
        <v>539</v>
      </c>
    </row>
    <row r="4" spans="2:14" ht="149.25" customHeight="1"/>
    <row r="17" spans="2:8" ht="28.5" customHeight="1"/>
    <row r="18" spans="2:8" ht="30" customHeight="1">
      <c r="B18" s="682" t="s">
        <v>635</v>
      </c>
      <c r="C18" s="682"/>
      <c r="D18" s="682"/>
      <c r="E18" s="682"/>
      <c r="F18" s="682"/>
      <c r="G18" s="682"/>
      <c r="H18" s="682"/>
    </row>
    <row r="19" spans="2:8" ht="48" customHeight="1">
      <c r="B19" s="402"/>
      <c r="C19" s="402" t="s">
        <v>258</v>
      </c>
      <c r="D19" s="402" t="s">
        <v>259</v>
      </c>
      <c r="E19" s="402" t="s">
        <v>268</v>
      </c>
      <c r="F19" s="402" t="s">
        <v>260</v>
      </c>
      <c r="G19" s="402" t="s">
        <v>261</v>
      </c>
      <c r="H19" s="402" t="s">
        <v>119</v>
      </c>
    </row>
    <row r="20" spans="2:8" ht="18" customHeight="1">
      <c r="B20" s="273" t="s">
        <v>256</v>
      </c>
      <c r="C20" s="396">
        <f>'Tab 3 (28) i 4 (29)'!E22</f>
        <v>2217</v>
      </c>
      <c r="D20" s="396">
        <f>'Tab 3 (28) i 4 (29)'!F22</f>
        <v>278</v>
      </c>
      <c r="E20" s="396">
        <f>'Tab 3 (28) i 4 (29)'!G22</f>
        <v>441</v>
      </c>
      <c r="F20" s="396">
        <f>'Tab 3 (28) i 4 (29)'!H22</f>
        <v>502</v>
      </c>
      <c r="G20" s="396">
        <f>'Tab 3 (28) i 4 (29)'!I22</f>
        <v>843</v>
      </c>
      <c r="H20" s="396">
        <f>SUM(C20:G20)</f>
        <v>4281</v>
      </c>
    </row>
    <row r="21" spans="2:8" ht="18" customHeight="1">
      <c r="B21" s="273" t="s">
        <v>257</v>
      </c>
      <c r="C21" s="450">
        <f>ROUND(C20/$H$20,2)</f>
        <v>0.52</v>
      </c>
      <c r="D21" s="450">
        <f>ROUND(D20/$H$20,2)</f>
        <v>0.06</v>
      </c>
      <c r="E21" s="450">
        <f t="shared" ref="E21:G21" si="0">ROUND(E20/$H$20,2)</f>
        <v>0.1</v>
      </c>
      <c r="F21" s="450">
        <f>ROUND(F20/$H$20,2)</f>
        <v>0.12</v>
      </c>
      <c r="G21" s="450">
        <f t="shared" si="0"/>
        <v>0.2</v>
      </c>
      <c r="H21" s="450">
        <f t="shared" ref="H21" si="1">H20/$H$20</f>
        <v>1</v>
      </c>
    </row>
  </sheetData>
  <mergeCells count="2">
    <mergeCell ref="B18:H18"/>
    <mergeCell ref="B1:M1"/>
  </mergeCells>
  <hyperlinks>
    <hyperlink ref="N2" location="'Spis treści'!A1" display="Powrót do spisu" xr:uid="{D108603E-4172-47D5-A289-D2E7D6ED4A90}"/>
  </hyperlinks>
  <printOptions horizontalCentered="1"/>
  <pageMargins left="0.51181102362204722" right="0.51181102362204722" top="0.6692913385826772" bottom="0.55118110236220474" header="0.31496062992125984" footer="0.31496062992125984"/>
  <pageSetup paperSize="9" scale="90" orientation="landscape" r:id="rId1"/>
  <headerFooter differentFirst="1" alignWithMargins="0">
    <oddFooter>&amp;C&amp;"Arial,Normalny"&amp;9&amp;P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8"/>
  <dimension ref="A1:M25"/>
  <sheetViews>
    <sheetView showGridLines="0" view="pageBreakPreview" zoomScale="90" zoomScaleNormal="100" zoomScaleSheetLayoutView="90" workbookViewId="0">
      <selection activeCell="B1" sqref="B1"/>
    </sheetView>
  </sheetViews>
  <sheetFormatPr defaultRowHeight="15"/>
  <cols>
    <col min="1" max="1" width="18.5" customWidth="1"/>
    <col min="2" max="2" width="11.875" customWidth="1"/>
    <col min="3" max="3" width="11.75" customWidth="1"/>
    <col min="4" max="4" width="12" customWidth="1"/>
    <col min="5" max="8" width="11.625" customWidth="1"/>
    <col min="9" max="9" width="10.625" customWidth="1"/>
    <col min="10" max="10" width="11.625" customWidth="1"/>
    <col min="11" max="12" width="12.125" customWidth="1"/>
  </cols>
  <sheetData>
    <row r="1" spans="1:13" ht="33" customHeight="1">
      <c r="A1" s="778" t="s">
        <v>331</v>
      </c>
      <c r="B1" s="778"/>
      <c r="C1" s="778"/>
      <c r="D1" s="778"/>
      <c r="E1" s="778"/>
      <c r="F1" s="778"/>
      <c r="G1" s="778"/>
      <c r="H1" s="778"/>
      <c r="I1" s="778"/>
      <c r="J1" s="778"/>
      <c r="K1" s="778"/>
      <c r="L1" s="778"/>
    </row>
    <row r="2" spans="1:13" ht="42" customHeight="1">
      <c r="A2" s="769" t="s">
        <v>587</v>
      </c>
      <c r="B2" s="769"/>
      <c r="C2" s="769"/>
      <c r="D2" s="769"/>
      <c r="E2" s="769"/>
      <c r="F2" s="769"/>
      <c r="G2" s="769"/>
      <c r="H2" s="769"/>
      <c r="I2" s="769"/>
      <c r="J2" s="769"/>
      <c r="K2" s="769"/>
      <c r="L2" s="769"/>
      <c r="M2" s="532" t="s">
        <v>539</v>
      </c>
    </row>
    <row r="3" spans="1:13" ht="13.5" customHeight="1">
      <c r="A3" s="683" t="s">
        <v>13</v>
      </c>
      <c r="B3" s="681" t="s">
        <v>438</v>
      </c>
      <c r="C3" s="779" t="s">
        <v>71</v>
      </c>
      <c r="D3" s="779"/>
      <c r="E3" s="779" t="s">
        <v>35</v>
      </c>
      <c r="F3" s="779"/>
      <c r="G3" s="779"/>
      <c r="H3" s="779"/>
      <c r="I3" s="779"/>
      <c r="J3" s="779"/>
      <c r="K3" s="779"/>
      <c r="L3" s="779"/>
    </row>
    <row r="4" spans="1:13" ht="61.5" customHeight="1">
      <c r="A4" s="688"/>
      <c r="B4" s="681"/>
      <c r="C4" s="681" t="s">
        <v>207</v>
      </c>
      <c r="D4" s="693" t="s">
        <v>208</v>
      </c>
      <c r="E4" s="707" t="s">
        <v>266</v>
      </c>
      <c r="F4" s="708"/>
      <c r="G4" s="707" t="s">
        <v>209</v>
      </c>
      <c r="H4" s="780"/>
      <c r="I4" s="780"/>
      <c r="J4" s="708"/>
      <c r="K4" s="681" t="s">
        <v>332</v>
      </c>
      <c r="L4" s="681"/>
    </row>
    <row r="5" spans="1:13" ht="17.25" customHeight="1">
      <c r="A5" s="688"/>
      <c r="B5" s="681"/>
      <c r="C5" s="681"/>
      <c r="D5" s="693"/>
      <c r="E5" s="683" t="s">
        <v>254</v>
      </c>
      <c r="F5" s="782" t="s">
        <v>210</v>
      </c>
      <c r="G5" s="683" t="s">
        <v>254</v>
      </c>
      <c r="H5" s="782" t="s">
        <v>211</v>
      </c>
      <c r="I5" s="784" t="s">
        <v>255</v>
      </c>
      <c r="J5" s="785"/>
      <c r="K5" s="683" t="s">
        <v>254</v>
      </c>
      <c r="L5" s="782" t="s">
        <v>210</v>
      </c>
    </row>
    <row r="6" spans="1:13" ht="39.75" customHeight="1">
      <c r="A6" s="688"/>
      <c r="B6" s="681"/>
      <c r="C6" s="681"/>
      <c r="D6" s="693"/>
      <c r="E6" s="684"/>
      <c r="F6" s="783"/>
      <c r="G6" s="684"/>
      <c r="H6" s="783"/>
      <c r="I6" s="462" t="s">
        <v>464</v>
      </c>
      <c r="J6" s="462" t="s">
        <v>439</v>
      </c>
      <c r="K6" s="684"/>
      <c r="L6" s="783"/>
      <c r="M6" s="72"/>
    </row>
    <row r="7" spans="1:13" ht="18" customHeight="1">
      <c r="A7" s="684"/>
      <c r="B7" s="685" t="s">
        <v>674</v>
      </c>
      <c r="C7" s="686"/>
      <c r="D7" s="686"/>
      <c r="E7" s="686"/>
      <c r="F7" s="686"/>
      <c r="G7" s="686"/>
      <c r="H7" s="686"/>
      <c r="I7" s="686"/>
      <c r="J7" s="686"/>
      <c r="K7" s="686"/>
      <c r="L7" s="687"/>
      <c r="M7" s="72"/>
    </row>
    <row r="8" spans="1:13" ht="21" customHeight="1">
      <c r="A8" s="381" t="s">
        <v>68</v>
      </c>
      <c r="B8" s="382">
        <f>SUM(B9:B24)</f>
        <v>782167</v>
      </c>
      <c r="C8" s="382">
        <f t="shared" ref="C8:L8" si="0">SUM(C9:C24)</f>
        <v>759274</v>
      </c>
      <c r="D8" s="382">
        <f t="shared" si="0"/>
        <v>1451</v>
      </c>
      <c r="E8" s="382">
        <f t="shared" si="0"/>
        <v>5882</v>
      </c>
      <c r="F8" s="382">
        <f t="shared" si="0"/>
        <v>4349</v>
      </c>
      <c r="G8" s="382">
        <f t="shared" si="0"/>
        <v>9717</v>
      </c>
      <c r="H8" s="382">
        <f t="shared" si="0"/>
        <v>7238</v>
      </c>
      <c r="I8" s="398">
        <f t="shared" si="0"/>
        <v>0</v>
      </c>
      <c r="J8" s="398">
        <f t="shared" si="0"/>
        <v>0</v>
      </c>
      <c r="K8" s="382">
        <f t="shared" si="0"/>
        <v>766568</v>
      </c>
      <c r="L8" s="382">
        <f t="shared" si="0"/>
        <v>747687</v>
      </c>
    </row>
    <row r="9" spans="1:13" ht="21" customHeight="1">
      <c r="A9" s="384" t="s">
        <v>42</v>
      </c>
      <c r="B9" s="385">
        <f>E9+G9+K9</f>
        <v>28083</v>
      </c>
      <c r="C9" s="385">
        <v>26644</v>
      </c>
      <c r="D9" s="385">
        <v>82</v>
      </c>
      <c r="E9" s="385">
        <v>204</v>
      </c>
      <c r="F9" s="385">
        <v>81</v>
      </c>
      <c r="G9" s="385">
        <v>511</v>
      </c>
      <c r="H9" s="385">
        <v>268</v>
      </c>
      <c r="I9" s="399">
        <v>0</v>
      </c>
      <c r="J9" s="399">
        <v>0</v>
      </c>
      <c r="K9" s="385">
        <v>27368</v>
      </c>
      <c r="L9" s="385">
        <v>26295</v>
      </c>
    </row>
    <row r="10" spans="1:13" ht="21" customHeight="1">
      <c r="A10" s="384" t="s">
        <v>43</v>
      </c>
      <c r="B10" s="385">
        <f t="shared" ref="B10:B24" si="1">E10+G10+K10</f>
        <v>40571</v>
      </c>
      <c r="C10" s="385">
        <v>39368</v>
      </c>
      <c r="D10" s="385">
        <v>36</v>
      </c>
      <c r="E10" s="385">
        <v>349</v>
      </c>
      <c r="F10" s="385">
        <v>298</v>
      </c>
      <c r="G10" s="385">
        <v>449</v>
      </c>
      <c r="H10" s="385">
        <v>366</v>
      </c>
      <c r="I10" s="399">
        <v>0</v>
      </c>
      <c r="J10" s="399">
        <v>0</v>
      </c>
      <c r="K10" s="385">
        <v>39773</v>
      </c>
      <c r="L10" s="385">
        <v>38704</v>
      </c>
    </row>
    <row r="11" spans="1:13" ht="21" customHeight="1">
      <c r="A11" s="384" t="s">
        <v>44</v>
      </c>
      <c r="B11" s="385">
        <f t="shared" si="1"/>
        <v>102258</v>
      </c>
      <c r="C11" s="385">
        <v>99053</v>
      </c>
      <c r="D11" s="385">
        <v>105</v>
      </c>
      <c r="E11" s="385">
        <v>366</v>
      </c>
      <c r="F11" s="385">
        <v>244</v>
      </c>
      <c r="G11" s="385">
        <v>823</v>
      </c>
      <c r="H11" s="385">
        <v>628</v>
      </c>
      <c r="I11" s="399">
        <v>0</v>
      </c>
      <c r="J11" s="399">
        <v>0</v>
      </c>
      <c r="K11" s="385">
        <v>101069</v>
      </c>
      <c r="L11" s="385">
        <v>98181</v>
      </c>
    </row>
    <row r="12" spans="1:13" ht="21" customHeight="1">
      <c r="A12" s="384" t="s">
        <v>45</v>
      </c>
      <c r="B12" s="385">
        <f t="shared" si="1"/>
        <v>9629</v>
      </c>
      <c r="C12" s="385">
        <v>9288</v>
      </c>
      <c r="D12" s="385">
        <v>16</v>
      </c>
      <c r="E12" s="385">
        <v>60</v>
      </c>
      <c r="F12" s="385">
        <v>49</v>
      </c>
      <c r="G12" s="385">
        <v>137</v>
      </c>
      <c r="H12" s="385">
        <v>108</v>
      </c>
      <c r="I12" s="399">
        <v>0</v>
      </c>
      <c r="J12" s="399">
        <v>0</v>
      </c>
      <c r="K12" s="385">
        <v>9432</v>
      </c>
      <c r="L12" s="385">
        <v>9131</v>
      </c>
    </row>
    <row r="13" spans="1:13" ht="21" customHeight="1">
      <c r="A13" s="384" t="s">
        <v>46</v>
      </c>
      <c r="B13" s="385">
        <f t="shared" si="1"/>
        <v>62578</v>
      </c>
      <c r="C13" s="385">
        <v>60257</v>
      </c>
      <c r="D13" s="385">
        <v>178</v>
      </c>
      <c r="E13" s="385">
        <v>630</v>
      </c>
      <c r="F13" s="385">
        <v>450</v>
      </c>
      <c r="G13" s="385">
        <v>877</v>
      </c>
      <c r="H13" s="385">
        <v>562</v>
      </c>
      <c r="I13" s="399">
        <v>0</v>
      </c>
      <c r="J13" s="399">
        <v>0</v>
      </c>
      <c r="K13" s="385">
        <v>61071</v>
      </c>
      <c r="L13" s="385">
        <v>59245</v>
      </c>
    </row>
    <row r="14" spans="1:13" ht="21" customHeight="1">
      <c r="A14" s="384" t="s">
        <v>47</v>
      </c>
      <c r="B14" s="385">
        <f t="shared" si="1"/>
        <v>94286</v>
      </c>
      <c r="C14" s="385">
        <v>92250</v>
      </c>
      <c r="D14" s="385">
        <v>48</v>
      </c>
      <c r="E14" s="385">
        <v>1649</v>
      </c>
      <c r="F14" s="385">
        <v>1458</v>
      </c>
      <c r="G14" s="385">
        <v>1204</v>
      </c>
      <c r="H14" s="385">
        <v>997</v>
      </c>
      <c r="I14" s="399">
        <v>0</v>
      </c>
      <c r="J14" s="399">
        <v>0</v>
      </c>
      <c r="K14" s="385">
        <v>91433</v>
      </c>
      <c r="L14" s="385">
        <v>89795</v>
      </c>
    </row>
    <row r="15" spans="1:13" ht="21" customHeight="1">
      <c r="A15" s="384" t="s">
        <v>48</v>
      </c>
      <c r="B15" s="385">
        <f t="shared" si="1"/>
        <v>109014</v>
      </c>
      <c r="C15" s="385">
        <v>105626</v>
      </c>
      <c r="D15" s="385">
        <v>577</v>
      </c>
      <c r="E15" s="385">
        <v>889</v>
      </c>
      <c r="F15" s="385">
        <v>503</v>
      </c>
      <c r="G15" s="385">
        <v>1366</v>
      </c>
      <c r="H15" s="385">
        <v>941</v>
      </c>
      <c r="I15" s="399">
        <v>0</v>
      </c>
      <c r="J15" s="399">
        <v>0</v>
      </c>
      <c r="K15" s="385">
        <v>106759</v>
      </c>
      <c r="L15" s="385">
        <v>104182</v>
      </c>
    </row>
    <row r="16" spans="1:13" ht="21" customHeight="1">
      <c r="A16" s="384" t="s">
        <v>49</v>
      </c>
      <c r="B16" s="385">
        <f t="shared" si="1"/>
        <v>16522</v>
      </c>
      <c r="C16" s="385">
        <v>16187</v>
      </c>
      <c r="D16" s="385">
        <v>10</v>
      </c>
      <c r="E16" s="385">
        <v>49</v>
      </c>
      <c r="F16" s="385">
        <v>32</v>
      </c>
      <c r="G16" s="385">
        <v>150</v>
      </c>
      <c r="H16" s="385">
        <v>119</v>
      </c>
      <c r="I16" s="399">
        <v>0</v>
      </c>
      <c r="J16" s="399">
        <v>0</v>
      </c>
      <c r="K16" s="385">
        <v>16323</v>
      </c>
      <c r="L16" s="385">
        <v>16036</v>
      </c>
    </row>
    <row r="17" spans="1:12" ht="21" customHeight="1">
      <c r="A17" s="384" t="s">
        <v>50</v>
      </c>
      <c r="B17" s="385">
        <f t="shared" si="1"/>
        <v>61499</v>
      </c>
      <c r="C17" s="385">
        <v>60260</v>
      </c>
      <c r="D17" s="385">
        <v>13</v>
      </c>
      <c r="E17" s="385">
        <v>259</v>
      </c>
      <c r="F17" s="385">
        <v>204</v>
      </c>
      <c r="G17" s="385">
        <v>759</v>
      </c>
      <c r="H17" s="385">
        <v>665</v>
      </c>
      <c r="I17" s="399">
        <v>0</v>
      </c>
      <c r="J17" s="399">
        <v>0</v>
      </c>
      <c r="K17" s="385">
        <v>60481</v>
      </c>
      <c r="L17" s="385">
        <v>59391</v>
      </c>
    </row>
    <row r="18" spans="1:12" ht="21" customHeight="1">
      <c r="A18" s="384" t="s">
        <v>51</v>
      </c>
      <c r="B18" s="385">
        <f t="shared" si="1"/>
        <v>50336</v>
      </c>
      <c r="C18" s="385">
        <v>49356</v>
      </c>
      <c r="D18" s="385">
        <v>5</v>
      </c>
      <c r="E18" s="385">
        <v>175</v>
      </c>
      <c r="F18" s="385">
        <v>144</v>
      </c>
      <c r="G18" s="385">
        <v>559</v>
      </c>
      <c r="H18" s="385">
        <v>481</v>
      </c>
      <c r="I18" s="399">
        <v>0</v>
      </c>
      <c r="J18" s="399">
        <v>0</v>
      </c>
      <c r="K18" s="385">
        <v>49602</v>
      </c>
      <c r="L18" s="385">
        <v>48731</v>
      </c>
    </row>
    <row r="19" spans="1:12" ht="21" customHeight="1">
      <c r="A19" s="384" t="s">
        <v>52</v>
      </c>
      <c r="B19" s="385">
        <f t="shared" si="1"/>
        <v>24996</v>
      </c>
      <c r="C19" s="385">
        <v>24130</v>
      </c>
      <c r="D19" s="385">
        <v>37</v>
      </c>
      <c r="E19" s="385">
        <v>178</v>
      </c>
      <c r="F19" s="385">
        <v>91</v>
      </c>
      <c r="G19" s="385">
        <v>418</v>
      </c>
      <c r="H19" s="385">
        <v>255</v>
      </c>
      <c r="I19" s="399">
        <v>0</v>
      </c>
      <c r="J19" s="399">
        <v>0</v>
      </c>
      <c r="K19" s="385">
        <v>24400</v>
      </c>
      <c r="L19" s="385">
        <v>23784</v>
      </c>
    </row>
    <row r="20" spans="1:12" ht="21" customHeight="1">
      <c r="A20" s="384" t="s">
        <v>53</v>
      </c>
      <c r="B20" s="385">
        <f t="shared" si="1"/>
        <v>22767</v>
      </c>
      <c r="C20" s="385">
        <v>22197</v>
      </c>
      <c r="D20" s="385">
        <v>25</v>
      </c>
      <c r="E20" s="385">
        <v>86</v>
      </c>
      <c r="F20" s="385">
        <v>50</v>
      </c>
      <c r="G20" s="385">
        <v>365</v>
      </c>
      <c r="H20" s="385">
        <v>300</v>
      </c>
      <c r="I20" s="399">
        <v>0</v>
      </c>
      <c r="J20" s="399">
        <v>0</v>
      </c>
      <c r="K20" s="385">
        <v>22316</v>
      </c>
      <c r="L20" s="385">
        <v>21847</v>
      </c>
    </row>
    <row r="21" spans="1:12" ht="21" customHeight="1">
      <c r="A21" s="384" t="s">
        <v>54</v>
      </c>
      <c r="B21" s="385">
        <f t="shared" si="1"/>
        <v>45026</v>
      </c>
      <c r="C21" s="385">
        <v>43889</v>
      </c>
      <c r="D21" s="385">
        <v>40</v>
      </c>
      <c r="E21" s="385">
        <v>146</v>
      </c>
      <c r="F21" s="385">
        <v>111</v>
      </c>
      <c r="G21" s="385">
        <v>526</v>
      </c>
      <c r="H21" s="385">
        <v>450</v>
      </c>
      <c r="I21" s="399">
        <v>0</v>
      </c>
      <c r="J21" s="399">
        <v>0</v>
      </c>
      <c r="K21" s="385">
        <v>44354</v>
      </c>
      <c r="L21" s="385">
        <v>43328</v>
      </c>
    </row>
    <row r="22" spans="1:12" ht="21" customHeight="1">
      <c r="A22" s="384" t="s">
        <v>55</v>
      </c>
      <c r="B22" s="385">
        <f t="shared" si="1"/>
        <v>26693</v>
      </c>
      <c r="C22" s="385">
        <v>25915</v>
      </c>
      <c r="D22" s="385">
        <v>8</v>
      </c>
      <c r="E22" s="385">
        <v>135</v>
      </c>
      <c r="F22" s="385">
        <v>114</v>
      </c>
      <c r="G22" s="385">
        <v>345</v>
      </c>
      <c r="H22" s="385">
        <v>273</v>
      </c>
      <c r="I22" s="399">
        <v>0</v>
      </c>
      <c r="J22" s="399">
        <v>0</v>
      </c>
      <c r="K22" s="385">
        <v>26213</v>
      </c>
      <c r="L22" s="385">
        <v>25528</v>
      </c>
    </row>
    <row r="23" spans="1:12" ht="21" customHeight="1">
      <c r="A23" s="384" t="s">
        <v>56</v>
      </c>
      <c r="B23" s="385">
        <f t="shared" si="1"/>
        <v>71061</v>
      </c>
      <c r="C23" s="385">
        <v>69090</v>
      </c>
      <c r="D23" s="385">
        <v>247</v>
      </c>
      <c r="E23" s="385">
        <v>577</v>
      </c>
      <c r="F23" s="385">
        <v>477</v>
      </c>
      <c r="G23" s="385">
        <v>829</v>
      </c>
      <c r="H23" s="385">
        <v>647</v>
      </c>
      <c r="I23" s="399">
        <v>0</v>
      </c>
      <c r="J23" s="399">
        <v>0</v>
      </c>
      <c r="K23" s="385">
        <v>69655</v>
      </c>
      <c r="L23" s="385">
        <v>67966</v>
      </c>
    </row>
    <row r="24" spans="1:12" ht="21" customHeight="1">
      <c r="A24" s="388" t="s">
        <v>57</v>
      </c>
      <c r="B24" s="389">
        <f t="shared" si="1"/>
        <v>16848</v>
      </c>
      <c r="C24" s="389">
        <v>15764</v>
      </c>
      <c r="D24" s="389">
        <v>24</v>
      </c>
      <c r="E24" s="389">
        <v>130</v>
      </c>
      <c r="F24" s="389">
        <v>43</v>
      </c>
      <c r="G24" s="389">
        <v>399</v>
      </c>
      <c r="H24" s="389">
        <v>178</v>
      </c>
      <c r="I24" s="400">
        <v>0</v>
      </c>
      <c r="J24" s="400">
        <v>0</v>
      </c>
      <c r="K24" s="389">
        <v>16319</v>
      </c>
      <c r="L24" s="389">
        <v>15543</v>
      </c>
    </row>
    <row r="25" spans="1:12" ht="24" customHeight="1">
      <c r="A25" s="781"/>
      <c r="B25" s="781"/>
      <c r="C25" s="781"/>
      <c r="D25" s="781"/>
      <c r="E25" s="781"/>
      <c r="F25" s="781"/>
      <c r="G25" s="781"/>
      <c r="H25" s="781"/>
      <c r="I25" s="781"/>
      <c r="J25" s="781"/>
      <c r="K25" s="781"/>
      <c r="L25" s="781"/>
    </row>
  </sheetData>
  <mergeCells count="20">
    <mergeCell ref="A25:L25"/>
    <mergeCell ref="K4:L4"/>
    <mergeCell ref="E5:E6"/>
    <mergeCell ref="F5:F6"/>
    <mergeCell ref="G5:G6"/>
    <mergeCell ref="H5:H6"/>
    <mergeCell ref="I5:J5"/>
    <mergeCell ref="K5:K6"/>
    <mergeCell ref="L5:L6"/>
    <mergeCell ref="B7:L7"/>
    <mergeCell ref="A1:L1"/>
    <mergeCell ref="A2:L2"/>
    <mergeCell ref="B3:B6"/>
    <mergeCell ref="C3:D3"/>
    <mergeCell ref="E3:L3"/>
    <mergeCell ref="C4:C6"/>
    <mergeCell ref="D4:D6"/>
    <mergeCell ref="E4:F4"/>
    <mergeCell ref="G4:J4"/>
    <mergeCell ref="A3:A7"/>
  </mergeCells>
  <hyperlinks>
    <hyperlink ref="M2" location="'Spis treści'!A1" display="Powrót do spisu" xr:uid="{0D96E2A8-081F-4CAE-98D5-4162D5900C4D}"/>
  </hyperlinks>
  <printOptions horizontalCentered="1"/>
  <pageMargins left="0.51181102362204722" right="0.51181102362204722" top="0.59055118110236227" bottom="0.55118110236220474" header="0.31496062992125984" footer="0.31496062992125984"/>
  <pageSetup paperSize="9" scale="85" orientation="landscape" r:id="rId1"/>
  <headerFooter differentFirst="1" alignWithMargins="0">
    <oddFooter>&amp;C&amp;"Arial,Normalny"&amp;9&amp;P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30"/>
  <dimension ref="A1:L29"/>
  <sheetViews>
    <sheetView showGridLines="0" view="pageBreakPreview" topLeftCell="A13" zoomScale="90" zoomScaleNormal="100" zoomScaleSheetLayoutView="90" workbookViewId="0">
      <selection activeCell="B1" sqref="B1"/>
    </sheetView>
  </sheetViews>
  <sheetFormatPr defaultRowHeight="15"/>
  <cols>
    <col min="1" max="1" width="25" customWidth="1"/>
    <col min="2" max="3" width="10.875" customWidth="1"/>
    <col min="4" max="7" width="11.625" customWidth="1"/>
    <col min="8" max="8" width="10.125" customWidth="1"/>
    <col min="9" max="9" width="9.5" customWidth="1"/>
  </cols>
  <sheetData>
    <row r="1" spans="1:10" ht="27.75" customHeight="1">
      <c r="A1" s="778" t="str">
        <f>'Tab 4 (33)'!A1:H1</f>
        <v>V. UBEZPIECZENIE SPOŁECZNE ROLNIKÓW</v>
      </c>
      <c r="B1" s="778"/>
      <c r="C1" s="778"/>
      <c r="D1" s="778"/>
      <c r="E1" s="778"/>
      <c r="F1" s="778"/>
      <c r="G1" s="778"/>
      <c r="H1" s="778"/>
      <c r="I1" s="778"/>
    </row>
    <row r="2" spans="1:10" ht="42" customHeight="1">
      <c r="A2" s="769" t="s">
        <v>588</v>
      </c>
      <c r="B2" s="769"/>
      <c r="C2" s="769"/>
      <c r="D2" s="769"/>
      <c r="E2" s="769"/>
      <c r="F2" s="532"/>
      <c r="J2" s="532" t="s">
        <v>539</v>
      </c>
    </row>
    <row r="3" spans="1:10">
      <c r="A3" s="683" t="s">
        <v>13</v>
      </c>
      <c r="B3" s="683" t="s">
        <v>443</v>
      </c>
      <c r="C3" s="786" t="s">
        <v>35</v>
      </c>
      <c r="D3" s="787"/>
      <c r="E3" s="787"/>
      <c r="F3" s="787"/>
      <c r="G3" s="787"/>
      <c r="H3" s="788"/>
    </row>
    <row r="4" spans="1:10" ht="165" customHeight="1">
      <c r="A4" s="688"/>
      <c r="B4" s="684"/>
      <c r="C4" s="552" t="s">
        <v>215</v>
      </c>
      <c r="D4" s="552" t="s">
        <v>444</v>
      </c>
      <c r="E4" s="552" t="s">
        <v>216</v>
      </c>
      <c r="F4" s="552" t="s">
        <v>445</v>
      </c>
      <c r="G4" s="552" t="s">
        <v>217</v>
      </c>
      <c r="H4" s="553" t="s">
        <v>218</v>
      </c>
    </row>
    <row r="5" spans="1:10">
      <c r="A5" s="684"/>
      <c r="B5" s="689" t="str">
        <f>'Tab 1 (30)'!B7:L7</f>
        <v>STAN NA DZIEŃ 30 CZERWCA 2024 R.</v>
      </c>
      <c r="C5" s="690"/>
      <c r="D5" s="690"/>
      <c r="E5" s="690"/>
      <c r="F5" s="690"/>
      <c r="G5" s="690"/>
      <c r="H5" s="691"/>
    </row>
    <row r="6" spans="1:10" ht="17.25" customHeight="1">
      <c r="A6" s="173" t="s">
        <v>68</v>
      </c>
      <c r="B6" s="191">
        <f>SUM(B8:B13)</f>
        <v>1021755</v>
      </c>
      <c r="C6" s="191">
        <f t="shared" ref="C6:H6" si="0">SUM(C8:C13)</f>
        <v>9148</v>
      </c>
      <c r="D6" s="191">
        <f t="shared" si="0"/>
        <v>7991</v>
      </c>
      <c r="E6" s="191">
        <f t="shared" si="0"/>
        <v>16559</v>
      </c>
      <c r="F6" s="194">
        <f t="shared" si="0"/>
        <v>0</v>
      </c>
      <c r="G6" s="191">
        <f t="shared" si="0"/>
        <v>988057</v>
      </c>
      <c r="H6" s="191">
        <f t="shared" si="0"/>
        <v>108814</v>
      </c>
    </row>
    <row r="7" spans="1:10" ht="13.5" customHeight="1">
      <c r="A7" s="174" t="s">
        <v>35</v>
      </c>
      <c r="B7" s="187"/>
      <c r="C7" s="187"/>
      <c r="D7" s="187"/>
      <c r="E7" s="187"/>
      <c r="F7" s="187"/>
      <c r="G7" s="187"/>
      <c r="H7" s="187"/>
    </row>
    <row r="8" spans="1:10" ht="17.25" customHeight="1">
      <c r="A8" s="174" t="s">
        <v>219</v>
      </c>
      <c r="B8" s="187">
        <v>606075</v>
      </c>
      <c r="C8" s="187">
        <v>4888</v>
      </c>
      <c r="D8" s="175">
        <v>0</v>
      </c>
      <c r="E8" s="187">
        <v>3662</v>
      </c>
      <c r="F8" s="175">
        <v>0</v>
      </c>
      <c r="G8" s="187">
        <v>597525</v>
      </c>
      <c r="H8" s="187">
        <v>68971</v>
      </c>
    </row>
    <row r="9" spans="1:10" ht="17.25" customHeight="1">
      <c r="A9" s="174" t="s">
        <v>220</v>
      </c>
      <c r="B9" s="187">
        <v>258884</v>
      </c>
      <c r="C9" s="187">
        <v>1503</v>
      </c>
      <c r="D9" s="175">
        <v>0</v>
      </c>
      <c r="E9" s="187">
        <v>1651</v>
      </c>
      <c r="F9" s="175">
        <v>0</v>
      </c>
      <c r="G9" s="187">
        <v>255730</v>
      </c>
      <c r="H9" s="187">
        <v>21042</v>
      </c>
    </row>
    <row r="10" spans="1:10" ht="17.25" customHeight="1">
      <c r="A10" s="176" t="s">
        <v>221</v>
      </c>
      <c r="B10" s="187">
        <v>137887</v>
      </c>
      <c r="C10" s="187">
        <v>2757</v>
      </c>
      <c r="D10" s="175">
        <v>0</v>
      </c>
      <c r="E10" s="187">
        <v>328</v>
      </c>
      <c r="F10" s="175">
        <v>0</v>
      </c>
      <c r="G10" s="187">
        <v>134802</v>
      </c>
      <c r="H10" s="187">
        <v>18801</v>
      </c>
    </row>
    <row r="11" spans="1:10" ht="17.25" customHeight="1">
      <c r="A11" s="176" t="s">
        <v>222</v>
      </c>
      <c r="B11" s="187">
        <v>7991</v>
      </c>
      <c r="C11" s="175">
        <v>0</v>
      </c>
      <c r="D11" s="187">
        <v>7991</v>
      </c>
      <c r="E11" s="175">
        <v>0</v>
      </c>
      <c r="F11" s="175">
        <v>0</v>
      </c>
      <c r="G11" s="175">
        <v>0</v>
      </c>
      <c r="H11" s="175">
        <v>0</v>
      </c>
    </row>
    <row r="12" spans="1:10" ht="45" customHeight="1">
      <c r="A12" s="176" t="s">
        <v>223</v>
      </c>
      <c r="B12" s="187">
        <v>10909</v>
      </c>
      <c r="C12" s="175">
        <v>0</v>
      </c>
      <c r="D12" s="175">
        <v>0</v>
      </c>
      <c r="E12" s="187">
        <v>10909</v>
      </c>
      <c r="F12" s="175">
        <v>0</v>
      </c>
      <c r="G12" s="175">
        <v>0</v>
      </c>
      <c r="H12" s="175">
        <v>0</v>
      </c>
    </row>
    <row r="13" spans="1:10" ht="27.75" customHeight="1">
      <c r="A13" s="401" t="s">
        <v>446</v>
      </c>
      <c r="B13" s="196">
        <v>9</v>
      </c>
      <c r="C13" s="182">
        <v>0</v>
      </c>
      <c r="D13" s="182">
        <v>0</v>
      </c>
      <c r="E13" s="196">
        <v>9</v>
      </c>
      <c r="F13" s="182">
        <v>0</v>
      </c>
      <c r="G13" s="182">
        <v>0</v>
      </c>
      <c r="H13" s="182">
        <v>0</v>
      </c>
    </row>
    <row r="14" spans="1:10" ht="36" customHeight="1">
      <c r="A14" s="794" t="s">
        <v>647</v>
      </c>
      <c r="B14" s="794"/>
      <c r="C14" s="794"/>
      <c r="D14" s="794"/>
      <c r="E14" s="794"/>
      <c r="F14" s="794"/>
      <c r="G14" s="794"/>
      <c r="H14" s="794"/>
    </row>
    <row r="15" spans="1:10" ht="36" customHeight="1">
      <c r="A15" s="792" t="s">
        <v>224</v>
      </c>
      <c r="B15" s="792"/>
      <c r="C15" s="792"/>
      <c r="D15" s="792"/>
      <c r="E15" s="792"/>
      <c r="F15" s="792"/>
      <c r="G15" s="792"/>
      <c r="H15" s="792"/>
    </row>
    <row r="16" spans="1:10" ht="29.25" customHeight="1">
      <c r="A16" s="793" t="s">
        <v>478</v>
      </c>
      <c r="B16" s="793"/>
      <c r="C16" s="793"/>
      <c r="D16" s="793"/>
      <c r="E16" s="793"/>
      <c r="F16" s="793"/>
      <c r="G16" s="793"/>
      <c r="H16" s="793"/>
    </row>
    <row r="17" spans="1:12" ht="28.5" customHeight="1"/>
    <row r="18" spans="1:12" ht="20.25" customHeight="1">
      <c r="A18" s="696" t="s">
        <v>589</v>
      </c>
      <c r="B18" s="696"/>
      <c r="C18" s="696"/>
      <c r="D18" s="696"/>
      <c r="E18" s="696"/>
    </row>
    <row r="19" spans="1:12">
      <c r="A19" s="679" t="s">
        <v>13</v>
      </c>
      <c r="B19" s="625" t="str">
        <f>'Tab 1 (26) i 2 (27)'!B4:C4</f>
        <v>2023 rok</v>
      </c>
      <c r="C19" s="627"/>
      <c r="D19" s="625" t="str">
        <f>'Tab 1 (26) i 2 (27)'!D4:D4</f>
        <v>2024 rok</v>
      </c>
      <c r="E19" s="626"/>
      <c r="F19" s="626"/>
      <c r="G19" s="626"/>
      <c r="H19" s="626"/>
      <c r="I19" s="627"/>
      <c r="J19" s="391"/>
      <c r="K19" s="391"/>
      <c r="L19" s="391"/>
    </row>
    <row r="20" spans="1:12" ht="15" customHeight="1">
      <c r="A20" s="679"/>
      <c r="B20" s="652" t="s">
        <v>675</v>
      </c>
      <c r="C20" s="652" t="s">
        <v>676</v>
      </c>
      <c r="D20" s="652" t="s">
        <v>554</v>
      </c>
      <c r="E20" s="652" t="s">
        <v>675</v>
      </c>
      <c r="F20" s="652" t="s">
        <v>676</v>
      </c>
      <c r="G20" s="646" t="s">
        <v>14</v>
      </c>
      <c r="H20" s="636"/>
      <c r="I20" s="637"/>
      <c r="J20" s="392"/>
      <c r="K20" s="392"/>
      <c r="L20" s="392"/>
    </row>
    <row r="21" spans="1:12" ht="63" customHeight="1">
      <c r="A21" s="679"/>
      <c r="B21" s="654"/>
      <c r="C21" s="654"/>
      <c r="D21" s="654"/>
      <c r="E21" s="654"/>
      <c r="F21" s="654"/>
      <c r="G21" s="608" t="str">
        <f>'Tab 1 (26) i 2 (27)'!G6</f>
        <v xml:space="preserve">II kwartału 
2024 r. 
z 
I kwartałem 
2024 r. </v>
      </c>
      <c r="H21" s="608" t="str">
        <f>'Tab 1 (26) i 2 (27)'!H6</f>
        <v xml:space="preserve">II kwartału 
2024 r. 
z 
II kwartałem 
2023 r. </v>
      </c>
      <c r="I21" s="607" t="str">
        <f>'Tab 1 (26) i 2 (27)'!I6</f>
        <v xml:space="preserve">I półrocza 
2024 r. 
z 
I półroczem 
2023 r. </v>
      </c>
      <c r="J21" s="157"/>
      <c r="K21" s="157"/>
      <c r="L21" s="157"/>
    </row>
    <row r="22" spans="1:12" ht="20.25" customHeight="1">
      <c r="A22" s="789" t="s">
        <v>225</v>
      </c>
      <c r="B22" s="790"/>
      <c r="C22" s="790"/>
      <c r="D22" s="790"/>
      <c r="E22" s="790"/>
      <c r="F22" s="790"/>
      <c r="G22" s="790"/>
      <c r="H22" s="790"/>
      <c r="I22" s="791"/>
      <c r="J22" s="393"/>
      <c r="K22" s="393"/>
      <c r="L22" s="393"/>
    </row>
    <row r="23" spans="1:12" ht="17.25" customHeight="1">
      <c r="A23" s="183" t="s">
        <v>68</v>
      </c>
      <c r="B23" s="185">
        <v>818061</v>
      </c>
      <c r="C23" s="185">
        <v>822781</v>
      </c>
      <c r="D23" s="185">
        <v>791698</v>
      </c>
      <c r="E23" s="185">
        <v>782167</v>
      </c>
      <c r="F23" s="185">
        <v>786933</v>
      </c>
      <c r="G23" s="482">
        <f>E23/D23-1</f>
        <v>-1.2038681416398633E-2</v>
      </c>
      <c r="H23" s="482">
        <f>E23/B23-1</f>
        <v>-4.3876923603496598E-2</v>
      </c>
      <c r="I23" s="482">
        <f>F23/C23-1</f>
        <v>-4.3569309451725324E-2</v>
      </c>
      <c r="J23" s="403"/>
      <c r="K23" s="403"/>
      <c r="L23" s="403"/>
    </row>
    <row r="24" spans="1:12" ht="17.25" customHeight="1">
      <c r="A24" s="174" t="s">
        <v>226</v>
      </c>
      <c r="B24" s="187">
        <v>808968</v>
      </c>
      <c r="C24" s="187">
        <v>813762</v>
      </c>
      <c r="D24" s="187">
        <v>782130</v>
      </c>
      <c r="E24" s="187">
        <v>772450</v>
      </c>
      <c r="F24" s="187">
        <v>777290</v>
      </c>
      <c r="G24" s="379">
        <f t="shared" ref="G24:G25" si="1">E24/D24-1</f>
        <v>-1.2376459156406172E-2</v>
      </c>
      <c r="H24" s="379">
        <f t="shared" ref="H24:H25" si="2">E24/B24-1</f>
        <v>-4.5141464186469693E-2</v>
      </c>
      <c r="I24" s="379">
        <f t="shared" ref="I24:I25" si="3">F24/C24-1</f>
        <v>-4.4819001133009406E-2</v>
      </c>
      <c r="J24" s="404"/>
      <c r="K24" s="404"/>
      <c r="L24" s="404"/>
    </row>
    <row r="25" spans="1:12" ht="17.25" customHeight="1">
      <c r="A25" s="177" t="s">
        <v>227</v>
      </c>
      <c r="B25" s="196">
        <v>812104</v>
      </c>
      <c r="C25" s="196">
        <v>816873</v>
      </c>
      <c r="D25" s="196">
        <v>785851</v>
      </c>
      <c r="E25" s="196">
        <v>776285</v>
      </c>
      <c r="F25" s="196">
        <v>781068</v>
      </c>
      <c r="G25" s="380">
        <f t="shared" si="1"/>
        <v>-1.2172791025270691E-2</v>
      </c>
      <c r="H25" s="380">
        <f t="shared" si="2"/>
        <v>-4.4106419867406155E-2</v>
      </c>
      <c r="I25" s="380">
        <f t="shared" si="3"/>
        <v>-4.3831782908726358E-2</v>
      </c>
      <c r="J25" s="404"/>
      <c r="K25" s="404"/>
      <c r="L25" s="404"/>
    </row>
    <row r="26" spans="1:12" ht="20.25" customHeight="1">
      <c r="A26" s="789" t="s">
        <v>228</v>
      </c>
      <c r="B26" s="790"/>
      <c r="C26" s="790"/>
      <c r="D26" s="790"/>
      <c r="E26" s="790"/>
      <c r="F26" s="790"/>
      <c r="G26" s="790"/>
      <c r="H26" s="790"/>
      <c r="I26" s="791"/>
      <c r="J26" s="393"/>
      <c r="K26" s="393"/>
      <c r="L26" s="393"/>
    </row>
    <row r="27" spans="1:12" ht="17.25" customHeight="1">
      <c r="A27" s="183" t="s">
        <v>68</v>
      </c>
      <c r="B27" s="185">
        <v>1075689</v>
      </c>
      <c r="C27" s="185">
        <v>1079983</v>
      </c>
      <c r="D27" s="185">
        <v>1032472</v>
      </c>
      <c r="E27" s="185">
        <v>1021755</v>
      </c>
      <c r="F27" s="185">
        <f>ROUND(SUM(D27:E27)/2,0)</f>
        <v>1027114</v>
      </c>
      <c r="G27" s="482">
        <f t="shared" ref="G27:G29" si="4">E27/D27-1</f>
        <v>-1.0379942506915429E-2</v>
      </c>
      <c r="H27" s="482">
        <f t="shared" ref="H27:H29" si="5">E27/B27-1</f>
        <v>-5.0139027172351858E-2</v>
      </c>
      <c r="I27" s="482">
        <f t="shared" ref="I27:I29" si="6">F27/C27-1</f>
        <v>-4.8953548342890563E-2</v>
      </c>
      <c r="J27" s="403"/>
      <c r="K27" s="403"/>
      <c r="L27" s="403"/>
    </row>
    <row r="28" spans="1:12" ht="17.25" customHeight="1">
      <c r="A28" s="174" t="s">
        <v>229</v>
      </c>
      <c r="B28" s="187">
        <v>1059491</v>
      </c>
      <c r="C28" s="187">
        <v>1063903</v>
      </c>
      <c r="D28" s="187">
        <v>1015739</v>
      </c>
      <c r="E28" s="187">
        <v>1005196</v>
      </c>
      <c r="F28" s="187">
        <f>ROUND(SUM(D28:E28)/2,0)</f>
        <v>1010468</v>
      </c>
      <c r="G28" s="379">
        <f t="shared" si="4"/>
        <v>-1.0379634925901216E-2</v>
      </c>
      <c r="H28" s="379">
        <f t="shared" si="5"/>
        <v>-5.1246306009206322E-2</v>
      </c>
      <c r="I28" s="379">
        <f t="shared" si="6"/>
        <v>-5.0225443484979371E-2</v>
      </c>
      <c r="J28" s="404"/>
      <c r="K28" s="404"/>
      <c r="L28" s="404"/>
    </row>
    <row r="29" spans="1:12" ht="17.25" customHeight="1">
      <c r="A29" s="177" t="s">
        <v>252</v>
      </c>
      <c r="B29" s="196">
        <v>1056086</v>
      </c>
      <c r="C29" s="196">
        <v>1063781</v>
      </c>
      <c r="D29" s="196">
        <v>1019482</v>
      </c>
      <c r="E29" s="196">
        <v>1004616</v>
      </c>
      <c r="F29" s="196">
        <f>ROUND(SUM(D29:E29)/2,0)</f>
        <v>1012049</v>
      </c>
      <c r="G29" s="380">
        <f t="shared" si="4"/>
        <v>-1.4581915129448064E-2</v>
      </c>
      <c r="H29" s="380">
        <f t="shared" si="5"/>
        <v>-4.8736561227021302E-2</v>
      </c>
      <c r="I29" s="380">
        <f t="shared" si="6"/>
        <v>-4.863031018602515E-2</v>
      </c>
      <c r="J29" s="404"/>
      <c r="K29" s="404"/>
      <c r="L29" s="404"/>
    </row>
  </sheetData>
  <mergeCells count="21">
    <mergeCell ref="D19:I19"/>
    <mergeCell ref="G20:I20"/>
    <mergeCell ref="A22:I22"/>
    <mergeCell ref="A26:I26"/>
    <mergeCell ref="A2:E2"/>
    <mergeCell ref="A18:E18"/>
    <mergeCell ref="A19:A21"/>
    <mergeCell ref="B19:C19"/>
    <mergeCell ref="B20:B21"/>
    <mergeCell ref="C20:C21"/>
    <mergeCell ref="D20:D21"/>
    <mergeCell ref="A15:H15"/>
    <mergeCell ref="A16:H16"/>
    <mergeCell ref="A14:H14"/>
    <mergeCell ref="E20:E21"/>
    <mergeCell ref="F20:F21"/>
    <mergeCell ref="A3:A5"/>
    <mergeCell ref="B3:B4"/>
    <mergeCell ref="C3:H3"/>
    <mergeCell ref="B5:H5"/>
    <mergeCell ref="A1:I1"/>
  </mergeCells>
  <hyperlinks>
    <hyperlink ref="J2" location="'Spis treści'!A1" display="Powrót do spisu" xr:uid="{3DE9D5E1-634A-4689-9545-8AD2FF4FEAE8}"/>
  </hyperlink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ignoredErrors>
    <ignoredError sqref="F27:F29" formulaRange="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I26"/>
  <sheetViews>
    <sheetView showGridLines="0" view="pageBreakPreview" zoomScale="90" zoomScaleNormal="100" zoomScaleSheetLayoutView="90" workbookViewId="0">
      <selection activeCell="B1" sqref="B1"/>
    </sheetView>
  </sheetViews>
  <sheetFormatPr defaultRowHeight="15"/>
  <cols>
    <col min="1" max="1" width="20.125" customWidth="1"/>
    <col min="2" max="6" width="17.125" customWidth="1"/>
    <col min="7" max="7" width="16.125" customWidth="1"/>
    <col min="8" max="8" width="17.625" customWidth="1"/>
  </cols>
  <sheetData>
    <row r="1" spans="1:9" ht="29.25" customHeight="1">
      <c r="A1" s="778" t="str">
        <f>'Tab 1 (30)'!A1:L1</f>
        <v>V. UBEZPIECZENIE SPOŁECZNE ROLNIKÓW</v>
      </c>
      <c r="B1" s="778"/>
      <c r="C1" s="778"/>
      <c r="D1" s="778"/>
      <c r="E1" s="778"/>
      <c r="F1" s="778"/>
      <c r="G1" s="778"/>
      <c r="H1" s="778"/>
    </row>
    <row r="3" spans="1:9" ht="29.25" customHeight="1">
      <c r="A3" s="797" t="s">
        <v>590</v>
      </c>
      <c r="B3" s="797"/>
      <c r="C3" s="797"/>
      <c r="D3" s="797"/>
      <c r="E3" s="797"/>
      <c r="F3" s="797"/>
      <c r="G3" s="797"/>
      <c r="H3" s="797"/>
      <c r="I3" s="532" t="s">
        <v>539</v>
      </c>
    </row>
    <row r="4" spans="1:9" ht="15" customHeight="1">
      <c r="A4" s="801" t="s">
        <v>13</v>
      </c>
      <c r="B4" s="798" t="s">
        <v>440</v>
      </c>
      <c r="C4" s="799" t="s">
        <v>35</v>
      </c>
      <c r="D4" s="799"/>
      <c r="E4" s="799"/>
      <c r="F4" s="799"/>
      <c r="G4" s="799"/>
      <c r="H4" s="799"/>
    </row>
    <row r="5" spans="1:9" ht="53.25" customHeight="1">
      <c r="A5" s="802"/>
      <c r="B5" s="798"/>
      <c r="C5" s="800" t="s">
        <v>212</v>
      </c>
      <c r="D5" s="800" t="s">
        <v>441</v>
      </c>
      <c r="E5" s="800" t="s">
        <v>267</v>
      </c>
      <c r="F5" s="800" t="s">
        <v>442</v>
      </c>
      <c r="G5" s="800" t="s">
        <v>509</v>
      </c>
      <c r="H5" s="800"/>
    </row>
    <row r="6" spans="1:9" ht="28.5" customHeight="1">
      <c r="A6" s="802"/>
      <c r="B6" s="798"/>
      <c r="C6" s="800"/>
      <c r="D6" s="800"/>
      <c r="E6" s="800"/>
      <c r="F6" s="800"/>
      <c r="G6" s="463" t="s">
        <v>119</v>
      </c>
      <c r="H6" s="405" t="s">
        <v>213</v>
      </c>
    </row>
    <row r="7" spans="1:9" ht="17.25" customHeight="1">
      <c r="A7" s="803"/>
      <c r="B7" s="804" t="str">
        <f>'Tab 2 (31) i 3 (32)'!B5:E5</f>
        <v>STAN NA DZIEŃ 30 CZERWCA 2024 R.</v>
      </c>
      <c r="C7" s="805"/>
      <c r="D7" s="805"/>
      <c r="E7" s="805"/>
      <c r="F7" s="805"/>
      <c r="G7" s="805"/>
      <c r="H7" s="806"/>
    </row>
    <row r="8" spans="1:9" ht="21" customHeight="1">
      <c r="A8" s="382" t="s">
        <v>68</v>
      </c>
      <c r="B8" s="382">
        <f>SUM(B9:B24)</f>
        <v>1021755</v>
      </c>
      <c r="C8" s="382">
        <f t="shared" ref="C8:H8" si="0">SUM(C9:C24)</f>
        <v>9148</v>
      </c>
      <c r="D8" s="382">
        <f t="shared" si="0"/>
        <v>7991</v>
      </c>
      <c r="E8" s="382">
        <f t="shared" si="0"/>
        <v>16559</v>
      </c>
      <c r="F8" s="579">
        <f t="shared" si="0"/>
        <v>0</v>
      </c>
      <c r="G8" s="382">
        <f t="shared" si="0"/>
        <v>988057</v>
      </c>
      <c r="H8" s="382">
        <f t="shared" si="0"/>
        <v>108814</v>
      </c>
    </row>
    <row r="9" spans="1:9" ht="21" customHeight="1">
      <c r="A9" s="385" t="s">
        <v>42</v>
      </c>
      <c r="B9" s="385">
        <f>SUM(C9:G9)</f>
        <v>34944</v>
      </c>
      <c r="C9" s="385">
        <v>116</v>
      </c>
      <c r="D9" s="385">
        <v>1152</v>
      </c>
      <c r="E9" s="385">
        <v>343</v>
      </c>
      <c r="F9" s="387">
        <v>0</v>
      </c>
      <c r="G9" s="385">
        <v>33333</v>
      </c>
      <c r="H9" s="385">
        <v>1586</v>
      </c>
    </row>
    <row r="10" spans="1:9" ht="21" customHeight="1">
      <c r="A10" s="385" t="s">
        <v>43</v>
      </c>
      <c r="B10" s="385">
        <f t="shared" ref="B10:B24" si="1">SUM(C10:G10)</f>
        <v>54025</v>
      </c>
      <c r="C10" s="385">
        <v>717</v>
      </c>
      <c r="D10" s="385">
        <v>127</v>
      </c>
      <c r="E10" s="385">
        <v>783</v>
      </c>
      <c r="F10" s="387">
        <v>0</v>
      </c>
      <c r="G10" s="385">
        <v>52398</v>
      </c>
      <c r="H10" s="385">
        <v>2049</v>
      </c>
    </row>
    <row r="11" spans="1:9" ht="21" customHeight="1">
      <c r="A11" s="385" t="s">
        <v>44</v>
      </c>
      <c r="B11" s="385">
        <f t="shared" si="1"/>
        <v>129812</v>
      </c>
      <c r="C11" s="385">
        <v>397</v>
      </c>
      <c r="D11" s="385">
        <v>1051</v>
      </c>
      <c r="E11" s="385">
        <v>1813</v>
      </c>
      <c r="F11" s="387">
        <v>0</v>
      </c>
      <c r="G11" s="385">
        <v>126551</v>
      </c>
      <c r="H11" s="385">
        <v>5717</v>
      </c>
    </row>
    <row r="12" spans="1:9" ht="21" customHeight="1">
      <c r="A12" s="385" t="s">
        <v>45</v>
      </c>
      <c r="B12" s="385">
        <f t="shared" si="1"/>
        <v>11846</v>
      </c>
      <c r="C12" s="385">
        <v>72</v>
      </c>
      <c r="D12" s="385">
        <v>47</v>
      </c>
      <c r="E12" s="385">
        <v>139</v>
      </c>
      <c r="F12" s="387">
        <v>0</v>
      </c>
      <c r="G12" s="385">
        <v>11588</v>
      </c>
      <c r="H12" s="385">
        <v>952</v>
      </c>
    </row>
    <row r="13" spans="1:9" ht="21" customHeight="1">
      <c r="A13" s="385" t="s">
        <v>46</v>
      </c>
      <c r="B13" s="385">
        <f t="shared" si="1"/>
        <v>80545</v>
      </c>
      <c r="C13" s="385">
        <v>937</v>
      </c>
      <c r="D13" s="385">
        <v>920</v>
      </c>
      <c r="E13" s="385">
        <v>1055</v>
      </c>
      <c r="F13" s="387">
        <v>0</v>
      </c>
      <c r="G13" s="385">
        <v>77633</v>
      </c>
      <c r="H13" s="385">
        <v>5792</v>
      </c>
    </row>
    <row r="14" spans="1:9" ht="21" customHeight="1">
      <c r="A14" s="385" t="s">
        <v>47</v>
      </c>
      <c r="B14" s="385">
        <f t="shared" si="1"/>
        <v>123350</v>
      </c>
      <c r="C14" s="385">
        <v>3349</v>
      </c>
      <c r="D14" s="385">
        <v>345</v>
      </c>
      <c r="E14" s="385">
        <v>2024</v>
      </c>
      <c r="F14" s="387">
        <v>0</v>
      </c>
      <c r="G14" s="385">
        <v>117632</v>
      </c>
      <c r="H14" s="385">
        <v>42286</v>
      </c>
    </row>
    <row r="15" spans="1:9" ht="21" customHeight="1">
      <c r="A15" s="385" t="s">
        <v>48</v>
      </c>
      <c r="B15" s="385">
        <f t="shared" si="1"/>
        <v>143689</v>
      </c>
      <c r="C15" s="385">
        <v>806</v>
      </c>
      <c r="D15" s="385">
        <v>2141</v>
      </c>
      <c r="E15" s="385">
        <v>1948</v>
      </c>
      <c r="F15" s="387">
        <v>0</v>
      </c>
      <c r="G15" s="385">
        <v>138794</v>
      </c>
      <c r="H15" s="385">
        <v>9250</v>
      </c>
    </row>
    <row r="16" spans="1:9" ht="21" customHeight="1">
      <c r="A16" s="385" t="s">
        <v>49</v>
      </c>
      <c r="B16" s="385">
        <f t="shared" si="1"/>
        <v>22019</v>
      </c>
      <c r="C16" s="385">
        <v>87</v>
      </c>
      <c r="D16" s="385">
        <v>138</v>
      </c>
      <c r="E16" s="385">
        <v>169</v>
      </c>
      <c r="F16" s="387">
        <v>0</v>
      </c>
      <c r="G16" s="385">
        <v>21625</v>
      </c>
      <c r="H16" s="385">
        <v>1196</v>
      </c>
    </row>
    <row r="17" spans="1:8" ht="21" customHeight="1">
      <c r="A17" s="385" t="s">
        <v>50</v>
      </c>
      <c r="B17" s="385">
        <f t="shared" si="1"/>
        <v>75295</v>
      </c>
      <c r="C17" s="385">
        <v>277</v>
      </c>
      <c r="D17" s="385">
        <v>42</v>
      </c>
      <c r="E17" s="385">
        <v>2536</v>
      </c>
      <c r="F17" s="387">
        <v>0</v>
      </c>
      <c r="G17" s="385">
        <v>72440</v>
      </c>
      <c r="H17" s="385">
        <v>13153</v>
      </c>
    </row>
    <row r="18" spans="1:8" ht="21" customHeight="1">
      <c r="A18" s="385" t="s">
        <v>51</v>
      </c>
      <c r="B18" s="385">
        <f t="shared" si="1"/>
        <v>71808</v>
      </c>
      <c r="C18" s="385">
        <v>385</v>
      </c>
      <c r="D18" s="385">
        <v>246</v>
      </c>
      <c r="E18" s="385">
        <v>1199</v>
      </c>
      <c r="F18" s="387">
        <v>0</v>
      </c>
      <c r="G18" s="385">
        <v>69978</v>
      </c>
      <c r="H18" s="385">
        <v>4377</v>
      </c>
    </row>
    <row r="19" spans="1:8" ht="21" customHeight="1">
      <c r="A19" s="385" t="s">
        <v>52</v>
      </c>
      <c r="B19" s="385">
        <f t="shared" si="1"/>
        <v>34254</v>
      </c>
      <c r="C19" s="385">
        <v>202</v>
      </c>
      <c r="D19" s="385">
        <v>305</v>
      </c>
      <c r="E19" s="385">
        <v>493</v>
      </c>
      <c r="F19" s="387">
        <v>0</v>
      </c>
      <c r="G19" s="385">
        <v>33254</v>
      </c>
      <c r="H19" s="385">
        <v>3299</v>
      </c>
    </row>
    <row r="20" spans="1:8" ht="21" customHeight="1">
      <c r="A20" s="385" t="s">
        <v>53</v>
      </c>
      <c r="B20" s="385">
        <f t="shared" si="1"/>
        <v>28063</v>
      </c>
      <c r="C20" s="385">
        <v>78</v>
      </c>
      <c r="D20" s="385">
        <v>96</v>
      </c>
      <c r="E20" s="385">
        <v>535</v>
      </c>
      <c r="F20" s="387">
        <v>0</v>
      </c>
      <c r="G20" s="385">
        <v>27354</v>
      </c>
      <c r="H20" s="385">
        <v>4034</v>
      </c>
    </row>
    <row r="21" spans="1:8" ht="21" customHeight="1">
      <c r="A21" s="385" t="s">
        <v>54</v>
      </c>
      <c r="B21" s="385">
        <f t="shared" si="1"/>
        <v>56495</v>
      </c>
      <c r="C21" s="385">
        <v>174</v>
      </c>
      <c r="D21" s="385">
        <v>106</v>
      </c>
      <c r="E21" s="385">
        <v>1185</v>
      </c>
      <c r="F21" s="387">
        <v>0</v>
      </c>
      <c r="G21" s="385">
        <v>55030</v>
      </c>
      <c r="H21" s="385">
        <v>6018</v>
      </c>
    </row>
    <row r="22" spans="1:8" ht="21" customHeight="1">
      <c r="A22" s="385" t="s">
        <v>55</v>
      </c>
      <c r="B22" s="385">
        <f t="shared" si="1"/>
        <v>35804</v>
      </c>
      <c r="C22" s="385">
        <v>251</v>
      </c>
      <c r="D22" s="385">
        <v>36</v>
      </c>
      <c r="E22" s="385">
        <v>442</v>
      </c>
      <c r="F22" s="387">
        <v>0</v>
      </c>
      <c r="G22" s="385">
        <v>35075</v>
      </c>
      <c r="H22" s="385">
        <v>1325</v>
      </c>
    </row>
    <row r="23" spans="1:8" ht="21" customHeight="1">
      <c r="A23" s="385" t="s">
        <v>56</v>
      </c>
      <c r="B23" s="385">
        <f t="shared" si="1"/>
        <v>99678</v>
      </c>
      <c r="C23" s="385">
        <v>1233</v>
      </c>
      <c r="D23" s="385">
        <v>1055</v>
      </c>
      <c r="E23" s="385">
        <v>1661</v>
      </c>
      <c r="F23" s="387">
        <v>0</v>
      </c>
      <c r="G23" s="385">
        <v>95729</v>
      </c>
      <c r="H23" s="385">
        <v>6991</v>
      </c>
    </row>
    <row r="24" spans="1:8" ht="21" customHeight="1">
      <c r="A24" s="389" t="s">
        <v>57</v>
      </c>
      <c r="B24" s="389">
        <f t="shared" si="1"/>
        <v>20128</v>
      </c>
      <c r="C24" s="389">
        <v>67</v>
      </c>
      <c r="D24" s="389">
        <v>184</v>
      </c>
      <c r="E24" s="389">
        <v>234</v>
      </c>
      <c r="F24" s="451">
        <v>0</v>
      </c>
      <c r="G24" s="389">
        <v>19643</v>
      </c>
      <c r="H24" s="389">
        <v>789</v>
      </c>
    </row>
    <row r="25" spans="1:8" s="71" customFormat="1" ht="26.25" customHeight="1">
      <c r="A25" s="795" t="s">
        <v>648</v>
      </c>
      <c r="B25" s="795"/>
      <c r="C25" s="795"/>
      <c r="D25" s="795"/>
      <c r="E25" s="795"/>
      <c r="F25" s="795"/>
      <c r="G25" s="795"/>
      <c r="H25" s="795"/>
    </row>
    <row r="26" spans="1:8" s="71" customFormat="1" ht="26.25" customHeight="1">
      <c r="A26" s="796" t="s">
        <v>214</v>
      </c>
      <c r="B26" s="796"/>
      <c r="C26" s="796"/>
      <c r="D26" s="796"/>
      <c r="E26" s="796"/>
      <c r="F26" s="796"/>
      <c r="G26" s="796"/>
      <c r="H26" s="796"/>
    </row>
  </sheetData>
  <mergeCells count="13">
    <mergeCell ref="A25:H25"/>
    <mergeCell ref="A26:H26"/>
    <mergeCell ref="A1:H1"/>
    <mergeCell ref="A3:H3"/>
    <mergeCell ref="B4:B6"/>
    <mergeCell ref="C4:H4"/>
    <mergeCell ref="C5:C6"/>
    <mergeCell ref="D5:D6"/>
    <mergeCell ref="E5:E6"/>
    <mergeCell ref="F5:F6"/>
    <mergeCell ref="G5:H5"/>
    <mergeCell ref="A4:A7"/>
    <mergeCell ref="B7:H7"/>
  </mergeCells>
  <hyperlinks>
    <hyperlink ref="I3" location="'Spis treści'!A1" display="Powrót do spisu" xr:uid="{D8AFFD55-19B4-4ACB-9D66-F997443E0B7C}"/>
  </hyperlinks>
  <printOptions horizontalCentered="1"/>
  <pageMargins left="0.51181102362204722" right="0.51181102362204722" top="0.55118110236220474" bottom="0.55118110236220474" header="0.31496062992125984" footer="0.31496062992125984"/>
  <pageSetup paperSize="9" scale="85" orientation="landscape" r:id="rId1"/>
  <headerFooter differentFirst="1" alignWithMargins="0">
    <oddFooter>&amp;C&amp;"Arial,Normalny"&amp;9&amp;P</oddFooter>
  </headerFooter>
  <ignoredErrors>
    <ignoredError sqref="B9:B24"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1"/>
  <dimension ref="A1:E47"/>
  <sheetViews>
    <sheetView showGridLines="0" view="pageBreakPreview" zoomScaleNormal="100" zoomScaleSheetLayoutView="100" workbookViewId="0">
      <selection activeCell="B1" sqref="B1"/>
    </sheetView>
  </sheetViews>
  <sheetFormatPr defaultRowHeight="15"/>
  <cols>
    <col min="1" max="1" width="25.625" customWidth="1"/>
    <col min="2" max="2" width="21.875" customWidth="1"/>
    <col min="3" max="4" width="20.75" customWidth="1"/>
  </cols>
  <sheetData>
    <row r="1" spans="1:5" ht="25.5" customHeight="1">
      <c r="A1" s="778" t="str">
        <f>'Tab 2 (31) i 3 (32)'!A1:F1</f>
        <v>V. UBEZPIECZENIE SPOŁECZNE ROLNIKÓW</v>
      </c>
      <c r="B1" s="778"/>
      <c r="C1" s="778"/>
      <c r="D1" s="778"/>
    </row>
    <row r="2" spans="1:5" ht="44.25" customHeight="1">
      <c r="A2" s="808" t="s">
        <v>591</v>
      </c>
      <c r="B2" s="808"/>
      <c r="C2" s="808"/>
      <c r="D2" s="808"/>
      <c r="E2" s="532" t="s">
        <v>539</v>
      </c>
    </row>
    <row r="3" spans="1:5" ht="18.75" customHeight="1">
      <c r="A3" s="683" t="s">
        <v>13</v>
      </c>
      <c r="B3" s="679" t="s">
        <v>248</v>
      </c>
      <c r="C3" s="408" t="s">
        <v>35</v>
      </c>
      <c r="D3" s="407"/>
    </row>
    <row r="4" spans="1:5" ht="14.25" customHeight="1">
      <c r="A4" s="688"/>
      <c r="B4" s="679"/>
      <c r="C4" s="679" t="s">
        <v>230</v>
      </c>
      <c r="D4" s="679" t="s">
        <v>231</v>
      </c>
    </row>
    <row r="5" spans="1:5" ht="12.75" customHeight="1">
      <c r="A5" s="688"/>
      <c r="B5" s="679"/>
      <c r="C5" s="679"/>
      <c r="D5" s="679"/>
    </row>
    <row r="6" spans="1:5" ht="18" customHeight="1">
      <c r="A6" s="684"/>
      <c r="B6" s="804" t="str">
        <f>'Tab 4 (33)'!B7:H7</f>
        <v>STAN NA DZIEŃ 30 CZERWCA 2024 R.</v>
      </c>
      <c r="C6" s="690"/>
      <c r="D6" s="691"/>
    </row>
    <row r="7" spans="1:5" ht="21" customHeight="1">
      <c r="A7" s="381" t="s">
        <v>68</v>
      </c>
      <c r="B7" s="382">
        <f>SUM(B8:B23)</f>
        <v>70267</v>
      </c>
      <c r="C7" s="382">
        <f t="shared" ref="C7:D7" si="0">SUM(C8:C23)</f>
        <v>64080</v>
      </c>
      <c r="D7" s="382">
        <f t="shared" si="0"/>
        <v>6187</v>
      </c>
    </row>
    <row r="8" spans="1:5" ht="18.75" customHeight="1">
      <c r="A8" s="384" t="s">
        <v>42</v>
      </c>
      <c r="B8" s="385">
        <f>SUM(C8:D8)</f>
        <v>3051</v>
      </c>
      <c r="C8" s="385">
        <v>2773</v>
      </c>
      <c r="D8" s="385">
        <v>278</v>
      </c>
    </row>
    <row r="9" spans="1:5" ht="18.75" customHeight="1">
      <c r="A9" s="384" t="s">
        <v>43</v>
      </c>
      <c r="B9" s="385">
        <f t="shared" ref="B9:B23" si="1">SUM(C9:D9)</f>
        <v>3143</v>
      </c>
      <c r="C9" s="385">
        <v>2946</v>
      </c>
      <c r="D9" s="385">
        <v>197</v>
      </c>
    </row>
    <row r="10" spans="1:5" ht="18.75" customHeight="1">
      <c r="A10" s="384" t="s">
        <v>44</v>
      </c>
      <c r="B10" s="385">
        <f t="shared" si="1"/>
        <v>8580</v>
      </c>
      <c r="C10" s="385">
        <v>8098</v>
      </c>
      <c r="D10" s="385">
        <v>482</v>
      </c>
    </row>
    <row r="11" spans="1:5" ht="18.75" customHeight="1">
      <c r="A11" s="384" t="s">
        <v>45</v>
      </c>
      <c r="B11" s="385">
        <f t="shared" si="1"/>
        <v>1176</v>
      </c>
      <c r="C11" s="385">
        <v>1060</v>
      </c>
      <c r="D11" s="385">
        <v>116</v>
      </c>
    </row>
    <row r="12" spans="1:5" ht="18.75" customHeight="1">
      <c r="A12" s="384" t="s">
        <v>46</v>
      </c>
      <c r="B12" s="385">
        <f t="shared" si="1"/>
        <v>6218</v>
      </c>
      <c r="C12" s="385">
        <v>5734</v>
      </c>
      <c r="D12" s="385">
        <v>484</v>
      </c>
    </row>
    <row r="13" spans="1:5" ht="18.75" customHeight="1">
      <c r="A13" s="384" t="s">
        <v>47</v>
      </c>
      <c r="B13" s="385">
        <f t="shared" si="1"/>
        <v>7466</v>
      </c>
      <c r="C13" s="385">
        <v>6385</v>
      </c>
      <c r="D13" s="385">
        <v>1081</v>
      </c>
    </row>
    <row r="14" spans="1:5" ht="18.75" customHeight="1">
      <c r="A14" s="384" t="s">
        <v>48</v>
      </c>
      <c r="B14" s="385">
        <f t="shared" si="1"/>
        <v>9489</v>
      </c>
      <c r="C14" s="385">
        <v>8856</v>
      </c>
      <c r="D14" s="385">
        <v>633</v>
      </c>
    </row>
    <row r="15" spans="1:5" ht="18.75" customHeight="1">
      <c r="A15" s="384" t="s">
        <v>49</v>
      </c>
      <c r="B15" s="385">
        <f t="shared" si="1"/>
        <v>1898</v>
      </c>
      <c r="C15" s="385">
        <v>1660</v>
      </c>
      <c r="D15" s="385">
        <v>238</v>
      </c>
    </row>
    <row r="16" spans="1:5" ht="18.75" customHeight="1">
      <c r="A16" s="384" t="s">
        <v>50</v>
      </c>
      <c r="B16" s="385">
        <f t="shared" si="1"/>
        <v>5400</v>
      </c>
      <c r="C16" s="385">
        <v>5009</v>
      </c>
      <c r="D16" s="385">
        <v>391</v>
      </c>
    </row>
    <row r="17" spans="1:4" ht="18.75" customHeight="1">
      <c r="A17" s="384" t="s">
        <v>51</v>
      </c>
      <c r="B17" s="385">
        <f t="shared" si="1"/>
        <v>3912</v>
      </c>
      <c r="C17" s="385">
        <v>3603</v>
      </c>
      <c r="D17" s="385">
        <v>309</v>
      </c>
    </row>
    <row r="18" spans="1:4" ht="18.75" customHeight="1">
      <c r="A18" s="384" t="s">
        <v>52</v>
      </c>
      <c r="B18" s="385">
        <f t="shared" si="1"/>
        <v>2226</v>
      </c>
      <c r="C18" s="385">
        <v>1974</v>
      </c>
      <c r="D18" s="385">
        <v>252</v>
      </c>
    </row>
    <row r="19" spans="1:4" ht="18.75" customHeight="1">
      <c r="A19" s="384" t="s">
        <v>53</v>
      </c>
      <c r="B19" s="385">
        <f t="shared" si="1"/>
        <v>3014</v>
      </c>
      <c r="C19" s="385">
        <v>2732</v>
      </c>
      <c r="D19" s="385">
        <v>282</v>
      </c>
    </row>
    <row r="20" spans="1:4" ht="18.75" customHeight="1">
      <c r="A20" s="384" t="s">
        <v>54</v>
      </c>
      <c r="B20" s="385">
        <f t="shared" si="1"/>
        <v>3284</v>
      </c>
      <c r="C20" s="385">
        <v>3059</v>
      </c>
      <c r="D20" s="385">
        <v>225</v>
      </c>
    </row>
    <row r="21" spans="1:4" ht="18.75" customHeight="1">
      <c r="A21" s="384" t="s">
        <v>55</v>
      </c>
      <c r="B21" s="385">
        <f t="shared" si="1"/>
        <v>2097</v>
      </c>
      <c r="C21" s="385">
        <v>1966</v>
      </c>
      <c r="D21" s="385">
        <v>131</v>
      </c>
    </row>
    <row r="22" spans="1:4" ht="18.75" customHeight="1">
      <c r="A22" s="384" t="s">
        <v>56</v>
      </c>
      <c r="B22" s="385">
        <f t="shared" si="1"/>
        <v>7576</v>
      </c>
      <c r="C22" s="385">
        <v>6584</v>
      </c>
      <c r="D22" s="385">
        <v>992</v>
      </c>
    </row>
    <row r="23" spans="1:4" ht="18.75" customHeight="1">
      <c r="A23" s="388" t="s">
        <v>57</v>
      </c>
      <c r="B23" s="389">
        <f t="shared" si="1"/>
        <v>1737</v>
      </c>
      <c r="C23" s="389">
        <v>1641</v>
      </c>
      <c r="D23" s="389">
        <v>96</v>
      </c>
    </row>
    <row r="24" spans="1:4" ht="16.5" customHeight="1"/>
    <row r="25" spans="1:4" ht="40.5" customHeight="1">
      <c r="A25" s="808" t="s">
        <v>679</v>
      </c>
      <c r="B25" s="808"/>
      <c r="C25" s="808"/>
      <c r="D25" s="808"/>
    </row>
    <row r="26" spans="1:4" ht="21" customHeight="1">
      <c r="A26" s="810" t="s">
        <v>13</v>
      </c>
      <c r="B26" s="809" t="s">
        <v>248</v>
      </c>
      <c r="C26" s="408" t="s">
        <v>35</v>
      </c>
      <c r="D26" s="407"/>
    </row>
    <row r="27" spans="1:4">
      <c r="A27" s="811"/>
      <c r="B27" s="809"/>
      <c r="C27" s="679" t="s">
        <v>230</v>
      </c>
      <c r="D27" s="679" t="s">
        <v>231</v>
      </c>
    </row>
    <row r="28" spans="1:4" ht="14.25" customHeight="1">
      <c r="A28" s="811"/>
      <c r="B28" s="809"/>
      <c r="C28" s="679"/>
      <c r="D28" s="679"/>
    </row>
    <row r="29" spans="1:4" ht="16.5" customHeight="1">
      <c r="A29" s="812"/>
      <c r="B29" s="804" t="str">
        <f>B6</f>
        <v>STAN NA DZIEŃ 30 CZERWCA 2024 R.</v>
      </c>
      <c r="C29" s="690"/>
      <c r="D29" s="691"/>
    </row>
    <row r="30" spans="1:4" ht="21" customHeight="1">
      <c r="A30" s="381" t="s">
        <v>68</v>
      </c>
      <c r="B30" s="406">
        <f>SUM(B31:B46)</f>
        <v>17418</v>
      </c>
      <c r="C30" s="406">
        <f t="shared" ref="C30:D30" si="2">SUM(C31:C46)</f>
        <v>15406</v>
      </c>
      <c r="D30" s="406">
        <f t="shared" si="2"/>
        <v>2012</v>
      </c>
    </row>
    <row r="31" spans="1:4" ht="18.75" customHeight="1">
      <c r="A31" s="384" t="s">
        <v>42</v>
      </c>
      <c r="B31" s="385">
        <f>SUM(C31:D31)</f>
        <v>542</v>
      </c>
      <c r="C31" s="385">
        <v>476</v>
      </c>
      <c r="D31" s="385">
        <v>66</v>
      </c>
    </row>
    <row r="32" spans="1:4" ht="18.75" customHeight="1">
      <c r="A32" s="384" t="s">
        <v>43</v>
      </c>
      <c r="B32" s="385">
        <f t="shared" ref="B32:B46" si="3">SUM(C32:D32)</f>
        <v>1184</v>
      </c>
      <c r="C32" s="385">
        <v>1065</v>
      </c>
      <c r="D32" s="385">
        <v>119</v>
      </c>
    </row>
    <row r="33" spans="1:4" ht="18.75" customHeight="1">
      <c r="A33" s="384" t="s">
        <v>44</v>
      </c>
      <c r="B33" s="385">
        <f t="shared" si="3"/>
        <v>2236</v>
      </c>
      <c r="C33" s="385">
        <v>2073</v>
      </c>
      <c r="D33" s="385">
        <v>163</v>
      </c>
    </row>
    <row r="34" spans="1:4" ht="18.75" customHeight="1">
      <c r="A34" s="384" t="s">
        <v>45</v>
      </c>
      <c r="B34" s="385">
        <f t="shared" si="3"/>
        <v>243</v>
      </c>
      <c r="C34" s="385">
        <v>214</v>
      </c>
      <c r="D34" s="385">
        <v>29</v>
      </c>
    </row>
    <row r="35" spans="1:4" ht="18.75" customHeight="1">
      <c r="A35" s="384" t="s">
        <v>46</v>
      </c>
      <c r="B35" s="385">
        <f t="shared" si="3"/>
        <v>1316</v>
      </c>
      <c r="C35" s="385">
        <v>1179</v>
      </c>
      <c r="D35" s="385">
        <v>137</v>
      </c>
    </row>
    <row r="36" spans="1:4" ht="18.75" customHeight="1">
      <c r="A36" s="384" t="s">
        <v>47</v>
      </c>
      <c r="B36" s="385">
        <f t="shared" si="3"/>
        <v>2241</v>
      </c>
      <c r="C36" s="385">
        <v>1852</v>
      </c>
      <c r="D36" s="385">
        <v>389</v>
      </c>
    </row>
    <row r="37" spans="1:4" ht="18.75" customHeight="1">
      <c r="A37" s="384" t="s">
        <v>48</v>
      </c>
      <c r="B37" s="385">
        <f t="shared" si="3"/>
        <v>1865</v>
      </c>
      <c r="C37" s="385">
        <v>1748</v>
      </c>
      <c r="D37" s="385">
        <v>117</v>
      </c>
    </row>
    <row r="38" spans="1:4" ht="18.75" customHeight="1">
      <c r="A38" s="384" t="s">
        <v>49</v>
      </c>
      <c r="B38" s="385">
        <f t="shared" si="3"/>
        <v>502</v>
      </c>
      <c r="C38" s="385">
        <v>399</v>
      </c>
      <c r="D38" s="385">
        <v>103</v>
      </c>
    </row>
    <row r="39" spans="1:4" ht="18.75" customHeight="1">
      <c r="A39" s="384" t="s">
        <v>50</v>
      </c>
      <c r="B39" s="385">
        <f t="shared" si="3"/>
        <v>987</v>
      </c>
      <c r="C39" s="385">
        <v>898</v>
      </c>
      <c r="D39" s="385">
        <v>89</v>
      </c>
    </row>
    <row r="40" spans="1:4" ht="18.75" customHeight="1">
      <c r="A40" s="384" t="s">
        <v>51</v>
      </c>
      <c r="B40" s="385">
        <f t="shared" si="3"/>
        <v>1458</v>
      </c>
      <c r="C40" s="385">
        <v>1272</v>
      </c>
      <c r="D40" s="385">
        <v>186</v>
      </c>
    </row>
    <row r="41" spans="1:4" ht="18.75" customHeight="1">
      <c r="A41" s="384" t="s">
        <v>52</v>
      </c>
      <c r="B41" s="385">
        <f t="shared" si="3"/>
        <v>587</v>
      </c>
      <c r="C41" s="385">
        <v>477</v>
      </c>
      <c r="D41" s="385">
        <v>110</v>
      </c>
    </row>
    <row r="42" spans="1:4" ht="18.75" customHeight="1">
      <c r="A42" s="384" t="s">
        <v>53</v>
      </c>
      <c r="B42" s="385">
        <f t="shared" si="3"/>
        <v>434</v>
      </c>
      <c r="C42" s="385">
        <v>378</v>
      </c>
      <c r="D42" s="385">
        <v>56</v>
      </c>
    </row>
    <row r="43" spans="1:4" ht="18.75" customHeight="1">
      <c r="A43" s="384" t="s">
        <v>54</v>
      </c>
      <c r="B43" s="385">
        <f t="shared" si="3"/>
        <v>1008</v>
      </c>
      <c r="C43" s="385">
        <v>931</v>
      </c>
      <c r="D43" s="385">
        <v>77</v>
      </c>
    </row>
    <row r="44" spans="1:4" ht="18.75" customHeight="1">
      <c r="A44" s="384" t="s">
        <v>55</v>
      </c>
      <c r="B44" s="385">
        <f t="shared" si="3"/>
        <v>724</v>
      </c>
      <c r="C44" s="385">
        <v>647</v>
      </c>
      <c r="D44" s="385">
        <v>77</v>
      </c>
    </row>
    <row r="45" spans="1:4" ht="18.75" customHeight="1">
      <c r="A45" s="384" t="s">
        <v>56</v>
      </c>
      <c r="B45" s="385">
        <f t="shared" si="3"/>
        <v>1541</v>
      </c>
      <c r="C45" s="385">
        <v>1302</v>
      </c>
      <c r="D45" s="385">
        <v>239</v>
      </c>
    </row>
    <row r="46" spans="1:4" ht="18.75" customHeight="1">
      <c r="A46" s="388" t="s">
        <v>57</v>
      </c>
      <c r="B46" s="389">
        <f t="shared" si="3"/>
        <v>550</v>
      </c>
      <c r="C46" s="389">
        <v>495</v>
      </c>
      <c r="D46" s="389">
        <v>55</v>
      </c>
    </row>
    <row r="47" spans="1:4" ht="30" customHeight="1">
      <c r="A47" s="807" t="s">
        <v>649</v>
      </c>
      <c r="B47" s="807"/>
      <c r="C47" s="807"/>
      <c r="D47" s="807"/>
    </row>
  </sheetData>
  <mergeCells count="14">
    <mergeCell ref="A47:D47"/>
    <mergeCell ref="A1:D1"/>
    <mergeCell ref="A2:D2"/>
    <mergeCell ref="B3:B5"/>
    <mergeCell ref="C4:C5"/>
    <mergeCell ref="D4:D5"/>
    <mergeCell ref="A3:A6"/>
    <mergeCell ref="B6:D6"/>
    <mergeCell ref="A25:D25"/>
    <mergeCell ref="B26:B28"/>
    <mergeCell ref="C27:C28"/>
    <mergeCell ref="D27:D28"/>
    <mergeCell ref="A26:A29"/>
    <mergeCell ref="B29:D29"/>
  </mergeCells>
  <hyperlinks>
    <hyperlink ref="E2" location="'Spis treści'!A1" display="Powrót do spisu" xr:uid="{42F11D72-B2C6-4BC8-9F7F-57F0AD4E9793}"/>
  </hyperlinks>
  <printOptions horizontalCentered="1"/>
  <pageMargins left="0.51181102362204722" right="0.51181102362204722" top="0.47244094488188981"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2"/>
  <dimension ref="A1:J46"/>
  <sheetViews>
    <sheetView showGridLines="0" view="pageBreakPreview" zoomScaleNormal="100" zoomScaleSheetLayoutView="100" workbookViewId="0">
      <selection activeCell="B1" sqref="B1"/>
    </sheetView>
  </sheetViews>
  <sheetFormatPr defaultRowHeight="15"/>
  <cols>
    <col min="1" max="1" width="16.125" customWidth="1"/>
    <col min="2" max="7" width="11.75" customWidth="1"/>
    <col min="8" max="8" width="11.125" customWidth="1"/>
    <col min="9" max="9" width="12.625" customWidth="1"/>
  </cols>
  <sheetData>
    <row r="1" spans="1:10" ht="27.75" customHeight="1">
      <c r="A1" s="816" t="str">
        <f>'Tab 5 (34) i 6 (35)'!A1:D1</f>
        <v>V. UBEZPIECZENIE SPOŁECZNE ROLNIKÓW</v>
      </c>
      <c r="B1" s="816"/>
      <c r="C1" s="816"/>
      <c r="D1" s="816"/>
      <c r="E1" s="816"/>
      <c r="F1" s="816"/>
      <c r="G1" s="816"/>
      <c r="H1" s="816"/>
      <c r="I1" s="816"/>
    </row>
    <row r="2" spans="1:10" ht="33" customHeight="1">
      <c r="A2" s="817" t="s">
        <v>592</v>
      </c>
      <c r="B2" s="817"/>
      <c r="C2" s="817"/>
      <c r="D2" s="817"/>
      <c r="E2" s="817"/>
      <c r="F2" s="817"/>
      <c r="G2" s="817"/>
      <c r="H2" s="817"/>
      <c r="I2" s="817"/>
      <c r="J2" s="532" t="s">
        <v>539</v>
      </c>
    </row>
    <row r="3" spans="1:10" ht="21.75" customHeight="1">
      <c r="A3" s="818" t="s">
        <v>13</v>
      </c>
      <c r="B3" s="821" t="s">
        <v>232</v>
      </c>
      <c r="C3" s="822"/>
      <c r="D3" s="823"/>
      <c r="E3" s="821" t="s">
        <v>233</v>
      </c>
      <c r="F3" s="822"/>
      <c r="G3" s="823"/>
      <c r="H3" s="818" t="s">
        <v>234</v>
      </c>
      <c r="I3" s="818" t="s">
        <v>447</v>
      </c>
    </row>
    <row r="4" spans="1:10" ht="72.75" customHeight="1">
      <c r="A4" s="819"/>
      <c r="B4" s="444" t="s">
        <v>119</v>
      </c>
      <c r="C4" s="444" t="s">
        <v>235</v>
      </c>
      <c r="D4" s="444" t="s">
        <v>236</v>
      </c>
      <c r="E4" s="444" t="s">
        <v>119</v>
      </c>
      <c r="F4" s="445" t="s">
        <v>237</v>
      </c>
      <c r="G4" s="444" t="s">
        <v>236</v>
      </c>
      <c r="H4" s="820"/>
      <c r="I4" s="820"/>
    </row>
    <row r="5" spans="1:10" ht="14.25" customHeight="1">
      <c r="A5" s="819"/>
      <c r="B5" s="833" t="str">
        <f>'Tab 12'!B6:K6</f>
        <v>II KWARTAŁ 2024 R.</v>
      </c>
      <c r="C5" s="834"/>
      <c r="D5" s="834"/>
      <c r="E5" s="834"/>
      <c r="F5" s="834"/>
      <c r="G5" s="834"/>
      <c r="H5" s="834"/>
      <c r="I5" s="835"/>
    </row>
    <row r="6" spans="1:10" ht="15" customHeight="1">
      <c r="A6" s="820"/>
      <c r="B6" s="824" t="s">
        <v>333</v>
      </c>
      <c r="C6" s="825"/>
      <c r="D6" s="825"/>
      <c r="E6" s="825"/>
      <c r="F6" s="825"/>
      <c r="G6" s="825"/>
      <c r="H6" s="825"/>
      <c r="I6" s="826"/>
    </row>
    <row r="7" spans="1:10" ht="19.5" customHeight="1">
      <c r="A7" s="409" t="s">
        <v>68</v>
      </c>
      <c r="B7" s="410">
        <f>SUM(B8:B23)</f>
        <v>697918708.09000003</v>
      </c>
      <c r="C7" s="410">
        <f t="shared" ref="C7:I7" si="0">SUM(C8:C23)</f>
        <v>180205297.81999999</v>
      </c>
      <c r="D7" s="410">
        <f t="shared" si="0"/>
        <v>517713410.26999998</v>
      </c>
      <c r="E7" s="410">
        <f t="shared" si="0"/>
        <v>694145382.25</v>
      </c>
      <c r="F7" s="411">
        <f t="shared" si="0"/>
        <v>180229804.98999998</v>
      </c>
      <c r="G7" s="412">
        <f t="shared" si="0"/>
        <v>513915577.26000005</v>
      </c>
      <c r="H7" s="413">
        <f>E7/B7</f>
        <v>0.99459345938680088</v>
      </c>
      <c r="I7" s="414">
        <f t="shared" si="0"/>
        <v>16657919</v>
      </c>
    </row>
    <row r="8" spans="1:10" ht="17.25" customHeight="1">
      <c r="A8" s="415" t="s">
        <v>42</v>
      </c>
      <c r="B8" s="416">
        <f>SUM(C8:D8)</f>
        <v>25731412.260000002</v>
      </c>
      <c r="C8" s="417">
        <v>6170306.6900000004</v>
      </c>
      <c r="D8" s="418">
        <v>19561105.57</v>
      </c>
      <c r="E8" s="419">
        <v>25272291.640000001</v>
      </c>
      <c r="F8" s="420">
        <v>6093328.1299999999</v>
      </c>
      <c r="G8" s="421">
        <v>19178963.510000002</v>
      </c>
      <c r="H8" s="422">
        <f t="shared" ref="H8:H23" si="1">E8/B8</f>
        <v>0.98215719310852934</v>
      </c>
      <c r="I8" s="423">
        <v>273057</v>
      </c>
    </row>
    <row r="9" spans="1:10" ht="17.25" customHeight="1">
      <c r="A9" s="415" t="s">
        <v>43</v>
      </c>
      <c r="B9" s="416">
        <f t="shared" ref="B9:B23" si="2">SUM(C9:D9)</f>
        <v>39014949.350000001</v>
      </c>
      <c r="C9" s="417">
        <v>9596230.3800000008</v>
      </c>
      <c r="D9" s="418">
        <v>29418718.969999999</v>
      </c>
      <c r="E9" s="419">
        <v>38692783.939999998</v>
      </c>
      <c r="F9" s="420">
        <v>9580187.9900000002</v>
      </c>
      <c r="G9" s="421">
        <v>29112595.949999999</v>
      </c>
      <c r="H9" s="422">
        <f t="shared" si="1"/>
        <v>0.9917425136936644</v>
      </c>
      <c r="I9" s="424">
        <v>555521</v>
      </c>
    </row>
    <row r="10" spans="1:10" ht="17.25" customHeight="1">
      <c r="A10" s="415" t="s">
        <v>44</v>
      </c>
      <c r="B10" s="416">
        <f t="shared" si="2"/>
        <v>87489721.390000001</v>
      </c>
      <c r="C10" s="425">
        <v>22927887.079999998</v>
      </c>
      <c r="D10" s="426">
        <v>64561834.310000002</v>
      </c>
      <c r="E10" s="419">
        <v>86208821.599999994</v>
      </c>
      <c r="F10" s="420">
        <v>22798408.600000001</v>
      </c>
      <c r="G10" s="421">
        <v>63410413</v>
      </c>
      <c r="H10" s="422">
        <f t="shared" si="1"/>
        <v>0.98535942543135802</v>
      </c>
      <c r="I10" s="424">
        <v>2282678</v>
      </c>
    </row>
    <row r="11" spans="1:10" ht="17.25" customHeight="1">
      <c r="A11" s="415" t="s">
        <v>45</v>
      </c>
      <c r="B11" s="416">
        <f t="shared" si="2"/>
        <v>8818344.1400000006</v>
      </c>
      <c r="C11" s="425">
        <v>2070942.23</v>
      </c>
      <c r="D11" s="426">
        <v>6747401.9100000001</v>
      </c>
      <c r="E11" s="419">
        <v>8758851.0199999996</v>
      </c>
      <c r="F11" s="420">
        <v>2074985.48</v>
      </c>
      <c r="G11" s="421">
        <v>6683865.54</v>
      </c>
      <c r="H11" s="422">
        <f t="shared" si="1"/>
        <v>0.99325348171317784</v>
      </c>
      <c r="I11" s="424">
        <v>98212</v>
      </c>
    </row>
    <row r="12" spans="1:10" ht="17.25" customHeight="1">
      <c r="A12" s="415" t="s">
        <v>46</v>
      </c>
      <c r="B12" s="416">
        <f t="shared" si="2"/>
        <v>54380759.460000001</v>
      </c>
      <c r="C12" s="425">
        <v>14197510.67</v>
      </c>
      <c r="D12" s="426">
        <v>40183248.789999999</v>
      </c>
      <c r="E12" s="419">
        <v>54332062.219999999</v>
      </c>
      <c r="F12" s="420">
        <v>14261242.76</v>
      </c>
      <c r="G12" s="421">
        <v>40070819.460000001</v>
      </c>
      <c r="H12" s="422">
        <f t="shared" si="1"/>
        <v>0.99910451342563866</v>
      </c>
      <c r="I12" s="424">
        <v>1044738</v>
      </c>
    </row>
    <row r="13" spans="1:10" ht="17.25" customHeight="1">
      <c r="A13" s="415" t="s">
        <v>47</v>
      </c>
      <c r="B13" s="416">
        <f t="shared" si="2"/>
        <v>79442890.760000005</v>
      </c>
      <c r="C13" s="425">
        <v>21666837.489999998</v>
      </c>
      <c r="D13" s="426">
        <v>57776053.270000003</v>
      </c>
      <c r="E13" s="419">
        <v>79153616.709999993</v>
      </c>
      <c r="F13" s="420">
        <v>21655762.16</v>
      </c>
      <c r="G13" s="421">
        <v>57497854.549999997</v>
      </c>
      <c r="H13" s="422">
        <f t="shared" si="1"/>
        <v>0.99635871696972966</v>
      </c>
      <c r="I13" s="424">
        <v>3168222</v>
      </c>
    </row>
    <row r="14" spans="1:10" ht="17.25" customHeight="1">
      <c r="A14" s="415" t="s">
        <v>48</v>
      </c>
      <c r="B14" s="416">
        <f t="shared" si="2"/>
        <v>97081254.070000008</v>
      </c>
      <c r="C14" s="425">
        <v>25592076.440000001</v>
      </c>
      <c r="D14" s="426">
        <v>71489177.63000001</v>
      </c>
      <c r="E14" s="419">
        <v>96785071.189999998</v>
      </c>
      <c r="F14" s="420">
        <v>25601613.829999998</v>
      </c>
      <c r="G14" s="421">
        <v>71183457.359999999</v>
      </c>
      <c r="H14" s="422">
        <f t="shared" si="1"/>
        <v>0.99694912387734047</v>
      </c>
      <c r="I14" s="424">
        <v>2024052</v>
      </c>
    </row>
    <row r="15" spans="1:10" ht="17.25" customHeight="1">
      <c r="A15" s="415" t="s">
        <v>49</v>
      </c>
      <c r="B15" s="416">
        <f t="shared" si="2"/>
        <v>16215332.699999999</v>
      </c>
      <c r="C15" s="425">
        <v>3873915.55</v>
      </c>
      <c r="D15" s="426">
        <v>12341417.15</v>
      </c>
      <c r="E15" s="419">
        <v>15964188.639999999</v>
      </c>
      <c r="F15" s="420">
        <v>3844271.69</v>
      </c>
      <c r="G15" s="421">
        <v>12119916.949999999</v>
      </c>
      <c r="H15" s="422">
        <f t="shared" si="1"/>
        <v>0.9845119391229018</v>
      </c>
      <c r="I15" s="424">
        <v>304764</v>
      </c>
    </row>
    <row r="16" spans="1:10" ht="17.25" customHeight="1">
      <c r="A16" s="415" t="s">
        <v>50</v>
      </c>
      <c r="B16" s="416">
        <f t="shared" si="2"/>
        <v>50083129.669999994</v>
      </c>
      <c r="C16" s="425">
        <v>13065316.67</v>
      </c>
      <c r="D16" s="426">
        <v>37017812.999999993</v>
      </c>
      <c r="E16" s="419">
        <v>50012305.449999996</v>
      </c>
      <c r="F16" s="420">
        <v>13110022.619999999</v>
      </c>
      <c r="G16" s="421">
        <v>36902282.829999998</v>
      </c>
      <c r="H16" s="422">
        <f t="shared" si="1"/>
        <v>0.99858586672864369</v>
      </c>
      <c r="I16" s="424">
        <v>1814219</v>
      </c>
    </row>
    <row r="17" spans="1:9" ht="17.25" customHeight="1">
      <c r="A17" s="415" t="s">
        <v>51</v>
      </c>
      <c r="B17" s="416">
        <f t="shared" si="2"/>
        <v>47729814.93</v>
      </c>
      <c r="C17" s="425">
        <v>12645507.970000001</v>
      </c>
      <c r="D17" s="426">
        <v>35084306.960000001</v>
      </c>
      <c r="E17" s="419">
        <v>47672082.810000002</v>
      </c>
      <c r="F17" s="420">
        <v>12668326.470000001</v>
      </c>
      <c r="G17" s="421">
        <v>35003756.340000004</v>
      </c>
      <c r="H17" s="422">
        <f t="shared" si="1"/>
        <v>0.99879043905607712</v>
      </c>
      <c r="I17" s="424">
        <v>1223974</v>
      </c>
    </row>
    <row r="18" spans="1:9" ht="17.25" customHeight="1">
      <c r="A18" s="415" t="s">
        <v>52</v>
      </c>
      <c r="B18" s="416">
        <f t="shared" si="2"/>
        <v>24060517.760000002</v>
      </c>
      <c r="C18" s="425">
        <v>6023290.2000000002</v>
      </c>
      <c r="D18" s="426">
        <v>18037227.560000002</v>
      </c>
      <c r="E18" s="419">
        <v>24009685.219999999</v>
      </c>
      <c r="F18" s="420">
        <v>6047531.9199999999</v>
      </c>
      <c r="G18" s="421">
        <v>17962153.300000001</v>
      </c>
      <c r="H18" s="422">
        <f t="shared" si="1"/>
        <v>0.99788730481583776</v>
      </c>
      <c r="I18" s="424">
        <v>534477</v>
      </c>
    </row>
    <row r="19" spans="1:9" ht="17.25" customHeight="1">
      <c r="A19" s="415" t="s">
        <v>53</v>
      </c>
      <c r="B19" s="416">
        <f t="shared" si="2"/>
        <v>19984321.489999998</v>
      </c>
      <c r="C19" s="425">
        <v>4997093.6399999997</v>
      </c>
      <c r="D19" s="426">
        <v>14987227.85</v>
      </c>
      <c r="E19" s="419">
        <v>19962770.149999999</v>
      </c>
      <c r="F19" s="420">
        <v>5028516.22</v>
      </c>
      <c r="G19" s="421">
        <v>14934253.93</v>
      </c>
      <c r="H19" s="422">
        <f t="shared" si="1"/>
        <v>0.99892158760502403</v>
      </c>
      <c r="I19" s="424">
        <v>315915</v>
      </c>
    </row>
    <row r="20" spans="1:9" ht="17.25" customHeight="1">
      <c r="A20" s="427" t="s">
        <v>54</v>
      </c>
      <c r="B20" s="416">
        <f t="shared" si="2"/>
        <v>37793882.239999995</v>
      </c>
      <c r="C20" s="425">
        <v>9972569.4299999997</v>
      </c>
      <c r="D20" s="426">
        <v>27821312.809999999</v>
      </c>
      <c r="E20" s="419">
        <v>38004006.579999998</v>
      </c>
      <c r="F20" s="420">
        <v>10090360.98</v>
      </c>
      <c r="G20" s="421">
        <v>27913645.600000001</v>
      </c>
      <c r="H20" s="422">
        <f t="shared" si="1"/>
        <v>1.0055597447932356</v>
      </c>
      <c r="I20" s="424">
        <v>1038608</v>
      </c>
    </row>
    <row r="21" spans="1:9" ht="17.25" customHeight="1">
      <c r="A21" s="427" t="s">
        <v>55</v>
      </c>
      <c r="B21" s="416">
        <f t="shared" si="2"/>
        <v>25756199.109999999</v>
      </c>
      <c r="C21" s="425">
        <v>6376174.6100000003</v>
      </c>
      <c r="D21" s="426">
        <v>19380024.5</v>
      </c>
      <c r="E21" s="419">
        <v>25795749.449999999</v>
      </c>
      <c r="F21" s="420">
        <v>6444558.71</v>
      </c>
      <c r="G21" s="421">
        <v>19351190.739999998</v>
      </c>
      <c r="H21" s="422">
        <f t="shared" si="1"/>
        <v>1.0015355658585758</v>
      </c>
      <c r="I21" s="424">
        <v>508210</v>
      </c>
    </row>
    <row r="22" spans="1:9" ht="17.25" customHeight="1">
      <c r="A22" s="427" t="s">
        <v>56</v>
      </c>
      <c r="B22" s="416">
        <f t="shared" si="2"/>
        <v>68445460.799999997</v>
      </c>
      <c r="C22" s="425">
        <v>17419331.059999999</v>
      </c>
      <c r="D22" s="426">
        <v>51026129.740000002</v>
      </c>
      <c r="E22" s="419">
        <v>67752167.11999999</v>
      </c>
      <c r="F22" s="420">
        <v>17307242.739999998</v>
      </c>
      <c r="G22" s="421">
        <v>50444924.379999995</v>
      </c>
      <c r="H22" s="422">
        <f t="shared" si="1"/>
        <v>0.98987085963193622</v>
      </c>
      <c r="I22" s="424">
        <v>1354875</v>
      </c>
    </row>
    <row r="23" spans="1:9" ht="17.25" customHeight="1">
      <c r="A23" s="428" t="s">
        <v>57</v>
      </c>
      <c r="B23" s="429">
        <f t="shared" si="2"/>
        <v>15890717.960000001</v>
      </c>
      <c r="C23" s="430">
        <v>3610307.71</v>
      </c>
      <c r="D23" s="431">
        <v>12280410.25</v>
      </c>
      <c r="E23" s="432">
        <v>15768928.51</v>
      </c>
      <c r="F23" s="433">
        <v>3623444.69</v>
      </c>
      <c r="G23" s="434">
        <v>12145483.82</v>
      </c>
      <c r="H23" s="435">
        <f t="shared" si="1"/>
        <v>0.99233581199373311</v>
      </c>
      <c r="I23" s="436">
        <v>116397</v>
      </c>
    </row>
    <row r="24" spans="1:9" ht="51" customHeight="1">
      <c r="A24" s="813" t="s">
        <v>516</v>
      </c>
      <c r="B24" s="813"/>
      <c r="C24" s="813"/>
      <c r="D24" s="813"/>
      <c r="E24" s="813"/>
      <c r="F24" s="813"/>
      <c r="G24" s="813"/>
      <c r="H24" s="813"/>
      <c r="I24" s="813"/>
    </row>
    <row r="25" spans="1:9" ht="26.25" customHeight="1">
      <c r="A25" s="448"/>
      <c r="B25" s="448"/>
      <c r="C25" s="448"/>
      <c r="D25" s="448"/>
      <c r="E25" s="448"/>
      <c r="F25" s="448"/>
      <c r="G25" s="448"/>
      <c r="H25" s="448"/>
      <c r="I25" s="448"/>
    </row>
    <row r="26" spans="1:9" ht="42" customHeight="1">
      <c r="A26" s="827" t="s">
        <v>593</v>
      </c>
      <c r="B26" s="827"/>
      <c r="C26" s="827"/>
      <c r="D26" s="827"/>
    </row>
    <row r="27" spans="1:9" ht="22.5" customHeight="1">
      <c r="A27" s="828" t="s">
        <v>13</v>
      </c>
      <c r="B27" s="814" t="s">
        <v>117</v>
      </c>
      <c r="C27" s="815"/>
    </row>
    <row r="28" spans="1:9" ht="47.25" customHeight="1">
      <c r="A28" s="829"/>
      <c r="B28" s="446" t="s">
        <v>238</v>
      </c>
      <c r="C28" s="447" t="s">
        <v>239</v>
      </c>
    </row>
    <row r="29" spans="1:9" ht="14.25" customHeight="1">
      <c r="A29" s="830"/>
      <c r="B29" s="831" t="str">
        <f>B5</f>
        <v>II KWARTAŁ 2024 R.</v>
      </c>
      <c r="C29" s="832"/>
    </row>
    <row r="30" spans="1:9">
      <c r="A30" s="437" t="s">
        <v>68</v>
      </c>
      <c r="B30" s="476">
        <f>SUM(B31:B46)</f>
        <v>22119</v>
      </c>
      <c r="C30" s="476">
        <f>SUM(C31:C46)</f>
        <v>43239</v>
      </c>
    </row>
    <row r="31" spans="1:9" ht="17.25" customHeight="1">
      <c r="A31" s="438" t="s">
        <v>42</v>
      </c>
      <c r="B31" s="439">
        <v>772</v>
      </c>
      <c r="C31" s="440">
        <v>1413</v>
      </c>
    </row>
    <row r="32" spans="1:9" ht="17.25" customHeight="1">
      <c r="A32" s="438" t="s">
        <v>43</v>
      </c>
      <c r="B32" s="439">
        <v>943</v>
      </c>
      <c r="C32" s="440">
        <v>1995</v>
      </c>
    </row>
    <row r="33" spans="1:3" ht="17.25" customHeight="1">
      <c r="A33" s="438" t="s">
        <v>44</v>
      </c>
      <c r="B33" s="439">
        <v>2649</v>
      </c>
      <c r="C33" s="440">
        <v>5919</v>
      </c>
    </row>
    <row r="34" spans="1:3" ht="17.25" customHeight="1">
      <c r="A34" s="438" t="s">
        <v>45</v>
      </c>
      <c r="B34" s="439">
        <v>271</v>
      </c>
      <c r="C34" s="440">
        <v>568</v>
      </c>
    </row>
    <row r="35" spans="1:3" ht="17.25" customHeight="1">
      <c r="A35" s="438" t="s">
        <v>46</v>
      </c>
      <c r="B35" s="439">
        <v>1744</v>
      </c>
      <c r="C35" s="440">
        <v>3374</v>
      </c>
    </row>
    <row r="36" spans="1:3" ht="17.25" customHeight="1">
      <c r="A36" s="438" t="s">
        <v>47</v>
      </c>
      <c r="B36" s="439">
        <v>3343</v>
      </c>
      <c r="C36" s="440">
        <v>5670</v>
      </c>
    </row>
    <row r="37" spans="1:3" ht="17.25" customHeight="1">
      <c r="A37" s="438" t="s">
        <v>48</v>
      </c>
      <c r="B37" s="439">
        <v>2530</v>
      </c>
      <c r="C37" s="440">
        <v>5212</v>
      </c>
    </row>
    <row r="38" spans="1:3" ht="17.25" customHeight="1">
      <c r="A38" s="438" t="s">
        <v>49</v>
      </c>
      <c r="B38" s="439">
        <v>442</v>
      </c>
      <c r="C38" s="440">
        <v>947</v>
      </c>
    </row>
    <row r="39" spans="1:3" ht="17.25" customHeight="1">
      <c r="A39" s="438" t="s">
        <v>50</v>
      </c>
      <c r="B39" s="439">
        <v>2449</v>
      </c>
      <c r="C39" s="440">
        <v>4115</v>
      </c>
    </row>
    <row r="40" spans="1:3" ht="17.25" customHeight="1">
      <c r="A40" s="438" t="s">
        <v>51</v>
      </c>
      <c r="B40" s="439">
        <v>1227</v>
      </c>
      <c r="C40" s="440">
        <v>2602</v>
      </c>
    </row>
    <row r="41" spans="1:3" ht="17.25" customHeight="1">
      <c r="A41" s="438" t="s">
        <v>52</v>
      </c>
      <c r="B41" s="439">
        <v>618</v>
      </c>
      <c r="C41" s="440">
        <v>1344</v>
      </c>
    </row>
    <row r="42" spans="1:3" ht="17.25" customHeight="1">
      <c r="A42" s="438" t="s">
        <v>53</v>
      </c>
      <c r="B42" s="439">
        <v>637</v>
      </c>
      <c r="C42" s="440">
        <v>1188</v>
      </c>
    </row>
    <row r="43" spans="1:3" ht="17.25" customHeight="1">
      <c r="A43" s="438" t="s">
        <v>54</v>
      </c>
      <c r="B43" s="439">
        <v>1406</v>
      </c>
      <c r="C43" s="440">
        <v>2803</v>
      </c>
    </row>
    <row r="44" spans="1:3" ht="17.25" customHeight="1">
      <c r="A44" s="438" t="s">
        <v>55</v>
      </c>
      <c r="B44" s="439">
        <v>698</v>
      </c>
      <c r="C44" s="440">
        <v>1339</v>
      </c>
    </row>
    <row r="45" spans="1:3" ht="17.25" customHeight="1">
      <c r="A45" s="438" t="s">
        <v>56</v>
      </c>
      <c r="B45" s="439">
        <v>2006</v>
      </c>
      <c r="C45" s="440">
        <v>3841</v>
      </c>
    </row>
    <row r="46" spans="1:3" ht="17.25" customHeight="1">
      <c r="A46" s="441" t="s">
        <v>57</v>
      </c>
      <c r="B46" s="442">
        <v>384</v>
      </c>
      <c r="C46" s="443">
        <v>909</v>
      </c>
    </row>
  </sheetData>
  <mergeCells count="14">
    <mergeCell ref="A24:I24"/>
    <mergeCell ref="B27:C27"/>
    <mergeCell ref="A1:I1"/>
    <mergeCell ref="A2:I2"/>
    <mergeCell ref="A3:A6"/>
    <mergeCell ref="B3:D3"/>
    <mergeCell ref="E3:G3"/>
    <mergeCell ref="H3:H4"/>
    <mergeCell ref="I3:I4"/>
    <mergeCell ref="B6:I6"/>
    <mergeCell ref="A26:D26"/>
    <mergeCell ref="A27:A29"/>
    <mergeCell ref="B29:C29"/>
    <mergeCell ref="B5:I5"/>
  </mergeCells>
  <hyperlinks>
    <hyperlink ref="J2" location="'Spis treści'!A1" display="Powrót do spisu" xr:uid="{64F7A0F1-36EA-4ACD-807E-86A7588F84FC}"/>
  </hyperlinks>
  <printOptions horizontalCentered="1"/>
  <pageMargins left="0.51181102362204722" right="0.51181102362204722" top="0.55118110236220474" bottom="0.55118110236220474" header="0.31496062992125984" footer="0.31496062992125984"/>
  <pageSetup paperSize="9" scale="80" orientation="portrait" r:id="rId1"/>
  <headerFooter differentFirst="1" alignWithMargins="0">
    <oddFooter>&amp;C&amp;"Arial,Normalny"&amp;9&amp;P</oddFooter>
  </headerFooter>
  <ignoredErrors>
    <ignoredError sqref="H7" formula="1"/>
    <ignoredError sqref="B8:B23" formulaRange="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4"/>
  <dimension ref="A1:N34"/>
  <sheetViews>
    <sheetView showGridLines="0" view="pageBreakPreview" zoomScale="90" zoomScaleNormal="90" zoomScaleSheetLayoutView="90" workbookViewId="0">
      <selection activeCell="B1" sqref="B1"/>
    </sheetView>
  </sheetViews>
  <sheetFormatPr defaultRowHeight="15"/>
  <cols>
    <col min="1" max="1" width="15.125" customWidth="1"/>
    <col min="2" max="2" width="11.75" customWidth="1"/>
    <col min="3" max="3" width="17.125" customWidth="1"/>
    <col min="4" max="4" width="13.75" customWidth="1"/>
    <col min="5" max="5" width="14.125" customWidth="1"/>
    <col min="6" max="6" width="12.375" customWidth="1"/>
    <col min="7" max="7" width="13.25" customWidth="1"/>
    <col min="8" max="8" width="13.75" customWidth="1"/>
    <col min="9" max="9" width="14.125" customWidth="1"/>
    <col min="10" max="11" width="10" customWidth="1"/>
    <col min="12" max="12" width="10.25" customWidth="1"/>
    <col min="13" max="13" width="9.875" customWidth="1"/>
  </cols>
  <sheetData>
    <row r="1" spans="1:14" ht="27.75" customHeight="1">
      <c r="A1" s="838" t="s">
        <v>334</v>
      </c>
      <c r="B1" s="838"/>
      <c r="C1" s="838"/>
      <c r="D1" s="838"/>
      <c r="E1" s="838"/>
      <c r="F1" s="838"/>
      <c r="G1" s="838"/>
      <c r="H1" s="838"/>
      <c r="I1" s="838"/>
      <c r="J1" s="838"/>
      <c r="K1" s="838"/>
      <c r="L1" s="838"/>
      <c r="M1" s="838"/>
    </row>
    <row r="2" spans="1:14" ht="38.25" customHeight="1">
      <c r="A2" s="839" t="s">
        <v>594</v>
      </c>
      <c r="B2" s="839"/>
      <c r="C2" s="839"/>
      <c r="D2" s="839"/>
      <c r="E2" s="839"/>
      <c r="F2" s="839"/>
      <c r="G2" s="839"/>
      <c r="H2" s="839"/>
      <c r="I2" s="839"/>
      <c r="J2" s="839"/>
      <c r="K2" s="839"/>
      <c r="L2" s="839"/>
      <c r="M2" s="839"/>
      <c r="N2" s="532" t="s">
        <v>539</v>
      </c>
    </row>
    <row r="3" spans="1:14" ht="15.75" customHeight="1">
      <c r="A3" s="683" t="s">
        <v>13</v>
      </c>
      <c r="B3" s="679" t="s">
        <v>248</v>
      </c>
      <c r="C3" s="840" t="s">
        <v>35</v>
      </c>
      <c r="D3" s="841"/>
      <c r="E3" s="841"/>
      <c r="F3" s="841"/>
      <c r="G3" s="841"/>
      <c r="H3" s="841"/>
      <c r="I3" s="841"/>
      <c r="J3" s="841"/>
      <c r="K3" s="842"/>
      <c r="L3" s="681" t="s">
        <v>448</v>
      </c>
      <c r="M3" s="681" t="s">
        <v>449</v>
      </c>
    </row>
    <row r="4" spans="1:14" ht="66.75" customHeight="1">
      <c r="A4" s="688"/>
      <c r="B4" s="679"/>
      <c r="C4" s="276" t="s">
        <v>538</v>
      </c>
      <c r="D4" s="276" t="s">
        <v>458</v>
      </c>
      <c r="E4" s="276" t="s">
        <v>240</v>
      </c>
      <c r="F4" s="276" t="s">
        <v>241</v>
      </c>
      <c r="G4" s="276" t="s">
        <v>450</v>
      </c>
      <c r="H4" s="276" t="s">
        <v>451</v>
      </c>
      <c r="I4" s="276" t="s">
        <v>452</v>
      </c>
      <c r="J4" s="276" t="s">
        <v>453</v>
      </c>
      <c r="K4" s="276" t="s">
        <v>242</v>
      </c>
      <c r="L4" s="681"/>
      <c r="M4" s="681"/>
    </row>
    <row r="5" spans="1:14" ht="18" customHeight="1">
      <c r="A5" s="684"/>
      <c r="B5" s="836" t="s">
        <v>677</v>
      </c>
      <c r="C5" s="690"/>
      <c r="D5" s="690"/>
      <c r="E5" s="690"/>
      <c r="F5" s="690"/>
      <c r="G5" s="690"/>
      <c r="H5" s="690"/>
      <c r="I5" s="690"/>
      <c r="J5" s="690"/>
      <c r="K5" s="690"/>
      <c r="L5" s="690"/>
      <c r="M5" s="691"/>
    </row>
    <row r="6" spans="1:14" ht="21.75" customHeight="1">
      <c r="A6" s="183" t="s">
        <v>119</v>
      </c>
      <c r="B6" s="185">
        <f>SUM(B7:B22)</f>
        <v>1973656</v>
      </c>
      <c r="C6" s="185">
        <f t="shared" ref="C6:M6" si="0">SUM(C7:C22)</f>
        <v>521007</v>
      </c>
      <c r="D6" s="185">
        <f t="shared" si="0"/>
        <v>88440</v>
      </c>
      <c r="E6" s="185">
        <f t="shared" si="0"/>
        <v>322172</v>
      </c>
      <c r="F6" s="185">
        <f t="shared" si="0"/>
        <v>48192</v>
      </c>
      <c r="G6" s="185">
        <f t="shared" si="0"/>
        <v>9887</v>
      </c>
      <c r="H6" s="185">
        <f t="shared" si="0"/>
        <v>2587</v>
      </c>
      <c r="I6" s="185">
        <f t="shared" si="0"/>
        <v>159</v>
      </c>
      <c r="J6" s="185">
        <f t="shared" si="0"/>
        <v>9821</v>
      </c>
      <c r="K6" s="185">
        <f t="shared" si="0"/>
        <v>971391</v>
      </c>
      <c r="L6" s="185">
        <f t="shared" si="0"/>
        <v>464158</v>
      </c>
      <c r="M6" s="185">
        <f t="shared" si="0"/>
        <v>27400</v>
      </c>
    </row>
    <row r="7" spans="1:14" ht="15.75" customHeight="1">
      <c r="A7" s="174" t="s">
        <v>42</v>
      </c>
      <c r="B7" s="187">
        <f>SUM(C7:K7)</f>
        <v>71456</v>
      </c>
      <c r="C7" s="187">
        <v>15464</v>
      </c>
      <c r="D7" s="187">
        <v>2585</v>
      </c>
      <c r="E7" s="187">
        <v>12958</v>
      </c>
      <c r="F7" s="187">
        <v>2216</v>
      </c>
      <c r="G7" s="187">
        <v>349</v>
      </c>
      <c r="H7" s="187">
        <v>129</v>
      </c>
      <c r="I7" s="187">
        <v>9</v>
      </c>
      <c r="J7" s="187">
        <v>1441</v>
      </c>
      <c r="K7" s="187">
        <v>36305</v>
      </c>
      <c r="L7" s="187">
        <v>11949</v>
      </c>
      <c r="M7" s="187">
        <v>710</v>
      </c>
    </row>
    <row r="8" spans="1:14" ht="15.75" customHeight="1">
      <c r="A8" s="174" t="s">
        <v>43</v>
      </c>
      <c r="B8" s="187">
        <f t="shared" ref="B8:B21" si="1">SUM(C8:K8)</f>
        <v>118921</v>
      </c>
      <c r="C8" s="187">
        <v>16528</v>
      </c>
      <c r="D8" s="187">
        <v>1743</v>
      </c>
      <c r="E8" s="187">
        <v>29457</v>
      </c>
      <c r="F8" s="187">
        <v>3617</v>
      </c>
      <c r="G8" s="187">
        <v>439</v>
      </c>
      <c r="H8" s="187">
        <v>118</v>
      </c>
      <c r="I8" s="187">
        <v>6</v>
      </c>
      <c r="J8" s="187">
        <v>157</v>
      </c>
      <c r="K8" s="187">
        <v>66856</v>
      </c>
      <c r="L8" s="187">
        <v>23159</v>
      </c>
      <c r="M8" s="187">
        <v>1893</v>
      </c>
    </row>
    <row r="9" spans="1:14" ht="15.75" customHeight="1">
      <c r="A9" s="174" t="s">
        <v>44</v>
      </c>
      <c r="B9" s="187">
        <f t="shared" si="1"/>
        <v>250609</v>
      </c>
      <c r="C9" s="187">
        <v>67285</v>
      </c>
      <c r="D9" s="187">
        <v>7267</v>
      </c>
      <c r="E9" s="187">
        <v>46028</v>
      </c>
      <c r="F9" s="187">
        <v>4940</v>
      </c>
      <c r="G9" s="187">
        <v>481</v>
      </c>
      <c r="H9" s="187">
        <v>42</v>
      </c>
      <c r="I9" s="175">
        <v>0</v>
      </c>
      <c r="J9" s="187">
        <v>1269</v>
      </c>
      <c r="K9" s="187">
        <v>123297</v>
      </c>
      <c r="L9" s="187">
        <v>58771</v>
      </c>
      <c r="M9" s="187">
        <v>3719</v>
      </c>
    </row>
    <row r="10" spans="1:14" ht="15.75" customHeight="1">
      <c r="A10" s="174" t="s">
        <v>45</v>
      </c>
      <c r="B10" s="187">
        <f t="shared" si="1"/>
        <v>24132</v>
      </c>
      <c r="C10" s="187">
        <v>5407</v>
      </c>
      <c r="D10" s="187">
        <v>890</v>
      </c>
      <c r="E10" s="187">
        <v>4158</v>
      </c>
      <c r="F10" s="187">
        <v>740</v>
      </c>
      <c r="G10" s="187">
        <v>221</v>
      </c>
      <c r="H10" s="187">
        <v>91</v>
      </c>
      <c r="I10" s="187">
        <v>5</v>
      </c>
      <c r="J10" s="187">
        <v>75</v>
      </c>
      <c r="K10" s="187">
        <v>12545</v>
      </c>
      <c r="L10" s="187">
        <v>4555</v>
      </c>
      <c r="M10" s="187">
        <v>325</v>
      </c>
    </row>
    <row r="11" spans="1:14" ht="15.75" customHeight="1">
      <c r="A11" s="174" t="s">
        <v>46</v>
      </c>
      <c r="B11" s="187">
        <f t="shared" si="1"/>
        <v>162633</v>
      </c>
      <c r="C11" s="187">
        <v>42949</v>
      </c>
      <c r="D11" s="187">
        <v>5294</v>
      </c>
      <c r="E11" s="187">
        <v>26108</v>
      </c>
      <c r="F11" s="187">
        <v>3562</v>
      </c>
      <c r="G11" s="187">
        <v>899</v>
      </c>
      <c r="H11" s="187">
        <v>129</v>
      </c>
      <c r="I11" s="187">
        <v>6</v>
      </c>
      <c r="J11" s="187">
        <v>1077</v>
      </c>
      <c r="K11" s="187">
        <v>82609</v>
      </c>
      <c r="L11" s="187">
        <v>32193</v>
      </c>
      <c r="M11" s="187">
        <v>1303</v>
      </c>
    </row>
    <row r="12" spans="1:14" ht="15.75" customHeight="1">
      <c r="A12" s="174" t="s">
        <v>47</v>
      </c>
      <c r="B12" s="187">
        <f t="shared" si="1"/>
        <v>205260</v>
      </c>
      <c r="C12" s="187">
        <v>80108</v>
      </c>
      <c r="D12" s="187">
        <v>26617</v>
      </c>
      <c r="E12" s="187">
        <v>10080</v>
      </c>
      <c r="F12" s="187">
        <v>1761</v>
      </c>
      <c r="G12" s="187">
        <v>615</v>
      </c>
      <c r="H12" s="187">
        <v>117</v>
      </c>
      <c r="I12" s="187">
        <v>5</v>
      </c>
      <c r="J12" s="187">
        <v>400</v>
      </c>
      <c r="K12" s="187">
        <v>85557</v>
      </c>
      <c r="L12" s="187">
        <v>68458</v>
      </c>
      <c r="M12" s="187">
        <v>4009</v>
      </c>
    </row>
    <row r="13" spans="1:14" ht="15.75" customHeight="1">
      <c r="A13" s="174" t="s">
        <v>48</v>
      </c>
      <c r="B13" s="187">
        <f t="shared" si="1"/>
        <v>294060</v>
      </c>
      <c r="C13" s="187">
        <v>74046</v>
      </c>
      <c r="D13" s="187">
        <v>8660</v>
      </c>
      <c r="E13" s="187">
        <v>50123</v>
      </c>
      <c r="F13" s="187">
        <v>5911</v>
      </c>
      <c r="G13" s="187">
        <v>1494</v>
      </c>
      <c r="H13" s="187">
        <v>264</v>
      </c>
      <c r="I13" s="187">
        <v>19</v>
      </c>
      <c r="J13" s="187">
        <v>2812</v>
      </c>
      <c r="K13" s="187">
        <v>150731</v>
      </c>
      <c r="L13" s="187">
        <v>63682</v>
      </c>
      <c r="M13" s="187">
        <v>3428</v>
      </c>
    </row>
    <row r="14" spans="1:14" ht="15.75" customHeight="1">
      <c r="A14" s="174" t="s">
        <v>49</v>
      </c>
      <c r="B14" s="187">
        <f t="shared" si="1"/>
        <v>41172</v>
      </c>
      <c r="C14" s="187">
        <v>8690</v>
      </c>
      <c r="D14" s="187">
        <v>1633</v>
      </c>
      <c r="E14" s="187">
        <v>9467</v>
      </c>
      <c r="F14" s="187">
        <v>1727</v>
      </c>
      <c r="G14" s="187">
        <v>200</v>
      </c>
      <c r="H14" s="187">
        <v>59</v>
      </c>
      <c r="I14" s="187">
        <v>10</v>
      </c>
      <c r="J14" s="187">
        <v>148</v>
      </c>
      <c r="K14" s="187">
        <v>19238</v>
      </c>
      <c r="L14" s="187">
        <v>10391</v>
      </c>
      <c r="M14" s="187">
        <v>312</v>
      </c>
    </row>
    <row r="15" spans="1:14" ht="15.75" customHeight="1">
      <c r="A15" s="174" t="s">
        <v>50</v>
      </c>
      <c r="B15" s="187">
        <f t="shared" si="1"/>
        <v>126723</v>
      </c>
      <c r="C15" s="187">
        <v>54708</v>
      </c>
      <c r="D15" s="187">
        <v>8457</v>
      </c>
      <c r="E15" s="187">
        <v>6998</v>
      </c>
      <c r="F15" s="187">
        <v>1054</v>
      </c>
      <c r="G15" s="187">
        <v>394</v>
      </c>
      <c r="H15" s="187">
        <v>46</v>
      </c>
      <c r="I15" s="187">
        <v>5</v>
      </c>
      <c r="J15" s="187">
        <v>54</v>
      </c>
      <c r="K15" s="187">
        <v>55007</v>
      </c>
      <c r="L15" s="187">
        <v>35696</v>
      </c>
      <c r="M15" s="187">
        <v>1964</v>
      </c>
    </row>
    <row r="16" spans="1:14" ht="15.75" customHeight="1">
      <c r="A16" s="174" t="s">
        <v>51</v>
      </c>
      <c r="B16" s="187">
        <f t="shared" si="1"/>
        <v>139042</v>
      </c>
      <c r="C16" s="187">
        <v>31923</v>
      </c>
      <c r="D16" s="187">
        <v>4539</v>
      </c>
      <c r="E16" s="187">
        <v>27400</v>
      </c>
      <c r="F16" s="187">
        <v>5252</v>
      </c>
      <c r="G16" s="187">
        <v>358</v>
      </c>
      <c r="H16" s="187">
        <v>41</v>
      </c>
      <c r="I16" s="187">
        <v>1</v>
      </c>
      <c r="J16" s="187">
        <v>262</v>
      </c>
      <c r="K16" s="187">
        <v>69266</v>
      </c>
      <c r="L16" s="187">
        <v>34949</v>
      </c>
      <c r="M16" s="187">
        <v>2318</v>
      </c>
    </row>
    <row r="17" spans="1:13" ht="15.75" customHeight="1">
      <c r="A17" s="174" t="s">
        <v>52</v>
      </c>
      <c r="B17" s="187">
        <f t="shared" si="1"/>
        <v>65845</v>
      </c>
      <c r="C17" s="187">
        <v>16138</v>
      </c>
      <c r="D17" s="187">
        <v>3489</v>
      </c>
      <c r="E17" s="187">
        <v>10917</v>
      </c>
      <c r="F17" s="187">
        <v>2087</v>
      </c>
      <c r="G17" s="187">
        <v>407</v>
      </c>
      <c r="H17" s="187">
        <v>130</v>
      </c>
      <c r="I17" s="187">
        <v>11</v>
      </c>
      <c r="J17" s="187">
        <v>346</v>
      </c>
      <c r="K17" s="187">
        <v>32320</v>
      </c>
      <c r="L17" s="187">
        <v>17612</v>
      </c>
      <c r="M17" s="187">
        <v>1012</v>
      </c>
    </row>
    <row r="18" spans="1:13" ht="15.75" customHeight="1">
      <c r="A18" s="174" t="s">
        <v>53</v>
      </c>
      <c r="B18" s="187">
        <f t="shared" si="1"/>
        <v>54438</v>
      </c>
      <c r="C18" s="187">
        <v>16466</v>
      </c>
      <c r="D18" s="187">
        <v>2817</v>
      </c>
      <c r="E18" s="187">
        <v>5976</v>
      </c>
      <c r="F18" s="187">
        <v>1002</v>
      </c>
      <c r="G18" s="187">
        <v>798</v>
      </c>
      <c r="H18" s="187">
        <v>300</v>
      </c>
      <c r="I18" s="187">
        <v>24</v>
      </c>
      <c r="J18" s="187">
        <v>132</v>
      </c>
      <c r="K18" s="187">
        <v>26923</v>
      </c>
      <c r="L18" s="187">
        <v>10493</v>
      </c>
      <c r="M18" s="187">
        <v>581</v>
      </c>
    </row>
    <row r="19" spans="1:13" ht="15.75" customHeight="1">
      <c r="A19" s="174" t="s">
        <v>54</v>
      </c>
      <c r="B19" s="187">
        <f t="shared" si="1"/>
        <v>108799</v>
      </c>
      <c r="C19" s="187">
        <v>34257</v>
      </c>
      <c r="D19" s="187">
        <v>4304</v>
      </c>
      <c r="E19" s="187">
        <v>15501</v>
      </c>
      <c r="F19" s="187">
        <v>1632</v>
      </c>
      <c r="G19" s="187">
        <v>224</v>
      </c>
      <c r="H19" s="187">
        <v>46</v>
      </c>
      <c r="I19" s="187">
        <v>4</v>
      </c>
      <c r="J19" s="187">
        <v>116</v>
      </c>
      <c r="K19" s="187">
        <v>52715</v>
      </c>
      <c r="L19" s="187">
        <v>24625</v>
      </c>
      <c r="M19" s="187">
        <v>1326</v>
      </c>
    </row>
    <row r="20" spans="1:13" ht="15.75" customHeight="1">
      <c r="A20" s="174" t="s">
        <v>55</v>
      </c>
      <c r="B20" s="187">
        <f t="shared" si="1"/>
        <v>70534</v>
      </c>
      <c r="C20" s="187">
        <v>11782</v>
      </c>
      <c r="D20" s="187">
        <v>1434</v>
      </c>
      <c r="E20" s="187">
        <v>18108</v>
      </c>
      <c r="F20" s="187">
        <v>3059</v>
      </c>
      <c r="G20" s="187">
        <v>511</v>
      </c>
      <c r="H20" s="187">
        <v>140</v>
      </c>
      <c r="I20" s="187">
        <v>3</v>
      </c>
      <c r="J20" s="187">
        <v>46</v>
      </c>
      <c r="K20" s="187">
        <v>35451</v>
      </c>
      <c r="L20" s="187">
        <v>15455</v>
      </c>
      <c r="M20" s="187">
        <v>1193</v>
      </c>
    </row>
    <row r="21" spans="1:13" ht="15.75" customHeight="1">
      <c r="A21" s="174" t="s">
        <v>56</v>
      </c>
      <c r="B21" s="187">
        <f t="shared" si="1"/>
        <v>199541</v>
      </c>
      <c r="C21" s="187">
        <v>37050</v>
      </c>
      <c r="D21" s="187">
        <v>7787</v>
      </c>
      <c r="E21" s="187">
        <v>40080</v>
      </c>
      <c r="F21" s="187">
        <v>8378</v>
      </c>
      <c r="G21" s="187">
        <v>2263</v>
      </c>
      <c r="H21" s="187">
        <v>821</v>
      </c>
      <c r="I21" s="187">
        <v>40</v>
      </c>
      <c r="J21" s="187">
        <v>1277</v>
      </c>
      <c r="K21" s="187">
        <v>101845</v>
      </c>
      <c r="L21" s="187">
        <v>44787</v>
      </c>
      <c r="M21" s="187">
        <v>2867</v>
      </c>
    </row>
    <row r="22" spans="1:13" ht="15.75" customHeight="1">
      <c r="A22" s="177" t="s">
        <v>57</v>
      </c>
      <c r="B22" s="196">
        <f>SUM(C22:K22)</f>
        <v>40491</v>
      </c>
      <c r="C22" s="196">
        <v>8206</v>
      </c>
      <c r="D22" s="196">
        <v>924</v>
      </c>
      <c r="E22" s="196">
        <v>8813</v>
      </c>
      <c r="F22" s="196">
        <v>1254</v>
      </c>
      <c r="G22" s="196">
        <v>234</v>
      </c>
      <c r="H22" s="196">
        <v>114</v>
      </c>
      <c r="I22" s="196">
        <v>11</v>
      </c>
      <c r="J22" s="196">
        <v>209</v>
      </c>
      <c r="K22" s="196">
        <v>20726</v>
      </c>
      <c r="L22" s="196">
        <v>7383</v>
      </c>
      <c r="M22" s="196">
        <v>440</v>
      </c>
    </row>
    <row r="23" spans="1:13" ht="12.75" customHeight="1">
      <c r="A23" s="845" t="s">
        <v>249</v>
      </c>
      <c r="B23" s="845"/>
      <c r="C23" s="845"/>
      <c r="D23" s="845"/>
      <c r="E23" s="845"/>
      <c r="F23" s="845"/>
      <c r="G23" s="845"/>
      <c r="H23" s="845"/>
      <c r="I23" s="845"/>
      <c r="J23" s="845"/>
      <c r="K23" s="845"/>
      <c r="L23" s="845"/>
      <c r="M23" s="845"/>
    </row>
    <row r="24" spans="1:13" ht="12" customHeight="1">
      <c r="A24" s="846" t="s">
        <v>454</v>
      </c>
      <c r="B24" s="846"/>
      <c r="C24" s="846"/>
      <c r="D24" s="846"/>
      <c r="E24" s="846"/>
      <c r="F24" s="846"/>
      <c r="G24" s="846"/>
      <c r="H24" s="846"/>
      <c r="I24" s="846"/>
      <c r="J24" s="846"/>
      <c r="K24" s="846"/>
      <c r="L24" s="846"/>
      <c r="M24" s="846"/>
    </row>
    <row r="25" spans="1:13" ht="12.75" customHeight="1">
      <c r="A25" s="846" t="s">
        <v>250</v>
      </c>
      <c r="B25" s="846"/>
      <c r="C25" s="846"/>
      <c r="D25" s="846"/>
      <c r="E25" s="846"/>
      <c r="F25" s="846"/>
      <c r="G25" s="846"/>
      <c r="H25" s="846"/>
      <c r="I25" s="846"/>
      <c r="J25" s="846"/>
      <c r="K25" s="846"/>
      <c r="L25" s="846"/>
      <c r="M25" s="846"/>
    </row>
    <row r="26" spans="1:13" ht="12.75" customHeight="1">
      <c r="A26" s="846" t="s">
        <v>251</v>
      </c>
      <c r="B26" s="846"/>
      <c r="C26" s="846"/>
      <c r="D26" s="846"/>
      <c r="E26" s="846"/>
      <c r="F26" s="846"/>
      <c r="G26" s="846"/>
      <c r="H26" s="846"/>
      <c r="I26" s="846"/>
      <c r="J26" s="846"/>
      <c r="K26" s="846"/>
      <c r="L26" s="846"/>
      <c r="M26" s="846"/>
    </row>
    <row r="27" spans="1:13" ht="38.25" customHeight="1">
      <c r="A27" s="837" t="s">
        <v>595</v>
      </c>
      <c r="B27" s="837"/>
      <c r="C27" s="837"/>
      <c r="D27" s="837"/>
      <c r="E27" s="837"/>
    </row>
    <row r="28" spans="1:13" ht="23.25" customHeight="1">
      <c r="A28" s="847" t="s">
        <v>13</v>
      </c>
      <c r="B28" s="848"/>
      <c r="C28" s="555" t="s">
        <v>678</v>
      </c>
      <c r="D28" s="531"/>
    </row>
    <row r="29" spans="1:13" ht="18" customHeight="1">
      <c r="A29" s="849"/>
      <c r="B29" s="850"/>
      <c r="C29" s="494" t="s">
        <v>243</v>
      </c>
    </row>
    <row r="30" spans="1:13" ht="19.5" customHeight="1">
      <c r="A30" s="843" t="s">
        <v>244</v>
      </c>
      <c r="B30" s="843"/>
      <c r="C30" s="95">
        <f>SUM(C31:C34)</f>
        <v>2090161258.1399999</v>
      </c>
    </row>
    <row r="31" spans="1:13" ht="15.75" customHeight="1">
      <c r="A31" s="67" t="s">
        <v>457</v>
      </c>
      <c r="B31" s="67"/>
      <c r="C31" s="96">
        <v>1122422871</v>
      </c>
    </row>
    <row r="32" spans="1:13" ht="15.75" customHeight="1">
      <c r="A32" s="67" t="s">
        <v>456</v>
      </c>
      <c r="B32" s="67"/>
      <c r="C32" s="96">
        <v>931002000</v>
      </c>
    </row>
    <row r="33" spans="1:3" ht="15.75" customHeight="1">
      <c r="A33" s="67" t="s">
        <v>455</v>
      </c>
      <c r="B33" s="67"/>
      <c r="C33" s="96">
        <v>7009168.6099999994</v>
      </c>
    </row>
    <row r="34" spans="1:3" ht="15.75" customHeight="1">
      <c r="A34" s="844" t="s">
        <v>497</v>
      </c>
      <c r="B34" s="844"/>
      <c r="C34" s="69">
        <v>29727218.530000001</v>
      </c>
    </row>
  </sheetData>
  <mergeCells count="16">
    <mergeCell ref="A30:B30"/>
    <mergeCell ref="A34:B34"/>
    <mergeCell ref="A23:M23"/>
    <mergeCell ref="A24:M24"/>
    <mergeCell ref="A25:M25"/>
    <mergeCell ref="A26:M26"/>
    <mergeCell ref="A28:B29"/>
    <mergeCell ref="B5:M5"/>
    <mergeCell ref="A3:A5"/>
    <mergeCell ref="A27:E27"/>
    <mergeCell ref="A1:M1"/>
    <mergeCell ref="A2:M2"/>
    <mergeCell ref="B3:B4"/>
    <mergeCell ref="C3:K3"/>
    <mergeCell ref="L3:L4"/>
    <mergeCell ref="M3:M4"/>
  </mergeCells>
  <hyperlinks>
    <hyperlink ref="N2" location="'Spis treści'!A1" display="Powrót do spisu" xr:uid="{59847AB4-F0A3-4D24-981E-C2109E72DD21}"/>
  </hyperlinks>
  <printOptions horizontalCentered="1"/>
  <pageMargins left="0.51181102362204722" right="0.51181102362204722" top="0.6692913385826772" bottom="0.55118110236220474" header="0.31496062992125984" footer="0.31496062992125984"/>
  <pageSetup paperSize="9" scale="80" orientation="landscape" r:id="rId1"/>
  <headerFooter differentFirst="1" alignWithMargins="0">
    <oddFooter>&amp;C&amp;"Arial,Normalny"&amp;9&amp;P</oddFooter>
  </headerFooter>
  <ignoredErrors>
    <ignoredError sqref="B7:B22" formulaRange="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E620B-64E0-4CCA-9441-44B7BDFACF13}">
  <sheetPr codeName="Arkusz33">
    <tabColor rgb="FF33CC33"/>
  </sheetPr>
  <dimension ref="A1:F34"/>
  <sheetViews>
    <sheetView showGridLines="0" view="pageBreakPreview" topLeftCell="A25" zoomScaleNormal="100" zoomScaleSheetLayoutView="100" workbookViewId="0">
      <selection activeCell="B1" sqref="B1"/>
    </sheetView>
  </sheetViews>
  <sheetFormatPr defaultRowHeight="15"/>
  <cols>
    <col min="1" max="1" width="19.5" style="458" customWidth="1"/>
    <col min="2" max="2" width="67.875" style="458" customWidth="1"/>
    <col min="3" max="3" width="16.125" style="458" customWidth="1"/>
    <col min="4" max="4" width="16" style="458" customWidth="1"/>
    <col min="5" max="5" width="14.5" style="458" customWidth="1"/>
    <col min="6" max="6" width="15.125" style="458" customWidth="1"/>
    <col min="7" max="7" width="13.625" style="458" customWidth="1"/>
    <col min="8" max="8" width="14" style="458" bestFit="1" customWidth="1"/>
    <col min="9" max="9" width="21.75" style="458" bestFit="1" customWidth="1"/>
    <col min="10" max="16384" width="9" style="458"/>
  </cols>
  <sheetData>
    <row r="1" spans="1:6" s="452" customFormat="1" ht="35.25" customHeight="1">
      <c r="A1" s="851" t="s">
        <v>537</v>
      </c>
      <c r="B1" s="852"/>
    </row>
    <row r="2" spans="1:6" s="452" customFormat="1" ht="12.75" customHeight="1">
      <c r="B2" s="453"/>
    </row>
    <row r="3" spans="1:6" s="452" customFormat="1" ht="12.75" customHeight="1">
      <c r="B3" s="453"/>
    </row>
    <row r="4" spans="1:6" s="452" customFormat="1" ht="12.75" customHeight="1">
      <c r="B4" s="453"/>
    </row>
    <row r="5" spans="1:6" s="452" customFormat="1" ht="12.75" customHeight="1">
      <c r="B5" s="453"/>
    </row>
    <row r="6" spans="1:6" s="452" customFormat="1" ht="24" customHeight="1">
      <c r="B6" s="616"/>
    </row>
    <row r="7" spans="1:6" s="452" customFormat="1" ht="12.75" customHeight="1">
      <c r="B7" s="616"/>
    </row>
    <row r="8" spans="1:6" s="452" customFormat="1" ht="20.25" customHeight="1">
      <c r="A8" s="453" t="s">
        <v>269</v>
      </c>
      <c r="B8" s="453"/>
      <c r="C8" s="453"/>
      <c r="D8" s="453"/>
      <c r="E8" s="453"/>
      <c r="F8" s="453"/>
    </row>
    <row r="9" spans="1:6" s="452" customFormat="1" ht="21.75" customHeight="1"/>
    <row r="10" spans="1:6" s="452" customFormat="1" ht="21.75" customHeight="1"/>
    <row r="11" spans="1:6" s="452" customFormat="1" ht="21.75" customHeight="1"/>
    <row r="12" spans="1:6" s="452" customFormat="1" ht="21.75" customHeight="1"/>
    <row r="13" spans="1:6" s="452" customFormat="1" ht="21.75" customHeight="1"/>
    <row r="14" spans="1:6" s="452" customFormat="1" ht="21.75" customHeight="1"/>
    <row r="15" spans="1:6" s="452" customFormat="1" ht="27" customHeight="1">
      <c r="A15" s="618"/>
      <c r="B15" s="618"/>
      <c r="C15" s="454"/>
      <c r="F15" s="454"/>
    </row>
    <row r="16" spans="1:6" s="452" customFormat="1" ht="12.75"/>
    <row r="17" spans="1:6" s="452" customFormat="1" ht="24" customHeight="1">
      <c r="A17" s="456"/>
      <c r="B17" s="456"/>
      <c r="C17" s="456"/>
      <c r="D17" s="456"/>
      <c r="E17" s="456"/>
      <c r="F17" s="456"/>
    </row>
    <row r="18" spans="1:6" s="452" customFormat="1" ht="21" customHeight="1"/>
    <row r="19" spans="1:6" s="452" customFormat="1" ht="21" customHeight="1"/>
    <row r="20" spans="1:6" s="452" customFormat="1" ht="21" customHeight="1"/>
    <row r="21" spans="1:6" s="452" customFormat="1" ht="21" customHeight="1"/>
    <row r="22" spans="1:6" s="452" customFormat="1" ht="21" customHeight="1"/>
    <row r="23" spans="1:6" s="452" customFormat="1" ht="21" customHeight="1"/>
    <row r="24" spans="1:6" s="452" customFormat="1" ht="21" customHeight="1"/>
    <row r="25" spans="1:6" s="452" customFormat="1" ht="21" customHeight="1"/>
    <row r="26" spans="1:6" s="452" customFormat="1" ht="123" customHeight="1"/>
    <row r="27" spans="1:6" s="452" customFormat="1" ht="29.25" customHeight="1">
      <c r="A27" s="853" t="s">
        <v>536</v>
      </c>
      <c r="B27" s="853"/>
      <c r="C27" s="457"/>
      <c r="D27" s="457"/>
      <c r="E27" s="457"/>
      <c r="F27" s="457"/>
    </row>
    <row r="28" spans="1:6" ht="33.75" customHeight="1">
      <c r="C28" s="460"/>
      <c r="D28" s="460"/>
      <c r="E28" s="461"/>
      <c r="F28" s="459"/>
    </row>
    <row r="30" spans="1:6" ht="33" customHeight="1">
      <c r="A30" s="854"/>
      <c r="B30" s="856"/>
    </row>
    <row r="31" spans="1:6">
      <c r="A31" s="855" t="s">
        <v>680</v>
      </c>
      <c r="B31" s="856"/>
    </row>
    <row r="34" spans="1:2" ht="42" customHeight="1">
      <c r="A34" s="854"/>
      <c r="B34" s="854"/>
    </row>
  </sheetData>
  <mergeCells count="7">
    <mergeCell ref="A1:B1"/>
    <mergeCell ref="B6:B7"/>
    <mergeCell ref="A15:B15"/>
    <mergeCell ref="A27:B27"/>
    <mergeCell ref="A34:B34"/>
    <mergeCell ref="A31:B31"/>
    <mergeCell ref="A30:B30"/>
  </mergeCells>
  <hyperlinks>
    <hyperlink ref="A31" r:id="rId1" xr:uid="{5E30D09B-988B-4B81-9026-4B7DBB9AB686}"/>
  </hyperlinks>
  <pageMargins left="0.70866141732283472" right="0.55000000000000004" top="0.74803149606299213" bottom="0.74803149606299213" header="0.31496062992125984" footer="0.31496062992125984"/>
  <pageSetup paperSize="9" fitToWidth="2" orientation="portrait" r:id="rId2"/>
  <headerFooter differentFirst="1"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34</vt:i4>
      </vt:variant>
      <vt:variant>
        <vt:lpstr>Nazwane zakresy</vt:lpstr>
      </vt:variant>
      <vt:variant>
        <vt:i4>34</vt:i4>
      </vt:variant>
    </vt:vector>
  </HeadingPairs>
  <TitlesOfParts>
    <vt:vector size="68" baseType="lpstr">
      <vt:lpstr>Strona tytułowa</vt:lpstr>
      <vt:lpstr>Uwagi wstępne</vt:lpstr>
      <vt:lpstr>Spis treści</vt:lpstr>
      <vt:lpstr>Objaśnienia i skróty</vt:lpstr>
      <vt:lpstr>Tab 1</vt:lpstr>
      <vt:lpstr>Tab 2 i 3</vt:lpstr>
      <vt:lpstr>Tab 4 i 5</vt:lpstr>
      <vt:lpstr>Tab 6 i 7</vt:lpstr>
      <vt:lpstr>Tab 8 i 9</vt:lpstr>
      <vt:lpstr>Tab 10 i 11</vt:lpstr>
      <vt:lpstr>Tab 12</vt:lpstr>
      <vt:lpstr>Tab 1 (13)</vt:lpstr>
      <vt:lpstr>Tab 2 (14) i wykres 1</vt:lpstr>
      <vt:lpstr>Tab 3 (15) i wykres 2</vt:lpstr>
      <vt:lpstr>Tab 4 (16)</vt:lpstr>
      <vt:lpstr>Tab 5 (17)</vt:lpstr>
      <vt:lpstr>Wykres 3</vt:lpstr>
      <vt:lpstr>Tab 6 (18)</vt:lpstr>
      <vt:lpstr>Tab 7 (19)</vt:lpstr>
      <vt:lpstr>Tab 8 (20)</vt:lpstr>
      <vt:lpstr>Tab 9 (21) i 10 (22)</vt:lpstr>
      <vt:lpstr>Tab 11 (23) i 12 (24)</vt:lpstr>
      <vt:lpstr>Tab 1 (25)</vt:lpstr>
      <vt:lpstr>Tab 1 (26) i 2 (27)</vt:lpstr>
      <vt:lpstr>Wykres 4</vt:lpstr>
      <vt:lpstr>Tab 3 (28) i 4 (29)</vt:lpstr>
      <vt:lpstr>Wykres 5</vt:lpstr>
      <vt:lpstr>Tab 1 (30)</vt:lpstr>
      <vt:lpstr>Tab 2 (31) i 3 (32)</vt:lpstr>
      <vt:lpstr>Tab 4 (33)</vt:lpstr>
      <vt:lpstr>Tab 5 (34) i 6 (35)</vt:lpstr>
      <vt:lpstr>Tab 7 (36) i 8 (37)</vt:lpstr>
      <vt:lpstr>Tab 1 (38) i 2 (39)</vt:lpstr>
      <vt:lpstr>Strona końcowa</vt:lpstr>
      <vt:lpstr>'Objaśnienia i skróty'!Obszar_wydruku</vt:lpstr>
      <vt:lpstr>'Spis treści'!Obszar_wydruku</vt:lpstr>
      <vt:lpstr>'Strona końcowa'!Obszar_wydruku</vt:lpstr>
      <vt:lpstr>'Strona tytułowa'!Obszar_wydruku</vt:lpstr>
      <vt:lpstr>'Tab 1'!Obszar_wydruku</vt:lpstr>
      <vt:lpstr>'Tab 1 (13)'!Obszar_wydruku</vt:lpstr>
      <vt:lpstr>'Tab 1 (25)'!Obszar_wydruku</vt:lpstr>
      <vt:lpstr>'Tab 1 (26) i 2 (27)'!Obszar_wydruku</vt:lpstr>
      <vt:lpstr>'Tab 1 (30)'!Obszar_wydruku</vt:lpstr>
      <vt:lpstr>'Tab 1 (38) i 2 (39)'!Obszar_wydruku</vt:lpstr>
      <vt:lpstr>'Tab 10 i 11'!Obszar_wydruku</vt:lpstr>
      <vt:lpstr>'Tab 11 (23) i 12 (24)'!Obszar_wydruku</vt:lpstr>
      <vt:lpstr>'Tab 12'!Obszar_wydruku</vt:lpstr>
      <vt:lpstr>'Tab 2 (14) i wykres 1'!Obszar_wydruku</vt:lpstr>
      <vt:lpstr>'Tab 2 (31) i 3 (32)'!Obszar_wydruku</vt:lpstr>
      <vt:lpstr>'Tab 2 i 3'!Obszar_wydruku</vt:lpstr>
      <vt:lpstr>'Tab 3 (15) i wykres 2'!Obszar_wydruku</vt:lpstr>
      <vt:lpstr>'Tab 3 (28) i 4 (29)'!Obszar_wydruku</vt:lpstr>
      <vt:lpstr>'Tab 4 (16)'!Obszar_wydruku</vt:lpstr>
      <vt:lpstr>'Tab 4 (33)'!Obszar_wydruku</vt:lpstr>
      <vt:lpstr>'Tab 4 i 5'!Obszar_wydruku</vt:lpstr>
      <vt:lpstr>'Tab 5 (17)'!Obszar_wydruku</vt:lpstr>
      <vt:lpstr>'Tab 5 (34) i 6 (35)'!Obszar_wydruku</vt:lpstr>
      <vt:lpstr>'Tab 6 (18)'!Obszar_wydruku</vt:lpstr>
      <vt:lpstr>'Tab 6 i 7'!Obszar_wydruku</vt:lpstr>
      <vt:lpstr>'Tab 7 (19)'!Obszar_wydruku</vt:lpstr>
      <vt:lpstr>'Tab 7 (36) i 8 (37)'!Obszar_wydruku</vt:lpstr>
      <vt:lpstr>'Tab 8 (20)'!Obszar_wydruku</vt:lpstr>
      <vt:lpstr>'Tab 8 i 9'!Obszar_wydruku</vt:lpstr>
      <vt:lpstr>'Tab 9 (21) i 10 (22)'!Obszar_wydruku</vt:lpstr>
      <vt:lpstr>'Uwagi wstępne'!Obszar_wydruku</vt:lpstr>
      <vt:lpstr>'Wykres 3'!Obszar_wydruku</vt:lpstr>
      <vt:lpstr>'Wykres 4'!Obszar_wydruku</vt:lpstr>
      <vt:lpstr>'Wykres 5'!Obszar_wydruku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2024-10-02T11:39:46Z</dcterms:modified>
</cp:coreProperties>
</file>