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1.1" sheetId="3" r:id="rId1"/>
  </sheets>
  <definedNames>
    <definedName name="_xlnm.Print_Area" localSheetId="0">'1.1'!$A$1:$S$62</definedName>
  </definedNames>
  <calcPr calcId="152511"/>
</workbook>
</file>

<file path=xl/calcChain.xml><?xml version="1.0" encoding="utf-8"?>
<calcChain xmlns="http://schemas.openxmlformats.org/spreadsheetml/2006/main">
  <c r="E53" i="3" l="1"/>
  <c r="O58" i="3" l="1"/>
  <c r="P10" i="3" l="1"/>
  <c r="R39" i="3" l="1"/>
  <c r="M39" i="3"/>
  <c r="R34" i="3"/>
  <c r="M34" i="3"/>
  <c r="S34" i="3" s="1"/>
  <c r="S39" i="3" l="1"/>
  <c r="K55" i="3" l="1"/>
  <c r="Q49" i="3"/>
  <c r="P49" i="3"/>
  <c r="O49" i="3"/>
  <c r="N49" i="3"/>
  <c r="L49" i="3"/>
  <c r="K49" i="3"/>
  <c r="J49" i="3"/>
  <c r="I49" i="3"/>
  <c r="H49" i="3"/>
  <c r="G49" i="3"/>
  <c r="F49" i="3"/>
  <c r="E49" i="3"/>
  <c r="D49" i="3"/>
  <c r="C49" i="3"/>
  <c r="R40" i="3"/>
  <c r="M40" i="3"/>
  <c r="S40" i="3" s="1"/>
  <c r="R38" i="3"/>
  <c r="M38" i="3"/>
  <c r="R37" i="3"/>
  <c r="M37" i="3"/>
  <c r="S37" i="3" s="1"/>
  <c r="Q36" i="3"/>
  <c r="P36" i="3"/>
  <c r="O36" i="3"/>
  <c r="N36" i="3"/>
  <c r="L36" i="3"/>
  <c r="K36" i="3"/>
  <c r="J36" i="3"/>
  <c r="I36" i="3"/>
  <c r="H36" i="3"/>
  <c r="G36" i="3"/>
  <c r="F36" i="3"/>
  <c r="E36" i="3"/>
  <c r="D36" i="3"/>
  <c r="R35" i="3"/>
  <c r="M35" i="3"/>
  <c r="R33" i="3"/>
  <c r="M33" i="3"/>
  <c r="R32" i="3"/>
  <c r="M32" i="3"/>
  <c r="R31" i="3"/>
  <c r="M31" i="3"/>
  <c r="S31" i="3" s="1"/>
  <c r="Q30" i="3"/>
  <c r="P30" i="3"/>
  <c r="O30" i="3"/>
  <c r="N30" i="3"/>
  <c r="L30" i="3"/>
  <c r="K30" i="3"/>
  <c r="J30" i="3"/>
  <c r="I30" i="3"/>
  <c r="I41" i="3" s="1"/>
  <c r="I42" i="3" s="1"/>
  <c r="H30" i="3"/>
  <c r="G30" i="3"/>
  <c r="F30" i="3"/>
  <c r="E30" i="3"/>
  <c r="E41" i="3" s="1"/>
  <c r="E42" i="3" s="1"/>
  <c r="D30" i="3"/>
  <c r="R29" i="3"/>
  <c r="M29" i="3"/>
  <c r="R21" i="3"/>
  <c r="M21" i="3"/>
  <c r="R20" i="3"/>
  <c r="M20" i="3"/>
  <c r="R19" i="3"/>
  <c r="M19" i="3"/>
  <c r="S19" i="3" s="1"/>
  <c r="R18" i="3"/>
  <c r="M18" i="3"/>
  <c r="Q17" i="3"/>
  <c r="P17" i="3"/>
  <c r="O17" i="3"/>
  <c r="N17" i="3"/>
  <c r="L17" i="3"/>
  <c r="K17" i="3"/>
  <c r="J17" i="3"/>
  <c r="I17" i="3"/>
  <c r="H17" i="3"/>
  <c r="G17" i="3"/>
  <c r="F17" i="3"/>
  <c r="E17" i="3"/>
  <c r="D17" i="3"/>
  <c r="C17" i="3"/>
  <c r="R16" i="3"/>
  <c r="M16" i="3"/>
  <c r="R15" i="3"/>
  <c r="M15" i="3"/>
  <c r="S15" i="3" s="1"/>
  <c r="R14" i="3"/>
  <c r="M14" i="3"/>
  <c r="R13" i="3"/>
  <c r="M13" i="3"/>
  <c r="R12" i="3"/>
  <c r="M12" i="3"/>
  <c r="R11" i="3"/>
  <c r="M11" i="3"/>
  <c r="S11" i="3" s="1"/>
  <c r="Q10" i="3"/>
  <c r="O10" i="3"/>
  <c r="N10" i="3"/>
  <c r="L10" i="3"/>
  <c r="K10" i="3"/>
  <c r="J10" i="3"/>
  <c r="I10" i="3"/>
  <c r="H10" i="3"/>
  <c r="G10" i="3"/>
  <c r="F10" i="3"/>
  <c r="E10" i="3"/>
  <c r="D10" i="3"/>
  <c r="C10" i="3"/>
  <c r="R9" i="3"/>
  <c r="M9" i="3"/>
  <c r="N41" i="3" l="1"/>
  <c r="E52" i="3"/>
  <c r="E54" i="3" s="1"/>
  <c r="K57" i="3" s="1"/>
  <c r="O59" i="3" s="1"/>
  <c r="R49" i="3"/>
  <c r="S9" i="3"/>
  <c r="S33" i="3"/>
  <c r="Q41" i="3"/>
  <c r="Q42" i="3" s="1"/>
  <c r="Q22" i="3"/>
  <c r="Q50" i="3" s="1"/>
  <c r="M36" i="3"/>
  <c r="S21" i="3"/>
  <c r="S38" i="3"/>
  <c r="R10" i="3"/>
  <c r="R30" i="3"/>
  <c r="N22" i="3"/>
  <c r="N23" i="3" s="1"/>
  <c r="S35" i="3"/>
  <c r="S14" i="3"/>
  <c r="S16" i="3"/>
  <c r="E22" i="3"/>
  <c r="E50" i="3" s="1"/>
  <c r="I22" i="3"/>
  <c r="I50" i="3" s="1"/>
  <c r="S18" i="3"/>
  <c r="S20" i="3"/>
  <c r="F22" i="3"/>
  <c r="F23" i="3" s="1"/>
  <c r="S32" i="3"/>
  <c r="R36" i="3"/>
  <c r="S12" i="3"/>
  <c r="S13" i="3"/>
  <c r="J22" i="3"/>
  <c r="J23" i="3" s="1"/>
  <c r="M10" i="3"/>
  <c r="R17" i="3"/>
  <c r="C22" i="3"/>
  <c r="G22" i="3"/>
  <c r="K22" i="3"/>
  <c r="O22" i="3"/>
  <c r="S29" i="3"/>
  <c r="F41" i="3"/>
  <c r="F42" i="3" s="1"/>
  <c r="J41" i="3"/>
  <c r="J42" i="3" s="1"/>
  <c r="M49" i="3"/>
  <c r="D22" i="3"/>
  <c r="H22" i="3"/>
  <c r="L22" i="3"/>
  <c r="L23" i="3" s="1"/>
  <c r="P22" i="3"/>
  <c r="P23" i="3" s="1"/>
  <c r="G41" i="3"/>
  <c r="G42" i="3" s="1"/>
  <c r="K41" i="3"/>
  <c r="K42" i="3" s="1"/>
  <c r="O41" i="3"/>
  <c r="O42" i="3" s="1"/>
  <c r="M17" i="3"/>
  <c r="M30" i="3"/>
  <c r="D41" i="3"/>
  <c r="D42" i="3" s="1"/>
  <c r="H41" i="3"/>
  <c r="H42" i="3" s="1"/>
  <c r="L41" i="3"/>
  <c r="L42" i="3" s="1"/>
  <c r="P41" i="3"/>
  <c r="S10" i="3" l="1"/>
  <c r="S49" i="3"/>
  <c r="R41" i="3"/>
  <c r="N50" i="3"/>
  <c r="I23" i="3"/>
  <c r="Q23" i="3"/>
  <c r="S36" i="3"/>
  <c r="E23" i="3"/>
  <c r="S30" i="3"/>
  <c r="H50" i="3"/>
  <c r="R42" i="3"/>
  <c r="D50" i="3"/>
  <c r="O50" i="3"/>
  <c r="P42" i="3"/>
  <c r="K50" i="3"/>
  <c r="K23" i="3"/>
  <c r="H23" i="3"/>
  <c r="R22" i="3"/>
  <c r="P50" i="3"/>
  <c r="G50" i="3"/>
  <c r="J50" i="3"/>
  <c r="G23" i="3"/>
  <c r="O23" i="3"/>
  <c r="F50" i="3"/>
  <c r="N42" i="3"/>
  <c r="D23" i="3"/>
  <c r="S17" i="3"/>
  <c r="M41" i="3"/>
  <c r="L50" i="3"/>
  <c r="M22" i="3"/>
  <c r="C50" i="3"/>
  <c r="C23" i="3"/>
  <c r="R50" i="3" l="1"/>
  <c r="S41" i="3"/>
  <c r="S42" i="3" s="1"/>
  <c r="M42" i="3"/>
  <c r="M50" i="3"/>
  <c r="S22" i="3"/>
  <c r="M23" i="3"/>
  <c r="R23" i="3"/>
  <c r="S50" i="3" l="1"/>
  <c r="S23" i="3"/>
</calcChain>
</file>

<file path=xl/sharedStrings.xml><?xml version="1.0" encoding="utf-8"?>
<sst xmlns="http://schemas.openxmlformats.org/spreadsheetml/2006/main" count="188" uniqueCount="100">
  <si>
    <t>1.</t>
  </si>
  <si>
    <t>2.</t>
  </si>
  <si>
    <t>3.</t>
  </si>
  <si>
    <t>4.</t>
  </si>
  <si>
    <t>5.</t>
  </si>
  <si>
    <t>6.</t>
  </si>
  <si>
    <t>7.</t>
  </si>
  <si>
    <t>8.</t>
  </si>
  <si>
    <t>9.</t>
  </si>
  <si>
    <t>XXX</t>
  </si>
  <si>
    <t>konto</t>
  </si>
  <si>
    <t>l.p.</t>
  </si>
  <si>
    <t>wyszczególnienie</t>
  </si>
  <si>
    <t>razem</t>
  </si>
  <si>
    <t>Wydatki bieżące zwiększające wartość środków trwałych</t>
  </si>
  <si>
    <t>Kwota</t>
  </si>
  <si>
    <t>sprawdzenie</t>
  </si>
  <si>
    <t>Klasyfikacja budżetowa i opis wydatku</t>
  </si>
  <si>
    <t>aktualizacji wartości</t>
  </si>
  <si>
    <t>nabycia (zakup)</t>
  </si>
  <si>
    <t>…………….</t>
  </si>
  <si>
    <t>konto 013 -pozostałe środki trwałe</t>
  </si>
  <si>
    <t xml:space="preserve">konto 014 - zbiory biblioteczne - </t>
  </si>
  <si>
    <t>2a</t>
  </si>
  <si>
    <t>2b</t>
  </si>
  <si>
    <t>2c</t>
  </si>
  <si>
    <t>2d</t>
  </si>
  <si>
    <t>3a</t>
  </si>
  <si>
    <t>3b</t>
  </si>
  <si>
    <t>3c</t>
  </si>
  <si>
    <t>3d</t>
  </si>
  <si>
    <t>konto 020 - wartości niematerialne i prawne  
podlegające umorzeniu według stawek amortyzacyjnych</t>
  </si>
  <si>
    <t>konto 020 - wartości niematerialne i prawne  
podlegające umorzeniu jednorazowo</t>
  </si>
  <si>
    <t>konto 020 - wartości niematerialne i prawne 
razem
(6+7)</t>
  </si>
  <si>
    <r>
      <t xml:space="preserve">razem
</t>
    </r>
    <r>
      <rPr>
        <sz val="8"/>
        <color theme="1"/>
        <rFont val="Times New Roman"/>
        <family val="1"/>
        <charset val="238"/>
      </rPr>
      <t>(3+4+5+8)</t>
    </r>
  </si>
  <si>
    <t>razem umorzenie wartości niematerialnych i prawnych
(konto 071 + konto 072)
(6+7)</t>
  </si>
  <si>
    <t xml:space="preserve">konto 011 - środki trwałe </t>
  </si>
  <si>
    <t>konto 071 - umorzenie środków trwałych (amortyzacja)</t>
  </si>
  <si>
    <t>przychody pochodzące z zakupu i inwestycji - środki trwałe</t>
  </si>
  <si>
    <t>2e</t>
  </si>
  <si>
    <t>nabycia (nieodpłatne otrzymanie)</t>
  </si>
  <si>
    <t>przychody pochodzące z zakupu i inwestycji - wart. niematerialne i prawne</t>
  </si>
  <si>
    <r>
      <t xml:space="preserve">grupa 2
</t>
    </r>
    <r>
      <rPr>
        <sz val="8"/>
        <color theme="1"/>
        <rFont val="Times New Roman"/>
        <family val="1"/>
        <charset val="238"/>
      </rPr>
      <t>(obiekty inżynierii lądowej i wodnej)</t>
    </r>
  </si>
  <si>
    <r>
      <t xml:space="preserve">grupa 3
</t>
    </r>
    <r>
      <rPr>
        <sz val="8"/>
        <color theme="1"/>
        <rFont val="Times New Roman"/>
        <family val="1"/>
        <charset val="238"/>
      </rPr>
      <t>(kotły i maszyny energetyczne)</t>
    </r>
  </si>
  <si>
    <r>
      <t xml:space="preserve">grupa 4
</t>
    </r>
    <r>
      <rPr>
        <sz val="8"/>
        <color theme="1"/>
        <rFont val="Times New Roman"/>
        <family val="1"/>
        <charset val="238"/>
      </rPr>
      <t>(maszyny, urządzenia i aparaty ogólnego zastosowania)</t>
    </r>
  </si>
  <si>
    <r>
      <t xml:space="preserve">grupa 5
</t>
    </r>
    <r>
      <rPr>
        <sz val="8"/>
        <color theme="1"/>
        <rFont val="Times New Roman"/>
        <family val="1"/>
        <charset val="238"/>
      </rPr>
      <t>(maszyny, urządzenia i aparaty specjalistyczne)</t>
    </r>
  </si>
  <si>
    <r>
      <t xml:space="preserve">grupa 6
</t>
    </r>
    <r>
      <rPr>
        <sz val="8"/>
        <color theme="1"/>
        <rFont val="Times New Roman"/>
        <family val="1"/>
        <charset val="238"/>
      </rPr>
      <t>(urządzenia techniczne)</t>
    </r>
  </si>
  <si>
    <r>
      <t xml:space="preserve">grupa 7
</t>
    </r>
    <r>
      <rPr>
        <sz val="8"/>
        <color theme="1"/>
        <rFont val="Times New Roman"/>
        <family val="1"/>
        <charset val="238"/>
      </rPr>
      <t>(środki transportu)</t>
    </r>
  </si>
  <si>
    <r>
      <t xml:space="preserve">grupa 9
</t>
    </r>
    <r>
      <rPr>
        <sz val="8"/>
        <color theme="1"/>
        <rFont val="Times New Roman"/>
        <family val="1"/>
        <charset val="238"/>
      </rPr>
      <t>(inwentarz żywy)</t>
    </r>
  </si>
  <si>
    <r>
      <t xml:space="preserve">grupa 1
</t>
    </r>
    <r>
      <rPr>
        <sz val="8"/>
        <color theme="1"/>
        <rFont val="Times New Roman"/>
        <family val="1"/>
        <charset val="238"/>
      </rPr>
      <t>(budynki i lokale ...)</t>
    </r>
  </si>
  <si>
    <r>
      <t xml:space="preserve">grupa 8
</t>
    </r>
    <r>
      <rPr>
        <sz val="7"/>
        <color theme="1"/>
        <rFont val="Times New Roman"/>
        <family val="1"/>
        <charset val="238"/>
      </rPr>
      <t>(narzędzia, przyrządy, ruchomości i wyposażenie, gdzie indziej niesklasyfikowane)</t>
    </r>
  </si>
  <si>
    <t>naliczonych odpisów amortyzacyjnych za okres sprawozdawczy</t>
  </si>
  <si>
    <r>
      <t xml:space="preserve">konto </t>
    </r>
    <r>
      <rPr>
        <b/>
        <sz val="10"/>
        <color theme="1"/>
        <rFont val="Times New Roman"/>
        <family val="1"/>
        <charset val="238"/>
      </rPr>
      <t>072</t>
    </r>
    <r>
      <rPr>
        <sz val="10"/>
        <color theme="1"/>
        <rFont val="Times New Roman"/>
        <family val="1"/>
        <charset val="238"/>
      </rPr>
      <t xml:space="preserve"> - umorzenie pozostałych środków trwałych</t>
    </r>
  </si>
  <si>
    <r>
      <t xml:space="preserve">konto </t>
    </r>
    <r>
      <rPr>
        <b/>
        <sz val="10"/>
        <color theme="1"/>
        <rFont val="Times New Roman"/>
        <family val="1"/>
        <charset val="238"/>
      </rPr>
      <t>072</t>
    </r>
    <r>
      <rPr>
        <sz val="10"/>
        <color theme="1"/>
        <rFont val="Times New Roman"/>
        <family val="1"/>
        <charset val="238"/>
      </rPr>
      <t xml:space="preserve"> - umorzenie zbiorów bibliotecznych</t>
    </r>
  </si>
  <si>
    <r>
      <t>konto</t>
    </r>
    <r>
      <rPr>
        <b/>
        <sz val="8"/>
        <color theme="1"/>
        <rFont val="Times New Roman"/>
        <family val="1"/>
        <charset val="238"/>
      </rPr>
      <t xml:space="preserve"> 071</t>
    </r>
    <r>
      <rPr>
        <sz val="8"/>
        <color theme="1"/>
        <rFont val="Times New Roman"/>
        <family val="1"/>
        <charset val="238"/>
      </rPr>
      <t xml:space="preserve"> - umorzenie wartości niematerialnych i prawnych
podlegających umorzeniu według stawek amortyzacyjnych</t>
    </r>
  </si>
  <si>
    <r>
      <t>konto</t>
    </r>
    <r>
      <rPr>
        <b/>
        <sz val="8"/>
        <color theme="1"/>
        <rFont val="Times New Roman"/>
        <family val="1"/>
        <charset val="238"/>
      </rPr>
      <t xml:space="preserve"> 072</t>
    </r>
    <r>
      <rPr>
        <sz val="8"/>
        <color theme="1"/>
        <rFont val="Times New Roman"/>
        <family val="1"/>
        <charset val="238"/>
      </rPr>
      <t xml:space="preserve"> - umorzenie wartości niematerialnych i prawnych  
podlegających umorzeniu jednorazowo</t>
    </r>
  </si>
  <si>
    <r>
      <t xml:space="preserve">razem
</t>
    </r>
    <r>
      <rPr>
        <sz val="9"/>
        <color theme="1"/>
        <rFont val="Times New Roman"/>
        <family val="1"/>
        <charset val="238"/>
      </rPr>
      <t>(3+4+5+8)</t>
    </r>
  </si>
  <si>
    <t>wewnętrznego przemieszczenia (przeniesienie z konta 080 na konto 011 lub 020)</t>
  </si>
  <si>
    <t>wewnętrznego przemieszczenia (przesunięcia między kontami np. przeniesienie z konta 013 na konto 011 lub 020)</t>
  </si>
  <si>
    <t>wewnętrznego przemieszczenia (przesunięcia między kontami np. przeniesienie z konta 011 na konto 013)</t>
  </si>
  <si>
    <t>2f</t>
  </si>
  <si>
    <t>rozchodu (likwidacja, sprzedaż, nieodpłatne przekazanie)</t>
  </si>
  <si>
    <t>nabycia (zakup, nieodpłatne otrzymanie)</t>
  </si>
  <si>
    <t>wewnętrznego przemieszczenia (przesunięcia między kontami np. przeniesienie z konta 071 na konto 072)</t>
  </si>
  <si>
    <t>wewnętrznego przemieszczenia (przesunięcia między kontami np. przeniesienie z konta 072 na konto 071)</t>
  </si>
  <si>
    <t>Załącznik nr 1.1</t>
  </si>
  <si>
    <r>
      <t xml:space="preserve">grupa 0
</t>
    </r>
    <r>
      <rPr>
        <sz val="8"/>
        <color theme="1"/>
        <rFont val="Times New Roman"/>
        <family val="1"/>
        <charset val="238"/>
      </rPr>
      <t>(grunty)</t>
    </r>
  </si>
  <si>
    <t>razem (A)</t>
  </si>
  <si>
    <t>razem (B)</t>
  </si>
  <si>
    <t>różnica (C)    (B-A)</t>
  </si>
  <si>
    <t>Razem  (D)</t>
  </si>
  <si>
    <t>sprawdzenie (C-D)</t>
  </si>
  <si>
    <r>
      <rPr>
        <b/>
        <sz val="9"/>
        <rFont val="Times New Roman"/>
        <family val="1"/>
        <charset val="238"/>
      </rPr>
      <t>Środki na inwestycj</t>
    </r>
    <r>
      <rPr>
        <sz val="9"/>
        <rFont val="Times New Roman"/>
        <family val="1"/>
        <charset val="238"/>
      </rPr>
      <t>e "Zestawienie. zmian w funduszu" poz. I.1.4</t>
    </r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</si>
  <si>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</si>
  <si>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</si>
  <si>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(główny księgowy)</t>
  </si>
  <si>
    <t>(kierownik jednostki)</t>
  </si>
  <si>
    <t>/podpisano kwalifikowanym podpisem elektornicznym/</t>
  </si>
  <si>
    <t>st. bryg. mgr inż. Tomasz Herbut</t>
  </si>
  <si>
    <t xml:space="preserve">            /podpisano kwalifikowanym podpisem elektornicznym/</t>
  </si>
  <si>
    <t>kpt. mgr Katarzyna Kubis</t>
  </si>
  <si>
    <t>KOMENDA POWIATOWA PANSTWOWEJ</t>
  </si>
  <si>
    <t>STRAZY POZARNEJ W ZŁOTORYI</t>
  </si>
  <si>
    <t>59-500 ZŁOTORYJA</t>
  </si>
  <si>
    <t>UL. LEGNICKA 49</t>
  </si>
  <si>
    <t>Środki trwałe, pozostałe środki trwałe, zbiory biblioteczne, wartości niematerialne i prawne w 2025 r.   (brutto)</t>
  </si>
  <si>
    <t>wartość brutto stan na 01.01.2025 r.</t>
  </si>
  <si>
    <t>zmniejszenia brutto w 2025 r. razem, w tym z tytułu:</t>
  </si>
  <si>
    <t>zwiększenia brutto w 2025 r. razem, w tym z tytułu:</t>
  </si>
  <si>
    <t>wartość brutto stan na 31.12.2025 r. (1+2-3)</t>
  </si>
  <si>
    <t>Amortyzacja i umorzenia środków trwałych, pozostałych środków trwałych, zbiorów bibliotecznych, wartości niematerialnych i prawnych w 2025 r.</t>
  </si>
  <si>
    <t>stan na 01.01.2025 r.</t>
  </si>
  <si>
    <t>zwiększenia w 2025 r. razem, w tym z tytułu:</t>
  </si>
  <si>
    <t>zmniejszenia w 2025r. razem, w tym z tytułu:</t>
  </si>
  <si>
    <t>stan na 31.12.2025 r. (1+2-3)</t>
  </si>
  <si>
    <t>Środki trwałe, pozostałe środki trwałe, zbiory biblioteczne, wartości niematerialne i prawne w 2025 r.   (netto)</t>
  </si>
  <si>
    <t xml:space="preserve">konto 011, 013, 014, 020 wartość netto - stan na 01.01.2025r. </t>
  </si>
  <si>
    <t xml:space="preserve">konto 011, 013, 014, 020 wartość netto - stan na 31.12.2025r. </t>
  </si>
  <si>
    <t>konto 080 stan na 01.01.2025</t>
  </si>
  <si>
    <t>konto 080 stan na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</si>
</sst>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rgb="FF7030A0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color theme="0" tint="-0.499984740745262"/>
      <name val="Times New Roman"/>
      <family val="1"/>
      <charset val="238"/>
    </font>
    <font>
      <sz val="8"/>
      <color theme="1" tint="0.34998626667073579"/>
      <name val="Times New Roman"/>
      <family val="1"/>
      <charset val="238"/>
    </font>
    <font>
      <sz val="9"/>
      <color theme="1" tint="0.34998626667073579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0"/>
      <color theme="4" tint="-0.249977111117893"/>
      <name val="Times New Roman"/>
      <family val="1"/>
      <charset val="238"/>
    </font>
    <font>
      <sz val="9"/>
      <color theme="4" tint="-0.249977111117893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4" fontId="11" fillId="0" borderId="1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Border="1" applyAlignment="1">
      <alignment horizontal="right" vertical="center"/>
    </xf>
    <xf numFmtId="4" fontId="11" fillId="0" borderId="0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4" fontId="10" fillId="0" borderId="1" xfId="0" applyNumberFormat="1" applyFont="1" applyBorder="1" applyAlignment="1">
      <alignment horizontal="center" vertical="center"/>
    </xf>
    <xf numFmtId="4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4" fontId="10" fillId="0" borderId="1" xfId="0" applyNumberFormat="1" applyFont="1" applyBorder="1" applyAlignment="1">
      <alignment horizontal="right" vertical="center"/>
    </xf>
    <xf numFmtId="4" fontId="10" fillId="0" borderId="0" xfId="0" applyNumberFormat="1" applyFont="1" applyBorder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4" fontId="7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4" fillId="0" borderId="1" xfId="0" applyFont="1" applyFill="1" applyBorder="1" applyAlignment="1">
      <alignment vertical="center" wrapText="1"/>
    </xf>
    <xf numFmtId="4" fontId="5" fillId="5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" fontId="18" fillId="0" borderId="1" xfId="0" applyNumberFormat="1" applyFont="1" applyBorder="1" applyAlignment="1">
      <alignment vertical="center"/>
    </xf>
    <xf numFmtId="4" fontId="19" fillId="0" borderId="1" xfId="0" applyNumberFormat="1" applyFont="1" applyBorder="1" applyAlignment="1">
      <alignment vertical="center"/>
    </xf>
    <xf numFmtId="4" fontId="18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15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4" fontId="6" fillId="0" borderId="1" xfId="0" applyNumberFormat="1" applyFont="1" applyFill="1" applyBorder="1" applyAlignment="1">
      <alignment vertical="center"/>
    </xf>
    <xf numFmtId="4" fontId="21" fillId="5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4" fontId="9" fillId="6" borderId="1" xfId="0" applyNumberFormat="1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vertical="center"/>
    </xf>
    <xf numFmtId="4" fontId="18" fillId="6" borderId="1" xfId="0" applyNumberFormat="1" applyFont="1" applyFill="1" applyBorder="1" applyAlignment="1">
      <alignment vertical="center"/>
    </xf>
    <xf numFmtId="4" fontId="23" fillId="2" borderId="1" xfId="0" applyNumberFormat="1" applyFont="1" applyFill="1" applyBorder="1" applyAlignment="1">
      <alignment vertical="center"/>
    </xf>
    <xf numFmtId="4" fontId="23" fillId="0" borderId="1" xfId="0" applyNumberFormat="1" applyFont="1" applyFill="1" applyBorder="1" applyAlignment="1">
      <alignment vertical="center"/>
    </xf>
    <xf numFmtId="0" fontId="29" fillId="0" borderId="0" xfId="0" applyFont="1"/>
    <xf numFmtId="0" fontId="25" fillId="7" borderId="0" xfId="0" applyFont="1" applyFill="1" applyAlignment="1" applyProtection="1">
      <alignment wrapText="1"/>
      <protection locked="0"/>
    </xf>
    <xf numFmtId="0" fontId="27" fillId="7" borderId="0" xfId="0" applyFont="1" applyFill="1" applyBorder="1" applyAlignment="1">
      <alignment vertical="top" wrapText="1"/>
    </xf>
    <xf numFmtId="0" fontId="30" fillId="0" borderId="0" xfId="0" applyFont="1" applyAlignment="1">
      <alignment horizontal="left"/>
    </xf>
    <xf numFmtId="0" fontId="28" fillId="7" borderId="0" xfId="0" applyFont="1" applyFill="1" applyAlignment="1">
      <alignment horizontal="center" wrapText="1"/>
    </xf>
    <xf numFmtId="0" fontId="26" fillId="7" borderId="0" xfId="0" applyFont="1" applyFill="1" applyAlignment="1" applyProtection="1">
      <alignment horizontal="center" wrapText="1"/>
      <protection locked="0"/>
    </xf>
    <xf numFmtId="0" fontId="24" fillId="7" borderId="0" xfId="0" applyFont="1" applyFill="1" applyBorder="1" applyAlignment="1" applyProtection="1">
      <alignment horizontal="center" wrapText="1"/>
      <protection locked="0"/>
    </xf>
    <xf numFmtId="0" fontId="27" fillId="7" borderId="0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2" xfId="0" quotePrefix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7" fillId="4" borderId="5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0"/>
  <sheetViews>
    <sheetView tabSelected="1" topLeftCell="A43" zoomScale="91" zoomScaleNormal="91" zoomScaleSheetLayoutView="85" workbookViewId="0">
      <selection activeCell="F68" sqref="F68"/>
    </sheetView>
  </sheetViews>
  <sheetFormatPr defaultRowHeight="15" x14ac:dyDescent="0.25"/>
  <cols>
    <col min="1" max="1" width="4.42578125" style="6" customWidth="1"/>
    <col min="2" max="2" width="27.28515625" style="2" customWidth="1"/>
    <col min="3" max="9" width="12.140625" style="2" customWidth="1"/>
    <col min="10" max="10" width="13.42578125" style="2" customWidth="1"/>
    <col min="11" max="11" width="12.140625" style="2" customWidth="1"/>
    <col min="12" max="12" width="8.42578125" style="2" bestFit="1" customWidth="1"/>
    <col min="13" max="13" width="13.7109375" style="2" customWidth="1"/>
    <col min="14" max="14" width="11.7109375" style="2" customWidth="1"/>
    <col min="15" max="15" width="12" style="2" customWidth="1"/>
    <col min="16" max="17" width="14.7109375" style="2" customWidth="1"/>
    <col min="18" max="18" width="13.28515625" style="2" customWidth="1"/>
    <col min="19" max="19" width="14.140625" style="5" customWidth="1"/>
    <col min="20" max="20" width="9.140625" style="2"/>
    <col min="21" max="21" width="10.28515625" style="2" bestFit="1" customWidth="1"/>
    <col min="22" max="16384" width="9.140625" style="2"/>
  </cols>
  <sheetData>
    <row r="1" spans="1:21" x14ac:dyDescent="0.2">
      <c r="A1" s="67" t="s">
        <v>81</v>
      </c>
      <c r="C1" s="2" t="s">
        <v>73</v>
      </c>
      <c r="S1" s="53" t="s">
        <v>65</v>
      </c>
    </row>
    <row r="2" spans="1:21" x14ac:dyDescent="0.2">
      <c r="A2" s="67" t="s">
        <v>82</v>
      </c>
      <c r="S2" s="17"/>
    </row>
    <row r="3" spans="1:21" x14ac:dyDescent="0.2">
      <c r="A3" s="67" t="s">
        <v>83</v>
      </c>
      <c r="S3" s="17"/>
    </row>
    <row r="4" spans="1:21" ht="12.75" customHeight="1" thickBot="1" x14ac:dyDescent="0.25">
      <c r="A4" s="67" t="s">
        <v>84</v>
      </c>
    </row>
    <row r="5" spans="1:21" ht="18.75" customHeight="1" thickBot="1" x14ac:dyDescent="0.3">
      <c r="A5" s="72" t="s">
        <v>85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4"/>
    </row>
    <row r="6" spans="1:21" ht="15" customHeight="1" x14ac:dyDescent="0.25">
      <c r="A6" s="75" t="s">
        <v>11</v>
      </c>
      <c r="B6" s="75" t="s">
        <v>12</v>
      </c>
      <c r="C6" s="77" t="s">
        <v>36</v>
      </c>
      <c r="D6" s="78"/>
      <c r="E6" s="78"/>
      <c r="F6" s="78"/>
      <c r="G6" s="78"/>
      <c r="H6" s="78"/>
      <c r="I6" s="78"/>
      <c r="J6" s="78"/>
      <c r="K6" s="78"/>
      <c r="L6" s="78"/>
      <c r="M6" s="79"/>
      <c r="N6" s="80" t="s">
        <v>21</v>
      </c>
      <c r="O6" s="80" t="s">
        <v>22</v>
      </c>
      <c r="P6" s="82" t="s">
        <v>31</v>
      </c>
      <c r="Q6" s="82" t="s">
        <v>32</v>
      </c>
      <c r="R6" s="82" t="s">
        <v>33</v>
      </c>
      <c r="S6" s="84" t="s">
        <v>56</v>
      </c>
    </row>
    <row r="7" spans="1:21" ht="78" x14ac:dyDescent="0.25">
      <c r="A7" s="76"/>
      <c r="B7" s="76"/>
      <c r="C7" s="1" t="s">
        <v>66</v>
      </c>
      <c r="D7" s="1" t="s">
        <v>49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50</v>
      </c>
      <c r="L7" s="1" t="s">
        <v>48</v>
      </c>
      <c r="M7" s="38" t="s">
        <v>13</v>
      </c>
      <c r="N7" s="81"/>
      <c r="O7" s="81"/>
      <c r="P7" s="83"/>
      <c r="Q7" s="83"/>
      <c r="R7" s="83"/>
      <c r="S7" s="84"/>
    </row>
    <row r="8" spans="1:21" s="4" customFormat="1" ht="11.25" x14ac:dyDescent="0.25">
      <c r="A8" s="3" t="s">
        <v>0</v>
      </c>
      <c r="B8" s="3" t="s">
        <v>1</v>
      </c>
      <c r="C8" s="85" t="s">
        <v>2</v>
      </c>
      <c r="D8" s="86"/>
      <c r="E8" s="86"/>
      <c r="F8" s="86"/>
      <c r="G8" s="86"/>
      <c r="H8" s="86"/>
      <c r="I8" s="86"/>
      <c r="J8" s="86"/>
      <c r="K8" s="86"/>
      <c r="L8" s="86"/>
      <c r="M8" s="87"/>
      <c r="N8" s="3" t="s">
        <v>3</v>
      </c>
      <c r="O8" s="3" t="s">
        <v>4</v>
      </c>
      <c r="P8" s="3" t="s">
        <v>5</v>
      </c>
      <c r="Q8" s="3" t="s">
        <v>6</v>
      </c>
      <c r="R8" s="3" t="s">
        <v>7</v>
      </c>
      <c r="S8" s="3" t="s">
        <v>8</v>
      </c>
    </row>
    <row r="9" spans="1:21" s="13" customFormat="1" ht="39.75" customHeight="1" x14ac:dyDescent="0.25">
      <c r="A9" s="9" t="s">
        <v>0</v>
      </c>
      <c r="B9" s="10" t="s">
        <v>86</v>
      </c>
      <c r="C9" s="62"/>
      <c r="D9" s="62">
        <v>14504398</v>
      </c>
      <c r="E9" s="62"/>
      <c r="F9" s="62"/>
      <c r="G9" s="62">
        <v>115602.59</v>
      </c>
      <c r="H9" s="62">
        <v>4494</v>
      </c>
      <c r="I9" s="62">
        <v>1604782.55</v>
      </c>
      <c r="J9" s="62">
        <v>3396800.02</v>
      </c>
      <c r="K9" s="62">
        <v>300768.78999999998</v>
      </c>
      <c r="L9" s="62">
        <v>0</v>
      </c>
      <c r="M9" s="62">
        <f>SUM(C9:L9)</f>
        <v>19926845.949999999</v>
      </c>
      <c r="N9" s="11">
        <v>1130174.58</v>
      </c>
      <c r="O9" s="11"/>
      <c r="P9" s="11">
        <v>12787.7</v>
      </c>
      <c r="Q9" s="11">
        <v>9171.16</v>
      </c>
      <c r="R9" s="11">
        <f>SUM(P9:Q9)</f>
        <v>21958.86</v>
      </c>
      <c r="S9" s="11">
        <f>M9+N9+O9+R9</f>
        <v>21078979.390000001</v>
      </c>
      <c r="T9" s="12"/>
      <c r="U9" s="12"/>
    </row>
    <row r="10" spans="1:21" s="15" customFormat="1" ht="39.75" customHeight="1" x14ac:dyDescent="0.25">
      <c r="A10" s="9">
        <v>2</v>
      </c>
      <c r="B10" s="10" t="s">
        <v>88</v>
      </c>
      <c r="C10" s="11">
        <f t="shared" ref="C10:L10" si="0">SUM(C11:C16)</f>
        <v>0</v>
      </c>
      <c r="D10" s="11">
        <f t="shared" si="0"/>
        <v>0</v>
      </c>
      <c r="E10" s="11">
        <f t="shared" si="0"/>
        <v>0</v>
      </c>
      <c r="F10" s="11">
        <f t="shared" si="0"/>
        <v>0</v>
      </c>
      <c r="G10" s="11">
        <f t="shared" si="0"/>
        <v>0</v>
      </c>
      <c r="H10" s="11">
        <f t="shared" si="0"/>
        <v>0</v>
      </c>
      <c r="I10" s="11">
        <f t="shared" si="0"/>
        <v>0</v>
      </c>
      <c r="J10" s="11">
        <f t="shared" si="0"/>
        <v>159000</v>
      </c>
      <c r="K10" s="11">
        <f t="shared" si="0"/>
        <v>0</v>
      </c>
      <c r="L10" s="11">
        <f t="shared" si="0"/>
        <v>0</v>
      </c>
      <c r="M10" s="11">
        <f>SUM(C10:L10)</f>
        <v>159000</v>
      </c>
      <c r="N10" s="11">
        <f>SUM(N11:N16)</f>
        <v>270033.16000000003</v>
      </c>
      <c r="O10" s="11">
        <f>SUM(O11:O16)</f>
        <v>0</v>
      </c>
      <c r="P10" s="11">
        <f>SUM(P11:P16)</f>
        <v>0</v>
      </c>
      <c r="Q10" s="11">
        <f>SUM(Q11:Q16)</f>
        <v>22475</v>
      </c>
      <c r="R10" s="11">
        <f>SUM(R11:R16)</f>
        <v>22475</v>
      </c>
      <c r="S10" s="11">
        <f>M10+N10+O10+R10</f>
        <v>451508.16000000003</v>
      </c>
    </row>
    <row r="11" spans="1:21" s="47" customFormat="1" ht="26.25" customHeight="1" x14ac:dyDescent="0.25">
      <c r="A11" s="44" t="s">
        <v>23</v>
      </c>
      <c r="B11" s="7" t="s">
        <v>18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6">
        <f>SUM(C11:L11)</f>
        <v>0</v>
      </c>
      <c r="N11" s="45"/>
      <c r="O11" s="45"/>
      <c r="P11" s="45"/>
      <c r="Q11" s="45"/>
      <c r="R11" s="45">
        <f t="shared" ref="R11:R16" si="1">SUM(P11:Q11)</f>
        <v>0</v>
      </c>
      <c r="S11" s="46">
        <f>M11+N11+O11+R11</f>
        <v>0</v>
      </c>
    </row>
    <row r="12" spans="1:21" s="47" customFormat="1" ht="26.25" customHeight="1" x14ac:dyDescent="0.25">
      <c r="A12" s="44" t="s">
        <v>24</v>
      </c>
      <c r="B12" s="7" t="s">
        <v>40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6">
        <f t="shared" ref="M12" si="2">SUM(C12:L12)</f>
        <v>0</v>
      </c>
      <c r="N12" s="45">
        <v>19895.740000000002</v>
      </c>
      <c r="O12" s="45"/>
      <c r="P12" s="45"/>
      <c r="Q12" s="45"/>
      <c r="R12" s="45">
        <f t="shared" si="1"/>
        <v>0</v>
      </c>
      <c r="S12" s="46">
        <f t="shared" ref="S12:S16" si="3">M12+N12+O12+R12</f>
        <v>19895.740000000002</v>
      </c>
    </row>
    <row r="13" spans="1:21" s="47" customFormat="1" ht="26.25" customHeight="1" x14ac:dyDescent="0.25">
      <c r="A13" s="44" t="s">
        <v>25</v>
      </c>
      <c r="B13" s="7" t="s">
        <v>19</v>
      </c>
      <c r="C13" s="45"/>
      <c r="D13" s="45"/>
      <c r="E13" s="45"/>
      <c r="F13" s="45"/>
      <c r="G13" s="45"/>
      <c r="H13" s="45"/>
      <c r="I13" s="45" t="s">
        <v>73</v>
      </c>
      <c r="J13" s="45">
        <v>159000</v>
      </c>
      <c r="K13" s="45" t="s">
        <v>73</v>
      </c>
      <c r="L13" s="45"/>
      <c r="M13" s="59">
        <f>SUM(C13:L13)</f>
        <v>159000</v>
      </c>
      <c r="N13" s="45">
        <v>250137.42</v>
      </c>
      <c r="O13" s="45"/>
      <c r="P13" s="60"/>
      <c r="Q13" s="54">
        <v>22475</v>
      </c>
      <c r="R13" s="45">
        <f t="shared" si="1"/>
        <v>22475</v>
      </c>
      <c r="S13" s="46">
        <f t="shared" si="3"/>
        <v>431612.42000000004</v>
      </c>
    </row>
    <row r="14" spans="1:21" s="47" customFormat="1" ht="36" x14ac:dyDescent="0.25">
      <c r="A14" s="44" t="s">
        <v>26</v>
      </c>
      <c r="B14" s="58" t="s">
        <v>57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59">
        <f t="shared" ref="M14:M16" si="4">SUM(C14:L14)</f>
        <v>0</v>
      </c>
      <c r="N14" s="45"/>
      <c r="O14" s="45"/>
      <c r="P14" s="60"/>
      <c r="Q14" s="54"/>
      <c r="R14" s="45">
        <f t="shared" si="1"/>
        <v>0</v>
      </c>
      <c r="S14" s="46">
        <f t="shared" si="3"/>
        <v>0</v>
      </c>
    </row>
    <row r="15" spans="1:21" s="47" customFormat="1" ht="48" x14ac:dyDescent="0.25">
      <c r="A15" s="44" t="s">
        <v>39</v>
      </c>
      <c r="B15" s="58" t="s">
        <v>58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57">
        <f t="shared" si="4"/>
        <v>0</v>
      </c>
      <c r="N15" s="54"/>
      <c r="O15" s="54"/>
      <c r="P15" s="54"/>
      <c r="Q15" s="54"/>
      <c r="R15" s="45">
        <f t="shared" si="1"/>
        <v>0</v>
      </c>
      <c r="S15" s="46">
        <f t="shared" si="3"/>
        <v>0</v>
      </c>
    </row>
    <row r="16" spans="1:21" s="47" customFormat="1" ht="17.25" customHeight="1" x14ac:dyDescent="0.25">
      <c r="A16" s="44" t="s">
        <v>60</v>
      </c>
      <c r="B16" s="58" t="s">
        <v>20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6">
        <f t="shared" si="4"/>
        <v>0</v>
      </c>
      <c r="N16" s="45"/>
      <c r="O16" s="45"/>
      <c r="P16" s="45"/>
      <c r="Q16" s="45"/>
      <c r="R16" s="45">
        <f t="shared" si="1"/>
        <v>0</v>
      </c>
      <c r="S16" s="46">
        <f t="shared" si="3"/>
        <v>0</v>
      </c>
    </row>
    <row r="17" spans="1:19" s="16" customFormat="1" ht="39" customHeight="1" x14ac:dyDescent="0.25">
      <c r="A17" s="9">
        <v>3</v>
      </c>
      <c r="B17" s="10" t="s">
        <v>87</v>
      </c>
      <c r="C17" s="11">
        <f t="shared" ref="C17:L17" si="5">SUM(C18:C21)</f>
        <v>0</v>
      </c>
      <c r="D17" s="11">
        <f t="shared" si="5"/>
        <v>0</v>
      </c>
      <c r="E17" s="11">
        <f t="shared" si="5"/>
        <v>0</v>
      </c>
      <c r="F17" s="11">
        <f t="shared" si="5"/>
        <v>0</v>
      </c>
      <c r="G17" s="11">
        <f t="shared" si="5"/>
        <v>0</v>
      </c>
      <c r="H17" s="11">
        <f t="shared" si="5"/>
        <v>0</v>
      </c>
      <c r="I17" s="11">
        <f t="shared" si="5"/>
        <v>0</v>
      </c>
      <c r="J17" s="11">
        <f t="shared" si="5"/>
        <v>0</v>
      </c>
      <c r="K17" s="11">
        <f t="shared" si="5"/>
        <v>0</v>
      </c>
      <c r="L17" s="11">
        <f t="shared" si="5"/>
        <v>0</v>
      </c>
      <c r="M17" s="11">
        <f>SUM(C17:L17)</f>
        <v>0</v>
      </c>
      <c r="N17" s="11">
        <f>SUM(N18:N21)</f>
        <v>0</v>
      </c>
      <c r="O17" s="11">
        <f>SUM(O18:O21)</f>
        <v>0</v>
      </c>
      <c r="P17" s="11">
        <f>SUM(P18:P21)</f>
        <v>0</v>
      </c>
      <c r="Q17" s="11">
        <f>SUM(Q18:Q21)</f>
        <v>0</v>
      </c>
      <c r="R17" s="11">
        <f>SUM(R18:R21)</f>
        <v>0</v>
      </c>
      <c r="S17" s="11">
        <f>M17+N17+O17+R17</f>
        <v>0</v>
      </c>
    </row>
    <row r="18" spans="1:19" s="47" customFormat="1" ht="26.25" customHeight="1" x14ac:dyDescent="0.25">
      <c r="A18" s="44" t="s">
        <v>27</v>
      </c>
      <c r="B18" s="58" t="s">
        <v>18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6">
        <f t="shared" ref="M18:M21" si="6">SUM(C18:L18)</f>
        <v>0</v>
      </c>
      <c r="N18" s="45"/>
      <c r="O18" s="45"/>
      <c r="P18" s="45"/>
      <c r="Q18" s="45"/>
      <c r="R18" s="45">
        <f t="shared" ref="R18:R21" si="7">SUM(P18:Q18)</f>
        <v>0</v>
      </c>
      <c r="S18" s="46">
        <f t="shared" ref="S18:S21" si="8">M18+N18+O18+R18</f>
        <v>0</v>
      </c>
    </row>
    <row r="19" spans="1:19" s="47" customFormat="1" ht="30.75" customHeight="1" x14ac:dyDescent="0.25">
      <c r="A19" s="44" t="s">
        <v>28</v>
      </c>
      <c r="B19" s="58" t="s">
        <v>61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6">
        <f t="shared" si="6"/>
        <v>0</v>
      </c>
      <c r="N19" s="45"/>
      <c r="O19" s="45"/>
      <c r="P19" s="45"/>
      <c r="Q19" s="45"/>
      <c r="R19" s="45">
        <f t="shared" si="7"/>
        <v>0</v>
      </c>
      <c r="S19" s="46">
        <f t="shared" si="8"/>
        <v>0</v>
      </c>
    </row>
    <row r="20" spans="1:19" s="47" customFormat="1" ht="48" x14ac:dyDescent="0.25">
      <c r="A20" s="44" t="s">
        <v>29</v>
      </c>
      <c r="B20" s="58" t="s">
        <v>59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6">
        <f t="shared" ref="M20" si="9">SUM(C20:L20)</f>
        <v>0</v>
      </c>
      <c r="N20" s="45"/>
      <c r="O20" s="45"/>
      <c r="P20" s="45"/>
      <c r="Q20" s="45"/>
      <c r="R20" s="45">
        <f t="shared" si="7"/>
        <v>0</v>
      </c>
      <c r="S20" s="46">
        <f t="shared" si="8"/>
        <v>0</v>
      </c>
    </row>
    <row r="21" spans="1:19" s="47" customFormat="1" ht="17.25" customHeight="1" x14ac:dyDescent="0.25">
      <c r="A21" s="44" t="s">
        <v>30</v>
      </c>
      <c r="B21" s="7" t="s">
        <v>20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6">
        <f t="shared" si="6"/>
        <v>0</v>
      </c>
      <c r="N21" s="45"/>
      <c r="O21" s="45"/>
      <c r="P21" s="45"/>
      <c r="Q21" s="45"/>
      <c r="R21" s="45">
        <f t="shared" si="7"/>
        <v>0</v>
      </c>
      <c r="S21" s="46">
        <f t="shared" si="8"/>
        <v>0</v>
      </c>
    </row>
    <row r="22" spans="1:19" s="13" customFormat="1" ht="39" customHeight="1" x14ac:dyDescent="0.25">
      <c r="A22" s="9">
        <v>4</v>
      </c>
      <c r="B22" s="10" t="s">
        <v>89</v>
      </c>
      <c r="C22" s="62">
        <f t="shared" ref="C22:L22" si="10">C9+C10-C17</f>
        <v>0</v>
      </c>
      <c r="D22" s="62">
        <f t="shared" si="10"/>
        <v>14504398</v>
      </c>
      <c r="E22" s="62">
        <f t="shared" si="10"/>
        <v>0</v>
      </c>
      <c r="F22" s="62">
        <f t="shared" si="10"/>
        <v>0</v>
      </c>
      <c r="G22" s="62">
        <f t="shared" si="10"/>
        <v>115602.59</v>
      </c>
      <c r="H22" s="62">
        <f t="shared" si="10"/>
        <v>4494</v>
      </c>
      <c r="I22" s="62">
        <f t="shared" si="10"/>
        <v>1604782.55</v>
      </c>
      <c r="J22" s="62">
        <f t="shared" si="10"/>
        <v>3555800.02</v>
      </c>
      <c r="K22" s="62">
        <f t="shared" si="10"/>
        <v>300768.78999999998</v>
      </c>
      <c r="L22" s="62">
        <f t="shared" si="10"/>
        <v>0</v>
      </c>
      <c r="M22" s="62">
        <f>SUM(C22:L22)</f>
        <v>20085845.949999999</v>
      </c>
      <c r="N22" s="11">
        <f>N9+N10-N17</f>
        <v>1400207.7400000002</v>
      </c>
      <c r="O22" s="11">
        <f>O9+O10-O17</f>
        <v>0</v>
      </c>
      <c r="P22" s="11">
        <f>P9+P10-P17</f>
        <v>12787.7</v>
      </c>
      <c r="Q22" s="11">
        <f>Q9+Q10-Q17</f>
        <v>31646.16</v>
      </c>
      <c r="R22" s="11">
        <f t="shared" ref="R22" si="11">SUM(P22:Q22)</f>
        <v>44433.86</v>
      </c>
      <c r="S22" s="11">
        <f>M22+N22+O22+R22</f>
        <v>21530487.549999997</v>
      </c>
    </row>
    <row r="23" spans="1:19" s="4" customFormat="1" ht="11.25" x14ac:dyDescent="0.25">
      <c r="A23" s="51"/>
      <c r="B23" s="39" t="s">
        <v>73</v>
      </c>
      <c r="C23" s="52">
        <f t="shared" ref="C23:S23" si="12">C9+C10-C17-C22</f>
        <v>0</v>
      </c>
      <c r="D23" s="52">
        <f t="shared" si="12"/>
        <v>0</v>
      </c>
      <c r="E23" s="52">
        <f t="shared" si="12"/>
        <v>0</v>
      </c>
      <c r="F23" s="52">
        <f t="shared" si="12"/>
        <v>0</v>
      </c>
      <c r="G23" s="52">
        <f t="shared" si="12"/>
        <v>0</v>
      </c>
      <c r="H23" s="52">
        <f t="shared" si="12"/>
        <v>0</v>
      </c>
      <c r="I23" s="52">
        <f t="shared" si="12"/>
        <v>0</v>
      </c>
      <c r="J23" s="52">
        <f t="shared" si="12"/>
        <v>0</v>
      </c>
      <c r="K23" s="52">
        <f t="shared" si="12"/>
        <v>0</v>
      </c>
      <c r="L23" s="52">
        <f t="shared" si="12"/>
        <v>0</v>
      </c>
      <c r="M23" s="52">
        <f t="shared" si="12"/>
        <v>0</v>
      </c>
      <c r="N23" s="52">
        <f t="shared" si="12"/>
        <v>0</v>
      </c>
      <c r="O23" s="52">
        <f t="shared" si="12"/>
        <v>0</v>
      </c>
      <c r="P23" s="52">
        <f t="shared" si="12"/>
        <v>0</v>
      </c>
      <c r="Q23" s="52">
        <f t="shared" si="12"/>
        <v>0</v>
      </c>
      <c r="R23" s="52">
        <f t="shared" si="12"/>
        <v>0</v>
      </c>
      <c r="S23" s="52">
        <f t="shared" si="12"/>
        <v>0</v>
      </c>
    </row>
    <row r="24" spans="1:19" ht="9" customHeight="1" thickBot="1" x14ac:dyDescent="0.3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</row>
    <row r="25" spans="1:19" ht="19.5" thickBot="1" x14ac:dyDescent="0.3">
      <c r="A25" s="88" t="s">
        <v>90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90"/>
    </row>
    <row r="26" spans="1:19" ht="15" customHeight="1" x14ac:dyDescent="0.25">
      <c r="A26" s="75" t="s">
        <v>11</v>
      </c>
      <c r="B26" s="75" t="s">
        <v>12</v>
      </c>
      <c r="C26" s="77" t="s">
        <v>37</v>
      </c>
      <c r="D26" s="78"/>
      <c r="E26" s="78"/>
      <c r="F26" s="78"/>
      <c r="G26" s="78"/>
      <c r="H26" s="78"/>
      <c r="I26" s="78"/>
      <c r="J26" s="78"/>
      <c r="K26" s="78"/>
      <c r="L26" s="78"/>
      <c r="M26" s="79"/>
      <c r="N26" s="80" t="s">
        <v>52</v>
      </c>
      <c r="O26" s="80" t="s">
        <v>53</v>
      </c>
      <c r="P26" s="82" t="s">
        <v>54</v>
      </c>
      <c r="Q26" s="82" t="s">
        <v>55</v>
      </c>
      <c r="R26" s="82" t="s">
        <v>35</v>
      </c>
      <c r="S26" s="84" t="s">
        <v>56</v>
      </c>
    </row>
    <row r="27" spans="1:19" ht="78" x14ac:dyDescent="0.25">
      <c r="A27" s="76"/>
      <c r="B27" s="76"/>
      <c r="C27" s="1" t="s">
        <v>66</v>
      </c>
      <c r="D27" s="1" t="s">
        <v>49</v>
      </c>
      <c r="E27" s="1" t="s">
        <v>42</v>
      </c>
      <c r="F27" s="1" t="s">
        <v>43</v>
      </c>
      <c r="G27" s="1" t="s">
        <v>44</v>
      </c>
      <c r="H27" s="1" t="s">
        <v>45</v>
      </c>
      <c r="I27" s="1" t="s">
        <v>46</v>
      </c>
      <c r="J27" s="1" t="s">
        <v>47</v>
      </c>
      <c r="K27" s="1" t="s">
        <v>50</v>
      </c>
      <c r="L27" s="1" t="s">
        <v>48</v>
      </c>
      <c r="M27" s="38" t="s">
        <v>13</v>
      </c>
      <c r="N27" s="81"/>
      <c r="O27" s="81"/>
      <c r="P27" s="83"/>
      <c r="Q27" s="83"/>
      <c r="R27" s="83"/>
      <c r="S27" s="84"/>
    </row>
    <row r="28" spans="1:19" x14ac:dyDescent="0.25">
      <c r="A28" s="3" t="s">
        <v>0</v>
      </c>
      <c r="B28" s="3" t="s">
        <v>1</v>
      </c>
      <c r="C28" s="85" t="s">
        <v>2</v>
      </c>
      <c r="D28" s="86"/>
      <c r="E28" s="86"/>
      <c r="F28" s="86"/>
      <c r="G28" s="86"/>
      <c r="H28" s="86"/>
      <c r="I28" s="86"/>
      <c r="J28" s="86"/>
      <c r="K28" s="86"/>
      <c r="L28" s="86"/>
      <c r="M28" s="87"/>
      <c r="N28" s="3" t="s">
        <v>3</v>
      </c>
      <c r="O28" s="3" t="s">
        <v>4</v>
      </c>
      <c r="P28" s="3" t="s">
        <v>5</v>
      </c>
      <c r="Q28" s="3" t="s">
        <v>6</v>
      </c>
      <c r="R28" s="3" t="s">
        <v>7</v>
      </c>
      <c r="S28" s="3" t="s">
        <v>8</v>
      </c>
    </row>
    <row r="29" spans="1:19" x14ac:dyDescent="0.25">
      <c r="A29" s="36" t="s">
        <v>0</v>
      </c>
      <c r="B29" s="37" t="s">
        <v>91</v>
      </c>
      <c r="C29" s="55" t="s">
        <v>9</v>
      </c>
      <c r="D29" s="42">
        <v>5076539.6500000004</v>
      </c>
      <c r="E29" s="42"/>
      <c r="F29" s="42"/>
      <c r="G29" s="42">
        <v>86602.47</v>
      </c>
      <c r="H29" s="42">
        <v>4494</v>
      </c>
      <c r="I29" s="42">
        <v>1439517.99</v>
      </c>
      <c r="J29" s="42">
        <v>3039085.5</v>
      </c>
      <c r="K29" s="42">
        <v>284818.78999999998</v>
      </c>
      <c r="L29" s="42"/>
      <c r="M29" s="42">
        <f>SUM(D29:L29)</f>
        <v>9931058.3999999985</v>
      </c>
      <c r="N29" s="42">
        <v>1130174.58</v>
      </c>
      <c r="O29" s="42"/>
      <c r="P29" s="42">
        <v>12787.7</v>
      </c>
      <c r="Q29" s="42">
        <v>9171.16</v>
      </c>
      <c r="R29" s="42">
        <f>SUM(P29:Q29)</f>
        <v>21958.86</v>
      </c>
      <c r="S29" s="42">
        <f>M29+N29+O29+R29</f>
        <v>11083191.839999998</v>
      </c>
    </row>
    <row r="30" spans="1:19" ht="25.5" x14ac:dyDescent="0.25">
      <c r="A30" s="36">
        <v>2</v>
      </c>
      <c r="B30" s="37" t="s">
        <v>92</v>
      </c>
      <c r="C30" s="55" t="s">
        <v>9</v>
      </c>
      <c r="D30" s="42">
        <f t="shared" ref="D30:L30" si="13">SUM(D31:D35)</f>
        <v>362610</v>
      </c>
      <c r="E30" s="42">
        <f t="shared" si="13"/>
        <v>0</v>
      </c>
      <c r="F30" s="42">
        <f t="shared" si="13"/>
        <v>0</v>
      </c>
      <c r="G30" s="42">
        <f t="shared" si="13"/>
        <v>6999.96</v>
      </c>
      <c r="H30" s="42">
        <f t="shared" si="13"/>
        <v>0</v>
      </c>
      <c r="I30" s="42">
        <f t="shared" si="13"/>
        <v>27880.080000000002</v>
      </c>
      <c r="J30" s="42">
        <f t="shared" si="13"/>
        <v>101540.64</v>
      </c>
      <c r="K30" s="42">
        <f t="shared" si="13"/>
        <v>15950</v>
      </c>
      <c r="L30" s="42">
        <f t="shared" si="13"/>
        <v>0</v>
      </c>
      <c r="M30" s="42">
        <f>SUM(D30:L30)</f>
        <v>514980.68000000005</v>
      </c>
      <c r="N30" s="42">
        <f>SUM(N31:N35)</f>
        <v>270033.15999999997</v>
      </c>
      <c r="O30" s="42">
        <f>SUM(O31:O35)</f>
        <v>0</v>
      </c>
      <c r="P30" s="42">
        <f>SUM(P31:P35)</f>
        <v>0</v>
      </c>
      <c r="Q30" s="42">
        <f>SUM(Q31:Q35)</f>
        <v>22475</v>
      </c>
      <c r="R30" s="42">
        <f>SUM(R31:R35)</f>
        <v>22475</v>
      </c>
      <c r="S30" s="42">
        <f>M30+N30+O30+R30</f>
        <v>807488.84000000008</v>
      </c>
    </row>
    <row r="31" spans="1:19" s="47" customFormat="1" ht="17.25" customHeight="1" x14ac:dyDescent="0.25">
      <c r="A31" s="44" t="s">
        <v>23</v>
      </c>
      <c r="B31" s="7" t="s">
        <v>18</v>
      </c>
      <c r="C31" s="56" t="s">
        <v>9</v>
      </c>
      <c r="D31" s="45"/>
      <c r="E31" s="45"/>
      <c r="F31" s="45"/>
      <c r="G31" s="45"/>
      <c r="H31" s="45"/>
      <c r="I31" s="45"/>
      <c r="J31" s="45"/>
      <c r="K31" s="45"/>
      <c r="L31" s="45"/>
      <c r="M31" s="45">
        <f>SUM(D31:L31)</f>
        <v>0</v>
      </c>
      <c r="N31" s="45"/>
      <c r="O31" s="45"/>
      <c r="P31" s="45"/>
      <c r="Q31" s="45"/>
      <c r="R31" s="45">
        <f t="shared" ref="R31:R35" si="14">SUM(P31:Q31)</f>
        <v>0</v>
      </c>
      <c r="S31" s="46">
        <f>M31+N31+O31+R31</f>
        <v>0</v>
      </c>
    </row>
    <row r="32" spans="1:19" s="47" customFormat="1" ht="24" x14ac:dyDescent="0.25">
      <c r="A32" s="44" t="s">
        <v>24</v>
      </c>
      <c r="B32" s="7" t="s">
        <v>62</v>
      </c>
      <c r="C32" s="56" t="s">
        <v>9</v>
      </c>
      <c r="D32" s="45"/>
      <c r="E32" s="45"/>
      <c r="F32" s="45"/>
      <c r="G32" s="45"/>
      <c r="H32" s="45"/>
      <c r="I32" s="45"/>
      <c r="J32" s="45"/>
      <c r="K32" s="45"/>
      <c r="L32" s="45"/>
      <c r="M32" s="45">
        <f t="shared" ref="M32:M40" si="15">SUM(D32:L32)</f>
        <v>0</v>
      </c>
      <c r="N32" s="45">
        <v>270033.15999999997</v>
      </c>
      <c r="O32" s="45"/>
      <c r="P32" s="45"/>
      <c r="Q32" s="45">
        <v>22475</v>
      </c>
      <c r="R32" s="45">
        <f t="shared" si="14"/>
        <v>22475</v>
      </c>
      <c r="S32" s="46">
        <f>M32+N32+O32+R32</f>
        <v>292508.15999999997</v>
      </c>
    </row>
    <row r="33" spans="1:19" s="47" customFormat="1" ht="30.75" customHeight="1" x14ac:dyDescent="0.25">
      <c r="A33" s="44" t="s">
        <v>25</v>
      </c>
      <c r="B33" s="7" t="s">
        <v>51</v>
      </c>
      <c r="C33" s="56" t="s">
        <v>9</v>
      </c>
      <c r="D33" s="45">
        <v>362610</v>
      </c>
      <c r="E33" s="45"/>
      <c r="F33" s="45"/>
      <c r="G33" s="45">
        <v>6999.96</v>
      </c>
      <c r="H33" s="45" t="s">
        <v>73</v>
      </c>
      <c r="I33" s="45">
        <v>27880.080000000002</v>
      </c>
      <c r="J33" s="45">
        <v>101540.64</v>
      </c>
      <c r="K33" s="45">
        <v>15950</v>
      </c>
      <c r="L33" s="45"/>
      <c r="M33" s="45">
        <f t="shared" si="15"/>
        <v>514980.68000000005</v>
      </c>
      <c r="N33" s="56" t="s">
        <v>9</v>
      </c>
      <c r="O33" s="56" t="s">
        <v>9</v>
      </c>
      <c r="P33" s="45"/>
      <c r="Q33" s="56" t="s">
        <v>9</v>
      </c>
      <c r="R33" s="45">
        <f>SUM(P33:P33)</f>
        <v>0</v>
      </c>
      <c r="S33" s="46">
        <f>M33+R33</f>
        <v>514980.68000000005</v>
      </c>
    </row>
    <row r="34" spans="1:19" s="47" customFormat="1" ht="48" x14ac:dyDescent="0.25">
      <c r="A34" s="44" t="s">
        <v>26</v>
      </c>
      <c r="B34" s="58" t="s">
        <v>64</v>
      </c>
      <c r="C34" s="56" t="s">
        <v>9</v>
      </c>
      <c r="D34" s="45"/>
      <c r="E34" s="45"/>
      <c r="F34" s="45"/>
      <c r="G34" s="45"/>
      <c r="H34" s="45" t="s">
        <v>74</v>
      </c>
      <c r="I34" s="45"/>
      <c r="J34" s="45"/>
      <c r="K34" s="45"/>
      <c r="L34" s="45"/>
      <c r="M34" s="45">
        <f t="shared" ref="M34" si="16">SUM(D34:L34)</f>
        <v>0</v>
      </c>
      <c r="N34" s="45"/>
      <c r="O34" s="45"/>
      <c r="P34" s="45"/>
      <c r="Q34" s="45"/>
      <c r="R34" s="45">
        <f t="shared" ref="R34" si="17">SUM(P34:Q34)</f>
        <v>0</v>
      </c>
      <c r="S34" s="46">
        <f t="shared" ref="S34" si="18">M34+N34+O34+R34</f>
        <v>0</v>
      </c>
    </row>
    <row r="35" spans="1:19" s="47" customFormat="1" ht="17.25" customHeight="1" x14ac:dyDescent="0.25">
      <c r="A35" s="44" t="s">
        <v>39</v>
      </c>
      <c r="B35" s="7" t="s">
        <v>20</v>
      </c>
      <c r="C35" s="56" t="s">
        <v>9</v>
      </c>
      <c r="D35" s="45"/>
      <c r="E35" s="45"/>
      <c r="F35" s="45"/>
      <c r="G35" s="45"/>
      <c r="H35" s="45"/>
      <c r="I35" s="45"/>
      <c r="J35" s="45"/>
      <c r="K35" s="45"/>
      <c r="L35" s="45"/>
      <c r="M35" s="45">
        <f t="shared" si="15"/>
        <v>0</v>
      </c>
      <c r="N35" s="45"/>
      <c r="O35" s="45"/>
      <c r="P35" s="45"/>
      <c r="Q35" s="45"/>
      <c r="R35" s="45">
        <f t="shared" si="14"/>
        <v>0</v>
      </c>
      <c r="S35" s="46">
        <f t="shared" ref="S35" si="19">M35+N35+O35+R35</f>
        <v>0</v>
      </c>
    </row>
    <row r="36" spans="1:19" ht="25.5" x14ac:dyDescent="0.25">
      <c r="A36" s="36">
        <v>3</v>
      </c>
      <c r="B36" s="37" t="s">
        <v>93</v>
      </c>
      <c r="C36" s="55" t="s">
        <v>9</v>
      </c>
      <c r="D36" s="42">
        <f t="shared" ref="D36:L36" si="20">SUM(D37:D40)</f>
        <v>0</v>
      </c>
      <c r="E36" s="42">
        <f t="shared" si="20"/>
        <v>0</v>
      </c>
      <c r="F36" s="42">
        <f t="shared" si="20"/>
        <v>0</v>
      </c>
      <c r="G36" s="42">
        <f t="shared" si="20"/>
        <v>0</v>
      </c>
      <c r="H36" s="42">
        <f t="shared" si="20"/>
        <v>0</v>
      </c>
      <c r="I36" s="42">
        <f t="shared" si="20"/>
        <v>0</v>
      </c>
      <c r="J36" s="42">
        <f t="shared" si="20"/>
        <v>0</v>
      </c>
      <c r="K36" s="42">
        <f t="shared" si="20"/>
        <v>0</v>
      </c>
      <c r="L36" s="42">
        <f t="shared" si="20"/>
        <v>0</v>
      </c>
      <c r="M36" s="42">
        <f>SUM(D36:L36)</f>
        <v>0</v>
      </c>
      <c r="N36" s="42">
        <f>SUM(N37:N40)</f>
        <v>0</v>
      </c>
      <c r="O36" s="42">
        <f>SUM(O37:O40)</f>
        <v>0</v>
      </c>
      <c r="P36" s="42">
        <f>SUM(P37:P40)</f>
        <v>0</v>
      </c>
      <c r="Q36" s="42">
        <f>SUM(Q37:Q40)</f>
        <v>0</v>
      </c>
      <c r="R36" s="42">
        <f>SUM(R37:R40)</f>
        <v>0</v>
      </c>
      <c r="S36" s="42">
        <f>M36+N36+O36+R36</f>
        <v>0</v>
      </c>
    </row>
    <row r="37" spans="1:19" s="47" customFormat="1" ht="17.25" customHeight="1" x14ac:dyDescent="0.25">
      <c r="A37" s="44" t="s">
        <v>27</v>
      </c>
      <c r="B37" s="7" t="s">
        <v>18</v>
      </c>
      <c r="C37" s="56" t="s">
        <v>9</v>
      </c>
      <c r="D37" s="45"/>
      <c r="E37" s="45"/>
      <c r="F37" s="45"/>
      <c r="G37" s="45"/>
      <c r="H37" s="45"/>
      <c r="I37" s="45"/>
      <c r="J37" s="45"/>
      <c r="K37" s="45"/>
      <c r="L37" s="45"/>
      <c r="M37" s="45">
        <f t="shared" si="15"/>
        <v>0</v>
      </c>
      <c r="N37" s="45"/>
      <c r="O37" s="45"/>
      <c r="P37" s="45"/>
      <c r="Q37" s="45"/>
      <c r="R37" s="45">
        <f t="shared" ref="R37:R41" si="21">SUM(P37:Q37)</f>
        <v>0</v>
      </c>
      <c r="S37" s="46">
        <f t="shared" ref="S37:S40" si="22">M37+N37+O37+R37</f>
        <v>0</v>
      </c>
    </row>
    <row r="38" spans="1:19" s="47" customFormat="1" ht="24" x14ac:dyDescent="0.25">
      <c r="A38" s="44" t="s">
        <v>28</v>
      </c>
      <c r="B38" s="7" t="s">
        <v>61</v>
      </c>
      <c r="C38" s="56" t="s">
        <v>9</v>
      </c>
      <c r="D38" s="45"/>
      <c r="E38" s="45"/>
      <c r="F38" s="45"/>
      <c r="G38" s="45"/>
      <c r="H38" s="45"/>
      <c r="I38" s="45"/>
      <c r="J38" s="45"/>
      <c r="K38" s="45"/>
      <c r="L38" s="45"/>
      <c r="M38" s="45">
        <f t="shared" si="15"/>
        <v>0</v>
      </c>
      <c r="N38" s="45"/>
      <c r="O38" s="45"/>
      <c r="P38" s="45"/>
      <c r="Q38" s="45"/>
      <c r="R38" s="45">
        <f t="shared" si="21"/>
        <v>0</v>
      </c>
      <c r="S38" s="46">
        <f t="shared" si="22"/>
        <v>0</v>
      </c>
    </row>
    <row r="39" spans="1:19" s="47" customFormat="1" ht="48" x14ac:dyDescent="0.25">
      <c r="A39" s="44" t="s">
        <v>29</v>
      </c>
      <c r="B39" s="58" t="s">
        <v>63</v>
      </c>
      <c r="C39" s="56" t="s">
        <v>9</v>
      </c>
      <c r="D39" s="45"/>
      <c r="E39" s="45"/>
      <c r="F39" s="45"/>
      <c r="G39" s="45"/>
      <c r="H39" s="45"/>
      <c r="I39" s="45"/>
      <c r="J39" s="45"/>
      <c r="K39" s="45"/>
      <c r="L39" s="45"/>
      <c r="M39" s="45">
        <f t="shared" ref="M39" si="23">SUM(D39:L39)</f>
        <v>0</v>
      </c>
      <c r="N39" s="45"/>
      <c r="O39" s="45"/>
      <c r="P39" s="45"/>
      <c r="Q39" s="45"/>
      <c r="R39" s="45">
        <f t="shared" ref="R39" si="24">SUM(P39:Q39)</f>
        <v>0</v>
      </c>
      <c r="S39" s="46">
        <f t="shared" ref="S39" si="25">M39+N39+O39+R39</f>
        <v>0</v>
      </c>
    </row>
    <row r="40" spans="1:19" s="47" customFormat="1" ht="17.25" customHeight="1" x14ac:dyDescent="0.25">
      <c r="A40" s="44" t="s">
        <v>30</v>
      </c>
      <c r="B40" s="7" t="s">
        <v>20</v>
      </c>
      <c r="C40" s="56" t="s">
        <v>9</v>
      </c>
      <c r="D40" s="45"/>
      <c r="E40" s="45"/>
      <c r="F40" s="45"/>
      <c r="G40" s="45"/>
      <c r="H40" s="45"/>
      <c r="I40" s="45"/>
      <c r="J40" s="45"/>
      <c r="K40" s="45"/>
      <c r="L40" s="45"/>
      <c r="M40" s="45">
        <f t="shared" si="15"/>
        <v>0</v>
      </c>
      <c r="N40" s="45"/>
      <c r="O40" s="45"/>
      <c r="P40" s="45"/>
      <c r="Q40" s="45"/>
      <c r="R40" s="45">
        <f t="shared" si="21"/>
        <v>0</v>
      </c>
      <c r="S40" s="46">
        <f t="shared" si="22"/>
        <v>0</v>
      </c>
    </row>
    <row r="41" spans="1:19" ht="25.5" customHeight="1" x14ac:dyDescent="0.25">
      <c r="A41" s="36">
        <v>4</v>
      </c>
      <c r="B41" s="37" t="s">
        <v>94</v>
      </c>
      <c r="C41" s="55" t="s">
        <v>9</v>
      </c>
      <c r="D41" s="42">
        <f t="shared" ref="D41:L41" si="26">D29+D30-D36</f>
        <v>5439149.6500000004</v>
      </c>
      <c r="E41" s="42">
        <f t="shared" si="26"/>
        <v>0</v>
      </c>
      <c r="F41" s="42">
        <f t="shared" si="26"/>
        <v>0</v>
      </c>
      <c r="G41" s="42">
        <f t="shared" si="26"/>
        <v>93602.430000000008</v>
      </c>
      <c r="H41" s="42">
        <f t="shared" si="26"/>
        <v>4494</v>
      </c>
      <c r="I41" s="42">
        <f t="shared" si="26"/>
        <v>1467398.07</v>
      </c>
      <c r="J41" s="42">
        <f t="shared" si="26"/>
        <v>3140626.14</v>
      </c>
      <c r="K41" s="42">
        <f t="shared" si="26"/>
        <v>300768.78999999998</v>
      </c>
      <c r="L41" s="42">
        <f t="shared" si="26"/>
        <v>0</v>
      </c>
      <c r="M41" s="42">
        <f>SUM(D41:L41)</f>
        <v>10446039.08</v>
      </c>
      <c r="N41" s="42">
        <f>N29+N30-N36</f>
        <v>1400207.74</v>
      </c>
      <c r="O41" s="42">
        <f>O29+O30-O36</f>
        <v>0</v>
      </c>
      <c r="P41" s="42">
        <f>P29+P30-P36</f>
        <v>12787.7</v>
      </c>
      <c r="Q41" s="42">
        <f>Q29+Q30-Q36</f>
        <v>31646.16</v>
      </c>
      <c r="R41" s="42">
        <f t="shared" si="21"/>
        <v>44433.86</v>
      </c>
      <c r="S41" s="42">
        <f>M41+N41+O41+R41</f>
        <v>11890680.68</v>
      </c>
    </row>
    <row r="42" spans="1:19" s="4" customFormat="1" ht="11.25" x14ac:dyDescent="0.25">
      <c r="A42" s="51"/>
      <c r="B42" s="39" t="s">
        <v>16</v>
      </c>
      <c r="C42" s="52"/>
      <c r="D42" s="52">
        <f t="shared" ref="D42:S42" si="27">D29+D30-D36-D41</f>
        <v>0</v>
      </c>
      <c r="E42" s="52">
        <f t="shared" si="27"/>
        <v>0</v>
      </c>
      <c r="F42" s="52">
        <f t="shared" si="27"/>
        <v>0</v>
      </c>
      <c r="G42" s="52">
        <f t="shared" si="27"/>
        <v>0</v>
      </c>
      <c r="H42" s="52">
        <f t="shared" si="27"/>
        <v>0</v>
      </c>
      <c r="I42" s="52">
        <f t="shared" si="27"/>
        <v>0</v>
      </c>
      <c r="J42" s="52">
        <f t="shared" si="27"/>
        <v>0</v>
      </c>
      <c r="K42" s="52">
        <f t="shared" si="27"/>
        <v>0</v>
      </c>
      <c r="L42" s="52">
        <f t="shared" si="27"/>
        <v>0</v>
      </c>
      <c r="M42" s="52">
        <f t="shared" si="27"/>
        <v>0</v>
      </c>
      <c r="N42" s="52">
        <f t="shared" si="27"/>
        <v>0</v>
      </c>
      <c r="O42" s="52">
        <f t="shared" si="27"/>
        <v>0</v>
      </c>
      <c r="P42" s="52">
        <f t="shared" si="27"/>
        <v>0</v>
      </c>
      <c r="Q42" s="52">
        <f t="shared" si="27"/>
        <v>0</v>
      </c>
      <c r="R42" s="52">
        <f t="shared" si="27"/>
        <v>0</v>
      </c>
      <c r="S42" s="52">
        <f t="shared" si="27"/>
        <v>0</v>
      </c>
    </row>
    <row r="43" spans="1:19" ht="15.75" thickBot="1" x14ac:dyDescent="0.3"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</row>
    <row r="44" spans="1:19" ht="19.5" thickBot="1" x14ac:dyDescent="0.3">
      <c r="A44" s="93" t="s">
        <v>95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5"/>
    </row>
    <row r="45" spans="1:19" x14ac:dyDescent="0.25">
      <c r="A45" s="76" t="s">
        <v>73</v>
      </c>
      <c r="B45" s="76" t="s">
        <v>12</v>
      </c>
      <c r="C45" s="76" t="s">
        <v>10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97" t="s">
        <v>34</v>
      </c>
    </row>
    <row r="46" spans="1:19" x14ac:dyDescent="0.25">
      <c r="A46" s="96"/>
      <c r="B46" s="96"/>
      <c r="C46" s="77" t="s">
        <v>36</v>
      </c>
      <c r="D46" s="78"/>
      <c r="E46" s="78"/>
      <c r="F46" s="78"/>
      <c r="G46" s="78"/>
      <c r="H46" s="78"/>
      <c r="I46" s="78"/>
      <c r="J46" s="78"/>
      <c r="K46" s="78"/>
      <c r="L46" s="78"/>
      <c r="M46" s="79"/>
      <c r="N46" s="102" t="s">
        <v>21</v>
      </c>
      <c r="O46" s="102" t="s">
        <v>22</v>
      </c>
      <c r="P46" s="103" t="s">
        <v>31</v>
      </c>
      <c r="Q46" s="103" t="s">
        <v>32</v>
      </c>
      <c r="R46" s="103" t="s">
        <v>33</v>
      </c>
      <c r="S46" s="84"/>
    </row>
    <row r="47" spans="1:19" ht="78" x14ac:dyDescent="0.25">
      <c r="A47" s="96"/>
      <c r="B47" s="96"/>
      <c r="C47" s="1" t="s">
        <v>66</v>
      </c>
      <c r="D47" s="1" t="s">
        <v>49</v>
      </c>
      <c r="E47" s="1" t="s">
        <v>42</v>
      </c>
      <c r="F47" s="1" t="s">
        <v>43</v>
      </c>
      <c r="G47" s="1" t="s">
        <v>44</v>
      </c>
      <c r="H47" s="1" t="s">
        <v>45</v>
      </c>
      <c r="I47" s="1" t="s">
        <v>46</v>
      </c>
      <c r="J47" s="1" t="s">
        <v>47</v>
      </c>
      <c r="K47" s="1" t="s">
        <v>50</v>
      </c>
      <c r="L47" s="1" t="s">
        <v>48</v>
      </c>
      <c r="M47" s="38" t="s">
        <v>13</v>
      </c>
      <c r="N47" s="81"/>
      <c r="O47" s="81"/>
      <c r="P47" s="83"/>
      <c r="Q47" s="83"/>
      <c r="R47" s="83"/>
      <c r="S47" s="84"/>
    </row>
    <row r="48" spans="1:19" x14ac:dyDescent="0.25">
      <c r="A48" s="3" t="s">
        <v>0</v>
      </c>
      <c r="B48" s="3" t="s">
        <v>1</v>
      </c>
      <c r="C48" s="85" t="s">
        <v>2</v>
      </c>
      <c r="D48" s="86"/>
      <c r="E48" s="86"/>
      <c r="F48" s="86"/>
      <c r="G48" s="86"/>
      <c r="H48" s="86"/>
      <c r="I48" s="86"/>
      <c r="J48" s="86"/>
      <c r="K48" s="86"/>
      <c r="L48" s="86"/>
      <c r="M48" s="87"/>
      <c r="N48" s="3" t="s">
        <v>3</v>
      </c>
      <c r="O48" s="3" t="s">
        <v>4</v>
      </c>
      <c r="P48" s="3" t="s">
        <v>5</v>
      </c>
      <c r="Q48" s="3" t="s">
        <v>6</v>
      </c>
      <c r="R48" s="3" t="s">
        <v>7</v>
      </c>
      <c r="S48" s="3" t="s">
        <v>8</v>
      </c>
    </row>
    <row r="49" spans="1:19" s="8" customFormat="1" ht="43.5" customHeight="1" x14ac:dyDescent="0.25">
      <c r="A49" s="14"/>
      <c r="B49" s="41" t="s">
        <v>96</v>
      </c>
      <c r="C49" s="63">
        <f>C9</f>
        <v>0</v>
      </c>
      <c r="D49" s="63">
        <f t="shared" ref="D49:S49" si="28">D9-D29</f>
        <v>9427858.3499999996</v>
      </c>
      <c r="E49" s="63">
        <f t="shared" si="28"/>
        <v>0</v>
      </c>
      <c r="F49" s="63">
        <f t="shared" si="28"/>
        <v>0</v>
      </c>
      <c r="G49" s="63">
        <f t="shared" si="28"/>
        <v>29000.119999999995</v>
      </c>
      <c r="H49" s="63">
        <f t="shared" si="28"/>
        <v>0</v>
      </c>
      <c r="I49" s="63">
        <f t="shared" si="28"/>
        <v>165264.56000000006</v>
      </c>
      <c r="J49" s="63">
        <f t="shared" si="28"/>
        <v>357714.52</v>
      </c>
      <c r="K49" s="63">
        <f t="shared" si="28"/>
        <v>15950</v>
      </c>
      <c r="L49" s="63">
        <f t="shared" si="28"/>
        <v>0</v>
      </c>
      <c r="M49" s="63">
        <f t="shared" si="28"/>
        <v>9995787.5500000007</v>
      </c>
      <c r="N49" s="43">
        <f t="shared" si="28"/>
        <v>0</v>
      </c>
      <c r="O49" s="43">
        <f t="shared" si="28"/>
        <v>0</v>
      </c>
      <c r="P49" s="43">
        <f t="shared" si="28"/>
        <v>0</v>
      </c>
      <c r="Q49" s="43">
        <f t="shared" si="28"/>
        <v>0</v>
      </c>
      <c r="R49" s="43">
        <f t="shared" si="28"/>
        <v>0</v>
      </c>
      <c r="S49" s="43">
        <f t="shared" si="28"/>
        <v>9995787.5500000026</v>
      </c>
    </row>
    <row r="50" spans="1:19" s="8" customFormat="1" ht="43.5" customHeight="1" x14ac:dyDescent="0.25">
      <c r="A50" s="14"/>
      <c r="B50" s="41" t="s">
        <v>97</v>
      </c>
      <c r="C50" s="63">
        <f>C22</f>
        <v>0</v>
      </c>
      <c r="D50" s="63">
        <f t="shared" ref="D50:S50" si="29">D22-D41</f>
        <v>9065248.3499999996</v>
      </c>
      <c r="E50" s="63">
        <f t="shared" si="29"/>
        <v>0</v>
      </c>
      <c r="F50" s="63">
        <f t="shared" si="29"/>
        <v>0</v>
      </c>
      <c r="G50" s="63">
        <f t="shared" si="29"/>
        <v>22000.159999999989</v>
      </c>
      <c r="H50" s="63">
        <f t="shared" si="29"/>
        <v>0</v>
      </c>
      <c r="I50" s="63">
        <f t="shared" si="29"/>
        <v>137384.47999999998</v>
      </c>
      <c r="J50" s="63">
        <f t="shared" si="29"/>
        <v>415173.87999999989</v>
      </c>
      <c r="K50" s="63">
        <f t="shared" si="29"/>
        <v>0</v>
      </c>
      <c r="L50" s="63">
        <f t="shared" si="29"/>
        <v>0</v>
      </c>
      <c r="M50" s="63">
        <f t="shared" si="29"/>
        <v>9639806.8699999992</v>
      </c>
      <c r="N50" s="43">
        <f t="shared" si="29"/>
        <v>0</v>
      </c>
      <c r="O50" s="43">
        <f t="shared" si="29"/>
        <v>0</v>
      </c>
      <c r="P50" s="43">
        <f t="shared" si="29"/>
        <v>0</v>
      </c>
      <c r="Q50" s="43">
        <f t="shared" si="29"/>
        <v>0</v>
      </c>
      <c r="R50" s="43">
        <f t="shared" si="29"/>
        <v>0</v>
      </c>
      <c r="S50" s="43">
        <f t="shared" si="29"/>
        <v>9639806.8699999973</v>
      </c>
    </row>
    <row r="51" spans="1:19" s="8" customFormat="1" ht="12.75" x14ac:dyDescent="0.25">
      <c r="A51" s="31"/>
      <c r="B51" s="32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4"/>
      <c r="O51" s="34"/>
      <c r="P51" s="33"/>
      <c r="Q51" s="34"/>
      <c r="R51" s="34"/>
      <c r="S51" s="35"/>
    </row>
    <row r="52" spans="1:19" s="20" customFormat="1" ht="22.5" customHeight="1" x14ac:dyDescent="0.25">
      <c r="A52" s="19"/>
      <c r="B52" s="98" t="s">
        <v>38</v>
      </c>
      <c r="C52" s="98"/>
      <c r="D52" s="98"/>
      <c r="E52" s="61">
        <f>M13+M14</f>
        <v>159000</v>
      </c>
      <c r="F52" s="29"/>
      <c r="G52" s="101" t="s">
        <v>98</v>
      </c>
      <c r="H52" s="101"/>
      <c r="I52" s="101"/>
      <c r="J52" s="101"/>
      <c r="K52" s="48">
        <v>691000</v>
      </c>
      <c r="L52" s="29"/>
      <c r="M52" s="29"/>
      <c r="O52" s="99" t="s">
        <v>14</v>
      </c>
      <c r="P52" s="99"/>
      <c r="Q52" s="99"/>
      <c r="R52" s="99"/>
      <c r="S52" s="99"/>
    </row>
    <row r="53" spans="1:19" s="20" customFormat="1" ht="22.5" customHeight="1" x14ac:dyDescent="0.25">
      <c r="A53" s="19"/>
      <c r="B53" s="98" t="s">
        <v>41</v>
      </c>
      <c r="C53" s="98"/>
      <c r="D53" s="98"/>
      <c r="E53" s="61">
        <f>P13+P14</f>
        <v>0</v>
      </c>
      <c r="F53" s="29"/>
      <c r="G53" s="101" t="s">
        <v>72</v>
      </c>
      <c r="H53" s="101"/>
      <c r="I53" s="101"/>
      <c r="J53" s="101"/>
      <c r="K53" s="48">
        <v>159000</v>
      </c>
      <c r="L53" s="29"/>
      <c r="M53" s="29"/>
      <c r="O53" s="25" t="s">
        <v>15</v>
      </c>
      <c r="P53" s="100" t="s">
        <v>17</v>
      </c>
      <c r="Q53" s="100"/>
      <c r="R53" s="100"/>
      <c r="S53" s="100"/>
    </row>
    <row r="54" spans="1:19" s="20" customFormat="1" ht="15" customHeight="1" x14ac:dyDescent="0.25">
      <c r="A54" s="19"/>
      <c r="B54" s="91" t="s">
        <v>67</v>
      </c>
      <c r="C54" s="91"/>
      <c r="D54" s="91"/>
      <c r="E54" s="49">
        <f>SUM(E52:E53)</f>
        <v>159000</v>
      </c>
      <c r="F54" s="23"/>
      <c r="G54" s="101" t="s">
        <v>99</v>
      </c>
      <c r="H54" s="101"/>
      <c r="I54" s="101"/>
      <c r="J54" s="101"/>
      <c r="K54" s="50">
        <v>691000</v>
      </c>
      <c r="L54" s="23"/>
      <c r="M54" s="23"/>
      <c r="O54" s="28"/>
      <c r="P54" s="92"/>
      <c r="Q54" s="92"/>
      <c r="R54" s="92"/>
      <c r="S54" s="92"/>
    </row>
    <row r="55" spans="1:19" s="20" customFormat="1" x14ac:dyDescent="0.25">
      <c r="A55" s="19"/>
      <c r="B55" s="22"/>
      <c r="E55" s="23"/>
      <c r="F55" s="23"/>
      <c r="G55" s="101" t="s">
        <v>68</v>
      </c>
      <c r="H55" s="101"/>
      <c r="I55" s="101"/>
      <c r="J55" s="101"/>
      <c r="K55" s="49">
        <f>K52+K53-K54</f>
        <v>159000</v>
      </c>
      <c r="L55" s="23"/>
      <c r="M55" s="23"/>
      <c r="O55" s="28"/>
      <c r="P55" s="92"/>
      <c r="Q55" s="92"/>
      <c r="R55" s="92"/>
      <c r="S55" s="92"/>
    </row>
    <row r="56" spans="1:19" s="20" customFormat="1" x14ac:dyDescent="0.25">
      <c r="A56" s="19"/>
      <c r="F56" s="29"/>
      <c r="G56" s="22"/>
      <c r="K56" s="23"/>
      <c r="L56" s="29"/>
      <c r="M56" s="29"/>
      <c r="O56" s="28"/>
      <c r="P56" s="92"/>
      <c r="Q56" s="92"/>
      <c r="R56" s="92"/>
      <c r="S56" s="92"/>
    </row>
    <row r="57" spans="1:19" s="20" customFormat="1" ht="22.5" customHeight="1" x14ac:dyDescent="0.25">
      <c r="A57" s="19"/>
      <c r="F57" s="29"/>
      <c r="G57" s="91" t="s">
        <v>69</v>
      </c>
      <c r="H57" s="91"/>
      <c r="I57" s="91"/>
      <c r="J57" s="91"/>
      <c r="K57" s="18">
        <f>K55-E54</f>
        <v>0</v>
      </c>
      <c r="L57" s="29"/>
      <c r="M57" s="29"/>
      <c r="O57" s="28"/>
      <c r="P57" s="92"/>
      <c r="Q57" s="92"/>
      <c r="R57" s="92"/>
      <c r="S57" s="92"/>
    </row>
    <row r="58" spans="1:19" s="20" customFormat="1" x14ac:dyDescent="0.25">
      <c r="A58" s="19"/>
      <c r="F58" s="30"/>
      <c r="G58" s="30"/>
      <c r="H58" s="30"/>
      <c r="I58" s="30"/>
      <c r="J58" s="30"/>
      <c r="K58" s="30"/>
      <c r="L58" s="30"/>
      <c r="M58" s="30"/>
      <c r="O58" s="18">
        <f>SUM(O53:O57)</f>
        <v>0</v>
      </c>
      <c r="P58" s="99" t="s">
        <v>70</v>
      </c>
      <c r="Q58" s="99"/>
      <c r="R58" s="99"/>
      <c r="S58" s="99"/>
    </row>
    <row r="59" spans="1:19" s="20" customFormat="1" x14ac:dyDescent="0.25">
      <c r="A59" s="19"/>
      <c r="F59" s="23"/>
      <c r="G59" s="23"/>
      <c r="H59" s="23"/>
      <c r="I59" s="23"/>
      <c r="J59" s="23"/>
      <c r="K59" s="23"/>
      <c r="L59" s="23"/>
      <c r="M59" s="23"/>
      <c r="O59" s="26">
        <f>K57-O58</f>
        <v>0</v>
      </c>
      <c r="P59" s="27" t="s">
        <v>71</v>
      </c>
      <c r="S59" s="21"/>
    </row>
    <row r="60" spans="1:19" s="20" customFormat="1" ht="30" customHeight="1" x14ac:dyDescent="0.2">
      <c r="B60" s="24"/>
      <c r="E60" s="70" t="s">
        <v>80</v>
      </c>
      <c r="F60" s="70"/>
      <c r="G60" s="70"/>
      <c r="H60" s="65"/>
      <c r="I60" s="69" t="s">
        <v>78</v>
      </c>
      <c r="J60" s="69"/>
      <c r="K60" s="69"/>
      <c r="S60" s="21"/>
    </row>
    <row r="61" spans="1:19" s="20" customFormat="1" ht="15.75" customHeight="1" x14ac:dyDescent="0.2">
      <c r="B61" s="24"/>
      <c r="C61" s="24"/>
      <c r="D61" s="24"/>
      <c r="E61" s="71" t="s">
        <v>75</v>
      </c>
      <c r="F61" s="71"/>
      <c r="G61" s="71"/>
      <c r="H61" s="66"/>
      <c r="I61" s="68" t="s">
        <v>76</v>
      </c>
      <c r="J61" s="68"/>
      <c r="K61" s="24"/>
      <c r="L61" s="24"/>
      <c r="M61" s="24"/>
      <c r="N61" s="24"/>
      <c r="S61" s="21"/>
    </row>
    <row r="62" spans="1:19" s="20" customFormat="1" x14ac:dyDescent="0.25">
      <c r="A62" s="19"/>
      <c r="E62" s="64" t="s">
        <v>77</v>
      </c>
      <c r="F62"/>
      <c r="G62"/>
      <c r="H62"/>
      <c r="I62" s="64" t="s">
        <v>79</v>
      </c>
      <c r="J62"/>
      <c r="S62" s="21"/>
    </row>
    <row r="63" spans="1:19" s="20" customFormat="1" x14ac:dyDescent="0.25">
      <c r="A63" s="19"/>
      <c r="S63" s="21"/>
    </row>
    <row r="64" spans="1:19" s="20" customFormat="1" x14ac:dyDescent="0.25">
      <c r="A64" s="19"/>
      <c r="S64" s="21"/>
    </row>
    <row r="65" spans="1:19" s="20" customFormat="1" x14ac:dyDescent="0.25">
      <c r="A65" s="19"/>
      <c r="S65" s="21"/>
    </row>
    <row r="66" spans="1:19" s="20" customFormat="1" x14ac:dyDescent="0.25">
      <c r="A66" s="19"/>
      <c r="S66" s="21"/>
    </row>
    <row r="67" spans="1:19" s="20" customFormat="1" x14ac:dyDescent="0.25">
      <c r="A67" s="19"/>
      <c r="S67" s="21"/>
    </row>
    <row r="68" spans="1:19" s="20" customFormat="1" x14ac:dyDescent="0.25">
      <c r="A68" s="19"/>
      <c r="S68" s="21"/>
    </row>
    <row r="69" spans="1:19" s="20" customFormat="1" x14ac:dyDescent="0.25">
      <c r="A69" s="19"/>
      <c r="O69" s="2"/>
      <c r="P69" s="2"/>
      <c r="Q69" s="2"/>
      <c r="R69" s="2"/>
      <c r="S69" s="5"/>
    </row>
    <row r="70" spans="1:19" s="20" customFormat="1" x14ac:dyDescent="0.25">
      <c r="A70" s="19"/>
      <c r="O70" s="2"/>
      <c r="P70" s="2"/>
      <c r="Q70" s="2"/>
      <c r="R70" s="2"/>
      <c r="S70" s="5"/>
    </row>
  </sheetData>
  <mergeCells count="53">
    <mergeCell ref="N46:N47"/>
    <mergeCell ref="O46:O47"/>
    <mergeCell ref="P46:P47"/>
    <mergeCell ref="Q46:Q47"/>
    <mergeCell ref="R46:R47"/>
    <mergeCell ref="P57:S57"/>
    <mergeCell ref="P58:S58"/>
    <mergeCell ref="G53:J53"/>
    <mergeCell ref="G54:J54"/>
    <mergeCell ref="G55:J55"/>
    <mergeCell ref="G57:J57"/>
    <mergeCell ref="B53:D53"/>
    <mergeCell ref="P53:S53"/>
    <mergeCell ref="G52:J52"/>
    <mergeCell ref="P55:S55"/>
    <mergeCell ref="P56:S56"/>
    <mergeCell ref="P26:P27"/>
    <mergeCell ref="Q26:Q27"/>
    <mergeCell ref="R26:R27"/>
    <mergeCell ref="B54:D54"/>
    <mergeCell ref="P54:S54"/>
    <mergeCell ref="S26:S27"/>
    <mergeCell ref="C28:M28"/>
    <mergeCell ref="A44:S44"/>
    <mergeCell ref="A45:A47"/>
    <mergeCell ref="B45:B47"/>
    <mergeCell ref="C45:R45"/>
    <mergeCell ref="S45:S47"/>
    <mergeCell ref="C46:M46"/>
    <mergeCell ref="C48:M48"/>
    <mergeCell ref="B52:D52"/>
    <mergeCell ref="O52:S52"/>
    <mergeCell ref="A26:A27"/>
    <mergeCell ref="B26:B27"/>
    <mergeCell ref="C26:M26"/>
    <mergeCell ref="N26:N27"/>
    <mergeCell ref="O26:O27"/>
    <mergeCell ref="I61:J61"/>
    <mergeCell ref="I60:K60"/>
    <mergeCell ref="E60:G60"/>
    <mergeCell ref="E61:G61"/>
    <mergeCell ref="A5:S5"/>
    <mergeCell ref="A6:A7"/>
    <mergeCell ref="B6:B7"/>
    <mergeCell ref="C6:M6"/>
    <mergeCell ref="N6:N7"/>
    <mergeCell ref="O6:O7"/>
    <mergeCell ref="P6:P7"/>
    <mergeCell ref="Q6:Q7"/>
    <mergeCell ref="R6:R7"/>
    <mergeCell ref="S6:S7"/>
    <mergeCell ref="C8:M8"/>
    <mergeCell ref="A25:S25"/>
  </mergeCells>
  <conditionalFormatting sqref="K57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O59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M23:M24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S23:S24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N23:R24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C23:L24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M42:M43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S42:S43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N42:R4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C42:L43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55118110236220474" bottom="0.35433070866141736" header="0.31496062992125984" footer="0.11811023622047245"/>
  <pageSetup paperSize="9" scale="57" fitToHeight="0" orientation="landscape" r:id="rId1"/>
  <headerFooter>
    <oddFooter>&amp;C&amp;8Strona &amp;P z &amp;N</oddFooter>
  </headerFooter>
  <rowBreaks count="1" manualBreakCount="1">
    <brk id="24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1.1</vt:lpstr>
      <vt:lpstr>'1.1'!Obszar_wydruku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2026-05-11T09:28:06Z</dcterms:modified>
</cp:coreProperties>
</file>