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1"/>
  </bookViews>
  <sheets>
    <sheet name="Warszawa" sheetId="1" r:id="rId1"/>
    <sheet name="Mazowieckie" sheetId="2" r:id="rId2"/>
  </sheets>
  <definedNames/>
  <calcPr fullCalcOnLoad="1"/>
</workbook>
</file>

<file path=xl/sharedStrings.xml><?xml version="1.0" encoding="utf-8"?>
<sst xmlns="http://schemas.openxmlformats.org/spreadsheetml/2006/main" count="40" uniqueCount="24">
  <si>
    <t>Wskaźnik przeliczeniowy kosztu odtworzenia 1 m2 powierzchni użytkowej budynków mieszkalnych dla m.st. Warszawy</t>
  </si>
  <si>
    <t>A</t>
  </si>
  <si>
    <t>B</t>
  </si>
  <si>
    <t xml:space="preserve">C </t>
  </si>
  <si>
    <t>D</t>
  </si>
  <si>
    <t>E</t>
  </si>
  <si>
    <t>F</t>
  </si>
  <si>
    <t>G</t>
  </si>
  <si>
    <t>Powierzchnia użytkowa budynków mieszkalnych w m2</t>
  </si>
  <si>
    <t>Cena 1m2 powierzchni uzytkowej budynku</t>
  </si>
  <si>
    <t>Łączna cena oddanej powierzchni użytkowej (iloczyn B i C)</t>
  </si>
  <si>
    <t>Powierzchnia uzytkowa wykańczana przez przyszłych urzytkowników</t>
  </si>
  <si>
    <t>Średni koszt wykończenia 1m2 powierzchni budynków mieszkalnych</t>
  </si>
  <si>
    <t xml:space="preserve">Łączny koszt wykończenia powierzchni przez przszłych użytkowników (Iloczyn E i F) </t>
  </si>
  <si>
    <t>Razem</t>
  </si>
  <si>
    <t>Wskaźnik przeliczeniowy kosztu odtworzenia 1 m2 powierzchni użytkowej budynków mieszkalnych dla województwa mazowieckiego (bez m.st. Warszawy)</t>
  </si>
  <si>
    <t>III kwartał 2022 r. po odrzuceniu skrajnych wartości</t>
  </si>
  <si>
    <t>IV kwartał 2022 r. po odrzuceniu skrajnych wartości</t>
  </si>
  <si>
    <t>Całkowity koszt odtworzenia powierzchni użytkowej budynków mieszkalnych (z uwzględnieniem kosztu wykańczania powierzchni przez przyszłych uzytkowników) D21+G21</t>
  </si>
  <si>
    <t>Całkowity koszt odtworzenia powierzchni użytkowej budynków mieszkalnych (z uwzględnieniem kosztu wykańczania powierzchni przez przyszłych uzytkowników) D25+G25</t>
  </si>
  <si>
    <t xml:space="preserve">Prognozowana przez NBP inflacja na rok 2023 wyniesie 11,9%. W celu skorygowania wysokości wskaźnika o półroczny wskaźnik wzrostu cen, przyjęto mnożnik na poziomie 1/2 średniej prognozy inflacji rok 2023.  </t>
  </si>
  <si>
    <t xml:space="preserve">Prognozowana przez NBP inflacja na rok 2023 wyniesie 11,9%. W celu skorygowania wysokości wskaźnika o półroczny wskaźnik wzrostu cen, przyjęto mnożnik na poziomie 1/2 średniej prognozy inflacji rok 2023. </t>
  </si>
  <si>
    <t>Wskaźnik przeliczeniowy kosztu odtworzenia 1m2 powierzchni użytkowej budynków mieszkalnych dla m.st. Warszawy - Iloraz całkowitego kosztu odtworzenia powierzchni użytkowej budynków mieszkalnych (G22) i łącznej powierzchni użytkowej budynków mieszkalnych (B21) skorygowany o mnożnik inflacyjny (G23)</t>
  </si>
  <si>
    <t>Wskaźnik przeliczeniowy kosztu odtworzenia 1m2 powierzchni użytkowej budynków mieszkalnych dla województwa mazowieckiego (bez m.st. Warszawy) - Iloraz całkowitego kosztu odtworzenia powierzchni użytkowej budynków mieszkalnych (G26) i łącznej powierzchni użytkowej budynków mieszkalnych (B25) skorygowany o mnożnik inflacyjny (G27)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</si>
</sst>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00"/>
    <numFmt numFmtId="173" formatCode="#,##0.00000\ &quot;zł&quot;;[Red]\-#,##0.00000\ &quot;zł&quot;"/>
  </numFmts>
  <fonts count="39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8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8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8" fontId="0" fillId="0" borderId="18" xfId="0" applyNumberFormat="1" applyBorder="1" applyAlignment="1">
      <alignment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8" fontId="1" fillId="0" borderId="15" xfId="0" applyNumberFormat="1" applyFont="1" applyBorder="1" applyAlignment="1">
      <alignment/>
    </xf>
    <xf numFmtId="8" fontId="2" fillId="0" borderId="15" xfId="0" applyNumberFormat="1" applyFont="1" applyBorder="1" applyAlignment="1">
      <alignment/>
    </xf>
    <xf numFmtId="8" fontId="3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/>
    </xf>
    <xf numFmtId="8" fontId="1" fillId="0" borderId="21" xfId="0" applyNumberFormat="1" applyFont="1" applyBorder="1" applyAlignment="1">
      <alignment vertical="center"/>
    </xf>
    <xf numFmtId="8" fontId="1" fillId="0" borderId="2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/>
    </xf>
    <xf numFmtId="8" fontId="1" fillId="0" borderId="23" xfId="0" applyNumberFormat="1" applyFont="1" applyBorder="1" applyAlignment="1">
      <alignment/>
    </xf>
    <xf numFmtId="8" fontId="1" fillId="0" borderId="14" xfId="0" applyNumberFormat="1" applyFont="1" applyBorder="1" applyAlignment="1">
      <alignment vertical="center"/>
    </xf>
    <xf numFmtId="8" fontId="1" fillId="0" borderId="14" xfId="0" applyNumberFormat="1" applyFont="1" applyBorder="1" applyAlignment="1">
      <alignment/>
    </xf>
    <xf numFmtId="0" fontId="0" fillId="0" borderId="22" xfId="0" applyBorder="1" applyAlignment="1">
      <alignment/>
    </xf>
    <xf numFmtId="8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8" fontId="0" fillId="0" borderId="23" xfId="0" applyNumberFormat="1" applyBorder="1" applyAlignment="1">
      <alignment/>
    </xf>
    <xf numFmtId="173" fontId="0" fillId="0" borderId="0" xfId="0" applyNumberFormat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8" fontId="0" fillId="0" borderId="17" xfId="0" applyNumberFormat="1" applyBorder="1" applyAlignment="1">
      <alignment horizontal="center" vertical="center"/>
    </xf>
    <xf numFmtId="8" fontId="0" fillId="0" borderId="0" xfId="0" applyNumberFormat="1" applyBorder="1" applyAlignment="1">
      <alignment horizontal="center" vertical="center"/>
    </xf>
    <xf numFmtId="8" fontId="0" fillId="0" borderId="24" xfId="0" applyNumberForma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4">
      <selection activeCell="G24" sqref="G24"/>
    </sheetView>
  </sheetViews>
  <sheetFormatPr defaultColWidth="9.00390625" defaultRowHeight="12.75"/>
  <cols>
    <col min="1" max="1" width="3.00390625" style="0" bestFit="1" customWidth="1"/>
    <col min="2" max="2" width="16.375" style="0" customWidth="1"/>
    <col min="3" max="3" width="19.375" style="0" customWidth="1"/>
    <col min="4" max="4" width="16.00390625" style="0" customWidth="1"/>
    <col min="5" max="5" width="21.375" style="0" customWidth="1"/>
    <col min="6" max="6" width="18.00390625" style="0" customWidth="1"/>
    <col min="7" max="7" width="17.125" style="0" customWidth="1"/>
    <col min="8" max="8" width="24.75390625" style="0" customWidth="1"/>
  </cols>
  <sheetData>
    <row r="1" spans="1:8" ht="43.5" customHeight="1" thickBot="1">
      <c r="A1" s="40" t="s">
        <v>0</v>
      </c>
      <c r="B1" s="41"/>
      <c r="C1" s="41"/>
      <c r="D1" s="41"/>
      <c r="E1" s="41"/>
      <c r="F1" s="41"/>
      <c r="G1" s="41"/>
      <c r="H1" s="42"/>
    </row>
    <row r="2" spans="1:8" ht="13.5" thickBot="1">
      <c r="A2" s="9"/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25" t="s">
        <v>7</v>
      </c>
    </row>
    <row r="3" spans="1:8" ht="64.5" thickBot="1">
      <c r="A3" s="1"/>
      <c r="B3" s="2"/>
      <c r="C3" s="13" t="s">
        <v>8</v>
      </c>
      <c r="D3" s="14" t="s">
        <v>9</v>
      </c>
      <c r="E3" s="14" t="s">
        <v>10</v>
      </c>
      <c r="F3" s="14" t="s">
        <v>11</v>
      </c>
      <c r="G3" s="14" t="s">
        <v>12</v>
      </c>
      <c r="H3" s="15" t="s">
        <v>13</v>
      </c>
    </row>
    <row r="4" spans="1:8" ht="12.75">
      <c r="A4" s="5">
        <v>1</v>
      </c>
      <c r="B4" s="43" t="s">
        <v>16</v>
      </c>
      <c r="C4" s="9">
        <v>7807</v>
      </c>
      <c r="D4" s="10">
        <v>10034.46</v>
      </c>
      <c r="E4" s="10">
        <f>C4*D4</f>
        <v>78339029.22</v>
      </c>
      <c r="F4" s="11">
        <v>6259</v>
      </c>
      <c r="G4" s="52">
        <f>841.22*1.19</f>
        <v>1001.0518</v>
      </c>
      <c r="H4" s="12">
        <f>F4*$G$4</f>
        <v>6265583.2162</v>
      </c>
    </row>
    <row r="5" spans="1:8" ht="12.75">
      <c r="A5" s="6">
        <v>2</v>
      </c>
      <c r="B5" s="44"/>
      <c r="C5" s="1">
        <v>10614</v>
      </c>
      <c r="D5" s="3">
        <v>9066.7</v>
      </c>
      <c r="E5" s="3">
        <f aca="true" t="shared" si="0" ref="E5:E23">C5*D5</f>
        <v>96233953.80000001</v>
      </c>
      <c r="F5" s="2">
        <v>9701</v>
      </c>
      <c r="G5" s="53"/>
      <c r="H5" s="4">
        <f aca="true" t="shared" si="1" ref="H5:H23">F5*$G$4</f>
        <v>9711203.5118</v>
      </c>
    </row>
    <row r="6" spans="1:8" ht="12.75">
      <c r="A6" s="6">
        <v>3</v>
      </c>
      <c r="B6" s="44"/>
      <c r="C6" s="1">
        <v>14316</v>
      </c>
      <c r="D6" s="3">
        <v>8036.32</v>
      </c>
      <c r="E6" s="3">
        <f t="shared" si="0"/>
        <v>115047957.11999999</v>
      </c>
      <c r="F6" s="2">
        <v>12685</v>
      </c>
      <c r="G6" s="53"/>
      <c r="H6" s="4">
        <f t="shared" si="1"/>
        <v>12698342.082999999</v>
      </c>
    </row>
    <row r="7" spans="1:8" ht="12.75">
      <c r="A7" s="6">
        <v>4</v>
      </c>
      <c r="B7" s="44"/>
      <c r="C7" s="1">
        <v>6790</v>
      </c>
      <c r="D7" s="3">
        <v>7078.79</v>
      </c>
      <c r="E7" s="3">
        <f t="shared" si="0"/>
        <v>48064984.1</v>
      </c>
      <c r="F7" s="24">
        <v>6584</v>
      </c>
      <c r="G7" s="53"/>
      <c r="H7" s="4">
        <f t="shared" si="1"/>
        <v>6590925.0512</v>
      </c>
    </row>
    <row r="8" spans="1:8" ht="12.75">
      <c r="A8" s="6">
        <v>5</v>
      </c>
      <c r="B8" s="44"/>
      <c r="C8" s="1">
        <v>27756</v>
      </c>
      <c r="D8" s="3">
        <v>6674.05</v>
      </c>
      <c r="E8" s="3">
        <f t="shared" si="0"/>
        <v>185244931.8</v>
      </c>
      <c r="F8" s="24">
        <v>27407</v>
      </c>
      <c r="G8" s="53"/>
      <c r="H8" s="4">
        <f t="shared" si="1"/>
        <v>27435826.6826</v>
      </c>
    </row>
    <row r="9" spans="1:8" ht="12.75">
      <c r="A9" s="6">
        <v>6</v>
      </c>
      <c r="B9" s="44"/>
      <c r="C9" s="1">
        <v>9703</v>
      </c>
      <c r="D9" s="3">
        <v>6514.48</v>
      </c>
      <c r="E9" s="3">
        <f t="shared" si="0"/>
        <v>63209999.44</v>
      </c>
      <c r="F9" s="2">
        <v>9551</v>
      </c>
      <c r="G9" s="53"/>
      <c r="H9" s="4">
        <f t="shared" si="1"/>
        <v>9561045.741799999</v>
      </c>
    </row>
    <row r="10" spans="1:8" ht="12.75">
      <c r="A10" s="6">
        <v>7</v>
      </c>
      <c r="B10" s="44"/>
      <c r="C10" s="1">
        <v>22285</v>
      </c>
      <c r="D10" s="3">
        <v>6267.22</v>
      </c>
      <c r="E10" s="3">
        <f t="shared" si="0"/>
        <v>139664997.70000002</v>
      </c>
      <c r="F10" s="2">
        <v>21432</v>
      </c>
      <c r="G10" s="53"/>
      <c r="H10" s="4">
        <f t="shared" si="1"/>
        <v>21454542.1776</v>
      </c>
    </row>
    <row r="11" spans="1:8" ht="12.75">
      <c r="A11" s="6">
        <v>8</v>
      </c>
      <c r="B11" s="44"/>
      <c r="C11" s="1">
        <v>11624</v>
      </c>
      <c r="D11" s="3">
        <v>5994.58</v>
      </c>
      <c r="E11" s="3">
        <f t="shared" si="0"/>
        <v>69680997.92</v>
      </c>
      <c r="F11" s="2">
        <v>7705</v>
      </c>
      <c r="G11" s="53"/>
      <c r="H11" s="4">
        <f t="shared" si="1"/>
        <v>7713104.119</v>
      </c>
    </row>
    <row r="12" spans="1:8" ht="13.5" thickBot="1">
      <c r="A12" s="6">
        <v>9</v>
      </c>
      <c r="B12" s="45"/>
      <c r="C12" s="1">
        <v>7650</v>
      </c>
      <c r="D12" s="3">
        <v>5604.05</v>
      </c>
      <c r="E12" s="3">
        <f t="shared" si="0"/>
        <v>42870982.5</v>
      </c>
      <c r="F12" s="2">
        <v>7650</v>
      </c>
      <c r="G12" s="53"/>
      <c r="H12" s="4">
        <f t="shared" si="1"/>
        <v>7658046.27</v>
      </c>
    </row>
    <row r="13" spans="1:8" ht="12.75">
      <c r="A13" s="6">
        <v>10</v>
      </c>
      <c r="B13" s="43" t="s">
        <v>17</v>
      </c>
      <c r="C13" s="1">
        <v>15679</v>
      </c>
      <c r="D13" s="3">
        <v>8269.21</v>
      </c>
      <c r="E13" s="3">
        <f t="shared" si="0"/>
        <v>129652943.58999999</v>
      </c>
      <c r="F13" s="2">
        <v>15000</v>
      </c>
      <c r="G13" s="53"/>
      <c r="H13" s="4">
        <f t="shared" si="1"/>
        <v>15015777</v>
      </c>
    </row>
    <row r="14" spans="1:8" ht="12.75">
      <c r="A14" s="6">
        <v>11</v>
      </c>
      <c r="B14" s="44"/>
      <c r="C14" s="1">
        <v>17154</v>
      </c>
      <c r="D14" s="3">
        <v>7892.5</v>
      </c>
      <c r="E14" s="3">
        <f t="shared" si="0"/>
        <v>135387945</v>
      </c>
      <c r="F14" s="24">
        <v>15942</v>
      </c>
      <c r="G14" s="53"/>
      <c r="H14" s="4">
        <f t="shared" si="1"/>
        <v>15958767.795599999</v>
      </c>
    </row>
    <row r="15" spans="1:8" ht="12.75">
      <c r="A15" s="6">
        <v>12</v>
      </c>
      <c r="B15" s="44"/>
      <c r="C15" s="1">
        <v>14413</v>
      </c>
      <c r="D15" s="3">
        <v>7468.95</v>
      </c>
      <c r="E15" s="3">
        <f t="shared" si="0"/>
        <v>107649976.35</v>
      </c>
      <c r="F15" s="24">
        <v>13982</v>
      </c>
      <c r="G15" s="53"/>
      <c r="H15" s="4">
        <f t="shared" si="1"/>
        <v>13996706.2676</v>
      </c>
    </row>
    <row r="16" spans="1:8" ht="12.75">
      <c r="A16" s="6">
        <v>13</v>
      </c>
      <c r="B16" s="44"/>
      <c r="C16" s="1">
        <v>24033</v>
      </c>
      <c r="D16" s="3">
        <v>7201.6</v>
      </c>
      <c r="E16" s="3">
        <f t="shared" si="0"/>
        <v>173076052.8</v>
      </c>
      <c r="F16" s="24">
        <v>23565</v>
      </c>
      <c r="G16" s="53"/>
      <c r="H16" s="4">
        <f t="shared" si="1"/>
        <v>23589785.667</v>
      </c>
    </row>
    <row r="17" spans="1:8" ht="12.75">
      <c r="A17" s="6">
        <v>14</v>
      </c>
      <c r="B17" s="44"/>
      <c r="C17" s="1">
        <v>12520</v>
      </c>
      <c r="D17" s="3">
        <v>7071.81</v>
      </c>
      <c r="E17" s="3">
        <f t="shared" si="0"/>
        <v>88539061.2</v>
      </c>
      <c r="F17" s="2">
        <v>12520</v>
      </c>
      <c r="G17" s="53"/>
      <c r="H17" s="4">
        <f t="shared" si="1"/>
        <v>12533168.536</v>
      </c>
    </row>
    <row r="18" spans="1:8" ht="12.75">
      <c r="A18" s="6">
        <v>15</v>
      </c>
      <c r="B18" s="44"/>
      <c r="C18" s="1">
        <v>24510</v>
      </c>
      <c r="D18" s="3">
        <v>6899.92</v>
      </c>
      <c r="E18" s="3">
        <f t="shared" si="0"/>
        <v>169117039.2</v>
      </c>
      <c r="F18" s="2">
        <v>24003</v>
      </c>
      <c r="G18" s="53"/>
      <c r="H18" s="4">
        <f t="shared" si="1"/>
        <v>24028246.3554</v>
      </c>
    </row>
    <row r="19" spans="1:8" ht="12.75">
      <c r="A19" s="6">
        <v>16</v>
      </c>
      <c r="B19" s="44"/>
      <c r="C19" s="1">
        <v>7382</v>
      </c>
      <c r="D19" s="3">
        <v>6539.69</v>
      </c>
      <c r="E19" s="3">
        <f t="shared" si="0"/>
        <v>48275991.58</v>
      </c>
      <c r="F19" s="24">
        <v>7382</v>
      </c>
      <c r="G19" s="53"/>
      <c r="H19" s="4">
        <f t="shared" si="1"/>
        <v>7389764.3876</v>
      </c>
    </row>
    <row r="20" spans="1:8" ht="12.75">
      <c r="A20" s="6">
        <v>17</v>
      </c>
      <c r="B20" s="44"/>
      <c r="C20" s="1">
        <v>20476</v>
      </c>
      <c r="D20" s="3">
        <v>6270.07</v>
      </c>
      <c r="E20" s="3">
        <f t="shared" si="0"/>
        <v>128385953.32</v>
      </c>
      <c r="F20" s="2">
        <v>14972</v>
      </c>
      <c r="G20" s="53"/>
      <c r="H20" s="4">
        <f t="shared" si="1"/>
        <v>14987747.5496</v>
      </c>
    </row>
    <row r="21" spans="1:8" ht="12.75">
      <c r="A21" s="6">
        <v>18</v>
      </c>
      <c r="B21" s="44"/>
      <c r="C21" s="1">
        <v>16524</v>
      </c>
      <c r="D21" s="3">
        <v>6122.55</v>
      </c>
      <c r="E21" s="3">
        <f t="shared" si="0"/>
        <v>101169016.2</v>
      </c>
      <c r="F21" s="2">
        <v>16046</v>
      </c>
      <c r="G21" s="53"/>
      <c r="H21" s="4">
        <f t="shared" si="1"/>
        <v>16062877.182799999</v>
      </c>
    </row>
    <row r="22" spans="1:8" ht="12.75">
      <c r="A22" s="6">
        <v>19</v>
      </c>
      <c r="B22" s="44"/>
      <c r="C22" s="1">
        <v>20772</v>
      </c>
      <c r="D22" s="3">
        <v>5929.81</v>
      </c>
      <c r="E22" s="3">
        <f t="shared" si="0"/>
        <v>123174013.32000001</v>
      </c>
      <c r="F22" s="2">
        <v>20618</v>
      </c>
      <c r="G22" s="53"/>
      <c r="H22" s="4">
        <f t="shared" si="1"/>
        <v>20639686.012399998</v>
      </c>
    </row>
    <row r="23" spans="1:8" ht="13.5" thickBot="1">
      <c r="A23" s="7">
        <v>20</v>
      </c>
      <c r="B23" s="45"/>
      <c r="C23" s="1">
        <v>17854</v>
      </c>
      <c r="D23" s="3">
        <v>5813.71</v>
      </c>
      <c r="E23" s="3">
        <f t="shared" si="0"/>
        <v>103797978.34</v>
      </c>
      <c r="F23" s="2">
        <v>17814</v>
      </c>
      <c r="G23" s="53"/>
      <c r="H23" s="4">
        <f t="shared" si="1"/>
        <v>17832736.7652</v>
      </c>
    </row>
    <row r="24" spans="1:8" ht="15.75" thickBot="1">
      <c r="A24" s="6">
        <v>21</v>
      </c>
      <c r="B24" s="19" t="s">
        <v>14</v>
      </c>
      <c r="C24" s="20">
        <f>SUM(C4:C23)</f>
        <v>309862</v>
      </c>
      <c r="D24" s="21"/>
      <c r="E24" s="16">
        <f>SUM(E4:E23)</f>
        <v>2146583804.4999998</v>
      </c>
      <c r="F24" s="20">
        <f>SUM(F4:F23)</f>
        <v>290818</v>
      </c>
      <c r="G24" s="22"/>
      <c r="H24" s="23">
        <f>SUM(H4:H23)</f>
        <v>291123882.3724</v>
      </c>
    </row>
    <row r="25" spans="1:8" ht="33.75" customHeight="1" thickBot="1">
      <c r="A25" s="5">
        <v>22</v>
      </c>
      <c r="B25" s="49" t="s">
        <v>18</v>
      </c>
      <c r="C25" s="50"/>
      <c r="D25" s="50"/>
      <c r="E25" s="50"/>
      <c r="F25" s="50"/>
      <c r="G25" s="51"/>
      <c r="H25" s="17">
        <f>E24+H24</f>
        <v>2437707686.8724</v>
      </c>
    </row>
    <row r="26" spans="1:8" ht="47.25" customHeight="1" thickBot="1">
      <c r="A26" s="6">
        <v>23</v>
      </c>
      <c r="B26" s="49" t="s">
        <v>20</v>
      </c>
      <c r="C26" s="50"/>
      <c r="D26" s="50"/>
      <c r="E26" s="50"/>
      <c r="F26" s="50"/>
      <c r="G26" s="51"/>
      <c r="H26" s="8">
        <f>1+(0.119)/2</f>
        <v>1.0594999999999999</v>
      </c>
    </row>
    <row r="27" spans="1:8" ht="43.5" customHeight="1" thickBot="1">
      <c r="A27" s="26">
        <v>24</v>
      </c>
      <c r="B27" s="46" t="s">
        <v>22</v>
      </c>
      <c r="C27" s="47"/>
      <c r="D27" s="47"/>
      <c r="E27" s="47"/>
      <c r="F27" s="47"/>
      <c r="G27" s="48"/>
      <c r="H27" s="18">
        <f>H25*H26/C24</f>
        <v>8335.166281252</v>
      </c>
    </row>
  </sheetData>
  <sheetProtection/>
  <mergeCells count="7">
    <mergeCell ref="A1:H1"/>
    <mergeCell ref="B4:B12"/>
    <mergeCell ref="B13:B23"/>
    <mergeCell ref="B27:G27"/>
    <mergeCell ref="B26:G26"/>
    <mergeCell ref="B25:G25"/>
    <mergeCell ref="G4:G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G28" sqref="G28"/>
    </sheetView>
  </sheetViews>
  <sheetFormatPr defaultColWidth="9.00390625" defaultRowHeight="12.75"/>
  <cols>
    <col min="1" max="1" width="3.00390625" style="0" bestFit="1" customWidth="1"/>
    <col min="2" max="2" width="16.375" style="0" customWidth="1"/>
    <col min="3" max="3" width="19.375" style="0" customWidth="1"/>
    <col min="4" max="4" width="16.00390625" style="0" customWidth="1"/>
    <col min="5" max="5" width="20.00390625" style="0" customWidth="1"/>
    <col min="6" max="6" width="18.00390625" style="0" customWidth="1"/>
    <col min="7" max="7" width="17.125" style="0" customWidth="1"/>
    <col min="8" max="8" width="24.75390625" style="0" customWidth="1"/>
  </cols>
  <sheetData>
    <row r="1" spans="1:8" ht="48" customHeight="1" thickBot="1">
      <c r="A1" s="40" t="s">
        <v>15</v>
      </c>
      <c r="B1" s="41"/>
      <c r="C1" s="41"/>
      <c r="D1" s="41"/>
      <c r="E1" s="41"/>
      <c r="F1" s="41"/>
      <c r="G1" s="41"/>
      <c r="H1" s="42"/>
    </row>
    <row r="2" spans="1:8" ht="13.5" thickBot="1">
      <c r="A2" s="9"/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25" t="s">
        <v>7</v>
      </c>
    </row>
    <row r="3" spans="1:8" ht="64.5" thickBot="1">
      <c r="A3" s="1"/>
      <c r="B3" s="2"/>
      <c r="C3" s="27" t="s">
        <v>8</v>
      </c>
      <c r="D3" s="28" t="s">
        <v>9</v>
      </c>
      <c r="E3" s="28" t="s">
        <v>10</v>
      </c>
      <c r="F3" s="28" t="s">
        <v>11</v>
      </c>
      <c r="G3" s="28" t="s">
        <v>12</v>
      </c>
      <c r="H3" s="29" t="s">
        <v>13</v>
      </c>
    </row>
    <row r="4" spans="1:8" ht="12.75">
      <c r="A4" s="5">
        <v>1</v>
      </c>
      <c r="B4" s="43" t="s">
        <v>16</v>
      </c>
      <c r="C4" s="9">
        <v>3336</v>
      </c>
      <c r="D4" s="10">
        <v>6109.71</v>
      </c>
      <c r="E4" s="10">
        <f aca="true" t="shared" si="0" ref="E4:E12">C4*D4</f>
        <v>20381992.56</v>
      </c>
      <c r="F4" s="11">
        <v>3336</v>
      </c>
      <c r="G4" s="52">
        <f>682.7*1.15</f>
        <v>785.105</v>
      </c>
      <c r="H4" s="12">
        <f aca="true" t="shared" si="1" ref="H4:H12">F4*$G$4</f>
        <v>2619110.2800000003</v>
      </c>
    </row>
    <row r="5" spans="1:8" ht="12.75">
      <c r="A5" s="6">
        <v>2</v>
      </c>
      <c r="B5" s="44"/>
      <c r="C5" s="1">
        <v>3063</v>
      </c>
      <c r="D5" s="3">
        <v>5530.53</v>
      </c>
      <c r="E5" s="3">
        <f t="shared" si="0"/>
        <v>16940013.39</v>
      </c>
      <c r="F5" s="2">
        <v>2440</v>
      </c>
      <c r="G5" s="53"/>
      <c r="H5" s="4">
        <f t="shared" si="1"/>
        <v>1915656.2</v>
      </c>
    </row>
    <row r="6" spans="1:8" ht="12.75">
      <c r="A6" s="6">
        <v>3</v>
      </c>
      <c r="B6" s="44"/>
      <c r="C6" s="1">
        <v>11035</v>
      </c>
      <c r="D6" s="3">
        <v>5162.21</v>
      </c>
      <c r="E6" s="3">
        <f t="shared" si="0"/>
        <v>56964987.35</v>
      </c>
      <c r="F6" s="2">
        <v>10737</v>
      </c>
      <c r="G6" s="53"/>
      <c r="H6" s="4">
        <f t="shared" si="1"/>
        <v>8429672.385</v>
      </c>
    </row>
    <row r="7" spans="1:8" ht="12.75">
      <c r="A7" s="6">
        <v>4</v>
      </c>
      <c r="B7" s="44"/>
      <c r="C7" s="1">
        <v>13180</v>
      </c>
      <c r="D7" s="3">
        <v>4889.38</v>
      </c>
      <c r="E7" s="3">
        <f t="shared" si="0"/>
        <v>64442028.4</v>
      </c>
      <c r="F7" s="24">
        <v>11374</v>
      </c>
      <c r="G7" s="53"/>
      <c r="H7" s="4">
        <f t="shared" si="1"/>
        <v>8929784.27</v>
      </c>
    </row>
    <row r="8" spans="1:8" ht="12.75">
      <c r="A8" s="6">
        <v>5</v>
      </c>
      <c r="B8" s="44"/>
      <c r="C8" s="1">
        <v>5499</v>
      </c>
      <c r="D8" s="3">
        <v>4586.83</v>
      </c>
      <c r="E8" s="3">
        <f t="shared" si="0"/>
        <v>25222978.169999998</v>
      </c>
      <c r="F8" s="24">
        <v>5499</v>
      </c>
      <c r="G8" s="53"/>
      <c r="H8" s="4">
        <f t="shared" si="1"/>
        <v>4317292.3950000005</v>
      </c>
    </row>
    <row r="9" spans="1:8" ht="12.75">
      <c r="A9" s="6">
        <v>6</v>
      </c>
      <c r="B9" s="44"/>
      <c r="C9" s="1">
        <v>7391</v>
      </c>
      <c r="D9" s="3">
        <v>4423.22</v>
      </c>
      <c r="E9" s="3">
        <f t="shared" si="0"/>
        <v>32692019.020000003</v>
      </c>
      <c r="F9" s="2">
        <v>6665</v>
      </c>
      <c r="G9" s="53"/>
      <c r="H9" s="4">
        <f t="shared" si="1"/>
        <v>5232724.825</v>
      </c>
    </row>
    <row r="10" spans="1:8" ht="12.75">
      <c r="A10" s="6">
        <v>7</v>
      </c>
      <c r="B10" s="44"/>
      <c r="C10" s="1">
        <v>9602</v>
      </c>
      <c r="D10" s="3">
        <v>4230.06</v>
      </c>
      <c r="E10" s="3">
        <f t="shared" si="0"/>
        <v>40617036.120000005</v>
      </c>
      <c r="F10" s="2">
        <v>9462</v>
      </c>
      <c r="G10" s="53"/>
      <c r="H10" s="4">
        <f t="shared" si="1"/>
        <v>7428663.51</v>
      </c>
    </row>
    <row r="11" spans="1:8" ht="12.75">
      <c r="A11" s="6">
        <v>8</v>
      </c>
      <c r="B11" s="44"/>
      <c r="C11" s="1">
        <v>8143</v>
      </c>
      <c r="D11" s="3">
        <v>4103.89</v>
      </c>
      <c r="E11" s="3">
        <f t="shared" si="0"/>
        <v>33417976.270000003</v>
      </c>
      <c r="F11" s="24">
        <v>8143</v>
      </c>
      <c r="G11" s="53"/>
      <c r="H11" s="4">
        <f t="shared" si="1"/>
        <v>6393110.015000001</v>
      </c>
    </row>
    <row r="12" spans="1:8" ht="12.75">
      <c r="A12" s="6">
        <v>9</v>
      </c>
      <c r="B12" s="44"/>
      <c r="C12" s="1">
        <v>7184</v>
      </c>
      <c r="D12" s="3">
        <v>4000</v>
      </c>
      <c r="E12" s="3">
        <f t="shared" si="0"/>
        <v>28736000</v>
      </c>
      <c r="F12" s="24">
        <v>7184</v>
      </c>
      <c r="G12" s="53"/>
      <c r="H12" s="4">
        <f t="shared" si="1"/>
        <v>5640194.32</v>
      </c>
    </row>
    <row r="13" spans="1:8" ht="12.75">
      <c r="A13" s="6">
        <v>10</v>
      </c>
      <c r="B13" s="44"/>
      <c r="C13" s="1">
        <v>7871</v>
      </c>
      <c r="D13" s="3">
        <v>3831.91</v>
      </c>
      <c r="E13" s="3">
        <f aca="true" t="shared" si="2" ref="E13:E27">C13*D13</f>
        <v>30160963.61</v>
      </c>
      <c r="F13" s="2">
        <v>7182</v>
      </c>
      <c r="G13" s="53"/>
      <c r="H13" s="4">
        <f aca="true" t="shared" si="3" ref="H13:H27">F13*$G$4</f>
        <v>5638624.11</v>
      </c>
    </row>
    <row r="14" spans="1:8" ht="13.5" thickBot="1">
      <c r="A14" s="6">
        <v>11</v>
      </c>
      <c r="B14" s="45"/>
      <c r="C14" s="1">
        <v>4916</v>
      </c>
      <c r="D14" s="3">
        <v>3421.68</v>
      </c>
      <c r="E14" s="3">
        <f t="shared" si="2"/>
        <v>16820978.88</v>
      </c>
      <c r="F14" s="2">
        <v>4590</v>
      </c>
      <c r="G14" s="53"/>
      <c r="H14" s="4">
        <f t="shared" si="3"/>
        <v>3603631.95</v>
      </c>
    </row>
    <row r="15" spans="1:8" ht="12.75">
      <c r="A15" s="6">
        <v>12</v>
      </c>
      <c r="B15" s="43" t="s">
        <v>17</v>
      </c>
      <c r="C15" s="1">
        <v>8838</v>
      </c>
      <c r="D15" s="3">
        <v>6395.45</v>
      </c>
      <c r="E15" s="3">
        <f t="shared" si="2"/>
        <v>56522987.1</v>
      </c>
      <c r="F15" s="2">
        <v>8522</v>
      </c>
      <c r="G15" s="53"/>
      <c r="H15" s="4">
        <f t="shared" si="3"/>
        <v>6690664.8100000005</v>
      </c>
    </row>
    <row r="16" spans="1:8" ht="12.75">
      <c r="A16" s="6">
        <v>13</v>
      </c>
      <c r="B16" s="44"/>
      <c r="C16" s="1">
        <v>4658</v>
      </c>
      <c r="D16" s="3">
        <v>6049.16</v>
      </c>
      <c r="E16" s="3">
        <f t="shared" si="2"/>
        <v>28176987.279999997</v>
      </c>
      <c r="F16" s="24">
        <v>3837</v>
      </c>
      <c r="G16" s="53"/>
      <c r="H16" s="4">
        <f t="shared" si="3"/>
        <v>3012447.8850000002</v>
      </c>
    </row>
    <row r="17" spans="1:8" ht="12.75">
      <c r="A17" s="6">
        <v>14</v>
      </c>
      <c r="B17" s="44"/>
      <c r="C17" s="1">
        <v>20286</v>
      </c>
      <c r="D17" s="3">
        <v>5562.95</v>
      </c>
      <c r="E17" s="3">
        <f t="shared" si="2"/>
        <v>112850003.7</v>
      </c>
      <c r="F17" s="24">
        <v>19915</v>
      </c>
      <c r="G17" s="53"/>
      <c r="H17" s="4">
        <f t="shared" si="3"/>
        <v>15635366.075000001</v>
      </c>
    </row>
    <row r="18" spans="1:8" ht="12.75">
      <c r="A18" s="6">
        <v>15</v>
      </c>
      <c r="B18" s="44"/>
      <c r="C18" s="1">
        <v>10539</v>
      </c>
      <c r="D18" s="3">
        <v>5245.75</v>
      </c>
      <c r="E18" s="3">
        <f t="shared" si="2"/>
        <v>55284959.25</v>
      </c>
      <c r="F18" s="24">
        <v>9961</v>
      </c>
      <c r="G18" s="53"/>
      <c r="H18" s="4">
        <f t="shared" si="3"/>
        <v>7820430.905</v>
      </c>
    </row>
    <row r="19" spans="1:8" ht="12.75">
      <c r="A19" s="6">
        <v>16</v>
      </c>
      <c r="B19" s="44"/>
      <c r="C19" s="1">
        <v>7070</v>
      </c>
      <c r="D19" s="3">
        <v>5064.07</v>
      </c>
      <c r="E19" s="3">
        <f t="shared" si="2"/>
        <v>35802974.9</v>
      </c>
      <c r="F19" s="24">
        <v>7070</v>
      </c>
      <c r="G19" s="53"/>
      <c r="H19" s="4">
        <f t="shared" si="3"/>
        <v>5550692.350000001</v>
      </c>
    </row>
    <row r="20" spans="1:8" ht="12.75">
      <c r="A20" s="6">
        <v>17</v>
      </c>
      <c r="B20" s="44"/>
      <c r="C20" s="1">
        <v>8675</v>
      </c>
      <c r="D20" s="3">
        <v>4868.13</v>
      </c>
      <c r="E20" s="3">
        <f t="shared" si="2"/>
        <v>42231027.75</v>
      </c>
      <c r="F20" s="24">
        <v>8675</v>
      </c>
      <c r="G20" s="53"/>
      <c r="H20" s="4">
        <f t="shared" si="3"/>
        <v>6810785.875</v>
      </c>
    </row>
    <row r="21" spans="1:8" ht="12.75">
      <c r="A21" s="6">
        <v>18</v>
      </c>
      <c r="B21" s="44"/>
      <c r="C21" s="1">
        <v>6501</v>
      </c>
      <c r="D21" s="3">
        <v>4600.52</v>
      </c>
      <c r="E21" s="3">
        <f t="shared" si="2"/>
        <v>29907980.520000003</v>
      </c>
      <c r="F21" s="24">
        <v>6374</v>
      </c>
      <c r="G21" s="53"/>
      <c r="H21" s="4">
        <f t="shared" si="3"/>
        <v>5004259.2700000005</v>
      </c>
    </row>
    <row r="22" spans="1:8" ht="12.75">
      <c r="A22" s="6">
        <v>19</v>
      </c>
      <c r="B22" s="44"/>
      <c r="C22" s="1">
        <v>4584</v>
      </c>
      <c r="D22" s="3">
        <v>4496.51</v>
      </c>
      <c r="E22" s="3">
        <f t="shared" si="2"/>
        <v>20612001.84</v>
      </c>
      <c r="F22" s="24">
        <v>2915</v>
      </c>
      <c r="G22" s="53"/>
      <c r="H22" s="4">
        <f t="shared" si="3"/>
        <v>2288581.075</v>
      </c>
    </row>
    <row r="23" spans="1:8" ht="12.75">
      <c r="A23" s="6">
        <v>20</v>
      </c>
      <c r="B23" s="44"/>
      <c r="C23" s="1">
        <v>8653</v>
      </c>
      <c r="D23" s="3">
        <v>4171.62</v>
      </c>
      <c r="E23" s="3">
        <f t="shared" si="2"/>
        <v>36097027.86</v>
      </c>
      <c r="F23" s="24">
        <v>7856</v>
      </c>
      <c r="G23" s="53"/>
      <c r="H23" s="4">
        <f t="shared" si="3"/>
        <v>6167784.88</v>
      </c>
    </row>
    <row r="24" spans="1:8" ht="12.75">
      <c r="A24" s="6">
        <v>21</v>
      </c>
      <c r="B24" s="44"/>
      <c r="C24" s="1">
        <v>10198</v>
      </c>
      <c r="D24" s="3">
        <v>4054.72</v>
      </c>
      <c r="E24" s="3">
        <f t="shared" si="2"/>
        <v>41350034.559999995</v>
      </c>
      <c r="F24" s="2">
        <v>9878</v>
      </c>
      <c r="G24" s="53"/>
      <c r="H24" s="4">
        <f t="shared" si="3"/>
        <v>7755267.19</v>
      </c>
    </row>
    <row r="25" spans="1:8" ht="12.75">
      <c r="A25" s="6">
        <v>22</v>
      </c>
      <c r="B25" s="44"/>
      <c r="C25" s="1">
        <v>11136</v>
      </c>
      <c r="D25" s="3">
        <v>3950.7</v>
      </c>
      <c r="E25" s="3">
        <f t="shared" si="2"/>
        <v>43994995.199999996</v>
      </c>
      <c r="F25" s="2">
        <v>11136</v>
      </c>
      <c r="G25" s="53"/>
      <c r="H25" s="4">
        <f t="shared" si="3"/>
        <v>8742929.28</v>
      </c>
    </row>
    <row r="26" spans="1:8" ht="12.75">
      <c r="A26" s="6">
        <v>23</v>
      </c>
      <c r="B26" s="44"/>
      <c r="C26" s="1">
        <v>6411</v>
      </c>
      <c r="D26" s="3">
        <v>3831.23</v>
      </c>
      <c r="E26" s="3">
        <f t="shared" si="2"/>
        <v>24562015.53</v>
      </c>
      <c r="F26" s="2">
        <v>6411</v>
      </c>
      <c r="G26" s="53"/>
      <c r="H26" s="4">
        <f t="shared" si="3"/>
        <v>5033308.155</v>
      </c>
    </row>
    <row r="27" spans="1:8" ht="13.5" thickBot="1">
      <c r="A27" s="6">
        <v>24</v>
      </c>
      <c r="B27" s="45"/>
      <c r="C27" s="35">
        <v>9881</v>
      </c>
      <c r="D27" s="36">
        <v>3471.51</v>
      </c>
      <c r="E27" s="36">
        <f t="shared" si="2"/>
        <v>34301990.31</v>
      </c>
      <c r="F27" s="37">
        <v>9881</v>
      </c>
      <c r="G27" s="54"/>
      <c r="H27" s="38">
        <f t="shared" si="3"/>
        <v>7757622.505</v>
      </c>
    </row>
    <row r="28" spans="1:8" ht="15.75" thickBot="1">
      <c r="A28" s="7">
        <v>25</v>
      </c>
      <c r="B28" s="19" t="s">
        <v>14</v>
      </c>
      <c r="C28" s="30">
        <f>SUM(C4:C27)</f>
        <v>198650</v>
      </c>
      <c r="D28" s="31"/>
      <c r="E28" s="32">
        <f>SUM(E4:E27)</f>
        <v>928091959.5699999</v>
      </c>
      <c r="F28" s="31">
        <v>425622</v>
      </c>
      <c r="G28" s="33"/>
      <c r="H28" s="34">
        <f>SUM(H4:H27)</f>
        <v>148418604.515</v>
      </c>
    </row>
    <row r="29" spans="1:8" ht="33.75" customHeight="1" thickBot="1">
      <c r="A29" s="6">
        <v>26</v>
      </c>
      <c r="B29" s="49" t="s">
        <v>19</v>
      </c>
      <c r="C29" s="50"/>
      <c r="D29" s="50"/>
      <c r="E29" s="50"/>
      <c r="F29" s="50"/>
      <c r="G29" s="51"/>
      <c r="H29" s="17">
        <f>E28+H28</f>
        <v>1076510564.085</v>
      </c>
    </row>
    <row r="30" spans="1:8" ht="47.25" customHeight="1" thickBot="1">
      <c r="A30" s="6">
        <v>27</v>
      </c>
      <c r="B30" s="49" t="s">
        <v>21</v>
      </c>
      <c r="C30" s="50"/>
      <c r="D30" s="50"/>
      <c r="E30" s="50"/>
      <c r="F30" s="50"/>
      <c r="G30" s="51"/>
      <c r="H30" s="8">
        <f>1+(0.119)/2</f>
        <v>1.0594999999999999</v>
      </c>
    </row>
    <row r="31" spans="1:8" ht="43.5" customHeight="1" thickBot="1">
      <c r="A31" s="7">
        <v>28</v>
      </c>
      <c r="B31" s="46" t="s">
        <v>23</v>
      </c>
      <c r="C31" s="47"/>
      <c r="D31" s="47"/>
      <c r="E31" s="47"/>
      <c r="F31" s="47"/>
      <c r="G31" s="48"/>
      <c r="H31" s="18">
        <f>H29*H30/C28</f>
        <v>5741.570312852038</v>
      </c>
    </row>
    <row r="35" ht="12.75">
      <c r="H35" s="39"/>
    </row>
  </sheetData>
  <sheetProtection/>
  <mergeCells count="7">
    <mergeCell ref="B29:G29"/>
    <mergeCell ref="B30:G30"/>
    <mergeCell ref="B31:G31"/>
    <mergeCell ref="A1:H1"/>
    <mergeCell ref="B4:B14"/>
    <mergeCell ref="B15:B27"/>
    <mergeCell ref="G4:G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Paulina Kolaszyńska</cp:lastModifiedBy>
  <dcterms:created xsi:type="dcterms:W3CDTF">1997-02-26T13:46:56Z</dcterms:created>
  <dcterms:modified xsi:type="dcterms:W3CDTF">2023-03-27T12:18:57Z</dcterms:modified>
  <cp:category/>
  <cp:version/>
  <cp:contentType/>
  <cp:contentStatus/>
</cp:coreProperties>
</file>