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360" yWindow="720" windowWidth="12120" windowHeight="7770" tabRatio="84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WarmińskoMazurski!$A$6:$C$71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CENTRALA!$A$1:$C$72</definedName>
    <definedName name="_xlnm.Print_Area" localSheetId="3">Dolnośląski!$A$1:$C$72</definedName>
    <definedName name="_xlnm.Print_Area" localSheetId="4">KujawskoPomorski!$A$1:$C$72</definedName>
    <definedName name="_xlnm.Print_Area" localSheetId="5">Lubelski!$A$1:$C$72</definedName>
    <definedName name="_xlnm.Print_Area" localSheetId="6">Lubuski!$A$1:$C$72</definedName>
    <definedName name="_xlnm.Print_Area" localSheetId="7">Łódzki!$A$1:$C$72</definedName>
    <definedName name="_xlnm.Print_Area" localSheetId="8">Małopolski!$A$1:$C$72</definedName>
    <definedName name="_xlnm.Print_Area" localSheetId="9">Mazowiecki!$A$1:$C$72</definedName>
    <definedName name="_xlnm.Print_Area" localSheetId="0">NFZ!$A$1:$C$101</definedName>
    <definedName name="_xlnm.Print_Area" localSheetId="10">Opolski!$A$1:$C$72</definedName>
    <definedName name="_xlnm.Print_Area" localSheetId="11">Podkarpacki!$A$1:$C$72</definedName>
    <definedName name="_xlnm.Print_Area" localSheetId="12">Podlaski!$A$1:$C$72</definedName>
    <definedName name="_xlnm.Print_Area" localSheetId="13">Pomorski!$A$1:$C$72</definedName>
    <definedName name="_xlnm.Print_Area" localSheetId="2">'Razem OW'!$A$1:$C$72</definedName>
    <definedName name="_xlnm.Print_Area" localSheetId="14">Śląski!$A$1:$C$72</definedName>
    <definedName name="_xlnm.Print_Area" localSheetId="15">Świętokrzyski!$A$1:$C$72</definedName>
    <definedName name="_xlnm.Print_Area" localSheetId="16">WarmińskoMazurski!$A$1:$C$72</definedName>
    <definedName name="_xlnm.Print_Area" localSheetId="17">Wielkopolski!$A$1:$C$72</definedName>
    <definedName name="_xlnm.Print_Area" localSheetId="18">Zachodniopomorski!$A$1:$C$72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C59" i="5" l="1"/>
  <c r="C59" i="7"/>
  <c r="C59" i="9"/>
  <c r="C59" i="12"/>
  <c r="C59" i="13"/>
  <c r="C59" i="14"/>
  <c r="C59" i="15"/>
  <c r="C59" i="17"/>
  <c r="C59" i="11"/>
  <c r="C59" i="16" l="1"/>
  <c r="C59" i="6"/>
  <c r="C59" i="18"/>
  <c r="C59" i="10"/>
  <c r="C59" i="8"/>
  <c r="C59" i="3"/>
  <c r="C22" i="23" l="1"/>
  <c r="C39" i="20" l="1"/>
  <c r="C60" i="23" s="1"/>
  <c r="C14" i="20"/>
  <c r="C15" i="20"/>
  <c r="C36" i="23" s="1"/>
  <c r="C89" i="23" l="1"/>
  <c r="C16" i="23" l="1"/>
  <c r="C17" i="23"/>
  <c r="C44" i="20"/>
  <c r="C65" i="23" s="1"/>
  <c r="C38" i="20"/>
  <c r="C59" i="23" s="1"/>
  <c r="C35" i="23"/>
  <c r="C67" i="3" l="1"/>
  <c r="C46" i="3" l="1"/>
  <c r="C15" i="23" l="1"/>
  <c r="C12" i="23"/>
  <c r="C9" i="23" l="1"/>
  <c r="C26" i="22"/>
  <c r="C45" i="22" s="1"/>
  <c r="C6" i="23"/>
  <c r="C95" i="23"/>
  <c r="C26" i="23" l="1"/>
  <c r="C100" i="23"/>
  <c r="C19" i="23"/>
  <c r="C67" i="5"/>
  <c r="C67" i="6"/>
  <c r="C67" i="8"/>
  <c r="C67" i="9"/>
  <c r="C67" i="11"/>
  <c r="C67" i="14"/>
  <c r="C67" i="15"/>
  <c r="C67" i="16"/>
  <c r="C67" i="18"/>
  <c r="C67" i="7"/>
  <c r="C67" i="22" l="1"/>
  <c r="C46" i="11"/>
  <c r="C67" i="12"/>
  <c r="C67" i="17"/>
  <c r="C67" i="13"/>
  <c r="C67" i="10"/>
  <c r="C46" i="6"/>
  <c r="C46" i="16"/>
  <c r="C46" i="9" l="1"/>
  <c r="C46" i="7"/>
  <c r="C46" i="14"/>
  <c r="C46" i="17"/>
  <c r="C46" i="8"/>
  <c r="C46" i="18"/>
  <c r="C46" i="5"/>
  <c r="C46" i="10"/>
  <c r="C46" i="12"/>
  <c r="C46" i="13"/>
  <c r="C46" i="15"/>
  <c r="C67" i="19"/>
  <c r="C59" i="19"/>
  <c r="C69" i="20"/>
  <c r="C70" i="20"/>
  <c r="C71" i="20"/>
  <c r="C72" i="20"/>
  <c r="C68" i="20"/>
  <c r="C50" i="20"/>
  <c r="C51" i="20"/>
  <c r="C52" i="20"/>
  <c r="C53" i="20"/>
  <c r="C54" i="20"/>
  <c r="C55" i="20"/>
  <c r="C56" i="20"/>
  <c r="C61" i="20"/>
  <c r="C62" i="20"/>
  <c r="C63" i="20"/>
  <c r="C64" i="20"/>
  <c r="C65" i="20"/>
  <c r="C66" i="20"/>
  <c r="C60" i="20"/>
  <c r="C58" i="20"/>
  <c r="C48" i="20"/>
  <c r="C47" i="20"/>
  <c r="C40" i="20"/>
  <c r="C41" i="20"/>
  <c r="C42" i="20"/>
  <c r="C43" i="20"/>
  <c r="C92" i="23" l="1"/>
  <c r="C98" i="23"/>
  <c r="C94" i="23"/>
  <c r="C93" i="23"/>
  <c r="C91" i="23"/>
  <c r="C87" i="23"/>
  <c r="C83" i="23"/>
  <c r="C86" i="23"/>
  <c r="C85" i="23"/>
  <c r="C88" i="23"/>
  <c r="C84" i="23"/>
  <c r="C75" i="23"/>
  <c r="C80" i="23"/>
  <c r="C78" i="23"/>
  <c r="C74" i="23"/>
  <c r="C77" i="23"/>
  <c r="C73" i="23"/>
  <c r="C76" i="23"/>
  <c r="C72" i="23"/>
  <c r="C70" i="23"/>
  <c r="C69" i="23"/>
  <c r="C63" i="23"/>
  <c r="C62" i="23"/>
  <c r="C61" i="23"/>
  <c r="C64" i="23"/>
  <c r="C59" i="20"/>
  <c r="C67" i="20"/>
  <c r="C49" i="20"/>
  <c r="C90" i="23" l="1"/>
  <c r="C71" i="23"/>
  <c r="C6" i="22" l="1"/>
  <c r="C13" i="20" l="1"/>
  <c r="C34" i="23" s="1"/>
  <c r="C36" i="20"/>
  <c r="C57" i="23" s="1"/>
  <c r="C29" i="20"/>
  <c r="C50" i="23" s="1"/>
  <c r="C26" i="18"/>
  <c r="C45" i="18" s="1"/>
  <c r="C17" i="20"/>
  <c r="C38" i="23" s="1"/>
  <c r="C26" i="3"/>
  <c r="C45" i="3" s="1"/>
  <c r="C26" i="12"/>
  <c r="C45" i="12" s="1"/>
  <c r="C26" i="14"/>
  <c r="C45" i="14" s="1"/>
  <c r="C26" i="7"/>
  <c r="C45" i="7" s="1"/>
  <c r="C26" i="11"/>
  <c r="C45" i="11" s="1"/>
  <c r="C26" i="17"/>
  <c r="C45" i="17" s="1"/>
  <c r="C34" i="20"/>
  <c r="C55" i="23" s="1"/>
  <c r="C25" i="20"/>
  <c r="C46" i="23" s="1"/>
  <c r="C20" i="20"/>
  <c r="C41" i="23" s="1"/>
  <c r="C8" i="20"/>
  <c r="C29" i="23" s="1"/>
  <c r="C9" i="20"/>
  <c r="C30" i="23" s="1"/>
  <c r="C18" i="20"/>
  <c r="C39" i="23" s="1"/>
  <c r="C26" i="8"/>
  <c r="C45" i="8" s="1"/>
  <c r="C12" i="20"/>
  <c r="C33" i="23" s="1"/>
  <c r="C11" i="20"/>
  <c r="C32" i="23" s="1"/>
  <c r="C19" i="20"/>
  <c r="C40" i="23" s="1"/>
  <c r="C26" i="5"/>
  <c r="C45" i="5" s="1"/>
  <c r="C26" i="9"/>
  <c r="C6" i="9" s="1"/>
  <c r="C26" i="15"/>
  <c r="C45" i="15" s="1"/>
  <c r="C26" i="16"/>
  <c r="C6" i="16" s="1"/>
  <c r="C22" i="20"/>
  <c r="C43" i="23" s="1"/>
  <c r="C21" i="20"/>
  <c r="C42" i="23" s="1"/>
  <c r="C23" i="20"/>
  <c r="C44" i="23" s="1"/>
  <c r="C37" i="20"/>
  <c r="C58" i="23" s="1"/>
  <c r="C31" i="20"/>
  <c r="C52" i="23" s="1"/>
  <c r="C26" i="6"/>
  <c r="C45" i="6" s="1"/>
  <c r="C26" i="10"/>
  <c r="C45" i="10" s="1"/>
  <c r="C6" i="7"/>
  <c r="C26" i="13"/>
  <c r="C45" i="13" s="1"/>
  <c r="C24" i="20"/>
  <c r="C45" i="23" s="1"/>
  <c r="C28" i="20"/>
  <c r="C49" i="23" s="1"/>
  <c r="C10" i="20"/>
  <c r="C31" i="23" s="1"/>
  <c r="C32" i="20"/>
  <c r="C53" i="23" s="1"/>
  <c r="C30" i="20"/>
  <c r="C51" i="23" s="1"/>
  <c r="C35" i="20"/>
  <c r="C56" i="23" s="1"/>
  <c r="C16" i="20"/>
  <c r="C37" i="23" s="1"/>
  <c r="C33" i="20"/>
  <c r="C54" i="23" s="1"/>
  <c r="C6" i="13" l="1"/>
  <c r="C6" i="5"/>
  <c r="C6" i="15"/>
  <c r="C6" i="11"/>
  <c r="C6" i="6"/>
  <c r="C6" i="18"/>
  <c r="C7" i="20"/>
  <c r="C6" i="12"/>
  <c r="C45" i="9"/>
  <c r="C6" i="17"/>
  <c r="C45" i="16"/>
  <c r="C6" i="3"/>
  <c r="C27" i="20"/>
  <c r="C26" i="19"/>
  <c r="C45" i="19" s="1"/>
  <c r="C6" i="10"/>
  <c r="C6" i="14"/>
  <c r="C6" i="8"/>
  <c r="C6" i="19" l="1"/>
  <c r="C26" i="20"/>
  <c r="C45" i="20" s="1"/>
  <c r="C48" i="23"/>
  <c r="C28" i="23"/>
  <c r="C6" i="20" l="1"/>
  <c r="C47" i="23"/>
  <c r="C27" i="23" l="1"/>
  <c r="C66" i="23"/>
  <c r="C25" i="23" l="1"/>
  <c r="C67" i="23" l="1"/>
  <c r="C59" i="22" l="1"/>
  <c r="C46" i="22" s="1"/>
  <c r="C82" i="23"/>
  <c r="C81" i="23" l="1"/>
  <c r="C57" i="20" l="1"/>
  <c r="C46" i="19"/>
  <c r="C79" i="23" l="1"/>
  <c r="C46" i="20"/>
  <c r="C68" i="23" l="1"/>
  <c r="C101" i="23" l="1"/>
  <c r="C99" i="23"/>
</calcChain>
</file>

<file path=xl/sharedStrings.xml><?xml version="1.0" encoding="utf-8"?>
<sst xmlns="http://schemas.openxmlformats.org/spreadsheetml/2006/main" count="2713" uniqueCount="217">
  <si>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</si>
  <si>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</si>
  <si>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</si>
  <si>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</si>
  <si>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</si>
  <si>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</si>
  <si>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</si>
  <si>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</si>
  <si>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</si>
  <si>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</si>
  <si>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</si>
  <si>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</si>
  <si>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</si>
  <si>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</si>
  <si>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</si>
  <si>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</si>
  <si>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</si>
  <si>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</si>
  <si>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</si>
  <si>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</si>
  <si>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</si>
  <si>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</si>
  <si>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</si>
  <si>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</si>
  <si>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</si>
  <si>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</si>
  <si>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</si>
  <si>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</si>
  <si>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</si>
  <si>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</si>
  <si>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</si>
  <si>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</si>
  <si>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</si>
  <si>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</si>
  <si>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</si>
  <si>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</si>
  <si>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</si>
  <si>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</si>
  <si>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</si>
  <si>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</si>
  <si>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</si>
  <si>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</si>
  <si>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</si>
  <si>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</si>
  <si>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</si>
  <si>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</si>
  <si>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</si>
  <si>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</si>
  <si>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</si>
  <si>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</si>
  <si>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</si>
  <si>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</si>
  <si>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</si>
  <si>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</si>
  <si>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</si>
  <si>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</si>
  <si>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</si>
  <si>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</si>
  <si>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</si>
  <si>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</si>
  <si>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</si>
  <si>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</si>
  <si>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</si>
  <si>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</si>
  <si>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</si>
  <si>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</si>
  <si>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</si>
  <si>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</si>
  <si>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</si>
  <si>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</si>
  <si>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</si>
  <si>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</si>
  <si>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</si>
  <si>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</si>
  <si>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</si>
  <si>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</si>
  <si>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</si>
  <si>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</si>
  <si>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</si>
  <si>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</si>
  <si>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</si>
  <si>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</si>
  <si>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</si>
  <si>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</si>
  <si>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</si>
  <si>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</si>
  <si>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</si>
  <si>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</si>
  <si>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</si>
  <si>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</si>
  <si>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</si>
  <si>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</si>
  <si>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</si>
  <si>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</si>
  <si>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</si>
  <si>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</si>
  <si>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</si>
  <si>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</si>
  <si>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</si>
  <si>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</si>
  <si>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</si>
  <si>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</si>
  <si>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</si>
  <si>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</si>
  <si>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</si>
  <si>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</si>
  <si>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</si>
  <si>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</si>
  <si>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</si>
  <si>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</si>
  <si>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</si>
  <si>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</si>
  <si>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</si>
  <si>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</si>
  <si>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</si>
  <si>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</si>
  <si>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</si>
  <si>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</si>
  <si>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</si>
  <si>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</si>
  <si>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</si>
  <si>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</si>
  <si>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</si>
  <si>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</si>
  <si>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</si>
  <si>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</si>
  <si>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</si>
  <si>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</si>
  <si>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</si>
  <si>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</si>
  <si>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</si>
  <si>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</si>
  <si>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</si>
  <si>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</si>
  <si>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</si>
  <si>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</si>
  <si>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</si>
  <si>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</si>
  <si>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</si>
  <si>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</si>
  <si>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</si>
  <si>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</si>
  <si>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</si>
  <si>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</si>
  <si>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</si>
  <si>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</si>
  <si>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</si>
  <si>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</si>
  <si>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</si>
  <si>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</si>
  <si>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</si>
  <si>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</si>
  <si>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</si>
  <si>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</si>
  <si>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</si>
  <si>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</si>
  <si>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</si>
  <si>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</si>
  <si>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</si>
  <si>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</si>
  <si>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</si>
  <si>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B2.19</t>
  </si>
  <si>
    <t>rezerwa na koszty świadczeń opieki zdrowotnej udzielone w ramach transgranicznej opieki zdrowotnej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</si>
  <si>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</si>
  <si>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</si>
  <si>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</si>
  <si>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</si>
  <si>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Koszty administracyjne (D1 + … + D8)</t>
  </si>
  <si>
    <t>podatki i opłaty, z tego:</t>
  </si>
  <si>
    <t>ubezpieczenie społeczne i inne świadczenia, z tego:</t>
  </si>
  <si>
    <t>Pozostałe koszty (F1+ … +F4)</t>
  </si>
  <si>
    <t>Przychody finansowe (G1 + G2)</t>
  </si>
  <si>
    <t>Koszty administracyjne ( D1+...+D8 )</t>
  </si>
  <si>
    <t>podatki i opłaty, z tego</t>
  </si>
  <si>
    <t>B2.20</t>
  </si>
  <si>
    <t>B5</t>
  </si>
  <si>
    <t>rezerwa na dofinansowanie programów polityki zdrowotnej na podstawie art. 48d ustawy</t>
  </si>
  <si>
    <t>WYNIK NA DZIAŁALNOŚCI (A - B)</t>
  </si>
  <si>
    <t xml:space="preserve"> PRZYCHODY - ogółem</t>
  </si>
  <si>
    <t xml:space="preserve"> KOSZTY - ogółem</t>
  </si>
  <si>
    <t>B2.21</t>
  </si>
  <si>
    <t>Odpis dla Agencji Oceny Technologii Medycznych i Taryfikacji, o którym mowa w art. 31t ust. 5-9 ustawy</t>
  </si>
  <si>
    <t>programy lekowe, w tym:</t>
  </si>
  <si>
    <t>A5</t>
  </si>
  <si>
    <t>dotacja podmiotowa z budżetu państwa, o której mowa w art. 97 ust. 8a ustawy</t>
  </si>
  <si>
    <t>B6</t>
  </si>
  <si>
    <t>Koszty zadania, o którym mowa w art. 97 ust. 3 pkt 4c ustawy</t>
  </si>
  <si>
    <t>WYNIK FINANSOWY OGÓŁEM NETTO (C - D + E - F + G - H)</t>
  </si>
  <si>
    <t>Przychody netto z działalności (1-2+3-4-5) + A1 + A2 + A3 + A4 + A5</t>
  </si>
  <si>
    <t>Składka należna brutto w roku planowania równa przypisowi składki (1.1 + 1.2)</t>
  </si>
  <si>
    <t>w tys. zł</t>
  </si>
  <si>
    <t>Plan finansowy Narodowego Funduszu Zdrowia na rok 2021</t>
  </si>
  <si>
    <t>Plan finansowy Centrali Narodowego Funduszu Zdrowia na rok 2021</t>
  </si>
  <si>
    <t>Plan finansowy
OW NFZ łącznie
na rok 2021</t>
  </si>
  <si>
    <t>Plan finansowy oddziału wojewódzkiego Narodowego Funduszu Zdrowia na rok 2021</t>
  </si>
  <si>
    <t>ROCZNY PLAN FINANSOWY NARODOWEGO FUNDUSZU ZDROWIA NA ROK 2021</t>
  </si>
  <si>
    <t>dotacje z budżetu państwa na finansowanie zadań, o których mowa w art. 97 ust. 3 pkt 2b, 2c i 2e ustawy</t>
  </si>
  <si>
    <t>Koszty realizacji zadań (B1 + B2 + B3 + B4 + B5 + B6 + B7)</t>
  </si>
  <si>
    <t>B7</t>
  </si>
  <si>
    <t>ratunkowy dostęp do technologii lekowej</t>
  </si>
  <si>
    <t>B2.3.3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</si>
  <si>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</si>
  <si>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</si>
  <si>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</si>
  <si>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wydanie i utrzymanie kart ubezpieczenia</t>
  </si>
  <si>
    <t>Całkowity budżet na refundację (B2.3.1.1+B2.3.2.1+B2.3.3+B2.14+B2.16.1+B5+B7)</t>
  </si>
  <si>
    <t>Koszty finansowania leku, zgodnie z art. 43b ust. 7 ustawy</t>
  </si>
  <si>
    <t>Koszty świadczeń opieki zdrowotnej  (B2.1 + … + B2.22)</t>
  </si>
  <si>
    <t>Koszty świadczeń opieki zdrowotnej  (B2.1+...+B2.22)</t>
  </si>
  <si>
    <t>B2.3.4</t>
  </si>
  <si>
    <t>świadczenia wysokospecjalistyczne</t>
  </si>
  <si>
    <t>B2.22</t>
  </si>
  <si>
    <t>świadczenia udzielane za pośrednictwem systemu teleinformatycznego lub systemu łączności</t>
  </si>
  <si>
    <t>Koszty finansowania leku, środka spożywczego specjalnego przeznaczenia żywieniowego oraz wyrobu medycznego zgodnie z art. 43a ust. 3 ustawy</t>
  </si>
  <si>
    <t>Przychody i koszty Narodowego Funduszu Zdrowia - łącznie</t>
  </si>
  <si>
    <t>Koszty Centrali Narodowego Funduszu Zdrowia</t>
  </si>
  <si>
    <t>Koszty OW NFZ -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</si>
</sst>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  <charset val="238"/>
    </font>
    <font>
      <b/>
      <sz val="12"/>
      <name val="Times New Roman CE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 CE"/>
      <charset val="238"/>
    </font>
    <font>
      <b/>
      <sz val="14"/>
      <name val="Times New Roman"/>
      <family val="1"/>
    </font>
    <font>
      <i/>
      <sz val="14"/>
      <name val="Times New Roman CE"/>
      <charset val="238"/>
    </font>
    <font>
      <b/>
      <sz val="14"/>
      <color theme="0"/>
      <name val="Times New Roman"/>
      <family val="1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0" fontId="5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0" fontId="9" fillId="2" borderId="0" xfId="0" applyFont="1" applyFill="1"/>
    <xf numFmtId="10" fontId="1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1" fillId="2" borderId="0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/>
    <xf numFmtId="0" fontId="14" fillId="2" borderId="1" xfId="15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vertical="center"/>
    </xf>
    <xf numFmtId="49" fontId="8" fillId="2" borderId="1" xfId="15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15" applyNumberFormat="1" applyFont="1" applyFill="1" applyBorder="1" applyAlignment="1" applyProtection="1">
      <alignment horizontal="center" vertical="center" wrapText="1"/>
    </xf>
    <xf numFmtId="0" fontId="12" fillId="2" borderId="1" xfId="17" applyFont="1" applyFill="1" applyBorder="1" applyAlignment="1" applyProtection="1">
      <alignment horizontal="center" vertical="center" wrapText="1"/>
    </xf>
    <xf numFmtId="0" fontId="12" fillId="2" borderId="1" xfId="17" applyFont="1" applyFill="1" applyBorder="1" applyAlignment="1" applyProtection="1">
      <alignment horizontal="left" vertical="center" wrapText="1" indent="1"/>
    </xf>
    <xf numFmtId="3" fontId="8" fillId="2" borderId="1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11" fillId="2" borderId="1" xfId="17" applyFont="1" applyFill="1" applyBorder="1" applyAlignment="1" applyProtection="1">
      <alignment horizontal="center" vertical="center" wrapText="1"/>
    </xf>
    <xf numFmtId="0" fontId="11" fillId="2" borderId="1" xfId="17" applyFont="1" applyFill="1" applyBorder="1" applyAlignment="1" applyProtection="1">
      <alignment horizontal="left" vertical="center" wrapText="1" indent="2"/>
    </xf>
    <xf numFmtId="3" fontId="9" fillId="2" borderId="1" xfId="0" applyNumberFormat="1" applyFont="1" applyFill="1" applyBorder="1" applyAlignment="1">
      <alignment horizontal="right" vertical="center"/>
    </xf>
    <xf numFmtId="0" fontId="11" fillId="2" borderId="1" xfId="17" quotePrefix="1" applyFont="1" applyFill="1" applyBorder="1" applyAlignment="1" applyProtection="1">
      <alignment horizontal="center" vertical="center" wrapText="1"/>
    </xf>
    <xf numFmtId="0" fontId="12" fillId="2" borderId="1" xfId="17" quotePrefix="1" applyFont="1" applyFill="1" applyBorder="1" applyAlignment="1" applyProtection="1">
      <alignment horizontal="center" vertical="center" wrapText="1"/>
    </xf>
    <xf numFmtId="0" fontId="12" fillId="2" borderId="1" xfId="17" quotePrefix="1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left" vertical="center" wrapText="1" indent="2"/>
    </xf>
    <xf numFmtId="0" fontId="11" fillId="2" borderId="1" xfId="16" quotePrefix="1" applyFont="1" applyFill="1" applyBorder="1" applyAlignment="1" applyProtection="1">
      <alignment horizontal="left" vertical="center" wrapText="1" indent="2"/>
    </xf>
    <xf numFmtId="0" fontId="19" fillId="2" borderId="1" xfId="17" applyFont="1" applyFill="1" applyBorder="1" applyAlignment="1" applyProtection="1">
      <alignment horizontal="left" vertical="center" wrapText="1" indent="2"/>
    </xf>
    <xf numFmtId="0" fontId="19" fillId="2" borderId="1" xfId="17" applyFont="1" applyFill="1" applyBorder="1" applyAlignment="1" applyProtection="1">
      <alignment horizontal="left" vertical="center" wrapText="1" indent="3"/>
    </xf>
    <xf numFmtId="0" fontId="9" fillId="2" borderId="1" xfId="17" applyFont="1" applyFill="1" applyBorder="1" applyAlignment="1" applyProtection="1">
      <alignment horizontal="left" vertical="center" wrapText="1" indent="2"/>
    </xf>
    <xf numFmtId="0" fontId="19" fillId="2" borderId="1" xfId="15" applyFont="1" applyFill="1" applyBorder="1" applyAlignment="1" applyProtection="1">
      <alignment horizontal="left" vertical="center" wrapText="1" indent="2"/>
    </xf>
    <xf numFmtId="0" fontId="12" fillId="2" borderId="1" xfId="17" applyFont="1" applyFill="1" applyBorder="1" applyAlignment="1" applyProtection="1">
      <alignment horizontal="left" vertical="center" wrapText="1" indent="2"/>
    </xf>
    <xf numFmtId="0" fontId="20" fillId="2" borderId="1" xfId="17" applyFont="1" applyFill="1" applyBorder="1" applyAlignment="1" applyProtection="1">
      <alignment horizontal="left" vertical="center" wrapText="1" indent="2"/>
    </xf>
    <xf numFmtId="0" fontId="20" fillId="2" borderId="1" xfId="16" applyFont="1" applyFill="1" applyBorder="1" applyAlignment="1" applyProtection="1">
      <alignment horizontal="left" vertical="center" wrapText="1" indent="2"/>
    </xf>
    <xf numFmtId="0" fontId="20" fillId="2" borderId="1" xfId="17" applyFont="1" applyFill="1" applyBorder="1" applyAlignment="1" applyProtection="1">
      <alignment horizontal="center" vertical="center" wrapText="1"/>
    </xf>
    <xf numFmtId="0" fontId="20" fillId="2" borderId="1" xfId="16" applyFont="1" applyFill="1" applyBorder="1" applyAlignment="1" applyProtection="1">
      <alignment horizontal="left" vertical="center" wrapText="1" indent="3"/>
    </xf>
    <xf numFmtId="0" fontId="15" fillId="2" borderId="0" xfId="0" applyFont="1" applyFill="1"/>
    <xf numFmtId="0" fontId="20" fillId="2" borderId="1" xfId="16" applyFont="1" applyFill="1" applyBorder="1" applyAlignment="1" applyProtection="1">
      <alignment horizontal="left" vertical="center" wrapText="1" indent="4"/>
    </xf>
    <xf numFmtId="0" fontId="12" fillId="2" borderId="1" xfId="16" applyFont="1" applyFill="1" applyBorder="1" applyAlignment="1" applyProtection="1">
      <alignment horizontal="center" vertical="center" wrapText="1"/>
    </xf>
    <xf numFmtId="0" fontId="12" fillId="2" borderId="1" xfId="16" applyFont="1" applyFill="1" applyBorder="1" applyAlignment="1" applyProtection="1">
      <alignment horizontal="left" vertical="center" wrapText="1" indent="1"/>
    </xf>
    <xf numFmtId="3" fontId="21" fillId="2" borderId="1" xfId="0" applyNumberFormat="1" applyFont="1" applyFill="1" applyBorder="1" applyAlignment="1">
      <alignment horizontal="right" vertical="center"/>
    </xf>
    <xf numFmtId="0" fontId="12" fillId="2" borderId="2" xfId="17" applyFont="1" applyFill="1" applyBorder="1" applyAlignment="1" applyProtection="1">
      <alignment horizontal="left" vertical="center" wrapText="1" indent="1"/>
    </xf>
    <xf numFmtId="0" fontId="12" fillId="2" borderId="2" xfId="16" applyFont="1" applyFill="1" applyBorder="1" applyAlignment="1" applyProtection="1">
      <alignment horizontal="left" vertical="center" wrapText="1" indent="1"/>
    </xf>
    <xf numFmtId="3" fontId="4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49" fontId="8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17" applyFont="1" applyFill="1" applyBorder="1" applyAlignment="1" applyProtection="1">
      <alignment horizontal="center" vertical="center" wrapText="1"/>
      <protection locked="0"/>
    </xf>
    <xf numFmtId="0" fontId="8" fillId="2" borderId="1" xfId="17" applyFont="1" applyFill="1" applyBorder="1" applyAlignment="1" applyProtection="1">
      <alignment horizontal="left" vertical="center" wrapText="1" indent="1"/>
    </xf>
    <xf numFmtId="0" fontId="19" fillId="2" borderId="1" xfId="17" applyFont="1" applyFill="1" applyBorder="1" applyAlignment="1" applyProtection="1">
      <alignment horizontal="center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0" fontId="9" fillId="2" borderId="1" xfId="17" applyFont="1" applyFill="1" applyBorder="1" applyAlignment="1" applyProtection="1">
      <alignment horizontal="center" vertical="center" wrapText="1"/>
    </xf>
    <xf numFmtId="168" fontId="16" fillId="2" borderId="0" xfId="18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8" fillId="2" borderId="1" xfId="15" applyFont="1" applyFill="1" applyBorder="1" applyAlignment="1" applyProtection="1">
      <alignment horizontal="center" vertical="center" wrapText="1"/>
      <protection locked="0"/>
    </xf>
    <xf numFmtId="0" fontId="14" fillId="2" borderId="1" xfId="15" applyFont="1" applyFill="1" applyBorder="1" applyAlignment="1" applyProtection="1">
      <alignment horizontal="center" vertical="center" wrapText="1"/>
      <protection locked="0"/>
    </xf>
    <xf numFmtId="0" fontId="9" fillId="2" borderId="1" xfId="17" applyFont="1" applyFill="1" applyBorder="1" applyAlignment="1" applyProtection="1">
      <alignment horizontal="left" vertical="center" wrapText="1" indent="3"/>
    </xf>
    <xf numFmtId="0" fontId="13" fillId="2" borderId="1" xfId="17" applyFont="1" applyFill="1" applyBorder="1" applyAlignment="1" applyProtection="1">
      <alignment horizontal="center" vertical="center" wrapText="1"/>
    </xf>
    <xf numFmtId="0" fontId="13" fillId="2" borderId="1" xfId="17" applyFont="1" applyFill="1" applyBorder="1" applyAlignment="1" applyProtection="1">
      <alignment horizontal="left" vertical="center" wrapText="1" inden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2" fillId="2" borderId="1" xfId="17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vertical="center"/>
    </xf>
    <xf numFmtId="168" fontId="10" fillId="2" borderId="0" xfId="18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3" fontId="9" fillId="2" borderId="1" xfId="0" applyNumberFormat="1" applyFont="1" applyFill="1" applyBorder="1" applyAlignment="1" applyProtection="1">
      <alignment horizontal="right" vertical="center"/>
    </xf>
    <xf numFmtId="10" fontId="16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 applyProtection="1">
      <alignment horizontal="left" vertical="top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Procentowy" xfId="18" builtinId="5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01"/>
  <sheetViews>
    <sheetView showGridLines="0" tabSelected="1" view="pageBreakPreview" zoomScale="60" zoomScaleNormal="8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A102" sqref="A102:XFD119"/>
    </sheetView>
  </sheetViews>
  <sheetFormatPr defaultRowHeight="18.75" x14ac:dyDescent="0.3"/>
  <cols>
    <col min="1" max="1" width="10.7109375" style="4" customWidth="1"/>
    <col min="2" max="2" width="150.7109375" style="4" customWidth="1"/>
    <col min="3" max="3" width="20.7109375" style="7" customWidth="1"/>
    <col min="4" max="16384" width="9.140625" style="7"/>
  </cols>
  <sheetData>
    <row r="1" spans="1:3" s="1" customFormat="1" ht="18.75" customHeight="1" x14ac:dyDescent="0.3">
      <c r="A1" s="74" t="s">
        <v>195</v>
      </c>
      <c r="B1" s="74"/>
      <c r="C1" s="74"/>
    </row>
    <row r="2" spans="1:3" s="3" customFormat="1" ht="35.1" customHeight="1" x14ac:dyDescent="0.3">
      <c r="A2" s="73" t="s">
        <v>214</v>
      </c>
      <c r="B2" s="73"/>
      <c r="C2" s="2"/>
    </row>
    <row r="3" spans="1:3" x14ac:dyDescent="0.3">
      <c r="B3" s="5"/>
      <c r="C3" s="6" t="s">
        <v>190</v>
      </c>
    </row>
    <row r="4" spans="1:3" s="10" customFormat="1" ht="96" customHeight="1" x14ac:dyDescent="0.2">
      <c r="A4" s="8" t="s">
        <v>114</v>
      </c>
      <c r="B4" s="8" t="s">
        <v>52</v>
      </c>
      <c r="C4" s="9" t="s">
        <v>191</v>
      </c>
    </row>
    <row r="5" spans="1:3" ht="19.5" customHeight="1" x14ac:dyDescent="0.3">
      <c r="A5" s="11">
        <v>1</v>
      </c>
      <c r="B5" s="12">
        <v>2</v>
      </c>
      <c r="C5" s="13">
        <v>3</v>
      </c>
    </row>
    <row r="6" spans="1:3" s="17" customFormat="1" ht="24.95" customHeight="1" x14ac:dyDescent="0.3">
      <c r="A6" s="14">
        <v>1</v>
      </c>
      <c r="B6" s="15" t="s">
        <v>189</v>
      </c>
      <c r="C6" s="16">
        <f>SUM(C7:C8)</f>
        <v>95391483</v>
      </c>
    </row>
    <row r="7" spans="1:3" ht="24.95" customHeight="1" x14ac:dyDescent="0.3">
      <c r="A7" s="18" t="s">
        <v>75</v>
      </c>
      <c r="B7" s="19" t="s">
        <v>76</v>
      </c>
      <c r="C7" s="20">
        <v>91701772</v>
      </c>
    </row>
    <row r="8" spans="1:3" ht="24.95" customHeight="1" x14ac:dyDescent="0.3">
      <c r="A8" s="18" t="s">
        <v>77</v>
      </c>
      <c r="B8" s="19" t="s">
        <v>78</v>
      </c>
      <c r="C8" s="20">
        <v>3689711</v>
      </c>
    </row>
    <row r="9" spans="1:3" s="17" customFormat="1" ht="24.95" customHeight="1" x14ac:dyDescent="0.3">
      <c r="A9" s="14">
        <v>2</v>
      </c>
      <c r="B9" s="15" t="s">
        <v>163</v>
      </c>
      <c r="C9" s="16">
        <f>SUM(C10:C11)</f>
        <v>0</v>
      </c>
    </row>
    <row r="10" spans="1:3" ht="24.95" customHeight="1" x14ac:dyDescent="0.3">
      <c r="A10" s="18" t="s">
        <v>79</v>
      </c>
      <c r="B10" s="19" t="s">
        <v>80</v>
      </c>
      <c r="C10" s="20">
        <v>0</v>
      </c>
    </row>
    <row r="11" spans="1:3" ht="24.95" customHeight="1" x14ac:dyDescent="0.3">
      <c r="A11" s="18" t="s">
        <v>81</v>
      </c>
      <c r="B11" s="19" t="s">
        <v>82</v>
      </c>
      <c r="C11" s="20">
        <v>0</v>
      </c>
    </row>
    <row r="12" spans="1:3" s="17" customFormat="1" ht="24.95" customHeight="1" x14ac:dyDescent="0.3">
      <c r="A12" s="14">
        <v>3</v>
      </c>
      <c r="B12" s="15" t="s">
        <v>164</v>
      </c>
      <c r="C12" s="16">
        <f>SUM(C13:C14)</f>
        <v>52500</v>
      </c>
    </row>
    <row r="13" spans="1:3" ht="24.95" customHeight="1" x14ac:dyDescent="0.3">
      <c r="A13" s="18" t="s">
        <v>83</v>
      </c>
      <c r="B13" s="19" t="s">
        <v>76</v>
      </c>
      <c r="C13" s="20">
        <v>52500</v>
      </c>
    </row>
    <row r="14" spans="1:3" ht="24.95" customHeight="1" x14ac:dyDescent="0.3">
      <c r="A14" s="18" t="s">
        <v>84</v>
      </c>
      <c r="B14" s="19" t="s">
        <v>78</v>
      </c>
      <c r="C14" s="20">
        <v>0</v>
      </c>
    </row>
    <row r="15" spans="1:3" s="17" customFormat="1" ht="24.95" customHeight="1" x14ac:dyDescent="0.3">
      <c r="A15" s="14">
        <v>4</v>
      </c>
      <c r="B15" s="15" t="s">
        <v>165</v>
      </c>
      <c r="C15" s="16">
        <f>SUM(C16:C17)</f>
        <v>187164</v>
      </c>
    </row>
    <row r="16" spans="1:3" ht="24.95" customHeight="1" x14ac:dyDescent="0.3">
      <c r="A16" s="21" t="s">
        <v>85</v>
      </c>
      <c r="B16" s="19" t="s">
        <v>86</v>
      </c>
      <c r="C16" s="20">
        <f>ROUND((C7+C13)*0.2%,0)</f>
        <v>183509</v>
      </c>
    </row>
    <row r="17" spans="1:3" ht="24.95" customHeight="1" x14ac:dyDescent="0.3">
      <c r="A17" s="21" t="s">
        <v>87</v>
      </c>
      <c r="B17" s="19" t="s">
        <v>88</v>
      </c>
      <c r="C17" s="20">
        <f>ROUND((C8+C14-1862004)*0.2%,0)</f>
        <v>3655</v>
      </c>
    </row>
    <row r="18" spans="1:3" s="17" customFormat="1" ht="24.95" customHeight="1" x14ac:dyDescent="0.3">
      <c r="A18" s="14">
        <v>5</v>
      </c>
      <c r="B18" s="15" t="s">
        <v>181</v>
      </c>
      <c r="C18" s="16">
        <v>0</v>
      </c>
    </row>
    <row r="19" spans="1:3" s="17" customFormat="1" ht="24.95" customHeight="1" x14ac:dyDescent="0.3">
      <c r="A19" s="22" t="s">
        <v>126</v>
      </c>
      <c r="B19" s="23" t="s">
        <v>188</v>
      </c>
      <c r="C19" s="16">
        <f>C6-C9+C12-C15-C18+C20+C21+C22+C23+C24</f>
        <v>101530071</v>
      </c>
    </row>
    <row r="20" spans="1:3" ht="24.95" customHeight="1" x14ac:dyDescent="0.3">
      <c r="A20" s="18" t="s">
        <v>89</v>
      </c>
      <c r="B20" s="24" t="s">
        <v>90</v>
      </c>
      <c r="C20" s="20">
        <v>353050</v>
      </c>
    </row>
    <row r="21" spans="1:3" ht="24.95" customHeight="1" x14ac:dyDescent="0.3">
      <c r="A21" s="18" t="s">
        <v>91</v>
      </c>
      <c r="B21" s="24" t="s">
        <v>92</v>
      </c>
      <c r="C21" s="20">
        <v>0</v>
      </c>
    </row>
    <row r="22" spans="1:3" ht="24.95" customHeight="1" x14ac:dyDescent="0.3">
      <c r="A22" s="18" t="s">
        <v>93</v>
      </c>
      <c r="B22" s="24" t="s">
        <v>196</v>
      </c>
      <c r="C22" s="20">
        <f>221576+953100+24200</f>
        <v>1198876</v>
      </c>
    </row>
    <row r="23" spans="1:3" ht="24.95" customHeight="1" x14ac:dyDescent="0.3">
      <c r="A23" s="18" t="s">
        <v>94</v>
      </c>
      <c r="B23" s="25" t="s">
        <v>95</v>
      </c>
      <c r="C23" s="20">
        <v>2264769</v>
      </c>
    </row>
    <row r="24" spans="1:3" ht="24.95" customHeight="1" x14ac:dyDescent="0.3">
      <c r="A24" s="18" t="s">
        <v>183</v>
      </c>
      <c r="B24" s="25" t="s">
        <v>184</v>
      </c>
      <c r="C24" s="20">
        <v>2456557</v>
      </c>
    </row>
    <row r="25" spans="1:3" s="17" customFormat="1" ht="24.95" customHeight="1" x14ac:dyDescent="0.3">
      <c r="A25" s="22" t="s">
        <v>127</v>
      </c>
      <c r="B25" s="23" t="s">
        <v>197</v>
      </c>
      <c r="C25" s="16">
        <f>C26+C27+C61+C62+C63+C64+C65</f>
        <v>103022215</v>
      </c>
    </row>
    <row r="26" spans="1:3" s="17" customFormat="1" ht="24.95" customHeight="1" x14ac:dyDescent="0.3">
      <c r="A26" s="22" t="s">
        <v>96</v>
      </c>
      <c r="B26" s="23" t="s">
        <v>97</v>
      </c>
      <c r="C26" s="16">
        <f>ROUND(C6*1%,0)</f>
        <v>953915</v>
      </c>
    </row>
    <row r="27" spans="1:3" s="17" customFormat="1" ht="24.95" customHeight="1" x14ac:dyDescent="0.3">
      <c r="A27" s="22" t="s">
        <v>0</v>
      </c>
      <c r="B27" s="23" t="s">
        <v>207</v>
      </c>
      <c r="C27" s="16">
        <f>C28+C29+C30+C37+C38+C39+C40+C41+C42+C43+C44+C45+C46+C47+C51+C52+C54+C55+C56+C57+C58+C60</f>
        <v>98676231</v>
      </c>
    </row>
    <row r="28" spans="1:3" ht="24.95" customHeight="1" x14ac:dyDescent="0.3">
      <c r="A28" s="18" t="s">
        <v>1</v>
      </c>
      <c r="B28" s="26" t="s">
        <v>115</v>
      </c>
      <c r="C28" s="20">
        <f>CENTRALA!C7+'Razem OW'!C7</f>
        <v>13905653</v>
      </c>
    </row>
    <row r="29" spans="1:3" ht="24.95" customHeight="1" x14ac:dyDescent="0.3">
      <c r="A29" s="18" t="s">
        <v>2</v>
      </c>
      <c r="B29" s="26" t="s">
        <v>116</v>
      </c>
      <c r="C29" s="20">
        <f>CENTRALA!C8+'Razem OW'!C8</f>
        <v>6213464</v>
      </c>
    </row>
    <row r="30" spans="1:3" ht="24.95" customHeight="1" x14ac:dyDescent="0.3">
      <c r="A30" s="18" t="s">
        <v>3</v>
      </c>
      <c r="B30" s="26" t="s">
        <v>113</v>
      </c>
      <c r="C30" s="20">
        <f>CENTRALA!C9+'Razem OW'!C9</f>
        <v>47527803</v>
      </c>
    </row>
    <row r="31" spans="1:3" ht="24.95" customHeight="1" x14ac:dyDescent="0.3">
      <c r="A31" s="18" t="s">
        <v>54</v>
      </c>
      <c r="B31" s="27" t="s">
        <v>182</v>
      </c>
      <c r="C31" s="20">
        <f>CENTRALA!C10+'Razem OW'!C10</f>
        <v>4432511</v>
      </c>
    </row>
    <row r="32" spans="1:3" ht="24.95" customHeight="1" x14ac:dyDescent="0.3">
      <c r="A32" s="18" t="s">
        <v>137</v>
      </c>
      <c r="B32" s="27" t="s">
        <v>140</v>
      </c>
      <c r="C32" s="20">
        <f>CENTRALA!C11+'Razem OW'!C11</f>
        <v>3975031</v>
      </c>
    </row>
    <row r="33" spans="1:3" ht="24.95" customHeight="1" x14ac:dyDescent="0.3">
      <c r="A33" s="18" t="s">
        <v>138</v>
      </c>
      <c r="B33" s="27" t="s">
        <v>141</v>
      </c>
      <c r="C33" s="20">
        <f>CENTRALA!C12+'Razem OW'!C12</f>
        <v>1361412</v>
      </c>
    </row>
    <row r="34" spans="1:3" ht="24.95" customHeight="1" x14ac:dyDescent="0.3">
      <c r="A34" s="18" t="s">
        <v>139</v>
      </c>
      <c r="B34" s="27" t="s">
        <v>142</v>
      </c>
      <c r="C34" s="20">
        <f>CENTRALA!C13+'Razem OW'!C13</f>
        <v>596265</v>
      </c>
    </row>
    <row r="35" spans="1:3" ht="24.95" customHeight="1" x14ac:dyDescent="0.3">
      <c r="A35" s="18" t="s">
        <v>200</v>
      </c>
      <c r="B35" s="27" t="s">
        <v>199</v>
      </c>
      <c r="C35" s="20">
        <f>CENTRALA!C14+'Razem OW'!C14</f>
        <v>0</v>
      </c>
    </row>
    <row r="36" spans="1:3" ht="24.95" customHeight="1" x14ac:dyDescent="0.3">
      <c r="A36" s="18" t="s">
        <v>209</v>
      </c>
      <c r="B36" s="27" t="s">
        <v>210</v>
      </c>
      <c r="C36" s="20">
        <f>CENTRALA!C15+'Razem OW'!C15</f>
        <v>221576</v>
      </c>
    </row>
    <row r="37" spans="1:3" ht="24.95" customHeight="1" x14ac:dyDescent="0.3">
      <c r="A37" s="18" t="s">
        <v>4</v>
      </c>
      <c r="B37" s="26" t="s">
        <v>121</v>
      </c>
      <c r="C37" s="20">
        <f>CENTRALA!C16+'Razem OW'!C16</f>
        <v>3166631</v>
      </c>
    </row>
    <row r="38" spans="1:3" ht="24.95" customHeight="1" x14ac:dyDescent="0.3">
      <c r="A38" s="18" t="s">
        <v>5</v>
      </c>
      <c r="B38" s="26" t="s">
        <v>117</v>
      </c>
      <c r="C38" s="20">
        <f>CENTRALA!C17+'Razem OW'!C17</f>
        <v>3077681</v>
      </c>
    </row>
    <row r="39" spans="1:3" ht="24.95" customHeight="1" x14ac:dyDescent="0.3">
      <c r="A39" s="18" t="s">
        <v>6</v>
      </c>
      <c r="B39" s="26" t="s">
        <v>123</v>
      </c>
      <c r="C39" s="20">
        <f>CENTRALA!C18+'Razem OW'!C18</f>
        <v>2095318</v>
      </c>
    </row>
    <row r="40" spans="1:3" ht="24.95" customHeight="1" x14ac:dyDescent="0.3">
      <c r="A40" s="18" t="s">
        <v>7</v>
      </c>
      <c r="B40" s="26" t="s">
        <v>122</v>
      </c>
      <c r="C40" s="20">
        <f>CENTRALA!C19+'Razem OW'!C19</f>
        <v>861810</v>
      </c>
    </row>
    <row r="41" spans="1:3" ht="24.95" customHeight="1" x14ac:dyDescent="0.3">
      <c r="A41" s="18" t="s">
        <v>8</v>
      </c>
      <c r="B41" s="26" t="s">
        <v>118</v>
      </c>
      <c r="C41" s="20">
        <f>CENTRALA!C20+'Razem OW'!C20</f>
        <v>1984514</v>
      </c>
    </row>
    <row r="42" spans="1:3" ht="24.95" customHeight="1" x14ac:dyDescent="0.3">
      <c r="A42" s="18" t="s">
        <v>9</v>
      </c>
      <c r="B42" s="26" t="s">
        <v>119</v>
      </c>
      <c r="C42" s="20">
        <f>CENTRALA!C21+'Razem OW'!C21</f>
        <v>924299</v>
      </c>
    </row>
    <row r="43" spans="1:3" ht="24.95" customHeight="1" x14ac:dyDescent="0.3">
      <c r="A43" s="18" t="s">
        <v>10</v>
      </c>
      <c r="B43" s="26" t="s">
        <v>124</v>
      </c>
      <c r="C43" s="20">
        <f>CENTRALA!C22+'Razem OW'!C22</f>
        <v>218488</v>
      </c>
    </row>
    <row r="44" spans="1:3" ht="24.95" customHeight="1" x14ac:dyDescent="0.3">
      <c r="A44" s="18" t="s">
        <v>11</v>
      </c>
      <c r="B44" s="26" t="s">
        <v>120</v>
      </c>
      <c r="C44" s="20">
        <f>CENTRALA!C23+'Razem OW'!C23</f>
        <v>269094</v>
      </c>
    </row>
    <row r="45" spans="1:3" ht="24.95" customHeight="1" x14ac:dyDescent="0.3">
      <c r="A45" s="18" t="s">
        <v>12</v>
      </c>
      <c r="B45" s="26" t="s">
        <v>158</v>
      </c>
      <c r="C45" s="20">
        <f>CENTRALA!C24+'Razem OW'!C24</f>
        <v>2310858</v>
      </c>
    </row>
    <row r="46" spans="1:3" ht="24.95" customHeight="1" x14ac:dyDescent="0.3">
      <c r="A46" s="18" t="s">
        <v>13</v>
      </c>
      <c r="B46" s="26" t="s">
        <v>143</v>
      </c>
      <c r="C46" s="20">
        <f>CENTRALA!C25+'Razem OW'!C25</f>
        <v>1309727</v>
      </c>
    </row>
    <row r="47" spans="1:3" ht="24.95" customHeight="1" x14ac:dyDescent="0.3">
      <c r="A47" s="18" t="s">
        <v>14</v>
      </c>
      <c r="B47" s="28" t="s">
        <v>166</v>
      </c>
      <c r="C47" s="20">
        <f>SUM(C48:C50)</f>
        <v>8373166</v>
      </c>
    </row>
    <row r="48" spans="1:3" ht="37.5" x14ac:dyDescent="0.3">
      <c r="A48" s="18" t="s">
        <v>125</v>
      </c>
      <c r="B48" s="27" t="s">
        <v>145</v>
      </c>
      <c r="C48" s="20">
        <f>CENTRALA!C27+'Razem OW'!C27</f>
        <v>8335888</v>
      </c>
    </row>
    <row r="49" spans="1:3" ht="24.95" customHeight="1" x14ac:dyDescent="0.3">
      <c r="A49" s="18" t="s">
        <v>144</v>
      </c>
      <c r="B49" s="27" t="s">
        <v>147</v>
      </c>
      <c r="C49" s="20">
        <f>CENTRALA!C28+'Razem OW'!C28</f>
        <v>21901</v>
      </c>
    </row>
    <row r="50" spans="1:3" ht="24.95" customHeight="1" x14ac:dyDescent="0.3">
      <c r="A50" s="18" t="s">
        <v>148</v>
      </c>
      <c r="B50" s="27" t="s">
        <v>146</v>
      </c>
      <c r="C50" s="20">
        <f>CENTRALA!C29+'Razem OW'!C29</f>
        <v>15377</v>
      </c>
    </row>
    <row r="51" spans="1:3" ht="24.95" customHeight="1" x14ac:dyDescent="0.3">
      <c r="A51" s="18" t="s">
        <v>15</v>
      </c>
      <c r="B51" s="29" t="s">
        <v>110</v>
      </c>
      <c r="C51" s="20">
        <f>CENTRALA!C30+'Razem OW'!C30</f>
        <v>781390</v>
      </c>
    </row>
    <row r="52" spans="1:3" ht="24.95" customHeight="1" x14ac:dyDescent="0.3">
      <c r="A52" s="18" t="s">
        <v>107</v>
      </c>
      <c r="B52" s="19" t="s">
        <v>149</v>
      </c>
      <c r="C52" s="20">
        <f>CENTRALA!C31+'Razem OW'!C31</f>
        <v>851867</v>
      </c>
    </row>
    <row r="53" spans="1:3" ht="24.95" customHeight="1" x14ac:dyDescent="0.3">
      <c r="A53" s="18" t="s">
        <v>150</v>
      </c>
      <c r="B53" s="27" t="s">
        <v>160</v>
      </c>
      <c r="C53" s="20">
        <f>CENTRALA!C32+'Razem OW'!C32</f>
        <v>185003</v>
      </c>
    </row>
    <row r="54" spans="1:3" ht="24.95" customHeight="1" x14ac:dyDescent="0.3">
      <c r="A54" s="18" t="s">
        <v>108</v>
      </c>
      <c r="B54" s="19" t="s">
        <v>111</v>
      </c>
      <c r="C54" s="20">
        <f>CENTRALA!C33+'Razem OW'!C33</f>
        <v>3552613</v>
      </c>
    </row>
    <row r="55" spans="1:3" ht="24.95" customHeight="1" x14ac:dyDescent="0.3">
      <c r="A55" s="18" t="s">
        <v>109</v>
      </c>
      <c r="B55" s="19" t="s">
        <v>159</v>
      </c>
      <c r="C55" s="20">
        <f>CENTRALA!C34+'Razem OW'!C34</f>
        <v>226811</v>
      </c>
    </row>
    <row r="56" spans="1:3" ht="24.75" customHeight="1" x14ac:dyDescent="0.3">
      <c r="A56" s="18" t="s">
        <v>161</v>
      </c>
      <c r="B56" s="19" t="s">
        <v>162</v>
      </c>
      <c r="C56" s="20">
        <f>CENTRALA!C35+'Razem OW'!C35</f>
        <v>50000</v>
      </c>
    </row>
    <row r="57" spans="1:3" ht="24.75" customHeight="1" x14ac:dyDescent="0.3">
      <c r="A57" s="18" t="s">
        <v>174</v>
      </c>
      <c r="B57" s="19" t="s">
        <v>176</v>
      </c>
      <c r="C57" s="20">
        <f>CENTRALA!C36+'Razem OW'!C36</f>
        <v>20231</v>
      </c>
    </row>
    <row r="58" spans="1:3" ht="24.75" customHeight="1" x14ac:dyDescent="0.3">
      <c r="A58" s="18" t="s">
        <v>180</v>
      </c>
      <c r="B58" s="19" t="s">
        <v>201</v>
      </c>
      <c r="C58" s="20">
        <f>CENTRALA!C37+'Razem OW'!C37</f>
        <v>772878</v>
      </c>
    </row>
    <row r="59" spans="1:3" ht="24.75" customHeight="1" x14ac:dyDescent="0.3">
      <c r="A59" s="18" t="s">
        <v>202</v>
      </c>
      <c r="B59" s="19" t="s">
        <v>203</v>
      </c>
      <c r="C59" s="20">
        <f>CENTRALA!C38+'Razem OW'!C38</f>
        <v>172600</v>
      </c>
    </row>
    <row r="60" spans="1:3" ht="24.75" customHeight="1" x14ac:dyDescent="0.3">
      <c r="A60" s="18" t="s">
        <v>211</v>
      </c>
      <c r="B60" s="19" t="s">
        <v>212</v>
      </c>
      <c r="C60" s="20">
        <f>CENTRALA!C39+'Razem OW'!C39</f>
        <v>181935</v>
      </c>
    </row>
    <row r="61" spans="1:3" s="17" customFormat="1" ht="24.95" customHeight="1" x14ac:dyDescent="0.3">
      <c r="A61" s="14" t="s">
        <v>56</v>
      </c>
      <c r="B61" s="30" t="s">
        <v>98</v>
      </c>
      <c r="C61" s="16">
        <f>CENTRALA!C40+'Razem OW'!C40</f>
        <v>0</v>
      </c>
    </row>
    <row r="62" spans="1:3" s="17" customFormat="1" ht="24.95" customHeight="1" x14ac:dyDescent="0.3">
      <c r="A62" s="14" t="s">
        <v>55</v>
      </c>
      <c r="B62" s="30" t="s">
        <v>58</v>
      </c>
      <c r="C62" s="16">
        <f>CENTRALA!C41+'Razem OW'!C41</f>
        <v>2264769</v>
      </c>
    </row>
    <row r="63" spans="1:3" s="17" customFormat="1" ht="43.5" customHeight="1" x14ac:dyDescent="0.3">
      <c r="A63" s="14" t="s">
        <v>175</v>
      </c>
      <c r="B63" s="30" t="s">
        <v>213</v>
      </c>
      <c r="C63" s="16">
        <f>CENTRALA!C42+'Razem OW'!C42</f>
        <v>953100</v>
      </c>
    </row>
    <row r="64" spans="1:3" s="17" customFormat="1" ht="24.95" customHeight="1" x14ac:dyDescent="0.3">
      <c r="A64" s="14" t="s">
        <v>185</v>
      </c>
      <c r="B64" s="30" t="s">
        <v>186</v>
      </c>
      <c r="C64" s="16">
        <f>CENTRALA!C43+'Razem OW'!C43</f>
        <v>150000</v>
      </c>
    </row>
    <row r="65" spans="1:3" s="17" customFormat="1" ht="24.75" customHeight="1" x14ac:dyDescent="0.3">
      <c r="A65" s="14" t="s">
        <v>198</v>
      </c>
      <c r="B65" s="30" t="s">
        <v>206</v>
      </c>
      <c r="C65" s="16">
        <f>CENTRALA!C44+'Razem OW'!C44</f>
        <v>24200</v>
      </c>
    </row>
    <row r="66" spans="1:3" s="17" customFormat="1" ht="24.95" customHeight="1" x14ac:dyDescent="0.3">
      <c r="A66" s="14" t="s">
        <v>151</v>
      </c>
      <c r="B66" s="30" t="s">
        <v>205</v>
      </c>
      <c r="C66" s="16">
        <f>C32+C34+C35+C47+C53+C63+C65</f>
        <v>14106765</v>
      </c>
    </row>
    <row r="67" spans="1:3" s="17" customFormat="1" ht="24.95" customHeight="1" x14ac:dyDescent="0.3">
      <c r="A67" s="14" t="s">
        <v>128</v>
      </c>
      <c r="B67" s="15" t="s">
        <v>177</v>
      </c>
      <c r="C67" s="16">
        <f>C19-C25</f>
        <v>-1492144</v>
      </c>
    </row>
    <row r="68" spans="1:3" s="17" customFormat="1" ht="24.95" customHeight="1" x14ac:dyDescent="0.3">
      <c r="A68" s="14" t="s">
        <v>129</v>
      </c>
      <c r="B68" s="15" t="s">
        <v>167</v>
      </c>
      <c r="C68" s="16">
        <f>C69+C70+C71+C79+C81+C86+C87+C88</f>
        <v>1010281</v>
      </c>
    </row>
    <row r="69" spans="1:3" ht="24.95" customHeight="1" x14ac:dyDescent="0.3">
      <c r="A69" s="18" t="s">
        <v>16</v>
      </c>
      <c r="B69" s="31" t="s">
        <v>17</v>
      </c>
      <c r="C69" s="20">
        <f>CENTRALA!C47+'Razem OW'!C47</f>
        <v>31793</v>
      </c>
    </row>
    <row r="70" spans="1:3" ht="24.95" customHeight="1" x14ac:dyDescent="0.3">
      <c r="A70" s="18" t="s">
        <v>18</v>
      </c>
      <c r="B70" s="31" t="s">
        <v>19</v>
      </c>
      <c r="C70" s="20">
        <f>CENTRALA!C48+'Razem OW'!C48</f>
        <v>291101</v>
      </c>
    </row>
    <row r="71" spans="1:3" ht="24.95" customHeight="1" x14ac:dyDescent="0.3">
      <c r="A71" s="18" t="s">
        <v>20</v>
      </c>
      <c r="B71" s="32" t="s">
        <v>168</v>
      </c>
      <c r="C71" s="20">
        <f>C72+C74+C75+C76+C77+C78</f>
        <v>5923</v>
      </c>
    </row>
    <row r="72" spans="1:3" s="35" customFormat="1" ht="24.95" customHeight="1" x14ac:dyDescent="0.3">
      <c r="A72" s="33" t="s">
        <v>37</v>
      </c>
      <c r="B72" s="34" t="s">
        <v>30</v>
      </c>
      <c r="C72" s="20">
        <f>CENTRALA!C50+'Razem OW'!C50</f>
        <v>688</v>
      </c>
    </row>
    <row r="73" spans="1:3" s="35" customFormat="1" ht="24.95" customHeight="1" x14ac:dyDescent="0.3">
      <c r="A73" s="33" t="s">
        <v>38</v>
      </c>
      <c r="B73" s="36" t="s">
        <v>31</v>
      </c>
      <c r="C73" s="20">
        <f>CENTRALA!C51+'Razem OW'!C51</f>
        <v>685</v>
      </c>
    </row>
    <row r="74" spans="1:3" s="35" customFormat="1" ht="24.95" customHeight="1" x14ac:dyDescent="0.3">
      <c r="A74" s="33" t="s">
        <v>39</v>
      </c>
      <c r="B74" s="34" t="s">
        <v>32</v>
      </c>
      <c r="C74" s="20">
        <f>CENTRALA!C52+'Razem OW'!C52</f>
        <v>778</v>
      </c>
    </row>
    <row r="75" spans="1:3" s="35" customFormat="1" ht="24.95" customHeight="1" x14ac:dyDescent="0.3">
      <c r="A75" s="33" t="s">
        <v>40</v>
      </c>
      <c r="B75" s="34" t="s">
        <v>33</v>
      </c>
      <c r="C75" s="20">
        <f>CENTRALA!C53+'Razem OW'!C53</f>
        <v>23</v>
      </c>
    </row>
    <row r="76" spans="1:3" s="35" customFormat="1" ht="24.95" customHeight="1" x14ac:dyDescent="0.3">
      <c r="A76" s="33" t="s">
        <v>41</v>
      </c>
      <c r="B76" s="34" t="s">
        <v>34</v>
      </c>
      <c r="C76" s="20">
        <f>CENTRALA!C54+'Razem OW'!C54</f>
        <v>0</v>
      </c>
    </row>
    <row r="77" spans="1:3" s="35" customFormat="1" ht="24.95" customHeight="1" x14ac:dyDescent="0.3">
      <c r="A77" s="33" t="s">
        <v>42</v>
      </c>
      <c r="B77" s="34" t="s">
        <v>35</v>
      </c>
      <c r="C77" s="20">
        <f>CENTRALA!C55+'Razem OW'!C55</f>
        <v>3839</v>
      </c>
    </row>
    <row r="78" spans="1:3" s="35" customFormat="1" ht="24.95" customHeight="1" x14ac:dyDescent="0.3">
      <c r="A78" s="33" t="s">
        <v>43</v>
      </c>
      <c r="B78" s="34" t="s">
        <v>36</v>
      </c>
      <c r="C78" s="20">
        <f>CENTRALA!C56+'Razem OW'!C56</f>
        <v>595</v>
      </c>
    </row>
    <row r="79" spans="1:3" ht="24.95" customHeight="1" x14ac:dyDescent="0.3">
      <c r="A79" s="33" t="s">
        <v>21</v>
      </c>
      <c r="B79" s="31" t="s">
        <v>152</v>
      </c>
      <c r="C79" s="20">
        <f>CENTRALA!C57+'Razem OW'!C57</f>
        <v>451494</v>
      </c>
    </row>
    <row r="80" spans="1:3" ht="24.95" customHeight="1" x14ac:dyDescent="0.3">
      <c r="A80" s="33" t="s">
        <v>153</v>
      </c>
      <c r="B80" s="34" t="s">
        <v>154</v>
      </c>
      <c r="C80" s="20">
        <f>CENTRALA!C58+'Razem OW'!C58</f>
        <v>2165</v>
      </c>
    </row>
    <row r="81" spans="1:3" ht="24.95" customHeight="1" x14ac:dyDescent="0.3">
      <c r="A81" s="18" t="s">
        <v>22</v>
      </c>
      <c r="B81" s="32" t="s">
        <v>169</v>
      </c>
      <c r="C81" s="20">
        <f>SUM(C82:C85)</f>
        <v>110757</v>
      </c>
    </row>
    <row r="82" spans="1:3" s="35" customFormat="1" ht="24.95" customHeight="1" x14ac:dyDescent="0.3">
      <c r="A82" s="33" t="s">
        <v>48</v>
      </c>
      <c r="B82" s="34" t="s">
        <v>44</v>
      </c>
      <c r="C82" s="20">
        <f>CENTRALA!C60+'Razem OW'!C60</f>
        <v>77286</v>
      </c>
    </row>
    <row r="83" spans="1:3" s="35" customFormat="1" ht="24.95" customHeight="1" x14ac:dyDescent="0.3">
      <c r="A83" s="33" t="s">
        <v>49</v>
      </c>
      <c r="B83" s="34" t="s">
        <v>45</v>
      </c>
      <c r="C83" s="20">
        <f>CENTRALA!C61+'Razem OW'!C61</f>
        <v>11027</v>
      </c>
    </row>
    <row r="84" spans="1:3" s="35" customFormat="1" ht="24.95" customHeight="1" x14ac:dyDescent="0.3">
      <c r="A84" s="33" t="s">
        <v>50</v>
      </c>
      <c r="B84" s="34" t="s">
        <v>46</v>
      </c>
      <c r="C84" s="20">
        <f>CENTRALA!C62+'Razem OW'!C62</f>
        <v>0</v>
      </c>
    </row>
    <row r="85" spans="1:3" s="35" customFormat="1" ht="24.95" customHeight="1" x14ac:dyDescent="0.3">
      <c r="A85" s="33" t="s">
        <v>51</v>
      </c>
      <c r="B85" s="34" t="s">
        <v>47</v>
      </c>
      <c r="C85" s="20">
        <f>CENTRALA!C63+'Razem OW'!C63</f>
        <v>22444</v>
      </c>
    </row>
    <row r="86" spans="1:3" ht="24.95" customHeight="1" x14ac:dyDescent="0.3">
      <c r="A86" s="18" t="s">
        <v>23</v>
      </c>
      <c r="B86" s="31" t="s">
        <v>24</v>
      </c>
      <c r="C86" s="20">
        <f>CENTRALA!C64+'Razem OW'!C64</f>
        <v>50</v>
      </c>
    </row>
    <row r="87" spans="1:3" ht="24.95" customHeight="1" x14ac:dyDescent="0.3">
      <c r="A87" s="18" t="s">
        <v>25</v>
      </c>
      <c r="B87" s="31" t="s">
        <v>155</v>
      </c>
      <c r="C87" s="20">
        <f>CENTRALA!C65+'Razem OW'!C65</f>
        <v>110327</v>
      </c>
    </row>
    <row r="88" spans="1:3" ht="24.95" customHeight="1" x14ac:dyDescent="0.3">
      <c r="A88" s="18" t="s">
        <v>26</v>
      </c>
      <c r="B88" s="31" t="s">
        <v>27</v>
      </c>
      <c r="C88" s="20">
        <f>CENTRALA!C66+'Razem OW'!C66</f>
        <v>8836</v>
      </c>
    </row>
    <row r="89" spans="1:3" s="17" customFormat="1" ht="24.95" customHeight="1" x14ac:dyDescent="0.3">
      <c r="A89" s="37" t="s">
        <v>130</v>
      </c>
      <c r="B89" s="38" t="s">
        <v>157</v>
      </c>
      <c r="C89" s="16">
        <f>536088+ROUND(2824000/12*11,0)+50000+17000</f>
        <v>3191755</v>
      </c>
    </row>
    <row r="90" spans="1:3" s="17" customFormat="1" ht="24.95" customHeight="1" x14ac:dyDescent="0.3">
      <c r="A90" s="37" t="s">
        <v>131</v>
      </c>
      <c r="B90" s="38" t="s">
        <v>170</v>
      </c>
      <c r="C90" s="16">
        <f>SUM(C91:C94)</f>
        <v>640761</v>
      </c>
    </row>
    <row r="91" spans="1:3" ht="24.95" customHeight="1" x14ac:dyDescent="0.3">
      <c r="A91" s="18" t="s">
        <v>99</v>
      </c>
      <c r="B91" s="19" t="s">
        <v>204</v>
      </c>
      <c r="C91" s="20">
        <f>CENTRALA!C68+'Razem OW'!C68</f>
        <v>800</v>
      </c>
    </row>
    <row r="92" spans="1:3" ht="24.95" customHeight="1" x14ac:dyDescent="0.3">
      <c r="A92" s="18" t="s">
        <v>28</v>
      </c>
      <c r="B92" s="19" t="s">
        <v>53</v>
      </c>
      <c r="C92" s="20">
        <f>CENTRALA!C69+'Razem OW'!C69</f>
        <v>172625</v>
      </c>
    </row>
    <row r="93" spans="1:3" ht="24.95" customHeight="1" x14ac:dyDescent="0.3">
      <c r="A93" s="18" t="s">
        <v>29</v>
      </c>
      <c r="B93" s="19" t="s">
        <v>101</v>
      </c>
      <c r="C93" s="20">
        <f>CENTRALA!C70+'Razem OW'!C70</f>
        <v>0</v>
      </c>
    </row>
    <row r="94" spans="1:3" ht="24.95" customHeight="1" x14ac:dyDescent="0.3">
      <c r="A94" s="18" t="s">
        <v>100</v>
      </c>
      <c r="B94" s="24" t="s">
        <v>102</v>
      </c>
      <c r="C94" s="20">
        <f>CENTRALA!C71+'Razem OW'!C71</f>
        <v>467336</v>
      </c>
    </row>
    <row r="95" spans="1:3" s="17" customFormat="1" ht="24.95" customHeight="1" x14ac:dyDescent="0.3">
      <c r="A95" s="37" t="s">
        <v>132</v>
      </c>
      <c r="B95" s="38" t="s">
        <v>171</v>
      </c>
      <c r="C95" s="16">
        <f>SUM(C96:C97)</f>
        <v>9392</v>
      </c>
    </row>
    <row r="96" spans="1:3" ht="24.95" customHeight="1" x14ac:dyDescent="0.3">
      <c r="A96" s="18" t="s">
        <v>103</v>
      </c>
      <c r="B96" s="19" t="s">
        <v>104</v>
      </c>
      <c r="C96" s="20">
        <v>2698</v>
      </c>
    </row>
    <row r="97" spans="1:3" ht="24.95" customHeight="1" x14ac:dyDescent="0.3">
      <c r="A97" s="18" t="s">
        <v>105</v>
      </c>
      <c r="B97" s="24" t="s">
        <v>106</v>
      </c>
      <c r="C97" s="20">
        <v>6694</v>
      </c>
    </row>
    <row r="98" spans="1:3" s="17" customFormat="1" ht="24.95" customHeight="1" x14ac:dyDescent="0.3">
      <c r="A98" s="37" t="s">
        <v>133</v>
      </c>
      <c r="B98" s="38" t="s">
        <v>112</v>
      </c>
      <c r="C98" s="16">
        <f>CENTRALA!C72+'Razem OW'!C72</f>
        <v>57961</v>
      </c>
    </row>
    <row r="99" spans="1:3" s="17" customFormat="1" ht="24.95" customHeight="1" x14ac:dyDescent="0.3">
      <c r="A99" s="37" t="s">
        <v>134</v>
      </c>
      <c r="B99" s="38" t="s">
        <v>187</v>
      </c>
      <c r="C99" s="39">
        <f>C67-C68+C89-C90+C95-C98</f>
        <v>0</v>
      </c>
    </row>
    <row r="100" spans="1:3" s="17" customFormat="1" ht="24.95" customHeight="1" x14ac:dyDescent="0.3">
      <c r="A100" s="14" t="s">
        <v>135</v>
      </c>
      <c r="B100" s="40" t="s">
        <v>178</v>
      </c>
      <c r="C100" s="39">
        <f>C6-C9+C12-C18+C20+C21+C22+C23+C24+C89+C95</f>
        <v>104918382</v>
      </c>
    </row>
    <row r="101" spans="1:3" s="17" customFormat="1" ht="24.95" customHeight="1" x14ac:dyDescent="0.3">
      <c r="A101" s="37" t="s">
        <v>136</v>
      </c>
      <c r="B101" s="41" t="s">
        <v>179</v>
      </c>
      <c r="C101" s="42">
        <f>C9+C15+C26+C27+C61+C62+C63+C64+C65+C68+C90+C98</f>
        <v>104918382</v>
      </c>
    </row>
  </sheetData>
  <mergeCells count="2">
    <mergeCell ref="A2:B2"/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4" fitToHeight="0" orientation="portrait" r:id="rId1"/>
  <headerFooter alignWithMargins="0">
    <oddFooter>&amp;R&amp;14&amp;P</oddFooter>
  </headerFooter>
  <rowBreaks count="1" manualBreakCount="1">
    <brk id="67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C72"/>
  <sheetViews>
    <sheetView showGridLines="0" view="pageBreakPreview" zoomScale="80" zoomScaleNormal="50" zoomScaleSheetLayoutView="80" workbookViewId="0">
      <pane xSplit="2" ySplit="6" topLeftCell="C37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65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9098093</v>
      </c>
    </row>
    <row r="7" spans="1:3" ht="24.95" customHeight="1" x14ac:dyDescent="0.2">
      <c r="A7" s="52" t="s">
        <v>1</v>
      </c>
      <c r="B7" s="28" t="s">
        <v>115</v>
      </c>
      <c r="C7" s="53">
        <v>1987267</v>
      </c>
    </row>
    <row r="8" spans="1:3" ht="24.95" customHeight="1" x14ac:dyDescent="0.2">
      <c r="A8" s="52" t="s">
        <v>2</v>
      </c>
      <c r="B8" s="28" t="s">
        <v>116</v>
      </c>
      <c r="C8" s="53">
        <v>892244</v>
      </c>
    </row>
    <row r="9" spans="1:3" ht="24.95" customHeight="1" x14ac:dyDescent="0.2">
      <c r="A9" s="52" t="s">
        <v>3</v>
      </c>
      <c r="B9" s="28" t="s">
        <v>113</v>
      </c>
      <c r="C9" s="53">
        <v>2298373</v>
      </c>
    </row>
    <row r="10" spans="1:3" ht="24.95" customHeight="1" x14ac:dyDescent="0.2">
      <c r="A10" s="54" t="s">
        <v>54</v>
      </c>
      <c r="B10" s="61" t="s">
        <v>182</v>
      </c>
      <c r="C10" s="53">
        <v>797406</v>
      </c>
    </row>
    <row r="11" spans="1:3" ht="24.95" customHeight="1" x14ac:dyDescent="0.2">
      <c r="A11" s="54" t="s">
        <v>137</v>
      </c>
      <c r="B11" s="61" t="s">
        <v>140</v>
      </c>
      <c r="C11" s="53">
        <v>718845</v>
      </c>
    </row>
    <row r="12" spans="1:3" ht="24.95" customHeight="1" x14ac:dyDescent="0.2">
      <c r="A12" s="54" t="s">
        <v>138</v>
      </c>
      <c r="B12" s="61" t="s">
        <v>141</v>
      </c>
      <c r="C12" s="53">
        <v>236221</v>
      </c>
    </row>
    <row r="13" spans="1:3" ht="24.95" customHeight="1" x14ac:dyDescent="0.2">
      <c r="A13" s="54" t="s">
        <v>139</v>
      </c>
      <c r="B13" s="61" t="s">
        <v>142</v>
      </c>
      <c r="C13" s="53">
        <v>88331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444049</v>
      </c>
    </row>
    <row r="17" spans="1:3" ht="24.95" customHeight="1" x14ac:dyDescent="0.2">
      <c r="A17" s="52" t="s">
        <v>5</v>
      </c>
      <c r="B17" s="28" t="s">
        <v>117</v>
      </c>
      <c r="C17" s="53">
        <v>579977</v>
      </c>
    </row>
    <row r="18" spans="1:3" ht="24.95" customHeight="1" x14ac:dyDescent="0.2">
      <c r="A18" s="52" t="s">
        <v>6</v>
      </c>
      <c r="B18" s="28" t="s">
        <v>123</v>
      </c>
      <c r="C18" s="53">
        <v>261125</v>
      </c>
    </row>
    <row r="19" spans="1:3" ht="24.95" customHeight="1" x14ac:dyDescent="0.2">
      <c r="A19" s="52" t="s">
        <v>7</v>
      </c>
      <c r="B19" s="28" t="s">
        <v>122</v>
      </c>
      <c r="C19" s="53">
        <v>101861</v>
      </c>
    </row>
    <row r="20" spans="1:3" ht="24.95" customHeight="1" x14ac:dyDescent="0.2">
      <c r="A20" s="52" t="s">
        <v>8</v>
      </c>
      <c r="B20" s="28" t="s">
        <v>118</v>
      </c>
      <c r="C20" s="53">
        <v>265117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31164</v>
      </c>
    </row>
    <row r="23" spans="1:3" ht="24.95" customHeight="1" x14ac:dyDescent="0.2">
      <c r="A23" s="52" t="s">
        <v>11</v>
      </c>
      <c r="B23" s="28" t="s">
        <v>120</v>
      </c>
      <c r="C23" s="53">
        <v>36027</v>
      </c>
    </row>
    <row r="24" spans="1:3" ht="24.95" customHeight="1" x14ac:dyDescent="0.2">
      <c r="A24" s="52" t="s">
        <v>12</v>
      </c>
      <c r="B24" s="28" t="s">
        <v>158</v>
      </c>
      <c r="C24" s="53">
        <v>258803</v>
      </c>
    </row>
    <row r="25" spans="1:3" ht="24.95" customHeight="1" x14ac:dyDescent="0.2">
      <c r="A25" s="52" t="s">
        <v>13</v>
      </c>
      <c r="B25" s="28" t="s">
        <v>143</v>
      </c>
      <c r="C25" s="53">
        <v>193737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1234567</v>
      </c>
    </row>
    <row r="27" spans="1:3" ht="37.5" x14ac:dyDescent="0.2">
      <c r="A27" s="52" t="s">
        <v>125</v>
      </c>
      <c r="B27" s="61" t="s">
        <v>145</v>
      </c>
      <c r="C27" s="53">
        <v>1226722</v>
      </c>
    </row>
    <row r="28" spans="1:3" ht="24.95" customHeight="1" x14ac:dyDescent="0.2">
      <c r="A28" s="54" t="s">
        <v>144</v>
      </c>
      <c r="B28" s="61" t="s">
        <v>147</v>
      </c>
      <c r="C28" s="53">
        <v>3154</v>
      </c>
    </row>
    <row r="29" spans="1:3" ht="31.5" customHeight="1" x14ac:dyDescent="0.2">
      <c r="A29" s="54" t="s">
        <v>148</v>
      </c>
      <c r="B29" s="61" t="s">
        <v>146</v>
      </c>
      <c r="C29" s="53">
        <v>4691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182836</v>
      </c>
    </row>
    <row r="32" spans="1:3" ht="24.95" customHeight="1" x14ac:dyDescent="0.2">
      <c r="A32" s="54" t="s">
        <v>150</v>
      </c>
      <c r="B32" s="61" t="s">
        <v>160</v>
      </c>
      <c r="C32" s="53">
        <v>104207</v>
      </c>
    </row>
    <row r="33" spans="1:3" ht="24.95" customHeight="1" x14ac:dyDescent="0.2">
      <c r="A33" s="33" t="s">
        <v>108</v>
      </c>
      <c r="B33" s="19" t="s">
        <v>111</v>
      </c>
      <c r="C33" s="53">
        <v>324758</v>
      </c>
    </row>
    <row r="34" spans="1:3" ht="24.95" customHeight="1" x14ac:dyDescent="0.2">
      <c r="A34" s="33" t="s">
        <v>109</v>
      </c>
      <c r="B34" s="31" t="s">
        <v>159</v>
      </c>
      <c r="C34" s="53">
        <v>5157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1031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278731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135229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3845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2285024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74414</v>
      </c>
    </row>
    <row r="47" spans="1:3" ht="24.95" customHeight="1" x14ac:dyDescent="0.2">
      <c r="A47" s="33" t="s">
        <v>16</v>
      </c>
      <c r="B47" s="31" t="s">
        <v>17</v>
      </c>
      <c r="C47" s="53">
        <v>2228</v>
      </c>
    </row>
    <row r="48" spans="1:3" ht="24.95" customHeight="1" x14ac:dyDescent="0.2">
      <c r="A48" s="33" t="s">
        <v>18</v>
      </c>
      <c r="B48" s="31" t="s">
        <v>19</v>
      </c>
      <c r="C48" s="53">
        <v>13264</v>
      </c>
    </row>
    <row r="49" spans="1:3" ht="24.95" customHeight="1" x14ac:dyDescent="0.2">
      <c r="A49" s="33" t="s">
        <v>20</v>
      </c>
      <c r="B49" s="32" t="s">
        <v>173</v>
      </c>
      <c r="C49" s="67">
        <v>366</v>
      </c>
    </row>
    <row r="50" spans="1:3" ht="24.95" customHeight="1" x14ac:dyDescent="0.2">
      <c r="A50" s="33" t="s">
        <v>37</v>
      </c>
      <c r="B50" s="34" t="s">
        <v>30</v>
      </c>
      <c r="C50" s="53">
        <v>22</v>
      </c>
    </row>
    <row r="51" spans="1:3" ht="24.95" customHeight="1" x14ac:dyDescent="0.2">
      <c r="A51" s="33" t="s">
        <v>38</v>
      </c>
      <c r="B51" s="36" t="s">
        <v>31</v>
      </c>
      <c r="C51" s="53">
        <v>22</v>
      </c>
    </row>
    <row r="52" spans="1:3" ht="24.95" customHeight="1" x14ac:dyDescent="0.2">
      <c r="A52" s="33" t="s">
        <v>39</v>
      </c>
      <c r="B52" s="34" t="s">
        <v>32</v>
      </c>
      <c r="C52" s="53">
        <v>12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321</v>
      </c>
    </row>
    <row r="56" spans="1:3" ht="24.95" customHeight="1" x14ac:dyDescent="0.2">
      <c r="A56" s="33" t="s">
        <v>43</v>
      </c>
      <c r="B56" s="34" t="s">
        <v>36</v>
      </c>
      <c r="C56" s="53">
        <v>11</v>
      </c>
    </row>
    <row r="57" spans="1:3" ht="24.95" customHeight="1" x14ac:dyDescent="0.2">
      <c r="A57" s="33" t="s">
        <v>21</v>
      </c>
      <c r="B57" s="31" t="s">
        <v>152</v>
      </c>
      <c r="C57" s="53">
        <v>45814</v>
      </c>
    </row>
    <row r="58" spans="1:3" ht="24.95" customHeight="1" x14ac:dyDescent="0.2">
      <c r="A58" s="33" t="s">
        <v>153</v>
      </c>
      <c r="B58" s="34" t="s">
        <v>154</v>
      </c>
      <c r="C58" s="53">
        <v>71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10778</v>
      </c>
    </row>
    <row r="60" spans="1:3" ht="24.95" customHeight="1" x14ac:dyDescent="0.2">
      <c r="A60" s="33" t="s">
        <v>48</v>
      </c>
      <c r="B60" s="34" t="s">
        <v>44</v>
      </c>
      <c r="C60" s="53">
        <v>7865</v>
      </c>
    </row>
    <row r="61" spans="1:3" ht="24.95" customHeight="1" x14ac:dyDescent="0.2">
      <c r="A61" s="33" t="s">
        <v>49</v>
      </c>
      <c r="B61" s="34" t="s">
        <v>45</v>
      </c>
      <c r="C61" s="53">
        <v>1122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1791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1539</v>
      </c>
    </row>
    <row r="66" spans="1:3" ht="24.95" customHeight="1" x14ac:dyDescent="0.2">
      <c r="A66" s="33" t="s">
        <v>26</v>
      </c>
      <c r="B66" s="31" t="s">
        <v>27</v>
      </c>
      <c r="C66" s="53">
        <v>425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14897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3748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11149</v>
      </c>
    </row>
    <row r="72" spans="1:3" ht="24.95" customHeight="1" x14ac:dyDescent="0.2">
      <c r="A72" s="14" t="s">
        <v>133</v>
      </c>
      <c r="B72" s="63" t="s">
        <v>112</v>
      </c>
      <c r="C72" s="64">
        <v>3614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72"/>
  <sheetViews>
    <sheetView showGridLines="0" view="pageBreakPreview" zoomScale="80" zoomScaleNormal="60" zoomScaleSheetLayoutView="80" workbookViewId="0">
      <pane xSplit="2" ySplit="6" topLeftCell="C40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66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1480798</v>
      </c>
    </row>
    <row r="7" spans="1:3" ht="24.95" customHeight="1" x14ac:dyDescent="0.2">
      <c r="A7" s="52" t="s">
        <v>1</v>
      </c>
      <c r="B7" s="28" t="s">
        <v>115</v>
      </c>
      <c r="C7" s="53">
        <v>301313</v>
      </c>
    </row>
    <row r="8" spans="1:3" ht="24.95" customHeight="1" x14ac:dyDescent="0.2">
      <c r="A8" s="52" t="s">
        <v>2</v>
      </c>
      <c r="B8" s="28" t="s">
        <v>116</v>
      </c>
      <c r="C8" s="53">
        <v>120707</v>
      </c>
    </row>
    <row r="9" spans="1:3" ht="24.95" customHeight="1" x14ac:dyDescent="0.2">
      <c r="A9" s="52" t="s">
        <v>3</v>
      </c>
      <c r="B9" s="28" t="s">
        <v>113</v>
      </c>
      <c r="C9" s="53">
        <v>313378</v>
      </c>
    </row>
    <row r="10" spans="1:3" ht="24.95" customHeight="1" x14ac:dyDescent="0.2">
      <c r="A10" s="54" t="s">
        <v>54</v>
      </c>
      <c r="B10" s="61" t="s">
        <v>182</v>
      </c>
      <c r="C10" s="53">
        <v>69067</v>
      </c>
    </row>
    <row r="11" spans="1:3" ht="24.95" customHeight="1" x14ac:dyDescent="0.2">
      <c r="A11" s="54" t="s">
        <v>137</v>
      </c>
      <c r="B11" s="61" t="s">
        <v>140</v>
      </c>
      <c r="C11" s="53">
        <v>61433</v>
      </c>
    </row>
    <row r="12" spans="1:3" ht="24.95" customHeight="1" x14ac:dyDescent="0.2">
      <c r="A12" s="54" t="s">
        <v>138</v>
      </c>
      <c r="B12" s="61" t="s">
        <v>141</v>
      </c>
      <c r="C12" s="53">
        <v>20880</v>
      </c>
    </row>
    <row r="13" spans="1:3" ht="24.95" customHeight="1" x14ac:dyDescent="0.2">
      <c r="A13" s="54" t="s">
        <v>139</v>
      </c>
      <c r="B13" s="61" t="s">
        <v>142</v>
      </c>
      <c r="C13" s="53">
        <v>9651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65686</v>
      </c>
    </row>
    <row r="17" spans="1:3" ht="24.95" customHeight="1" x14ac:dyDescent="0.2">
      <c r="A17" s="52" t="s">
        <v>5</v>
      </c>
      <c r="B17" s="28" t="s">
        <v>117</v>
      </c>
      <c r="C17" s="53">
        <v>68315</v>
      </c>
    </row>
    <row r="18" spans="1:3" ht="24.95" customHeight="1" x14ac:dyDescent="0.2">
      <c r="A18" s="52" t="s">
        <v>6</v>
      </c>
      <c r="B18" s="28" t="s">
        <v>123</v>
      </c>
      <c r="C18" s="53">
        <v>48789</v>
      </c>
    </row>
    <row r="19" spans="1:3" ht="24.95" customHeight="1" x14ac:dyDescent="0.2">
      <c r="A19" s="52" t="s">
        <v>7</v>
      </c>
      <c r="B19" s="28" t="s">
        <v>122</v>
      </c>
      <c r="C19" s="53">
        <v>25679</v>
      </c>
    </row>
    <row r="20" spans="1:3" ht="24.95" customHeight="1" x14ac:dyDescent="0.2">
      <c r="A20" s="52" t="s">
        <v>8</v>
      </c>
      <c r="B20" s="28" t="s">
        <v>118</v>
      </c>
      <c r="C20" s="53">
        <v>45232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7420</v>
      </c>
    </row>
    <row r="23" spans="1:3" ht="24.95" customHeight="1" x14ac:dyDescent="0.2">
      <c r="A23" s="52" t="s">
        <v>11</v>
      </c>
      <c r="B23" s="28" t="s">
        <v>120</v>
      </c>
      <c r="C23" s="53">
        <v>5665</v>
      </c>
    </row>
    <row r="24" spans="1:3" ht="24.95" customHeight="1" x14ac:dyDescent="0.2">
      <c r="A24" s="52" t="s">
        <v>12</v>
      </c>
      <c r="B24" s="28" t="s">
        <v>158</v>
      </c>
      <c r="C24" s="53">
        <v>47834</v>
      </c>
    </row>
    <row r="25" spans="1:3" ht="24.95" customHeight="1" x14ac:dyDescent="0.2">
      <c r="A25" s="52" t="s">
        <v>13</v>
      </c>
      <c r="B25" s="28" t="s">
        <v>143</v>
      </c>
      <c r="C25" s="53">
        <v>31947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194727</v>
      </c>
    </row>
    <row r="27" spans="1:3" ht="37.5" x14ac:dyDescent="0.2">
      <c r="A27" s="52" t="s">
        <v>125</v>
      </c>
      <c r="B27" s="61" t="s">
        <v>145</v>
      </c>
      <c r="C27" s="53">
        <v>193938</v>
      </c>
    </row>
    <row r="28" spans="1:3" ht="24.95" customHeight="1" x14ac:dyDescent="0.2">
      <c r="A28" s="54" t="s">
        <v>144</v>
      </c>
      <c r="B28" s="61" t="s">
        <v>147</v>
      </c>
      <c r="C28" s="53">
        <v>557</v>
      </c>
    </row>
    <row r="29" spans="1:3" ht="31.5" customHeight="1" x14ac:dyDescent="0.2">
      <c r="A29" s="54" t="s">
        <v>148</v>
      </c>
      <c r="B29" s="61" t="s">
        <v>146</v>
      </c>
      <c r="C29" s="53">
        <v>232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25209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177743</v>
      </c>
    </row>
    <row r="34" spans="1:3" ht="24.95" customHeight="1" x14ac:dyDescent="0.2">
      <c r="A34" s="33" t="s">
        <v>109</v>
      </c>
      <c r="B34" s="31" t="s">
        <v>159</v>
      </c>
      <c r="C34" s="53">
        <v>928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226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64514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26363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548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292722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21371</v>
      </c>
    </row>
    <row r="47" spans="1:3" ht="24.95" customHeight="1" x14ac:dyDescent="0.2">
      <c r="A47" s="33" t="s">
        <v>16</v>
      </c>
      <c r="B47" s="31" t="s">
        <v>17</v>
      </c>
      <c r="C47" s="53">
        <v>1236</v>
      </c>
    </row>
    <row r="48" spans="1:3" ht="24.95" customHeight="1" x14ac:dyDescent="0.2">
      <c r="A48" s="33" t="s">
        <v>18</v>
      </c>
      <c r="B48" s="31" t="s">
        <v>19</v>
      </c>
      <c r="C48" s="53">
        <v>4186</v>
      </c>
    </row>
    <row r="49" spans="1:3" ht="24.95" customHeight="1" x14ac:dyDescent="0.2">
      <c r="A49" s="33" t="s">
        <v>20</v>
      </c>
      <c r="B49" s="32" t="s">
        <v>173</v>
      </c>
      <c r="C49" s="67">
        <v>181</v>
      </c>
    </row>
    <row r="50" spans="1:3" ht="24.95" customHeight="1" x14ac:dyDescent="0.2">
      <c r="A50" s="33" t="s">
        <v>37</v>
      </c>
      <c r="B50" s="34" t="s">
        <v>30</v>
      </c>
      <c r="C50" s="53">
        <v>0</v>
      </c>
    </row>
    <row r="51" spans="1:3" ht="24.95" customHeight="1" x14ac:dyDescent="0.2">
      <c r="A51" s="33" t="s">
        <v>38</v>
      </c>
      <c r="B51" s="36" t="s">
        <v>31</v>
      </c>
      <c r="C51" s="53">
        <v>0</v>
      </c>
    </row>
    <row r="52" spans="1:3" ht="24.95" customHeight="1" x14ac:dyDescent="0.2">
      <c r="A52" s="33" t="s">
        <v>39</v>
      </c>
      <c r="B52" s="34" t="s">
        <v>32</v>
      </c>
      <c r="C52" s="53">
        <v>8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167</v>
      </c>
    </row>
    <row r="56" spans="1:3" ht="24.95" customHeight="1" x14ac:dyDescent="0.2">
      <c r="A56" s="33" t="s">
        <v>43</v>
      </c>
      <c r="B56" s="34" t="s">
        <v>36</v>
      </c>
      <c r="C56" s="53">
        <v>6</v>
      </c>
    </row>
    <row r="57" spans="1:3" ht="24.95" customHeight="1" x14ac:dyDescent="0.2">
      <c r="A57" s="33" t="s">
        <v>21</v>
      </c>
      <c r="B57" s="31" t="s">
        <v>152</v>
      </c>
      <c r="C57" s="53">
        <v>11091</v>
      </c>
    </row>
    <row r="58" spans="1:3" ht="24.95" customHeight="1" x14ac:dyDescent="0.2">
      <c r="A58" s="33" t="s">
        <v>153</v>
      </c>
      <c r="B58" s="34" t="s">
        <v>154</v>
      </c>
      <c r="C58" s="53">
        <v>31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2616</v>
      </c>
    </row>
    <row r="60" spans="1:3" ht="24.95" customHeight="1" x14ac:dyDescent="0.2">
      <c r="A60" s="33" t="s">
        <v>48</v>
      </c>
      <c r="B60" s="34" t="s">
        <v>44</v>
      </c>
      <c r="C60" s="53">
        <v>1902</v>
      </c>
    </row>
    <row r="61" spans="1:3" ht="24.95" customHeight="1" x14ac:dyDescent="0.2">
      <c r="A61" s="33" t="s">
        <v>49</v>
      </c>
      <c r="B61" s="34" t="s">
        <v>45</v>
      </c>
      <c r="C61" s="53">
        <v>271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443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1730</v>
      </c>
    </row>
    <row r="66" spans="1:3" ht="24.95" customHeight="1" x14ac:dyDescent="0.2">
      <c r="A66" s="33" t="s">
        <v>26</v>
      </c>
      <c r="B66" s="31" t="s">
        <v>27</v>
      </c>
      <c r="C66" s="53">
        <v>331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4652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3162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1490</v>
      </c>
    </row>
    <row r="72" spans="1:3" ht="24.95" customHeight="1" x14ac:dyDescent="0.2">
      <c r="A72" s="14" t="s">
        <v>133</v>
      </c>
      <c r="B72" s="63" t="s">
        <v>112</v>
      </c>
      <c r="C72" s="64">
        <v>1715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72"/>
  <sheetViews>
    <sheetView showGridLines="0" view="pageBreakPreview" zoomScale="80" zoomScaleNormal="70" zoomScaleSheetLayoutView="80" workbookViewId="0">
      <pane xSplit="2" ySplit="6" topLeftCell="C37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67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3277437</v>
      </c>
    </row>
    <row r="7" spans="1:3" ht="24.95" customHeight="1" x14ac:dyDescent="0.2">
      <c r="A7" s="52" t="s">
        <v>1</v>
      </c>
      <c r="B7" s="28" t="s">
        <v>115</v>
      </c>
      <c r="C7" s="53">
        <v>675670</v>
      </c>
    </row>
    <row r="8" spans="1:3" ht="24.95" customHeight="1" x14ac:dyDescent="0.2">
      <c r="A8" s="52" t="s">
        <v>2</v>
      </c>
      <c r="B8" s="28" t="s">
        <v>116</v>
      </c>
      <c r="C8" s="53">
        <v>295294</v>
      </c>
    </row>
    <row r="9" spans="1:3" ht="24.95" customHeight="1" x14ac:dyDescent="0.2">
      <c r="A9" s="52" t="s">
        <v>3</v>
      </c>
      <c r="B9" s="28" t="s">
        <v>113</v>
      </c>
      <c r="C9" s="53">
        <v>740904</v>
      </c>
    </row>
    <row r="10" spans="1:3" ht="24.95" customHeight="1" x14ac:dyDescent="0.2">
      <c r="A10" s="54" t="s">
        <v>54</v>
      </c>
      <c r="B10" s="61" t="s">
        <v>182</v>
      </c>
      <c r="C10" s="53">
        <v>204979</v>
      </c>
    </row>
    <row r="11" spans="1:3" ht="24.95" customHeight="1" x14ac:dyDescent="0.2">
      <c r="A11" s="54" t="s">
        <v>137</v>
      </c>
      <c r="B11" s="61" t="s">
        <v>140</v>
      </c>
      <c r="C11" s="53">
        <v>185310</v>
      </c>
    </row>
    <row r="12" spans="1:3" ht="24.95" customHeight="1" x14ac:dyDescent="0.2">
      <c r="A12" s="54" t="s">
        <v>138</v>
      </c>
      <c r="B12" s="61" t="s">
        <v>141</v>
      </c>
      <c r="C12" s="53">
        <v>57819</v>
      </c>
    </row>
    <row r="13" spans="1:3" ht="24.95" customHeight="1" x14ac:dyDescent="0.2">
      <c r="A13" s="54" t="s">
        <v>139</v>
      </c>
      <c r="B13" s="61" t="s">
        <v>142</v>
      </c>
      <c r="C13" s="53">
        <v>20024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119457</v>
      </c>
    </row>
    <row r="17" spans="1:3" ht="24.95" customHeight="1" x14ac:dyDescent="0.2">
      <c r="A17" s="52" t="s">
        <v>5</v>
      </c>
      <c r="B17" s="28" t="s">
        <v>117</v>
      </c>
      <c r="C17" s="53">
        <v>223100</v>
      </c>
    </row>
    <row r="18" spans="1:3" ht="24.95" customHeight="1" x14ac:dyDescent="0.2">
      <c r="A18" s="52" t="s">
        <v>6</v>
      </c>
      <c r="B18" s="28" t="s">
        <v>123</v>
      </c>
      <c r="C18" s="53">
        <v>138490</v>
      </c>
    </row>
    <row r="19" spans="1:3" ht="24.95" customHeight="1" x14ac:dyDescent="0.2">
      <c r="A19" s="52" t="s">
        <v>7</v>
      </c>
      <c r="B19" s="28" t="s">
        <v>122</v>
      </c>
      <c r="C19" s="53">
        <v>52145</v>
      </c>
    </row>
    <row r="20" spans="1:3" ht="24.95" customHeight="1" x14ac:dyDescent="0.2">
      <c r="A20" s="52" t="s">
        <v>8</v>
      </c>
      <c r="B20" s="28" t="s">
        <v>118</v>
      </c>
      <c r="C20" s="53">
        <v>122137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13363</v>
      </c>
    </row>
    <row r="23" spans="1:3" ht="24.95" customHeight="1" x14ac:dyDescent="0.2">
      <c r="A23" s="52" t="s">
        <v>11</v>
      </c>
      <c r="B23" s="28" t="s">
        <v>120</v>
      </c>
      <c r="C23" s="53">
        <v>10530</v>
      </c>
    </row>
    <row r="24" spans="1:3" ht="24.95" customHeight="1" x14ac:dyDescent="0.2">
      <c r="A24" s="52" t="s">
        <v>12</v>
      </c>
      <c r="B24" s="28" t="s">
        <v>158</v>
      </c>
      <c r="C24" s="53">
        <v>99224</v>
      </c>
    </row>
    <row r="25" spans="1:3" ht="24.95" customHeight="1" x14ac:dyDescent="0.2">
      <c r="A25" s="52" t="s">
        <v>13</v>
      </c>
      <c r="B25" s="28" t="s">
        <v>143</v>
      </c>
      <c r="C25" s="53">
        <v>67640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416131</v>
      </c>
    </row>
    <row r="27" spans="1:3" ht="37.5" x14ac:dyDescent="0.2">
      <c r="A27" s="52" t="s">
        <v>125</v>
      </c>
      <c r="B27" s="61" t="s">
        <v>145</v>
      </c>
      <c r="C27" s="53">
        <v>413232</v>
      </c>
    </row>
    <row r="28" spans="1:3" ht="24.95" customHeight="1" x14ac:dyDescent="0.2">
      <c r="A28" s="54" t="s">
        <v>144</v>
      </c>
      <c r="B28" s="61" t="s">
        <v>147</v>
      </c>
      <c r="C28" s="53">
        <v>1933</v>
      </c>
    </row>
    <row r="29" spans="1:3" ht="31.5" customHeight="1" x14ac:dyDescent="0.2">
      <c r="A29" s="54" t="s">
        <v>148</v>
      </c>
      <c r="B29" s="61" t="s">
        <v>146</v>
      </c>
      <c r="C29" s="53">
        <v>966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53560</v>
      </c>
    </row>
    <row r="32" spans="1:3" ht="24.95" customHeight="1" x14ac:dyDescent="0.2">
      <c r="A32" s="54" t="s">
        <v>150</v>
      </c>
      <c r="B32" s="61" t="s">
        <v>160</v>
      </c>
      <c r="C32" s="53">
        <v>10630</v>
      </c>
    </row>
    <row r="33" spans="1:3" ht="24.95" customHeight="1" x14ac:dyDescent="0.2">
      <c r="A33" s="33" t="s">
        <v>108</v>
      </c>
      <c r="B33" s="19" t="s">
        <v>111</v>
      </c>
      <c r="C33" s="53">
        <v>232069</v>
      </c>
    </row>
    <row r="34" spans="1:3" ht="24.95" customHeight="1" x14ac:dyDescent="0.2">
      <c r="A34" s="33" t="s">
        <v>109</v>
      </c>
      <c r="B34" s="31" t="s">
        <v>159</v>
      </c>
      <c r="C34" s="53">
        <v>16757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966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131202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45696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1330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679121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28549</v>
      </c>
    </row>
    <row r="47" spans="1:3" ht="24.95" customHeight="1" x14ac:dyDescent="0.2">
      <c r="A47" s="33" t="s">
        <v>16</v>
      </c>
      <c r="B47" s="31" t="s">
        <v>17</v>
      </c>
      <c r="C47" s="53">
        <v>1484</v>
      </c>
    </row>
    <row r="48" spans="1:3" ht="24.95" customHeight="1" x14ac:dyDescent="0.2">
      <c r="A48" s="33" t="s">
        <v>18</v>
      </c>
      <c r="B48" s="31" t="s">
        <v>19</v>
      </c>
      <c r="C48" s="53">
        <v>3097</v>
      </c>
    </row>
    <row r="49" spans="1:3" ht="24.95" customHeight="1" x14ac:dyDescent="0.2">
      <c r="A49" s="33" t="s">
        <v>20</v>
      </c>
      <c r="B49" s="32" t="s">
        <v>173</v>
      </c>
      <c r="C49" s="67">
        <v>131</v>
      </c>
    </row>
    <row r="50" spans="1:3" ht="24.95" customHeight="1" x14ac:dyDescent="0.2">
      <c r="A50" s="33" t="s">
        <v>37</v>
      </c>
      <c r="B50" s="34" t="s">
        <v>30</v>
      </c>
      <c r="C50" s="53">
        <v>32</v>
      </c>
    </row>
    <row r="51" spans="1:3" ht="24.95" customHeight="1" x14ac:dyDescent="0.2">
      <c r="A51" s="33" t="s">
        <v>38</v>
      </c>
      <c r="B51" s="36" t="s">
        <v>31</v>
      </c>
      <c r="C51" s="53">
        <v>32</v>
      </c>
    </row>
    <row r="52" spans="1:3" ht="24.95" customHeight="1" x14ac:dyDescent="0.2">
      <c r="A52" s="33" t="s">
        <v>39</v>
      </c>
      <c r="B52" s="34" t="s">
        <v>32</v>
      </c>
      <c r="C52" s="53">
        <v>13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47</v>
      </c>
    </row>
    <row r="56" spans="1:3" ht="24.95" customHeight="1" x14ac:dyDescent="0.2">
      <c r="A56" s="33" t="s">
        <v>43</v>
      </c>
      <c r="B56" s="34" t="s">
        <v>36</v>
      </c>
      <c r="C56" s="53">
        <v>39</v>
      </c>
    </row>
    <row r="57" spans="1:3" ht="24.95" customHeight="1" x14ac:dyDescent="0.2">
      <c r="A57" s="33" t="s">
        <v>21</v>
      </c>
      <c r="B57" s="31" t="s">
        <v>152</v>
      </c>
      <c r="C57" s="53">
        <v>16634</v>
      </c>
    </row>
    <row r="58" spans="1:3" ht="24.95" customHeight="1" x14ac:dyDescent="0.2">
      <c r="A58" s="33" t="s">
        <v>153</v>
      </c>
      <c r="B58" s="34" t="s">
        <v>154</v>
      </c>
      <c r="C58" s="53">
        <v>10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3910</v>
      </c>
    </row>
    <row r="60" spans="1:3" ht="24.95" customHeight="1" x14ac:dyDescent="0.2">
      <c r="A60" s="33" t="s">
        <v>48</v>
      </c>
      <c r="B60" s="34" t="s">
        <v>44</v>
      </c>
      <c r="C60" s="53">
        <v>2844</v>
      </c>
    </row>
    <row r="61" spans="1:3" ht="24.95" customHeight="1" x14ac:dyDescent="0.2">
      <c r="A61" s="33" t="s">
        <v>49</v>
      </c>
      <c r="B61" s="34" t="s">
        <v>45</v>
      </c>
      <c r="C61" s="53">
        <v>406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660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3000</v>
      </c>
    </row>
    <row r="66" spans="1:3" ht="24.95" customHeight="1" x14ac:dyDescent="0.2">
      <c r="A66" s="33" t="s">
        <v>26</v>
      </c>
      <c r="B66" s="31" t="s">
        <v>27</v>
      </c>
      <c r="C66" s="53">
        <v>293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6186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2400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3786</v>
      </c>
    </row>
    <row r="72" spans="1:3" ht="24.95" customHeight="1" x14ac:dyDescent="0.2">
      <c r="A72" s="14" t="s">
        <v>133</v>
      </c>
      <c r="B72" s="63" t="s">
        <v>112</v>
      </c>
      <c r="C72" s="64">
        <v>600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C72"/>
  <sheetViews>
    <sheetView showGridLines="0" view="pageBreakPreview" zoomScale="80" zoomScaleNormal="70" zoomScaleSheetLayoutView="80" workbookViewId="0">
      <pane xSplit="2" ySplit="6" topLeftCell="C40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B56" sqref="B56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68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1840125</v>
      </c>
    </row>
    <row r="7" spans="1:3" ht="24.95" customHeight="1" x14ac:dyDescent="0.2">
      <c r="A7" s="52" t="s">
        <v>1</v>
      </c>
      <c r="B7" s="28" t="s">
        <v>115</v>
      </c>
      <c r="C7" s="53">
        <v>396976</v>
      </c>
    </row>
    <row r="8" spans="1:3" ht="24.95" customHeight="1" x14ac:dyDescent="0.2">
      <c r="A8" s="52" t="s">
        <v>2</v>
      </c>
      <c r="B8" s="28" t="s">
        <v>116</v>
      </c>
      <c r="C8" s="53">
        <v>201637</v>
      </c>
    </row>
    <row r="9" spans="1:3" ht="24.95" customHeight="1" x14ac:dyDescent="0.2">
      <c r="A9" s="52" t="s">
        <v>3</v>
      </c>
      <c r="B9" s="28" t="s">
        <v>113</v>
      </c>
      <c r="C9" s="53">
        <v>376956</v>
      </c>
    </row>
    <row r="10" spans="1:3" ht="24.95" customHeight="1" x14ac:dyDescent="0.2">
      <c r="A10" s="54" t="s">
        <v>54</v>
      </c>
      <c r="B10" s="61" t="s">
        <v>182</v>
      </c>
      <c r="C10" s="53">
        <v>126977</v>
      </c>
    </row>
    <row r="11" spans="1:3" ht="24.95" customHeight="1" x14ac:dyDescent="0.2">
      <c r="A11" s="54" t="s">
        <v>137</v>
      </c>
      <c r="B11" s="61" t="s">
        <v>140</v>
      </c>
      <c r="C11" s="53">
        <v>115648</v>
      </c>
    </row>
    <row r="12" spans="1:3" ht="24.95" customHeight="1" x14ac:dyDescent="0.2">
      <c r="A12" s="54" t="s">
        <v>138</v>
      </c>
      <c r="B12" s="61" t="s">
        <v>141</v>
      </c>
      <c r="C12" s="53">
        <v>42355</v>
      </c>
    </row>
    <row r="13" spans="1:3" ht="24.95" customHeight="1" x14ac:dyDescent="0.2">
      <c r="A13" s="54" t="s">
        <v>139</v>
      </c>
      <c r="B13" s="61" t="s">
        <v>142</v>
      </c>
      <c r="C13" s="53">
        <v>23150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124437</v>
      </c>
    </row>
    <row r="17" spans="1:3" ht="24.95" customHeight="1" x14ac:dyDescent="0.2">
      <c r="A17" s="52" t="s">
        <v>5</v>
      </c>
      <c r="B17" s="28" t="s">
        <v>117</v>
      </c>
      <c r="C17" s="53">
        <v>74238</v>
      </c>
    </row>
    <row r="18" spans="1:3" ht="24.95" customHeight="1" x14ac:dyDescent="0.2">
      <c r="A18" s="52" t="s">
        <v>6</v>
      </c>
      <c r="B18" s="28" t="s">
        <v>123</v>
      </c>
      <c r="C18" s="53">
        <v>44939</v>
      </c>
    </row>
    <row r="19" spans="1:3" ht="24.95" customHeight="1" x14ac:dyDescent="0.2">
      <c r="A19" s="52" t="s">
        <v>7</v>
      </c>
      <c r="B19" s="28" t="s">
        <v>122</v>
      </c>
      <c r="C19" s="53">
        <v>22247</v>
      </c>
    </row>
    <row r="20" spans="1:3" ht="24.95" customHeight="1" x14ac:dyDescent="0.2">
      <c r="A20" s="52" t="s">
        <v>8</v>
      </c>
      <c r="B20" s="28" t="s">
        <v>118</v>
      </c>
      <c r="C20" s="53">
        <v>74209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10323</v>
      </c>
    </row>
    <row r="23" spans="1:3" ht="24.95" customHeight="1" x14ac:dyDescent="0.2">
      <c r="A23" s="52" t="s">
        <v>11</v>
      </c>
      <c r="B23" s="28" t="s">
        <v>120</v>
      </c>
      <c r="C23" s="53">
        <v>7521</v>
      </c>
    </row>
    <row r="24" spans="1:3" ht="24.95" customHeight="1" x14ac:dyDescent="0.2">
      <c r="A24" s="52" t="s">
        <v>12</v>
      </c>
      <c r="B24" s="28" t="s">
        <v>158</v>
      </c>
      <c r="C24" s="53">
        <v>70057</v>
      </c>
    </row>
    <row r="25" spans="1:3" ht="24.95" customHeight="1" x14ac:dyDescent="0.2">
      <c r="A25" s="52" t="s">
        <v>13</v>
      </c>
      <c r="B25" s="28" t="s">
        <v>143</v>
      </c>
      <c r="C25" s="53">
        <v>41856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241202</v>
      </c>
    </row>
    <row r="27" spans="1:3" ht="37.5" x14ac:dyDescent="0.2">
      <c r="A27" s="52" t="s">
        <v>125</v>
      </c>
      <c r="B27" s="61" t="s">
        <v>145</v>
      </c>
      <c r="C27" s="53">
        <v>238647</v>
      </c>
    </row>
    <row r="28" spans="1:3" ht="24.95" customHeight="1" x14ac:dyDescent="0.2">
      <c r="A28" s="54" t="s">
        <v>144</v>
      </c>
      <c r="B28" s="61" t="s">
        <v>147</v>
      </c>
      <c r="C28" s="53">
        <v>1840</v>
      </c>
    </row>
    <row r="29" spans="1:3" ht="31.5" customHeight="1" x14ac:dyDescent="0.2">
      <c r="A29" s="54" t="s">
        <v>148</v>
      </c>
      <c r="B29" s="61" t="s">
        <v>146</v>
      </c>
      <c r="C29" s="53">
        <v>715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38838</v>
      </c>
    </row>
    <row r="32" spans="1:3" ht="24.95" customHeight="1" x14ac:dyDescent="0.2">
      <c r="A32" s="54" t="s">
        <v>150</v>
      </c>
      <c r="B32" s="61" t="s">
        <v>160</v>
      </c>
      <c r="C32" s="53">
        <v>15331</v>
      </c>
    </row>
    <row r="33" spans="1:3" ht="24.95" customHeight="1" x14ac:dyDescent="0.2">
      <c r="A33" s="33" t="s">
        <v>108</v>
      </c>
      <c r="B33" s="19" t="s">
        <v>111</v>
      </c>
      <c r="C33" s="53">
        <v>114137</v>
      </c>
    </row>
    <row r="34" spans="1:3" ht="24.95" customHeight="1" x14ac:dyDescent="0.2">
      <c r="A34" s="33" t="s">
        <v>109</v>
      </c>
      <c r="B34" s="31" t="s">
        <v>159</v>
      </c>
      <c r="C34" s="53">
        <v>245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307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85324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29785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732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425848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19513</v>
      </c>
    </row>
    <row r="47" spans="1:3" ht="24.95" customHeight="1" x14ac:dyDescent="0.2">
      <c r="A47" s="33" t="s">
        <v>16</v>
      </c>
      <c r="B47" s="31" t="s">
        <v>17</v>
      </c>
      <c r="C47" s="53">
        <v>859</v>
      </c>
    </row>
    <row r="48" spans="1:3" ht="24.95" customHeight="1" x14ac:dyDescent="0.2">
      <c r="A48" s="33" t="s">
        <v>18</v>
      </c>
      <c r="B48" s="31" t="s">
        <v>19</v>
      </c>
      <c r="C48" s="53">
        <v>1911</v>
      </c>
    </row>
    <row r="49" spans="1:3" ht="24.95" customHeight="1" x14ac:dyDescent="0.2">
      <c r="A49" s="33" t="s">
        <v>20</v>
      </c>
      <c r="B49" s="32" t="s">
        <v>173</v>
      </c>
      <c r="C49" s="67">
        <v>302</v>
      </c>
    </row>
    <row r="50" spans="1:3" ht="24.95" customHeight="1" x14ac:dyDescent="0.2">
      <c r="A50" s="33" t="s">
        <v>37</v>
      </c>
      <c r="B50" s="34" t="s">
        <v>30</v>
      </c>
      <c r="C50" s="53">
        <v>19</v>
      </c>
    </row>
    <row r="51" spans="1:3" ht="24.95" customHeight="1" x14ac:dyDescent="0.2">
      <c r="A51" s="33" t="s">
        <v>38</v>
      </c>
      <c r="B51" s="36" t="s">
        <v>31</v>
      </c>
      <c r="C51" s="53">
        <v>19</v>
      </c>
    </row>
    <row r="52" spans="1:3" ht="24.95" customHeight="1" x14ac:dyDescent="0.2">
      <c r="A52" s="33" t="s">
        <v>39</v>
      </c>
      <c r="B52" s="34" t="s">
        <v>32</v>
      </c>
      <c r="C52" s="53">
        <v>94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183</v>
      </c>
    </row>
    <row r="56" spans="1:3" ht="24.95" customHeight="1" x14ac:dyDescent="0.2">
      <c r="A56" s="33" t="s">
        <v>43</v>
      </c>
      <c r="B56" s="34" t="s">
        <v>36</v>
      </c>
      <c r="C56" s="53">
        <v>6</v>
      </c>
    </row>
    <row r="57" spans="1:3" ht="24.95" customHeight="1" x14ac:dyDescent="0.2">
      <c r="A57" s="33" t="s">
        <v>21</v>
      </c>
      <c r="B57" s="31" t="s">
        <v>152</v>
      </c>
      <c r="C57" s="53">
        <v>11538</v>
      </c>
    </row>
    <row r="58" spans="1:3" ht="24.95" customHeight="1" x14ac:dyDescent="0.2">
      <c r="A58" s="33" t="s">
        <v>153</v>
      </c>
      <c r="B58" s="34" t="s">
        <v>154</v>
      </c>
      <c r="C58" s="53">
        <v>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2753</v>
      </c>
    </row>
    <row r="60" spans="1:3" ht="24.95" customHeight="1" x14ac:dyDescent="0.2">
      <c r="A60" s="33" t="s">
        <v>48</v>
      </c>
      <c r="B60" s="34" t="s">
        <v>44</v>
      </c>
      <c r="C60" s="53">
        <v>1979</v>
      </c>
    </row>
    <row r="61" spans="1:3" ht="24.95" customHeight="1" x14ac:dyDescent="0.2">
      <c r="A61" s="33" t="s">
        <v>49</v>
      </c>
      <c r="B61" s="34" t="s">
        <v>45</v>
      </c>
      <c r="C61" s="53">
        <v>282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492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1989</v>
      </c>
    </row>
    <row r="66" spans="1:3" ht="24.95" customHeight="1" x14ac:dyDescent="0.2">
      <c r="A66" s="33" t="s">
        <v>26</v>
      </c>
      <c r="B66" s="31" t="s">
        <v>27</v>
      </c>
      <c r="C66" s="53">
        <v>161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1502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160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1342</v>
      </c>
    </row>
    <row r="72" spans="1:3" ht="24.95" customHeight="1" x14ac:dyDescent="0.2">
      <c r="A72" s="14" t="s">
        <v>133</v>
      </c>
      <c r="B72" s="63" t="s">
        <v>112</v>
      </c>
      <c r="C72" s="64">
        <v>150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72"/>
  <sheetViews>
    <sheetView showGridLines="0" view="pageBreakPreview" zoomScale="80" zoomScaleNormal="70" zoomScaleSheetLayoutView="80" workbookViewId="0">
      <pane xSplit="2" ySplit="6" topLeftCell="C40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69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3634848</v>
      </c>
    </row>
    <row r="7" spans="1:3" ht="24.95" customHeight="1" x14ac:dyDescent="0.2">
      <c r="A7" s="52" t="s">
        <v>1</v>
      </c>
      <c r="B7" s="28" t="s">
        <v>115</v>
      </c>
      <c r="C7" s="53">
        <v>757071</v>
      </c>
    </row>
    <row r="8" spans="1:3" ht="24.95" customHeight="1" x14ac:dyDescent="0.2">
      <c r="A8" s="52" t="s">
        <v>2</v>
      </c>
      <c r="B8" s="28" t="s">
        <v>116</v>
      </c>
      <c r="C8" s="53">
        <v>352178</v>
      </c>
    </row>
    <row r="9" spans="1:3" ht="24.95" customHeight="1" x14ac:dyDescent="0.2">
      <c r="A9" s="52" t="s">
        <v>3</v>
      </c>
      <c r="B9" s="28" t="s">
        <v>113</v>
      </c>
      <c r="C9" s="53">
        <v>979467</v>
      </c>
    </row>
    <row r="10" spans="1:3" ht="24.95" customHeight="1" x14ac:dyDescent="0.2">
      <c r="A10" s="54" t="s">
        <v>54</v>
      </c>
      <c r="B10" s="61" t="s">
        <v>182</v>
      </c>
      <c r="C10" s="53">
        <v>256148</v>
      </c>
    </row>
    <row r="11" spans="1:3" ht="24.95" customHeight="1" x14ac:dyDescent="0.2">
      <c r="A11" s="54" t="s">
        <v>137</v>
      </c>
      <c r="B11" s="61" t="s">
        <v>140</v>
      </c>
      <c r="C11" s="53">
        <v>234999</v>
      </c>
    </row>
    <row r="12" spans="1:3" ht="24.95" customHeight="1" x14ac:dyDescent="0.2">
      <c r="A12" s="54" t="s">
        <v>138</v>
      </c>
      <c r="B12" s="61" t="s">
        <v>141</v>
      </c>
      <c r="C12" s="53">
        <v>77759</v>
      </c>
    </row>
    <row r="13" spans="1:3" ht="24.95" customHeight="1" x14ac:dyDescent="0.2">
      <c r="A13" s="54" t="s">
        <v>139</v>
      </c>
      <c r="B13" s="61" t="s">
        <v>142</v>
      </c>
      <c r="C13" s="53">
        <v>45360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182205</v>
      </c>
    </row>
    <row r="17" spans="1:3" ht="24.95" customHeight="1" x14ac:dyDescent="0.2">
      <c r="A17" s="52" t="s">
        <v>5</v>
      </c>
      <c r="B17" s="28" t="s">
        <v>117</v>
      </c>
      <c r="C17" s="53">
        <v>148783</v>
      </c>
    </row>
    <row r="18" spans="1:3" ht="24.95" customHeight="1" x14ac:dyDescent="0.2">
      <c r="A18" s="52" t="s">
        <v>6</v>
      </c>
      <c r="B18" s="28" t="s">
        <v>123</v>
      </c>
      <c r="C18" s="53">
        <v>58757</v>
      </c>
    </row>
    <row r="19" spans="1:3" ht="24.95" customHeight="1" x14ac:dyDescent="0.2">
      <c r="A19" s="52" t="s">
        <v>7</v>
      </c>
      <c r="B19" s="28" t="s">
        <v>122</v>
      </c>
      <c r="C19" s="53">
        <v>47768</v>
      </c>
    </row>
    <row r="20" spans="1:3" ht="24.95" customHeight="1" x14ac:dyDescent="0.2">
      <c r="A20" s="52" t="s">
        <v>8</v>
      </c>
      <c r="B20" s="28" t="s">
        <v>118</v>
      </c>
      <c r="C20" s="53">
        <v>114461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15865</v>
      </c>
    </row>
    <row r="23" spans="1:3" ht="24.95" customHeight="1" x14ac:dyDescent="0.2">
      <c r="A23" s="52" t="s">
        <v>11</v>
      </c>
      <c r="B23" s="28" t="s">
        <v>120</v>
      </c>
      <c r="C23" s="53">
        <v>15874</v>
      </c>
    </row>
    <row r="24" spans="1:3" ht="24.95" customHeight="1" x14ac:dyDescent="0.2">
      <c r="A24" s="52" t="s">
        <v>12</v>
      </c>
      <c r="B24" s="28" t="s">
        <v>158</v>
      </c>
      <c r="C24" s="53">
        <v>121771</v>
      </c>
    </row>
    <row r="25" spans="1:3" ht="24.95" customHeight="1" x14ac:dyDescent="0.2">
      <c r="A25" s="52" t="s">
        <v>13</v>
      </c>
      <c r="B25" s="28" t="s">
        <v>143</v>
      </c>
      <c r="C25" s="53">
        <v>70605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515859</v>
      </c>
    </row>
    <row r="27" spans="1:3" ht="37.5" x14ac:dyDescent="0.2">
      <c r="A27" s="52" t="s">
        <v>125</v>
      </c>
      <c r="B27" s="61" t="s">
        <v>145</v>
      </c>
      <c r="C27" s="53">
        <v>514047</v>
      </c>
    </row>
    <row r="28" spans="1:3" ht="24.95" customHeight="1" x14ac:dyDescent="0.2">
      <c r="A28" s="54" t="s">
        <v>144</v>
      </c>
      <c r="B28" s="61" t="s">
        <v>147</v>
      </c>
      <c r="C28" s="53">
        <v>906</v>
      </c>
    </row>
    <row r="29" spans="1:3" ht="31.5" customHeight="1" x14ac:dyDescent="0.2">
      <c r="A29" s="54" t="s">
        <v>148</v>
      </c>
      <c r="B29" s="61" t="s">
        <v>146</v>
      </c>
      <c r="C29" s="53">
        <v>906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49662</v>
      </c>
    </row>
    <row r="32" spans="1:3" ht="24.95" customHeight="1" x14ac:dyDescent="0.2">
      <c r="A32" s="54" t="s">
        <v>150</v>
      </c>
      <c r="B32" s="61" t="s">
        <v>160</v>
      </c>
      <c r="C32" s="53">
        <v>9063</v>
      </c>
    </row>
    <row r="33" spans="1:3" ht="24.95" customHeight="1" x14ac:dyDescent="0.2">
      <c r="A33" s="33" t="s">
        <v>108</v>
      </c>
      <c r="B33" s="19" t="s">
        <v>111</v>
      </c>
      <c r="C33" s="53">
        <v>199900</v>
      </c>
    </row>
    <row r="34" spans="1:3" ht="24.95" customHeight="1" x14ac:dyDescent="0.2">
      <c r="A34" s="33" t="s">
        <v>109</v>
      </c>
      <c r="B34" s="31" t="s">
        <v>159</v>
      </c>
      <c r="C34" s="53">
        <v>4531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91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131429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56631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1681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863593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39918</v>
      </c>
    </row>
    <row r="47" spans="1:3" ht="24.95" customHeight="1" x14ac:dyDescent="0.2">
      <c r="A47" s="33" t="s">
        <v>16</v>
      </c>
      <c r="B47" s="31" t="s">
        <v>17</v>
      </c>
      <c r="C47" s="53">
        <v>2656</v>
      </c>
    </row>
    <row r="48" spans="1:3" ht="24.95" customHeight="1" x14ac:dyDescent="0.2">
      <c r="A48" s="33" t="s">
        <v>18</v>
      </c>
      <c r="B48" s="31" t="s">
        <v>19</v>
      </c>
      <c r="C48" s="53">
        <v>5214</v>
      </c>
    </row>
    <row r="49" spans="1:3" ht="24.95" customHeight="1" x14ac:dyDescent="0.2">
      <c r="A49" s="33" t="s">
        <v>20</v>
      </c>
      <c r="B49" s="32" t="s">
        <v>173</v>
      </c>
      <c r="C49" s="67">
        <v>166</v>
      </c>
    </row>
    <row r="50" spans="1:3" ht="24.95" customHeight="1" x14ac:dyDescent="0.2">
      <c r="A50" s="33" t="s">
        <v>37</v>
      </c>
      <c r="B50" s="34" t="s">
        <v>30</v>
      </c>
      <c r="C50" s="53">
        <v>54</v>
      </c>
    </row>
    <row r="51" spans="1:3" ht="24.95" customHeight="1" x14ac:dyDescent="0.2">
      <c r="A51" s="33" t="s">
        <v>38</v>
      </c>
      <c r="B51" s="36" t="s">
        <v>31</v>
      </c>
      <c r="C51" s="53">
        <v>54</v>
      </c>
    </row>
    <row r="52" spans="1:3" ht="24.95" customHeight="1" x14ac:dyDescent="0.2">
      <c r="A52" s="33" t="s">
        <v>39</v>
      </c>
      <c r="B52" s="34" t="s">
        <v>32</v>
      </c>
      <c r="C52" s="53">
        <v>42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48</v>
      </c>
    </row>
    <row r="56" spans="1:3" ht="24.95" customHeight="1" x14ac:dyDescent="0.2">
      <c r="A56" s="33" t="s">
        <v>43</v>
      </c>
      <c r="B56" s="34" t="s">
        <v>36</v>
      </c>
      <c r="C56" s="53">
        <v>22</v>
      </c>
    </row>
    <row r="57" spans="1:3" ht="24.95" customHeight="1" x14ac:dyDescent="0.2">
      <c r="A57" s="33" t="s">
        <v>21</v>
      </c>
      <c r="B57" s="31" t="s">
        <v>152</v>
      </c>
      <c r="C57" s="53">
        <v>22654</v>
      </c>
    </row>
    <row r="58" spans="1:3" ht="24.95" customHeight="1" x14ac:dyDescent="0.2">
      <c r="A58" s="33" t="s">
        <v>153</v>
      </c>
      <c r="B58" s="34" t="s">
        <v>154</v>
      </c>
      <c r="C58" s="53">
        <v>100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5357</v>
      </c>
    </row>
    <row r="60" spans="1:3" ht="24.95" customHeight="1" x14ac:dyDescent="0.2">
      <c r="A60" s="33" t="s">
        <v>48</v>
      </c>
      <c r="B60" s="34" t="s">
        <v>44</v>
      </c>
      <c r="C60" s="53">
        <v>3888</v>
      </c>
    </row>
    <row r="61" spans="1:3" ht="24.95" customHeight="1" x14ac:dyDescent="0.2">
      <c r="A61" s="33" t="s">
        <v>49</v>
      </c>
      <c r="B61" s="34" t="s">
        <v>45</v>
      </c>
      <c r="C61" s="53">
        <v>555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914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3580</v>
      </c>
    </row>
    <row r="66" spans="1:3" ht="24.95" customHeight="1" x14ac:dyDescent="0.2">
      <c r="A66" s="33" t="s">
        <v>26</v>
      </c>
      <c r="B66" s="31" t="s">
        <v>27</v>
      </c>
      <c r="C66" s="53">
        <v>291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6196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3470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2726</v>
      </c>
    </row>
    <row r="72" spans="1:3" ht="24.95" customHeight="1" x14ac:dyDescent="0.2">
      <c r="A72" s="14" t="s">
        <v>133</v>
      </c>
      <c r="B72" s="63" t="s">
        <v>112</v>
      </c>
      <c r="C72" s="64">
        <v>1340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72"/>
  <sheetViews>
    <sheetView showGridLines="0" view="pageBreakPreview" zoomScale="80" zoomScaleNormal="70" zoomScaleSheetLayoutView="80" workbookViewId="0">
      <pane xSplit="2" ySplit="6" topLeftCell="C37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70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7410358</v>
      </c>
    </row>
    <row r="7" spans="1:3" ht="24.95" customHeight="1" x14ac:dyDescent="0.2">
      <c r="A7" s="52" t="s">
        <v>1</v>
      </c>
      <c r="B7" s="28" t="s">
        <v>115</v>
      </c>
      <c r="C7" s="53">
        <v>1427207</v>
      </c>
    </row>
    <row r="8" spans="1:3" ht="24.95" customHeight="1" x14ac:dyDescent="0.2">
      <c r="A8" s="52" t="s">
        <v>2</v>
      </c>
      <c r="B8" s="28" t="s">
        <v>116</v>
      </c>
      <c r="C8" s="53">
        <v>865194</v>
      </c>
    </row>
    <row r="9" spans="1:3" ht="24.95" customHeight="1" x14ac:dyDescent="0.2">
      <c r="A9" s="52" t="s">
        <v>3</v>
      </c>
      <c r="B9" s="28" t="s">
        <v>113</v>
      </c>
      <c r="C9" s="53">
        <v>1977044</v>
      </c>
    </row>
    <row r="10" spans="1:3" ht="24.95" customHeight="1" x14ac:dyDescent="0.2">
      <c r="A10" s="54" t="s">
        <v>54</v>
      </c>
      <c r="B10" s="61" t="s">
        <v>182</v>
      </c>
      <c r="C10" s="53">
        <v>542113</v>
      </c>
    </row>
    <row r="11" spans="1:3" ht="24.95" customHeight="1" x14ac:dyDescent="0.2">
      <c r="A11" s="54" t="s">
        <v>137</v>
      </c>
      <c r="B11" s="61" t="s">
        <v>140</v>
      </c>
      <c r="C11" s="53">
        <v>485377</v>
      </c>
    </row>
    <row r="12" spans="1:3" ht="24.95" customHeight="1" x14ac:dyDescent="0.2">
      <c r="A12" s="54" t="s">
        <v>138</v>
      </c>
      <c r="B12" s="61" t="s">
        <v>141</v>
      </c>
      <c r="C12" s="53">
        <v>152071</v>
      </c>
    </row>
    <row r="13" spans="1:3" ht="24.95" customHeight="1" x14ac:dyDescent="0.2">
      <c r="A13" s="54" t="s">
        <v>139</v>
      </c>
      <c r="B13" s="61" t="s">
        <v>142</v>
      </c>
      <c r="C13" s="53">
        <v>60836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355760</v>
      </c>
    </row>
    <row r="17" spans="1:3" ht="24.95" customHeight="1" x14ac:dyDescent="0.2">
      <c r="A17" s="52" t="s">
        <v>5</v>
      </c>
      <c r="B17" s="28" t="s">
        <v>117</v>
      </c>
      <c r="C17" s="53">
        <v>373970</v>
      </c>
    </row>
    <row r="18" spans="1:3" ht="24.95" customHeight="1" x14ac:dyDescent="0.2">
      <c r="A18" s="52" t="s">
        <v>6</v>
      </c>
      <c r="B18" s="28" t="s">
        <v>123</v>
      </c>
      <c r="C18" s="53">
        <v>284676</v>
      </c>
    </row>
    <row r="19" spans="1:3" ht="24.95" customHeight="1" x14ac:dyDescent="0.2">
      <c r="A19" s="52" t="s">
        <v>7</v>
      </c>
      <c r="B19" s="28" t="s">
        <v>122</v>
      </c>
      <c r="C19" s="53">
        <v>82916</v>
      </c>
    </row>
    <row r="20" spans="1:3" ht="24.95" customHeight="1" x14ac:dyDescent="0.2">
      <c r="A20" s="52" t="s">
        <v>8</v>
      </c>
      <c r="B20" s="28" t="s">
        <v>118</v>
      </c>
      <c r="C20" s="53">
        <v>193534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27645</v>
      </c>
    </row>
    <row r="23" spans="1:3" ht="24.95" customHeight="1" x14ac:dyDescent="0.2">
      <c r="A23" s="52" t="s">
        <v>11</v>
      </c>
      <c r="B23" s="28" t="s">
        <v>120</v>
      </c>
      <c r="C23" s="53">
        <v>35877</v>
      </c>
    </row>
    <row r="24" spans="1:3" ht="24.95" customHeight="1" x14ac:dyDescent="0.2">
      <c r="A24" s="52" t="s">
        <v>12</v>
      </c>
      <c r="B24" s="28" t="s">
        <v>158</v>
      </c>
      <c r="C24" s="53">
        <v>250291</v>
      </c>
    </row>
    <row r="25" spans="1:3" ht="24.95" customHeight="1" x14ac:dyDescent="0.2">
      <c r="A25" s="52" t="s">
        <v>13</v>
      </c>
      <c r="B25" s="28" t="s">
        <v>143</v>
      </c>
      <c r="C25" s="53">
        <v>161393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1001631</v>
      </c>
    </row>
    <row r="27" spans="1:3" ht="37.5" x14ac:dyDescent="0.2">
      <c r="A27" s="52" t="s">
        <v>125</v>
      </c>
      <c r="B27" s="61" t="s">
        <v>145</v>
      </c>
      <c r="C27" s="53">
        <v>998647</v>
      </c>
    </row>
    <row r="28" spans="1:3" ht="24.95" customHeight="1" x14ac:dyDescent="0.2">
      <c r="A28" s="54" t="s">
        <v>144</v>
      </c>
      <c r="B28" s="61" t="s">
        <v>147</v>
      </c>
      <c r="C28" s="53">
        <v>2512</v>
      </c>
    </row>
    <row r="29" spans="1:3" ht="31.5" customHeight="1" x14ac:dyDescent="0.2">
      <c r="A29" s="54" t="s">
        <v>148</v>
      </c>
      <c r="B29" s="61" t="s">
        <v>146</v>
      </c>
      <c r="C29" s="53">
        <v>472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66013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276456</v>
      </c>
    </row>
    <row r="34" spans="1:3" ht="24.95" customHeight="1" x14ac:dyDescent="0.2">
      <c r="A34" s="33" t="s">
        <v>109</v>
      </c>
      <c r="B34" s="31" t="s">
        <v>159</v>
      </c>
      <c r="C34" s="53">
        <v>27955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2796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242477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123251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2614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1673709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75344</v>
      </c>
    </row>
    <row r="47" spans="1:3" ht="24.95" customHeight="1" x14ac:dyDescent="0.2">
      <c r="A47" s="33" t="s">
        <v>16</v>
      </c>
      <c r="B47" s="31" t="s">
        <v>17</v>
      </c>
      <c r="C47" s="53">
        <v>2779</v>
      </c>
    </row>
    <row r="48" spans="1:3" ht="24.95" customHeight="1" x14ac:dyDescent="0.2">
      <c r="A48" s="33" t="s">
        <v>18</v>
      </c>
      <c r="B48" s="31" t="s">
        <v>19</v>
      </c>
      <c r="C48" s="53">
        <v>10698</v>
      </c>
    </row>
    <row r="49" spans="1:3" ht="24.95" customHeight="1" x14ac:dyDescent="0.2">
      <c r="A49" s="33" t="s">
        <v>20</v>
      </c>
      <c r="B49" s="32" t="s">
        <v>173</v>
      </c>
      <c r="C49" s="67">
        <v>510</v>
      </c>
    </row>
    <row r="50" spans="1:3" ht="24.95" customHeight="1" x14ac:dyDescent="0.2">
      <c r="A50" s="33" t="s">
        <v>37</v>
      </c>
      <c r="B50" s="34" t="s">
        <v>30</v>
      </c>
      <c r="C50" s="53">
        <v>133</v>
      </c>
    </row>
    <row r="51" spans="1:3" ht="24.95" customHeight="1" x14ac:dyDescent="0.2">
      <c r="A51" s="33" t="s">
        <v>38</v>
      </c>
      <c r="B51" s="36" t="s">
        <v>31</v>
      </c>
      <c r="C51" s="53">
        <v>133</v>
      </c>
    </row>
    <row r="52" spans="1:3" ht="24.95" customHeight="1" x14ac:dyDescent="0.2">
      <c r="A52" s="33" t="s">
        <v>39</v>
      </c>
      <c r="B52" s="34" t="s">
        <v>32</v>
      </c>
      <c r="C52" s="53">
        <v>10</v>
      </c>
    </row>
    <row r="53" spans="1:3" ht="24.95" customHeight="1" x14ac:dyDescent="0.2">
      <c r="A53" s="33" t="s">
        <v>40</v>
      </c>
      <c r="B53" s="34" t="s">
        <v>33</v>
      </c>
      <c r="C53" s="53">
        <v>7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333</v>
      </c>
    </row>
    <row r="56" spans="1:3" ht="24.95" customHeight="1" x14ac:dyDescent="0.2">
      <c r="A56" s="33" t="s">
        <v>43</v>
      </c>
      <c r="B56" s="34" t="s">
        <v>36</v>
      </c>
      <c r="C56" s="53">
        <v>27</v>
      </c>
    </row>
    <row r="57" spans="1:3" ht="24.95" customHeight="1" x14ac:dyDescent="0.2">
      <c r="A57" s="33" t="s">
        <v>21</v>
      </c>
      <c r="B57" s="31" t="s">
        <v>152</v>
      </c>
      <c r="C57" s="53">
        <v>44433</v>
      </c>
    </row>
    <row r="58" spans="1:3" ht="24.95" customHeight="1" x14ac:dyDescent="0.2">
      <c r="A58" s="33" t="s">
        <v>153</v>
      </c>
      <c r="B58" s="34" t="s">
        <v>154</v>
      </c>
      <c r="C58" s="53">
        <v>250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10492</v>
      </c>
    </row>
    <row r="60" spans="1:3" ht="24.95" customHeight="1" x14ac:dyDescent="0.2">
      <c r="A60" s="33" t="s">
        <v>48</v>
      </c>
      <c r="B60" s="34" t="s">
        <v>44</v>
      </c>
      <c r="C60" s="53">
        <v>7622</v>
      </c>
    </row>
    <row r="61" spans="1:3" ht="24.95" customHeight="1" x14ac:dyDescent="0.2">
      <c r="A61" s="33" t="s">
        <v>49</v>
      </c>
      <c r="B61" s="34" t="s">
        <v>45</v>
      </c>
      <c r="C61" s="53">
        <v>1088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1782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6100</v>
      </c>
    </row>
    <row r="66" spans="1:3" ht="24.95" customHeight="1" x14ac:dyDescent="0.2">
      <c r="A66" s="33" t="s">
        <v>26</v>
      </c>
      <c r="B66" s="31" t="s">
        <v>27</v>
      </c>
      <c r="C66" s="53">
        <v>332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5920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166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5754</v>
      </c>
    </row>
    <row r="72" spans="1:3" ht="24.95" customHeight="1" x14ac:dyDescent="0.2">
      <c r="A72" s="14" t="s">
        <v>133</v>
      </c>
      <c r="B72" s="63" t="s">
        <v>112</v>
      </c>
      <c r="C72" s="64">
        <v>332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C72"/>
  <sheetViews>
    <sheetView showGridLines="0" view="pageBreakPreview" zoomScale="80" zoomScaleNormal="60" zoomScaleSheetLayoutView="80" workbookViewId="0">
      <pane ySplit="6" topLeftCell="A34" activePane="bottomLeft" state="frozen"/>
      <selection activeCell="A73" sqref="A73:XFD82"/>
      <selection pane="bottomLef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71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2025810</v>
      </c>
    </row>
    <row r="7" spans="1:3" ht="24.95" customHeight="1" x14ac:dyDescent="0.2">
      <c r="A7" s="52" t="s">
        <v>1</v>
      </c>
      <c r="B7" s="28" t="s">
        <v>115</v>
      </c>
      <c r="C7" s="53">
        <v>402930</v>
      </c>
    </row>
    <row r="8" spans="1:3" ht="24.95" customHeight="1" x14ac:dyDescent="0.2">
      <c r="A8" s="52" t="s">
        <v>2</v>
      </c>
      <c r="B8" s="28" t="s">
        <v>116</v>
      </c>
      <c r="C8" s="53">
        <v>193026</v>
      </c>
    </row>
    <row r="9" spans="1:3" ht="24.95" customHeight="1" x14ac:dyDescent="0.2">
      <c r="A9" s="52" t="s">
        <v>3</v>
      </c>
      <c r="B9" s="28" t="s">
        <v>113</v>
      </c>
      <c r="C9" s="53">
        <v>442915</v>
      </c>
    </row>
    <row r="10" spans="1:3" ht="24.95" customHeight="1" x14ac:dyDescent="0.2">
      <c r="A10" s="54" t="s">
        <v>54</v>
      </c>
      <c r="B10" s="61" t="s">
        <v>182</v>
      </c>
      <c r="C10" s="53">
        <v>113519</v>
      </c>
    </row>
    <row r="11" spans="1:3" ht="24.95" customHeight="1" x14ac:dyDescent="0.2">
      <c r="A11" s="54" t="s">
        <v>137</v>
      </c>
      <c r="B11" s="61" t="s">
        <v>140</v>
      </c>
      <c r="C11" s="53">
        <v>94923</v>
      </c>
    </row>
    <row r="12" spans="1:3" ht="24.95" customHeight="1" x14ac:dyDescent="0.2">
      <c r="A12" s="54" t="s">
        <v>138</v>
      </c>
      <c r="B12" s="61" t="s">
        <v>141</v>
      </c>
      <c r="C12" s="53">
        <v>52129</v>
      </c>
    </row>
    <row r="13" spans="1:3" ht="24.95" customHeight="1" x14ac:dyDescent="0.2">
      <c r="A13" s="54" t="s">
        <v>139</v>
      </c>
      <c r="B13" s="61" t="s">
        <v>142</v>
      </c>
      <c r="C13" s="53">
        <v>24180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91557</v>
      </c>
    </row>
    <row r="17" spans="1:3" ht="24.95" customHeight="1" x14ac:dyDescent="0.2">
      <c r="A17" s="52" t="s">
        <v>5</v>
      </c>
      <c r="B17" s="28" t="s">
        <v>117</v>
      </c>
      <c r="C17" s="53">
        <v>104590</v>
      </c>
    </row>
    <row r="18" spans="1:3" ht="24.95" customHeight="1" x14ac:dyDescent="0.2">
      <c r="A18" s="52" t="s">
        <v>6</v>
      </c>
      <c r="B18" s="28" t="s">
        <v>123</v>
      </c>
      <c r="C18" s="53">
        <v>63116</v>
      </c>
    </row>
    <row r="19" spans="1:3" ht="24.95" customHeight="1" x14ac:dyDescent="0.2">
      <c r="A19" s="52" t="s">
        <v>7</v>
      </c>
      <c r="B19" s="28" t="s">
        <v>122</v>
      </c>
      <c r="C19" s="53">
        <v>33923</v>
      </c>
    </row>
    <row r="20" spans="1:3" ht="24.95" customHeight="1" x14ac:dyDescent="0.2">
      <c r="A20" s="52" t="s">
        <v>8</v>
      </c>
      <c r="B20" s="28" t="s">
        <v>118</v>
      </c>
      <c r="C20" s="53">
        <v>68220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8013</v>
      </c>
    </row>
    <row r="23" spans="1:3" ht="24.95" customHeight="1" x14ac:dyDescent="0.2">
      <c r="A23" s="52" t="s">
        <v>11</v>
      </c>
      <c r="B23" s="28" t="s">
        <v>120</v>
      </c>
      <c r="C23" s="53">
        <v>8302</v>
      </c>
    </row>
    <row r="24" spans="1:3" ht="24.95" customHeight="1" x14ac:dyDescent="0.2">
      <c r="A24" s="52" t="s">
        <v>12</v>
      </c>
      <c r="B24" s="28" t="s">
        <v>158</v>
      </c>
      <c r="C24" s="53">
        <v>61231</v>
      </c>
    </row>
    <row r="25" spans="1:3" ht="24.95" customHeight="1" x14ac:dyDescent="0.2">
      <c r="A25" s="52" t="s">
        <v>13</v>
      </c>
      <c r="B25" s="28" t="s">
        <v>143</v>
      </c>
      <c r="C25" s="53">
        <v>47959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276834</v>
      </c>
    </row>
    <row r="27" spans="1:3" ht="37.5" x14ac:dyDescent="0.2">
      <c r="A27" s="52" t="s">
        <v>125</v>
      </c>
      <c r="B27" s="61" t="s">
        <v>145</v>
      </c>
      <c r="C27" s="53">
        <v>275926</v>
      </c>
    </row>
    <row r="28" spans="1:3" ht="24.95" customHeight="1" x14ac:dyDescent="0.2">
      <c r="A28" s="54" t="s">
        <v>144</v>
      </c>
      <c r="B28" s="61" t="s">
        <v>147</v>
      </c>
      <c r="C28" s="53">
        <v>602</v>
      </c>
    </row>
    <row r="29" spans="1:3" ht="31.5" customHeight="1" x14ac:dyDescent="0.2">
      <c r="A29" s="54" t="s">
        <v>148</v>
      </c>
      <c r="B29" s="61" t="s">
        <v>146</v>
      </c>
      <c r="C29" s="53">
        <v>306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17022</v>
      </c>
    </row>
    <row r="32" spans="1:3" ht="24.95" customHeight="1" x14ac:dyDescent="0.2">
      <c r="A32" s="54" t="s">
        <v>150</v>
      </c>
      <c r="B32" s="61" t="s">
        <v>160</v>
      </c>
      <c r="C32" s="53">
        <v>4082</v>
      </c>
    </row>
    <row r="33" spans="1:3" ht="24.95" customHeight="1" x14ac:dyDescent="0.2">
      <c r="A33" s="33" t="s">
        <v>108</v>
      </c>
      <c r="B33" s="19" t="s">
        <v>111</v>
      </c>
      <c r="C33" s="53">
        <v>180608</v>
      </c>
    </row>
    <row r="34" spans="1:3" ht="24.95" customHeight="1" x14ac:dyDescent="0.2">
      <c r="A34" s="33" t="s">
        <v>109</v>
      </c>
      <c r="B34" s="31" t="s">
        <v>159</v>
      </c>
      <c r="C34" s="53">
        <v>25024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540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69541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32742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660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433421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21413</v>
      </c>
    </row>
    <row r="47" spans="1:3" ht="24.95" customHeight="1" x14ac:dyDescent="0.2">
      <c r="A47" s="33" t="s">
        <v>16</v>
      </c>
      <c r="B47" s="31" t="s">
        <v>17</v>
      </c>
      <c r="C47" s="53">
        <v>740</v>
      </c>
    </row>
    <row r="48" spans="1:3" ht="24.95" customHeight="1" x14ac:dyDescent="0.2">
      <c r="A48" s="33" t="s">
        <v>18</v>
      </c>
      <c r="B48" s="31" t="s">
        <v>19</v>
      </c>
      <c r="C48" s="53">
        <v>2619</v>
      </c>
    </row>
    <row r="49" spans="1:3" ht="24.95" customHeight="1" x14ac:dyDescent="0.2">
      <c r="A49" s="33" t="s">
        <v>20</v>
      </c>
      <c r="B49" s="32" t="s">
        <v>173</v>
      </c>
      <c r="C49" s="67">
        <v>63</v>
      </c>
    </row>
    <row r="50" spans="1:3" ht="24.95" customHeight="1" x14ac:dyDescent="0.2">
      <c r="A50" s="33" t="s">
        <v>37</v>
      </c>
      <c r="B50" s="34" t="s">
        <v>30</v>
      </c>
      <c r="C50" s="53">
        <v>7</v>
      </c>
    </row>
    <row r="51" spans="1:3" ht="24.95" customHeight="1" x14ac:dyDescent="0.2">
      <c r="A51" s="33" t="s">
        <v>38</v>
      </c>
      <c r="B51" s="36" t="s">
        <v>31</v>
      </c>
      <c r="C51" s="53">
        <v>7</v>
      </c>
    </row>
    <row r="52" spans="1:3" ht="24.95" customHeight="1" x14ac:dyDescent="0.2">
      <c r="A52" s="33" t="s">
        <v>39</v>
      </c>
      <c r="B52" s="34" t="s">
        <v>32</v>
      </c>
      <c r="C52" s="53">
        <v>17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10</v>
      </c>
    </row>
    <row r="56" spans="1:3" ht="24.95" customHeight="1" x14ac:dyDescent="0.2">
      <c r="A56" s="33" t="s">
        <v>43</v>
      </c>
      <c r="B56" s="34" t="s">
        <v>36</v>
      </c>
      <c r="C56" s="53">
        <v>29</v>
      </c>
    </row>
    <row r="57" spans="1:3" ht="24.95" customHeight="1" x14ac:dyDescent="0.2">
      <c r="A57" s="33" t="s">
        <v>21</v>
      </c>
      <c r="B57" s="31" t="s">
        <v>152</v>
      </c>
      <c r="C57" s="53">
        <v>12582</v>
      </c>
    </row>
    <row r="58" spans="1:3" ht="24.95" customHeight="1" x14ac:dyDescent="0.2">
      <c r="A58" s="33" t="s">
        <v>153</v>
      </c>
      <c r="B58" s="34" t="s">
        <v>154</v>
      </c>
      <c r="C58" s="53">
        <v>45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2975</v>
      </c>
    </row>
    <row r="60" spans="1:3" ht="24.95" customHeight="1" x14ac:dyDescent="0.2">
      <c r="A60" s="33" t="s">
        <v>48</v>
      </c>
      <c r="B60" s="34" t="s">
        <v>44</v>
      </c>
      <c r="C60" s="53">
        <v>2159</v>
      </c>
    </row>
    <row r="61" spans="1:3" ht="24.95" customHeight="1" x14ac:dyDescent="0.2">
      <c r="A61" s="33" t="s">
        <v>49</v>
      </c>
      <c r="B61" s="34" t="s">
        <v>45</v>
      </c>
      <c r="C61" s="53">
        <v>308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508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2235</v>
      </c>
    </row>
    <row r="66" spans="1:3" ht="24.95" customHeight="1" x14ac:dyDescent="0.2">
      <c r="A66" s="33" t="s">
        <v>26</v>
      </c>
      <c r="B66" s="31" t="s">
        <v>27</v>
      </c>
      <c r="C66" s="53">
        <v>199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39699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37904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1795</v>
      </c>
    </row>
    <row r="72" spans="1:3" ht="24.95" customHeight="1" x14ac:dyDescent="0.2">
      <c r="A72" s="14" t="s">
        <v>133</v>
      </c>
      <c r="B72" s="63" t="s">
        <v>112</v>
      </c>
      <c r="C72" s="64">
        <v>11020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C72"/>
  <sheetViews>
    <sheetView showGridLines="0" view="pageBreakPreview" zoomScale="80" zoomScaleNormal="70" zoomScaleSheetLayoutView="80" workbookViewId="0">
      <pane xSplit="2" ySplit="6" topLeftCell="C31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72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2123823</v>
      </c>
    </row>
    <row r="7" spans="1:3" ht="24.95" customHeight="1" x14ac:dyDescent="0.2">
      <c r="A7" s="52" t="s">
        <v>1</v>
      </c>
      <c r="B7" s="28" t="s">
        <v>115</v>
      </c>
      <c r="C7" s="53">
        <v>443754</v>
      </c>
    </row>
    <row r="8" spans="1:3" ht="24.95" customHeight="1" x14ac:dyDescent="0.2">
      <c r="A8" s="52" t="s">
        <v>2</v>
      </c>
      <c r="B8" s="28" t="s">
        <v>116</v>
      </c>
      <c r="C8" s="53">
        <v>214859</v>
      </c>
    </row>
    <row r="9" spans="1:3" ht="24.95" customHeight="1" x14ac:dyDescent="0.2">
      <c r="A9" s="52" t="s">
        <v>3</v>
      </c>
      <c r="B9" s="28" t="s">
        <v>113</v>
      </c>
      <c r="C9" s="53">
        <v>455251</v>
      </c>
    </row>
    <row r="10" spans="1:3" ht="24.95" customHeight="1" x14ac:dyDescent="0.2">
      <c r="A10" s="54" t="s">
        <v>54</v>
      </c>
      <c r="B10" s="61" t="s">
        <v>182</v>
      </c>
      <c r="C10" s="53">
        <v>113448</v>
      </c>
    </row>
    <row r="11" spans="1:3" ht="24.95" customHeight="1" x14ac:dyDescent="0.2">
      <c r="A11" s="54" t="s">
        <v>137</v>
      </c>
      <c r="B11" s="61" t="s">
        <v>140</v>
      </c>
      <c r="C11" s="53">
        <v>100469</v>
      </c>
    </row>
    <row r="12" spans="1:3" ht="24.95" customHeight="1" x14ac:dyDescent="0.2">
      <c r="A12" s="54" t="s">
        <v>138</v>
      </c>
      <c r="B12" s="61" t="s">
        <v>141</v>
      </c>
      <c r="C12" s="53">
        <v>43308</v>
      </c>
    </row>
    <row r="13" spans="1:3" ht="24.95" customHeight="1" x14ac:dyDescent="0.2">
      <c r="A13" s="54" t="s">
        <v>139</v>
      </c>
      <c r="B13" s="61" t="s">
        <v>142</v>
      </c>
      <c r="C13" s="53">
        <v>18911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90180</v>
      </c>
    </row>
    <row r="17" spans="1:3" ht="24.95" customHeight="1" x14ac:dyDescent="0.2">
      <c r="A17" s="52" t="s">
        <v>5</v>
      </c>
      <c r="B17" s="28" t="s">
        <v>117</v>
      </c>
      <c r="C17" s="53">
        <v>95201</v>
      </c>
    </row>
    <row r="18" spans="1:3" ht="24.95" customHeight="1" x14ac:dyDescent="0.2">
      <c r="A18" s="52" t="s">
        <v>6</v>
      </c>
      <c r="B18" s="28" t="s">
        <v>123</v>
      </c>
      <c r="C18" s="53">
        <v>56442</v>
      </c>
    </row>
    <row r="19" spans="1:3" ht="24.95" customHeight="1" x14ac:dyDescent="0.2">
      <c r="A19" s="52" t="s">
        <v>7</v>
      </c>
      <c r="B19" s="28" t="s">
        <v>122</v>
      </c>
      <c r="C19" s="53">
        <v>23979</v>
      </c>
    </row>
    <row r="20" spans="1:3" ht="24.95" customHeight="1" x14ac:dyDescent="0.2">
      <c r="A20" s="52" t="s">
        <v>8</v>
      </c>
      <c r="B20" s="28" t="s">
        <v>118</v>
      </c>
      <c r="C20" s="53">
        <v>84159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11353</v>
      </c>
    </row>
    <row r="23" spans="1:3" ht="24.95" customHeight="1" x14ac:dyDescent="0.2">
      <c r="A23" s="52" t="s">
        <v>11</v>
      </c>
      <c r="B23" s="28" t="s">
        <v>120</v>
      </c>
      <c r="C23" s="53">
        <v>7757</v>
      </c>
    </row>
    <row r="24" spans="1:3" ht="24.95" customHeight="1" x14ac:dyDescent="0.2">
      <c r="A24" s="52" t="s">
        <v>12</v>
      </c>
      <c r="B24" s="28" t="s">
        <v>158</v>
      </c>
      <c r="C24" s="53">
        <v>62955</v>
      </c>
    </row>
    <row r="25" spans="1:3" ht="24.95" customHeight="1" x14ac:dyDescent="0.2">
      <c r="A25" s="52" t="s">
        <v>13</v>
      </c>
      <c r="B25" s="28" t="s">
        <v>143</v>
      </c>
      <c r="C25" s="53">
        <v>45775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290237</v>
      </c>
    </row>
    <row r="27" spans="1:3" ht="37.5" x14ac:dyDescent="0.2">
      <c r="A27" s="52" t="s">
        <v>125</v>
      </c>
      <c r="B27" s="61" t="s">
        <v>145</v>
      </c>
      <c r="C27" s="53">
        <v>289189</v>
      </c>
    </row>
    <row r="28" spans="1:3" ht="24.95" customHeight="1" x14ac:dyDescent="0.2">
      <c r="A28" s="54" t="s">
        <v>144</v>
      </c>
      <c r="B28" s="61" t="s">
        <v>147</v>
      </c>
      <c r="C28" s="53">
        <v>509</v>
      </c>
    </row>
    <row r="29" spans="1:3" ht="31.5" customHeight="1" x14ac:dyDescent="0.2">
      <c r="A29" s="54" t="s">
        <v>148</v>
      </c>
      <c r="B29" s="61" t="s">
        <v>146</v>
      </c>
      <c r="C29" s="53">
        <v>539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23733</v>
      </c>
    </row>
    <row r="32" spans="1:3" ht="24.95" customHeight="1" x14ac:dyDescent="0.2">
      <c r="A32" s="54" t="s">
        <v>150</v>
      </c>
      <c r="B32" s="61" t="s">
        <v>160</v>
      </c>
      <c r="C32" s="53">
        <v>49</v>
      </c>
    </row>
    <row r="33" spans="1:3" ht="24.95" customHeight="1" x14ac:dyDescent="0.2">
      <c r="A33" s="33" t="s">
        <v>108</v>
      </c>
      <c r="B33" s="19" t="s">
        <v>111</v>
      </c>
      <c r="C33" s="53">
        <v>217698</v>
      </c>
    </row>
    <row r="34" spans="1:3" ht="24.95" customHeight="1" x14ac:dyDescent="0.2">
      <c r="A34" s="33" t="s">
        <v>109</v>
      </c>
      <c r="B34" s="31" t="s">
        <v>159</v>
      </c>
      <c r="C34" s="53">
        <v>0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490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113472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32743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833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443242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24608</v>
      </c>
    </row>
    <row r="47" spans="1:3" ht="24.95" customHeight="1" x14ac:dyDescent="0.2">
      <c r="A47" s="33" t="s">
        <v>16</v>
      </c>
      <c r="B47" s="31" t="s">
        <v>17</v>
      </c>
      <c r="C47" s="53">
        <v>875</v>
      </c>
    </row>
    <row r="48" spans="1:3" ht="24.95" customHeight="1" x14ac:dyDescent="0.2">
      <c r="A48" s="33" t="s">
        <v>18</v>
      </c>
      <c r="B48" s="31" t="s">
        <v>19</v>
      </c>
      <c r="C48" s="53">
        <v>3967</v>
      </c>
    </row>
    <row r="49" spans="1:3" ht="24.95" customHeight="1" x14ac:dyDescent="0.2">
      <c r="A49" s="33" t="s">
        <v>20</v>
      </c>
      <c r="B49" s="32" t="s">
        <v>173</v>
      </c>
      <c r="C49" s="67">
        <v>173</v>
      </c>
    </row>
    <row r="50" spans="1:3" ht="24.95" customHeight="1" x14ac:dyDescent="0.2">
      <c r="A50" s="33" t="s">
        <v>37</v>
      </c>
      <c r="B50" s="34" t="s">
        <v>30</v>
      </c>
      <c r="C50" s="53">
        <v>34</v>
      </c>
    </row>
    <row r="51" spans="1:3" ht="24.95" customHeight="1" x14ac:dyDescent="0.2">
      <c r="A51" s="33" t="s">
        <v>38</v>
      </c>
      <c r="B51" s="36" t="s">
        <v>31</v>
      </c>
      <c r="C51" s="53">
        <v>31</v>
      </c>
    </row>
    <row r="52" spans="1:3" ht="24.95" customHeight="1" x14ac:dyDescent="0.2">
      <c r="A52" s="33" t="s">
        <v>39</v>
      </c>
      <c r="B52" s="34" t="s">
        <v>32</v>
      </c>
      <c r="C52" s="53">
        <v>13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123</v>
      </c>
    </row>
    <row r="56" spans="1:3" ht="24.95" customHeight="1" x14ac:dyDescent="0.2">
      <c r="A56" s="33" t="s">
        <v>43</v>
      </c>
      <c r="B56" s="34" t="s">
        <v>36</v>
      </c>
      <c r="C56" s="53">
        <v>3</v>
      </c>
    </row>
    <row r="57" spans="1:3" ht="24.95" customHeight="1" x14ac:dyDescent="0.2">
      <c r="A57" s="33" t="s">
        <v>21</v>
      </c>
      <c r="B57" s="31" t="s">
        <v>152</v>
      </c>
      <c r="C57" s="53">
        <v>13680</v>
      </c>
    </row>
    <row r="58" spans="1:3" ht="24.95" customHeight="1" x14ac:dyDescent="0.2">
      <c r="A58" s="33" t="s">
        <v>153</v>
      </c>
      <c r="B58" s="34" t="s">
        <v>154</v>
      </c>
      <c r="C58" s="53">
        <v>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3193</v>
      </c>
    </row>
    <row r="60" spans="1:3" ht="24.95" customHeight="1" x14ac:dyDescent="0.2">
      <c r="A60" s="33" t="s">
        <v>48</v>
      </c>
      <c r="B60" s="34" t="s">
        <v>44</v>
      </c>
      <c r="C60" s="53">
        <v>2347</v>
      </c>
    </row>
    <row r="61" spans="1:3" ht="24.95" customHeight="1" x14ac:dyDescent="0.2">
      <c r="A61" s="33" t="s">
        <v>49</v>
      </c>
      <c r="B61" s="34" t="s">
        <v>45</v>
      </c>
      <c r="C61" s="53">
        <v>335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511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2539</v>
      </c>
    </row>
    <row r="66" spans="1:3" ht="24.95" customHeight="1" x14ac:dyDescent="0.2">
      <c r="A66" s="33" t="s">
        <v>26</v>
      </c>
      <c r="B66" s="31" t="s">
        <v>27</v>
      </c>
      <c r="C66" s="53">
        <v>181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1658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1658</v>
      </c>
    </row>
    <row r="72" spans="1:3" ht="24.95" customHeight="1" x14ac:dyDescent="0.2">
      <c r="A72" s="14" t="s">
        <v>133</v>
      </c>
      <c r="B72" s="63" t="s">
        <v>112</v>
      </c>
      <c r="C72" s="64">
        <v>180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C72"/>
  <sheetViews>
    <sheetView showGridLines="0" view="pageBreakPreview" zoomScale="80" zoomScaleNormal="70" zoomScaleSheetLayoutView="80" workbookViewId="0">
      <pane xSplit="2" ySplit="6" topLeftCell="C40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73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5575548</v>
      </c>
    </row>
    <row r="7" spans="1:3" ht="24.95" customHeight="1" x14ac:dyDescent="0.2">
      <c r="A7" s="52" t="s">
        <v>1</v>
      </c>
      <c r="B7" s="28" t="s">
        <v>115</v>
      </c>
      <c r="C7" s="53">
        <v>1250733</v>
      </c>
    </row>
    <row r="8" spans="1:3" ht="24.95" customHeight="1" x14ac:dyDescent="0.2">
      <c r="A8" s="52" t="s">
        <v>2</v>
      </c>
      <c r="B8" s="28" t="s">
        <v>116</v>
      </c>
      <c r="C8" s="53">
        <v>560215</v>
      </c>
    </row>
    <row r="9" spans="1:3" ht="24.95" customHeight="1" x14ac:dyDescent="0.2">
      <c r="A9" s="52" t="s">
        <v>3</v>
      </c>
      <c r="B9" s="28" t="s">
        <v>113</v>
      </c>
      <c r="C9" s="53">
        <v>1522262</v>
      </c>
    </row>
    <row r="10" spans="1:3" ht="24.95" customHeight="1" x14ac:dyDescent="0.2">
      <c r="A10" s="54" t="s">
        <v>54</v>
      </c>
      <c r="B10" s="61" t="s">
        <v>182</v>
      </c>
      <c r="C10" s="53">
        <v>426280</v>
      </c>
    </row>
    <row r="11" spans="1:3" ht="24.95" customHeight="1" x14ac:dyDescent="0.2">
      <c r="A11" s="54" t="s">
        <v>137</v>
      </c>
      <c r="B11" s="61" t="s">
        <v>140</v>
      </c>
      <c r="C11" s="53">
        <v>385712</v>
      </c>
    </row>
    <row r="12" spans="1:3" ht="24.95" customHeight="1" x14ac:dyDescent="0.2">
      <c r="A12" s="54" t="s">
        <v>138</v>
      </c>
      <c r="B12" s="61" t="s">
        <v>141</v>
      </c>
      <c r="C12" s="53">
        <v>129512</v>
      </c>
    </row>
    <row r="13" spans="1:3" ht="24.95" customHeight="1" x14ac:dyDescent="0.2">
      <c r="A13" s="54" t="s">
        <v>139</v>
      </c>
      <c r="B13" s="61" t="s">
        <v>142</v>
      </c>
      <c r="C13" s="53">
        <v>65052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238949</v>
      </c>
    </row>
    <row r="17" spans="1:3" ht="24.95" customHeight="1" x14ac:dyDescent="0.2">
      <c r="A17" s="52" t="s">
        <v>5</v>
      </c>
      <c r="B17" s="28" t="s">
        <v>117</v>
      </c>
      <c r="C17" s="53">
        <v>212074</v>
      </c>
    </row>
    <row r="18" spans="1:3" ht="24.95" customHeight="1" x14ac:dyDescent="0.2">
      <c r="A18" s="52" t="s">
        <v>6</v>
      </c>
      <c r="B18" s="28" t="s">
        <v>123</v>
      </c>
      <c r="C18" s="53">
        <v>95100</v>
      </c>
    </row>
    <row r="19" spans="1:3" ht="24.95" customHeight="1" x14ac:dyDescent="0.2">
      <c r="A19" s="52" t="s">
        <v>7</v>
      </c>
      <c r="B19" s="28" t="s">
        <v>122</v>
      </c>
      <c r="C19" s="53">
        <v>64861</v>
      </c>
    </row>
    <row r="20" spans="1:3" ht="24.95" customHeight="1" x14ac:dyDescent="0.2">
      <c r="A20" s="52" t="s">
        <v>8</v>
      </c>
      <c r="B20" s="28" t="s">
        <v>118</v>
      </c>
      <c r="C20" s="53">
        <v>157119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19869</v>
      </c>
    </row>
    <row r="23" spans="1:3" ht="24.95" customHeight="1" x14ac:dyDescent="0.2">
      <c r="A23" s="52" t="s">
        <v>11</v>
      </c>
      <c r="B23" s="28" t="s">
        <v>120</v>
      </c>
      <c r="C23" s="53">
        <v>26653</v>
      </c>
    </row>
    <row r="24" spans="1:3" ht="24.95" customHeight="1" x14ac:dyDescent="0.2">
      <c r="A24" s="52" t="s">
        <v>12</v>
      </c>
      <c r="B24" s="28" t="s">
        <v>158</v>
      </c>
      <c r="C24" s="53">
        <v>189090</v>
      </c>
    </row>
    <row r="25" spans="1:3" ht="24.95" customHeight="1" x14ac:dyDescent="0.2">
      <c r="A25" s="52" t="s">
        <v>13</v>
      </c>
      <c r="B25" s="28" t="s">
        <v>143</v>
      </c>
      <c r="C25" s="53">
        <v>117990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731540</v>
      </c>
    </row>
    <row r="27" spans="1:3" ht="37.5" x14ac:dyDescent="0.2">
      <c r="A27" s="52" t="s">
        <v>125</v>
      </c>
      <c r="B27" s="61" t="s">
        <v>145</v>
      </c>
      <c r="C27" s="53">
        <v>727848</v>
      </c>
    </row>
    <row r="28" spans="1:3" ht="24.95" customHeight="1" x14ac:dyDescent="0.2">
      <c r="A28" s="54" t="s">
        <v>144</v>
      </c>
      <c r="B28" s="61" t="s">
        <v>147</v>
      </c>
      <c r="C28" s="53">
        <v>1846</v>
      </c>
    </row>
    <row r="29" spans="1:3" ht="31.5" customHeight="1" x14ac:dyDescent="0.2">
      <c r="A29" s="54" t="s">
        <v>148</v>
      </c>
      <c r="B29" s="61" t="s">
        <v>146</v>
      </c>
      <c r="C29" s="53">
        <v>1846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75014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281768</v>
      </c>
    </row>
    <row r="34" spans="1:3" ht="24.95" customHeight="1" x14ac:dyDescent="0.2">
      <c r="A34" s="33" t="s">
        <v>109</v>
      </c>
      <c r="B34" s="31" t="s">
        <v>159</v>
      </c>
      <c r="C34" s="53">
        <v>27695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4616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179118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76764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2418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1261486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50444</v>
      </c>
    </row>
    <row r="47" spans="1:3" ht="24.95" customHeight="1" x14ac:dyDescent="0.2">
      <c r="A47" s="33" t="s">
        <v>16</v>
      </c>
      <c r="B47" s="31" t="s">
        <v>17</v>
      </c>
      <c r="C47" s="53">
        <v>2754</v>
      </c>
    </row>
    <row r="48" spans="1:3" ht="24.95" customHeight="1" x14ac:dyDescent="0.2">
      <c r="A48" s="33" t="s">
        <v>18</v>
      </c>
      <c r="B48" s="31" t="s">
        <v>19</v>
      </c>
      <c r="C48" s="53">
        <v>9706</v>
      </c>
    </row>
    <row r="49" spans="1:3" ht="24.95" customHeight="1" x14ac:dyDescent="0.2">
      <c r="A49" s="33" t="s">
        <v>20</v>
      </c>
      <c r="B49" s="32" t="s">
        <v>173</v>
      </c>
      <c r="C49" s="67">
        <v>608</v>
      </c>
    </row>
    <row r="50" spans="1:3" ht="24.95" customHeight="1" x14ac:dyDescent="0.2">
      <c r="A50" s="33" t="s">
        <v>37</v>
      </c>
      <c r="B50" s="34" t="s">
        <v>30</v>
      </c>
      <c r="C50" s="53">
        <v>56</v>
      </c>
    </row>
    <row r="51" spans="1:3" ht="24.95" customHeight="1" x14ac:dyDescent="0.2">
      <c r="A51" s="33" t="s">
        <v>38</v>
      </c>
      <c r="B51" s="36" t="s">
        <v>31</v>
      </c>
      <c r="C51" s="53">
        <v>56</v>
      </c>
    </row>
    <row r="52" spans="1:3" ht="24.95" customHeight="1" x14ac:dyDescent="0.2">
      <c r="A52" s="33" t="s">
        <v>39</v>
      </c>
      <c r="B52" s="34" t="s">
        <v>32</v>
      </c>
      <c r="C52" s="53">
        <v>264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282</v>
      </c>
    </row>
    <row r="56" spans="1:3" ht="24.95" customHeight="1" x14ac:dyDescent="0.2">
      <c r="A56" s="33" t="s">
        <v>43</v>
      </c>
      <c r="B56" s="34" t="s">
        <v>36</v>
      </c>
      <c r="C56" s="53">
        <v>6</v>
      </c>
    </row>
    <row r="57" spans="1:3" ht="24.95" customHeight="1" x14ac:dyDescent="0.2">
      <c r="A57" s="33" t="s">
        <v>21</v>
      </c>
      <c r="B57" s="31" t="s">
        <v>152</v>
      </c>
      <c r="C57" s="53">
        <v>26476</v>
      </c>
    </row>
    <row r="58" spans="1:3" ht="24.95" customHeight="1" x14ac:dyDescent="0.2">
      <c r="A58" s="33" t="s">
        <v>153</v>
      </c>
      <c r="B58" s="34" t="s">
        <v>154</v>
      </c>
      <c r="C58" s="53">
        <v>123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6227</v>
      </c>
    </row>
    <row r="60" spans="1:3" ht="24.95" customHeight="1" x14ac:dyDescent="0.2">
      <c r="A60" s="33" t="s">
        <v>48</v>
      </c>
      <c r="B60" s="34" t="s">
        <v>44</v>
      </c>
      <c r="C60" s="53">
        <v>4533</v>
      </c>
    </row>
    <row r="61" spans="1:3" ht="24.95" customHeight="1" x14ac:dyDescent="0.2">
      <c r="A61" s="33" t="s">
        <v>49</v>
      </c>
      <c r="B61" s="34" t="s">
        <v>45</v>
      </c>
      <c r="C61" s="53">
        <v>647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1047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4265</v>
      </c>
    </row>
    <row r="66" spans="1:3" ht="24.95" customHeight="1" x14ac:dyDescent="0.2">
      <c r="A66" s="33" t="s">
        <v>26</v>
      </c>
      <c r="B66" s="31" t="s">
        <v>27</v>
      </c>
      <c r="C66" s="53">
        <v>408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21254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17566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3688</v>
      </c>
    </row>
    <row r="72" spans="1:3" ht="24.95" customHeight="1" x14ac:dyDescent="0.2">
      <c r="A72" s="14" t="s">
        <v>133</v>
      </c>
      <c r="B72" s="63" t="s">
        <v>112</v>
      </c>
      <c r="C72" s="64">
        <v>1796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72"/>
  <sheetViews>
    <sheetView showGridLines="0" view="pageBreakPreview" zoomScale="80" zoomScaleNormal="70" zoomScaleSheetLayoutView="80" workbookViewId="0">
      <pane xSplit="2" ySplit="6" topLeftCell="C34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74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2654847</v>
      </c>
    </row>
    <row r="7" spans="1:3" ht="24.95" customHeight="1" x14ac:dyDescent="0.2">
      <c r="A7" s="52" t="s">
        <v>1</v>
      </c>
      <c r="B7" s="28" t="s">
        <v>115</v>
      </c>
      <c r="C7" s="53">
        <v>559968</v>
      </c>
    </row>
    <row r="8" spans="1:3" ht="24.95" customHeight="1" x14ac:dyDescent="0.2">
      <c r="A8" s="52" t="s">
        <v>2</v>
      </c>
      <c r="B8" s="28" t="s">
        <v>116</v>
      </c>
      <c r="C8" s="53">
        <v>254065</v>
      </c>
    </row>
    <row r="9" spans="1:3" ht="24.95" customHeight="1" x14ac:dyDescent="0.2">
      <c r="A9" s="52" t="s">
        <v>3</v>
      </c>
      <c r="B9" s="28" t="s">
        <v>113</v>
      </c>
      <c r="C9" s="53">
        <v>605247</v>
      </c>
    </row>
    <row r="10" spans="1:3" ht="24.95" customHeight="1" x14ac:dyDescent="0.2">
      <c r="A10" s="54" t="s">
        <v>54</v>
      </c>
      <c r="B10" s="61" t="s">
        <v>182</v>
      </c>
      <c r="C10" s="53">
        <v>157723</v>
      </c>
    </row>
    <row r="11" spans="1:3" ht="24.95" customHeight="1" x14ac:dyDescent="0.2">
      <c r="A11" s="54" t="s">
        <v>137</v>
      </c>
      <c r="B11" s="61" t="s">
        <v>140</v>
      </c>
      <c r="C11" s="53">
        <v>142644</v>
      </c>
    </row>
    <row r="12" spans="1:3" ht="24.95" customHeight="1" x14ac:dyDescent="0.2">
      <c r="A12" s="54" t="s">
        <v>138</v>
      </c>
      <c r="B12" s="61" t="s">
        <v>141</v>
      </c>
      <c r="C12" s="53">
        <v>61149</v>
      </c>
    </row>
    <row r="13" spans="1:3" ht="24.95" customHeight="1" x14ac:dyDescent="0.2">
      <c r="A13" s="54" t="s">
        <v>139</v>
      </c>
      <c r="B13" s="61" t="s">
        <v>142</v>
      </c>
      <c r="C13" s="53">
        <v>26856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107816</v>
      </c>
    </row>
    <row r="17" spans="1:3" ht="24.95" customHeight="1" x14ac:dyDescent="0.2">
      <c r="A17" s="52" t="s">
        <v>5</v>
      </c>
      <c r="B17" s="28" t="s">
        <v>117</v>
      </c>
      <c r="C17" s="53">
        <v>121974</v>
      </c>
    </row>
    <row r="18" spans="1:3" ht="24.95" customHeight="1" x14ac:dyDescent="0.2">
      <c r="A18" s="52" t="s">
        <v>6</v>
      </c>
      <c r="B18" s="28" t="s">
        <v>123</v>
      </c>
      <c r="C18" s="53">
        <v>56783</v>
      </c>
    </row>
    <row r="19" spans="1:3" ht="24.95" customHeight="1" x14ac:dyDescent="0.2">
      <c r="A19" s="52" t="s">
        <v>7</v>
      </c>
      <c r="B19" s="28" t="s">
        <v>122</v>
      </c>
      <c r="C19" s="53">
        <v>24218</v>
      </c>
    </row>
    <row r="20" spans="1:3" ht="24.95" customHeight="1" x14ac:dyDescent="0.2">
      <c r="A20" s="52" t="s">
        <v>8</v>
      </c>
      <c r="B20" s="28" t="s">
        <v>118</v>
      </c>
      <c r="C20" s="53">
        <v>91772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6013</v>
      </c>
    </row>
    <row r="23" spans="1:3" ht="24.95" customHeight="1" x14ac:dyDescent="0.2">
      <c r="A23" s="52" t="s">
        <v>11</v>
      </c>
      <c r="B23" s="28" t="s">
        <v>120</v>
      </c>
      <c r="C23" s="53">
        <v>14599</v>
      </c>
    </row>
    <row r="24" spans="1:3" ht="24.95" customHeight="1" x14ac:dyDescent="0.2">
      <c r="A24" s="52" t="s">
        <v>12</v>
      </c>
      <c r="B24" s="28" t="s">
        <v>158</v>
      </c>
      <c r="C24" s="53">
        <v>166421</v>
      </c>
    </row>
    <row r="25" spans="1:3" ht="24.95" customHeight="1" x14ac:dyDescent="0.2">
      <c r="A25" s="52" t="s">
        <v>13</v>
      </c>
      <c r="B25" s="28" t="s">
        <v>143</v>
      </c>
      <c r="C25" s="53">
        <v>58129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366107</v>
      </c>
    </row>
    <row r="27" spans="1:3" ht="37.5" x14ac:dyDescent="0.2">
      <c r="A27" s="52" t="s">
        <v>125</v>
      </c>
      <c r="B27" s="61" t="s">
        <v>145</v>
      </c>
      <c r="C27" s="53">
        <v>365482</v>
      </c>
    </row>
    <row r="28" spans="1:3" ht="24.95" customHeight="1" x14ac:dyDescent="0.2">
      <c r="A28" s="54" t="s">
        <v>144</v>
      </c>
      <c r="B28" s="61" t="s">
        <v>147</v>
      </c>
      <c r="C28" s="53">
        <v>240</v>
      </c>
    </row>
    <row r="29" spans="1:3" ht="31.5" customHeight="1" x14ac:dyDescent="0.2">
      <c r="A29" s="54" t="s">
        <v>148</v>
      </c>
      <c r="B29" s="61" t="s">
        <v>146</v>
      </c>
      <c r="C29" s="53">
        <v>385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38277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182015</v>
      </c>
    </row>
    <row r="34" spans="1:3" ht="24.95" customHeight="1" x14ac:dyDescent="0.2">
      <c r="A34" s="33" t="s">
        <v>109</v>
      </c>
      <c r="B34" s="31" t="s">
        <v>159</v>
      </c>
      <c r="C34" s="53">
        <v>0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1443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121520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39550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943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576100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28125</v>
      </c>
    </row>
    <row r="47" spans="1:3" ht="24.95" customHeight="1" x14ac:dyDescent="0.2">
      <c r="A47" s="33" t="s">
        <v>16</v>
      </c>
      <c r="B47" s="31" t="s">
        <v>17</v>
      </c>
      <c r="C47" s="53">
        <v>947</v>
      </c>
    </row>
    <row r="48" spans="1:3" ht="24.95" customHeight="1" x14ac:dyDescent="0.2">
      <c r="A48" s="33" t="s">
        <v>18</v>
      </c>
      <c r="B48" s="31" t="s">
        <v>19</v>
      </c>
      <c r="C48" s="53">
        <v>4142</v>
      </c>
    </row>
    <row r="49" spans="1:3" ht="24.95" customHeight="1" x14ac:dyDescent="0.2">
      <c r="A49" s="33" t="s">
        <v>20</v>
      </c>
      <c r="B49" s="32" t="s">
        <v>173</v>
      </c>
      <c r="C49" s="67">
        <v>318</v>
      </c>
    </row>
    <row r="50" spans="1:3" ht="24.95" customHeight="1" x14ac:dyDescent="0.2">
      <c r="A50" s="33" t="s">
        <v>37</v>
      </c>
      <c r="B50" s="34" t="s">
        <v>30</v>
      </c>
      <c r="C50" s="53">
        <v>29</v>
      </c>
    </row>
    <row r="51" spans="1:3" ht="24.95" customHeight="1" x14ac:dyDescent="0.2">
      <c r="A51" s="33" t="s">
        <v>38</v>
      </c>
      <c r="B51" s="36" t="s">
        <v>31</v>
      </c>
      <c r="C51" s="53">
        <v>29</v>
      </c>
    </row>
    <row r="52" spans="1:3" ht="24.95" customHeight="1" x14ac:dyDescent="0.2">
      <c r="A52" s="33" t="s">
        <v>39</v>
      </c>
      <c r="B52" s="34" t="s">
        <v>32</v>
      </c>
      <c r="C52" s="53">
        <v>27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218</v>
      </c>
    </row>
    <row r="56" spans="1:3" ht="24.95" customHeight="1" x14ac:dyDescent="0.2">
      <c r="A56" s="33" t="s">
        <v>43</v>
      </c>
      <c r="B56" s="34" t="s">
        <v>36</v>
      </c>
      <c r="C56" s="53">
        <v>44</v>
      </c>
    </row>
    <row r="57" spans="1:3" ht="24.95" customHeight="1" x14ac:dyDescent="0.2">
      <c r="A57" s="33" t="s">
        <v>21</v>
      </c>
      <c r="B57" s="31" t="s">
        <v>152</v>
      </c>
      <c r="C57" s="53">
        <v>16008</v>
      </c>
    </row>
    <row r="58" spans="1:3" ht="24.95" customHeight="1" x14ac:dyDescent="0.2">
      <c r="A58" s="33" t="s">
        <v>153</v>
      </c>
      <c r="B58" s="34" t="s">
        <v>154</v>
      </c>
      <c r="C58" s="53">
        <v>50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3774</v>
      </c>
    </row>
    <row r="60" spans="1:3" ht="24.95" customHeight="1" x14ac:dyDescent="0.2">
      <c r="A60" s="33" t="s">
        <v>48</v>
      </c>
      <c r="B60" s="34" t="s">
        <v>44</v>
      </c>
      <c r="C60" s="53">
        <v>2745</v>
      </c>
    </row>
    <row r="61" spans="1:3" ht="24.95" customHeight="1" x14ac:dyDescent="0.2">
      <c r="A61" s="33" t="s">
        <v>49</v>
      </c>
      <c r="B61" s="34" t="s">
        <v>45</v>
      </c>
      <c r="C61" s="53">
        <v>392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637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2775</v>
      </c>
    </row>
    <row r="66" spans="1:3" ht="24.95" customHeight="1" x14ac:dyDescent="0.2">
      <c r="A66" s="33" t="s">
        <v>26</v>
      </c>
      <c r="B66" s="31" t="s">
        <v>27</v>
      </c>
      <c r="C66" s="53">
        <v>161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1979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1979</v>
      </c>
    </row>
    <row r="72" spans="1:3" ht="24.95" customHeight="1" x14ac:dyDescent="0.2">
      <c r="A72" s="14" t="s">
        <v>133</v>
      </c>
      <c r="B72" s="63" t="s">
        <v>112</v>
      </c>
      <c r="C72" s="64">
        <v>35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72"/>
  <sheetViews>
    <sheetView showGridLines="0" view="pageBreakPreview" zoomScale="70" zoomScaleNormal="70" zoomScaleSheetLayoutView="70" workbookViewId="0">
      <pane xSplit="2" ySplit="6" topLeftCell="C58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215</v>
      </c>
      <c r="B2" s="44"/>
      <c r="C2" s="71"/>
    </row>
    <row r="3" spans="1:3" x14ac:dyDescent="0.2">
      <c r="A3" s="56"/>
      <c r="B3" s="57"/>
      <c r="C3" s="72" t="s">
        <v>190</v>
      </c>
    </row>
    <row r="4" spans="1:3" s="47" customFormat="1" ht="96" customHeight="1" x14ac:dyDescent="0.2">
      <c r="A4" s="60" t="s">
        <v>114</v>
      </c>
      <c r="B4" s="60" t="s">
        <v>52</v>
      </c>
      <c r="C4" s="9" t="s">
        <v>192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37009434</v>
      </c>
    </row>
    <row r="7" spans="1:3" ht="24.95" customHeight="1" x14ac:dyDescent="0.2">
      <c r="A7" s="52" t="s">
        <v>1</v>
      </c>
      <c r="B7" s="26" t="s">
        <v>115</v>
      </c>
      <c r="C7" s="53">
        <v>874097</v>
      </c>
    </row>
    <row r="8" spans="1:3" ht="24.95" customHeight="1" x14ac:dyDescent="0.2">
      <c r="A8" s="52" t="s">
        <v>2</v>
      </c>
      <c r="B8" s="26" t="s">
        <v>116</v>
      </c>
      <c r="C8" s="53">
        <v>223888</v>
      </c>
    </row>
    <row r="9" spans="1:3" ht="24.95" customHeight="1" x14ac:dyDescent="0.2">
      <c r="A9" s="52" t="s">
        <v>3</v>
      </c>
      <c r="B9" s="26" t="s">
        <v>113</v>
      </c>
      <c r="C9" s="53">
        <v>32263531</v>
      </c>
    </row>
    <row r="10" spans="1:3" ht="24.95" customHeight="1" x14ac:dyDescent="0.2">
      <c r="A10" s="52" t="s">
        <v>54</v>
      </c>
      <c r="B10" s="27" t="s">
        <v>182</v>
      </c>
      <c r="C10" s="53">
        <v>5357</v>
      </c>
    </row>
    <row r="11" spans="1:3" ht="24.95" customHeight="1" x14ac:dyDescent="0.2">
      <c r="A11" s="52" t="s">
        <v>137</v>
      </c>
      <c r="B11" s="27" t="s">
        <v>140</v>
      </c>
      <c r="C11" s="53">
        <v>0</v>
      </c>
    </row>
    <row r="12" spans="1:3" ht="24.95" customHeight="1" x14ac:dyDescent="0.2">
      <c r="A12" s="52" t="s">
        <v>138</v>
      </c>
      <c r="B12" s="27" t="s">
        <v>141</v>
      </c>
      <c r="C12" s="53">
        <v>2028</v>
      </c>
    </row>
    <row r="13" spans="1:3" ht="24.95" customHeight="1" x14ac:dyDescent="0.2">
      <c r="A13" s="52" t="s">
        <v>139</v>
      </c>
      <c r="B13" s="27" t="s">
        <v>142</v>
      </c>
      <c r="C13" s="53">
        <v>0</v>
      </c>
    </row>
    <row r="14" spans="1:3" ht="24.95" customHeight="1" x14ac:dyDescent="0.2">
      <c r="A14" s="52" t="s">
        <v>200</v>
      </c>
      <c r="B14" s="27" t="s">
        <v>199</v>
      </c>
      <c r="C14" s="53">
        <v>0</v>
      </c>
    </row>
    <row r="15" spans="1:3" ht="24.95" customHeight="1" x14ac:dyDescent="0.2">
      <c r="A15" s="52" t="s">
        <v>209</v>
      </c>
      <c r="B15" s="27" t="s">
        <v>210</v>
      </c>
      <c r="C15" s="53">
        <v>221576</v>
      </c>
    </row>
    <row r="16" spans="1:3" ht="24.95" customHeight="1" x14ac:dyDescent="0.2">
      <c r="A16" s="52" t="s">
        <v>4</v>
      </c>
      <c r="B16" s="26" t="s">
        <v>121</v>
      </c>
      <c r="C16" s="53">
        <v>305308</v>
      </c>
    </row>
    <row r="17" spans="1:3" ht="24.95" customHeight="1" x14ac:dyDescent="0.2">
      <c r="A17" s="52" t="s">
        <v>5</v>
      </c>
      <c r="B17" s="26" t="s">
        <v>117</v>
      </c>
      <c r="C17" s="53">
        <v>59162</v>
      </c>
    </row>
    <row r="18" spans="1:3" ht="24.95" customHeight="1" x14ac:dyDescent="0.2">
      <c r="A18" s="52" t="s">
        <v>6</v>
      </c>
      <c r="B18" s="26" t="s">
        <v>123</v>
      </c>
      <c r="C18" s="53">
        <v>348909</v>
      </c>
    </row>
    <row r="19" spans="1:3" ht="24.95" customHeight="1" x14ac:dyDescent="0.2">
      <c r="A19" s="52" t="s">
        <v>7</v>
      </c>
      <c r="B19" s="26" t="s">
        <v>122</v>
      </c>
      <c r="C19" s="53">
        <v>97998</v>
      </c>
    </row>
    <row r="20" spans="1:3" ht="24.95" customHeight="1" x14ac:dyDescent="0.2">
      <c r="A20" s="52" t="s">
        <v>8</v>
      </c>
      <c r="B20" s="26" t="s">
        <v>118</v>
      </c>
      <c r="C20" s="53">
        <v>9577</v>
      </c>
    </row>
    <row r="21" spans="1:3" ht="24.95" customHeight="1" x14ac:dyDescent="0.2">
      <c r="A21" s="52" t="s">
        <v>9</v>
      </c>
      <c r="B21" s="26" t="s">
        <v>119</v>
      </c>
      <c r="C21" s="53">
        <v>924299</v>
      </c>
    </row>
    <row r="22" spans="1:3" ht="24.95" customHeight="1" x14ac:dyDescent="0.2">
      <c r="A22" s="52" t="s">
        <v>10</v>
      </c>
      <c r="B22" s="26" t="s">
        <v>124</v>
      </c>
      <c r="C22" s="53">
        <v>2551</v>
      </c>
    </row>
    <row r="23" spans="1:3" ht="24.95" customHeight="1" x14ac:dyDescent="0.2">
      <c r="A23" s="52" t="s">
        <v>11</v>
      </c>
      <c r="B23" s="26" t="s">
        <v>120</v>
      </c>
      <c r="C23" s="53">
        <v>4400</v>
      </c>
    </row>
    <row r="24" spans="1:3" ht="24.95" customHeight="1" x14ac:dyDescent="0.2">
      <c r="A24" s="52" t="s">
        <v>12</v>
      </c>
      <c r="B24" s="26" t="s">
        <v>158</v>
      </c>
      <c r="C24" s="53">
        <v>108644</v>
      </c>
    </row>
    <row r="25" spans="1:3" ht="24.95" customHeight="1" x14ac:dyDescent="0.2">
      <c r="A25" s="52" t="s">
        <v>13</v>
      </c>
      <c r="B25" s="26" t="s">
        <v>143</v>
      </c>
      <c r="C25" s="53">
        <v>867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0</v>
      </c>
    </row>
    <row r="27" spans="1:3" ht="37.5" x14ac:dyDescent="0.2">
      <c r="A27" s="52" t="s">
        <v>125</v>
      </c>
      <c r="B27" s="27" t="s">
        <v>145</v>
      </c>
      <c r="C27" s="53">
        <v>0</v>
      </c>
    </row>
    <row r="28" spans="1:3" ht="24.95" customHeight="1" x14ac:dyDescent="0.2">
      <c r="A28" s="52" t="s">
        <v>144</v>
      </c>
      <c r="B28" s="27" t="s">
        <v>147</v>
      </c>
      <c r="C28" s="53">
        <v>0</v>
      </c>
    </row>
    <row r="29" spans="1:3" ht="31.5" customHeight="1" x14ac:dyDescent="0.2">
      <c r="A29" s="52" t="s">
        <v>148</v>
      </c>
      <c r="B29" s="27" t="s">
        <v>146</v>
      </c>
      <c r="C29" s="53">
        <v>0</v>
      </c>
    </row>
    <row r="30" spans="1:3" ht="24.95" customHeight="1" x14ac:dyDescent="0.2">
      <c r="A30" s="33" t="s">
        <v>15</v>
      </c>
      <c r="B30" s="29" t="s">
        <v>110</v>
      </c>
      <c r="C30" s="53">
        <v>781390</v>
      </c>
    </row>
    <row r="31" spans="1:3" ht="24.95" customHeight="1" x14ac:dyDescent="0.2">
      <c r="A31" s="33" t="s">
        <v>107</v>
      </c>
      <c r="B31" s="19" t="s">
        <v>149</v>
      </c>
      <c r="C31" s="53">
        <v>0</v>
      </c>
    </row>
    <row r="32" spans="1:3" ht="24.95" customHeight="1" x14ac:dyDescent="0.2">
      <c r="A32" s="52" t="s">
        <v>150</v>
      </c>
      <c r="B32" s="27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0</v>
      </c>
    </row>
    <row r="34" spans="1:3" ht="24.95" customHeight="1" x14ac:dyDescent="0.2">
      <c r="A34" s="33" t="s">
        <v>109</v>
      </c>
      <c r="B34" s="19" t="s">
        <v>159</v>
      </c>
      <c r="C34" s="53">
        <v>0</v>
      </c>
    </row>
    <row r="35" spans="1:3" ht="24.95" customHeight="1" x14ac:dyDescent="0.2">
      <c r="A35" s="33" t="s">
        <v>161</v>
      </c>
      <c r="B35" s="19" t="s">
        <v>162</v>
      </c>
      <c r="C35" s="53">
        <v>50000</v>
      </c>
    </row>
    <row r="36" spans="1:3" ht="24.95" customHeight="1" x14ac:dyDescent="0.2">
      <c r="A36" s="33" t="s">
        <v>174</v>
      </c>
      <c r="B36" s="19" t="s">
        <v>176</v>
      </c>
      <c r="C36" s="53">
        <v>0</v>
      </c>
    </row>
    <row r="37" spans="1:3" ht="24.95" customHeight="1" x14ac:dyDescent="0.2">
      <c r="A37" s="18" t="s">
        <v>180</v>
      </c>
      <c r="B37" s="19" t="s">
        <v>201</v>
      </c>
      <c r="C37" s="53">
        <v>772878</v>
      </c>
    </row>
    <row r="38" spans="1:3" ht="24.95" customHeight="1" x14ac:dyDescent="0.2">
      <c r="A38" s="18" t="s">
        <v>202</v>
      </c>
      <c r="B38" s="19" t="s">
        <v>203</v>
      </c>
      <c r="C38" s="53">
        <v>172600</v>
      </c>
    </row>
    <row r="39" spans="1:3" ht="24.95" customHeight="1" x14ac:dyDescent="0.2">
      <c r="A39" s="18" t="s">
        <v>211</v>
      </c>
      <c r="B39" s="19" t="s">
        <v>212</v>
      </c>
      <c r="C39" s="53">
        <v>181935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0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0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150000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0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0</v>
      </c>
    </row>
    <row r="46" spans="1:3" ht="24.95" customHeight="1" x14ac:dyDescent="0.2">
      <c r="A46" s="66" t="s">
        <v>129</v>
      </c>
      <c r="B46" s="15" t="s">
        <v>172</v>
      </c>
      <c r="C46" s="16">
        <f>C47+C48+C49+C57+C59+C64+C65+C66</f>
        <v>400041</v>
      </c>
    </row>
    <row r="47" spans="1:3" ht="24.95" customHeight="1" x14ac:dyDescent="0.2">
      <c r="A47" s="33" t="s">
        <v>16</v>
      </c>
      <c r="B47" s="31" t="s">
        <v>17</v>
      </c>
      <c r="C47" s="53">
        <v>4837</v>
      </c>
    </row>
    <row r="48" spans="1:3" ht="24.95" customHeight="1" x14ac:dyDescent="0.2">
      <c r="A48" s="33" t="s">
        <v>18</v>
      </c>
      <c r="B48" s="31" t="s">
        <v>19</v>
      </c>
      <c r="C48" s="53">
        <v>191293</v>
      </c>
    </row>
    <row r="49" spans="1:3" ht="24.95" customHeight="1" x14ac:dyDescent="0.2">
      <c r="A49" s="33" t="s">
        <v>20</v>
      </c>
      <c r="B49" s="32" t="s">
        <v>173</v>
      </c>
      <c r="C49" s="67">
        <v>1454</v>
      </c>
    </row>
    <row r="50" spans="1:3" ht="24.95" customHeight="1" x14ac:dyDescent="0.2">
      <c r="A50" s="33" t="s">
        <v>37</v>
      </c>
      <c r="B50" s="34" t="s">
        <v>30</v>
      </c>
      <c r="C50" s="53">
        <v>100</v>
      </c>
    </row>
    <row r="51" spans="1:3" ht="24.95" customHeight="1" x14ac:dyDescent="0.2">
      <c r="A51" s="33" t="s">
        <v>38</v>
      </c>
      <c r="B51" s="36" t="s">
        <v>31</v>
      </c>
      <c r="C51" s="53">
        <v>100</v>
      </c>
    </row>
    <row r="52" spans="1:3" ht="24.95" customHeight="1" x14ac:dyDescent="0.2">
      <c r="A52" s="33" t="s">
        <v>39</v>
      </c>
      <c r="B52" s="34" t="s">
        <v>32</v>
      </c>
      <c r="C52" s="53">
        <v>94</v>
      </c>
    </row>
    <row r="53" spans="1:3" ht="24.95" customHeight="1" x14ac:dyDescent="0.2">
      <c r="A53" s="33" t="s">
        <v>40</v>
      </c>
      <c r="B53" s="34" t="s">
        <v>33</v>
      </c>
      <c r="C53" s="53">
        <v>15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1044</v>
      </c>
    </row>
    <row r="56" spans="1:3" ht="24.95" customHeight="1" x14ac:dyDescent="0.2">
      <c r="A56" s="33" t="s">
        <v>43</v>
      </c>
      <c r="B56" s="34" t="s">
        <v>36</v>
      </c>
      <c r="C56" s="53">
        <v>201</v>
      </c>
    </row>
    <row r="57" spans="1:3" ht="24.95" customHeight="1" x14ac:dyDescent="0.2">
      <c r="A57" s="33" t="s">
        <v>21</v>
      </c>
      <c r="B57" s="31" t="s">
        <v>152</v>
      </c>
      <c r="C57" s="53">
        <v>112208</v>
      </c>
    </row>
    <row r="58" spans="1:3" ht="24.95" customHeight="1" x14ac:dyDescent="0.2">
      <c r="A58" s="33" t="s">
        <v>153</v>
      </c>
      <c r="B58" s="34" t="s">
        <v>154</v>
      </c>
      <c r="C58" s="53">
        <v>1027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30769</v>
      </c>
    </row>
    <row r="60" spans="1:3" ht="24.95" customHeight="1" x14ac:dyDescent="0.2">
      <c r="A60" s="33" t="s">
        <v>48</v>
      </c>
      <c r="B60" s="34" t="s">
        <v>44</v>
      </c>
      <c r="C60" s="53">
        <v>19096</v>
      </c>
    </row>
    <row r="61" spans="1:3" ht="24.95" customHeight="1" x14ac:dyDescent="0.2">
      <c r="A61" s="33" t="s">
        <v>49</v>
      </c>
      <c r="B61" s="34" t="s">
        <v>45</v>
      </c>
      <c r="C61" s="53">
        <v>2723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8950</v>
      </c>
    </row>
    <row r="64" spans="1:3" ht="24.95" customHeight="1" x14ac:dyDescent="0.2">
      <c r="A64" s="33" t="s">
        <v>23</v>
      </c>
      <c r="B64" s="31" t="s">
        <v>24</v>
      </c>
      <c r="C64" s="53">
        <v>50</v>
      </c>
    </row>
    <row r="65" spans="1:3" ht="24.95" customHeight="1" x14ac:dyDescent="0.2">
      <c r="A65" s="33" t="s">
        <v>25</v>
      </c>
      <c r="B65" s="31" t="s">
        <v>155</v>
      </c>
      <c r="C65" s="53">
        <v>55129</v>
      </c>
    </row>
    <row r="66" spans="1:3" ht="24.95" customHeight="1" x14ac:dyDescent="0.2">
      <c r="A66" s="33" t="s">
        <v>26</v>
      </c>
      <c r="B66" s="31" t="s">
        <v>27</v>
      </c>
      <c r="C66" s="53">
        <v>4301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410303</v>
      </c>
    </row>
    <row r="68" spans="1:3" ht="24.95" customHeight="1" x14ac:dyDescent="0.2">
      <c r="A68" s="33" t="s">
        <v>99</v>
      </c>
      <c r="B68" s="31" t="s">
        <v>204</v>
      </c>
      <c r="C68" s="53">
        <v>800</v>
      </c>
    </row>
    <row r="69" spans="1:3" ht="24.95" customHeight="1" x14ac:dyDescent="0.2">
      <c r="A69" s="33" t="s">
        <v>28</v>
      </c>
      <c r="B69" s="31" t="s">
        <v>53</v>
      </c>
      <c r="C69" s="53">
        <v>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409503</v>
      </c>
    </row>
    <row r="72" spans="1:3" ht="24.95" customHeight="1" x14ac:dyDescent="0.2">
      <c r="A72" s="14" t="s">
        <v>133</v>
      </c>
      <c r="B72" s="63" t="s">
        <v>112</v>
      </c>
      <c r="C72" s="64">
        <v>10437</v>
      </c>
    </row>
  </sheetData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72"/>
  <sheetViews>
    <sheetView showGridLines="0" view="pageBreakPreview" zoomScale="60" zoomScaleNormal="60" workbookViewId="0">
      <pane xSplit="2" ySplit="6" topLeftCell="C14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216</v>
      </c>
      <c r="B2" s="44"/>
      <c r="C2" s="69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193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61666797</v>
      </c>
    </row>
    <row r="7" spans="1:3" ht="24.95" customHeight="1" x14ac:dyDescent="0.2">
      <c r="A7" s="52" t="s">
        <v>1</v>
      </c>
      <c r="B7" s="28" t="s">
        <v>115</v>
      </c>
      <c r="C7" s="53">
        <f>SUM(Dolnośląski:Zachodniopomorski!C7)</f>
        <v>13031556</v>
      </c>
    </row>
    <row r="8" spans="1:3" ht="24.95" customHeight="1" x14ac:dyDescent="0.2">
      <c r="A8" s="52" t="s">
        <v>2</v>
      </c>
      <c r="B8" s="28" t="s">
        <v>116</v>
      </c>
      <c r="C8" s="53">
        <f>SUM(Dolnośląski:Zachodniopomorski!C8)</f>
        <v>5989576</v>
      </c>
    </row>
    <row r="9" spans="1:3" ht="24.95" customHeight="1" x14ac:dyDescent="0.2">
      <c r="A9" s="52" t="s">
        <v>3</v>
      </c>
      <c r="B9" s="28" t="s">
        <v>113</v>
      </c>
      <c r="C9" s="53">
        <f>SUM(Dolnośląski:Zachodniopomorski!C9)</f>
        <v>15264272</v>
      </c>
    </row>
    <row r="10" spans="1:3" ht="24.95" customHeight="1" x14ac:dyDescent="0.2">
      <c r="A10" s="54" t="s">
        <v>54</v>
      </c>
      <c r="B10" s="61" t="s">
        <v>182</v>
      </c>
      <c r="C10" s="53">
        <f>SUM(Dolnośląski:Zachodniopomorski!C10)</f>
        <v>4427154</v>
      </c>
    </row>
    <row r="11" spans="1:3" ht="24.95" customHeight="1" x14ac:dyDescent="0.2">
      <c r="A11" s="54" t="s">
        <v>137</v>
      </c>
      <c r="B11" s="61" t="s">
        <v>140</v>
      </c>
      <c r="C11" s="53">
        <f>SUM(Dolnośląski:Zachodniopomorski!C11)</f>
        <v>3975031</v>
      </c>
    </row>
    <row r="12" spans="1:3" ht="24.95" customHeight="1" x14ac:dyDescent="0.2">
      <c r="A12" s="54" t="s">
        <v>138</v>
      </c>
      <c r="B12" s="61" t="s">
        <v>141</v>
      </c>
      <c r="C12" s="53">
        <f>SUM(Dolnośląski:Zachodniopomorski!C12)</f>
        <v>1359384</v>
      </c>
    </row>
    <row r="13" spans="1:3" ht="24.95" customHeight="1" x14ac:dyDescent="0.2">
      <c r="A13" s="54" t="s">
        <v>139</v>
      </c>
      <c r="B13" s="61" t="s">
        <v>142</v>
      </c>
      <c r="C13" s="53">
        <f>SUM(Dolnośląski:Zachodniopomorski!C13)</f>
        <v>596265</v>
      </c>
    </row>
    <row r="14" spans="1:3" ht="24.95" customHeight="1" x14ac:dyDescent="0.2">
      <c r="A14" s="54" t="s">
        <v>200</v>
      </c>
      <c r="B14" s="61" t="s">
        <v>199</v>
      </c>
      <c r="C14" s="53">
        <f>SUM(Dolnośląski:Zachodniopomorski!C14)</f>
        <v>0</v>
      </c>
    </row>
    <row r="15" spans="1:3" ht="24.95" customHeight="1" x14ac:dyDescent="0.2">
      <c r="A15" s="54" t="s">
        <v>209</v>
      </c>
      <c r="B15" s="61" t="s">
        <v>210</v>
      </c>
      <c r="C15" s="53">
        <f>SUM(Dolnośląski:Zachodniopomorski!C15)</f>
        <v>0</v>
      </c>
    </row>
    <row r="16" spans="1:3" ht="24.95" customHeight="1" x14ac:dyDescent="0.2">
      <c r="A16" s="52" t="s">
        <v>4</v>
      </c>
      <c r="B16" s="28" t="s">
        <v>121</v>
      </c>
      <c r="C16" s="53">
        <f>SUM(Dolnośląski:Zachodniopomorski!C16)</f>
        <v>2861323</v>
      </c>
    </row>
    <row r="17" spans="1:3" ht="24.95" customHeight="1" x14ac:dyDescent="0.2">
      <c r="A17" s="52" t="s">
        <v>5</v>
      </c>
      <c r="B17" s="28" t="s">
        <v>117</v>
      </c>
      <c r="C17" s="53">
        <f>SUM(Dolnośląski:Zachodniopomorski!C17)</f>
        <v>3018519</v>
      </c>
    </row>
    <row r="18" spans="1:3" ht="24.95" customHeight="1" x14ac:dyDescent="0.2">
      <c r="A18" s="52" t="s">
        <v>6</v>
      </c>
      <c r="B18" s="28" t="s">
        <v>123</v>
      </c>
      <c r="C18" s="53">
        <f>SUM(Dolnośląski:Zachodniopomorski!C18)</f>
        <v>1746409</v>
      </c>
    </row>
    <row r="19" spans="1:3" ht="24.95" customHeight="1" x14ac:dyDescent="0.2">
      <c r="A19" s="52" t="s">
        <v>7</v>
      </c>
      <c r="B19" s="28" t="s">
        <v>122</v>
      </c>
      <c r="C19" s="53">
        <f>SUM(Dolnośląski:Zachodniopomorski!C19)</f>
        <v>763812</v>
      </c>
    </row>
    <row r="20" spans="1:3" ht="24.95" customHeight="1" x14ac:dyDescent="0.2">
      <c r="A20" s="52" t="s">
        <v>8</v>
      </c>
      <c r="B20" s="28" t="s">
        <v>118</v>
      </c>
      <c r="C20" s="53">
        <f>SUM(Dolnośląski:Zachodniopomorski!C20)</f>
        <v>1974937</v>
      </c>
    </row>
    <row r="21" spans="1:3" ht="24.95" customHeight="1" x14ac:dyDescent="0.2">
      <c r="A21" s="52" t="s">
        <v>9</v>
      </c>
      <c r="B21" s="28" t="s">
        <v>119</v>
      </c>
      <c r="C21" s="53">
        <f>SUM(Dolnośląski:Zachodniopomorski!C21)</f>
        <v>0</v>
      </c>
    </row>
    <row r="22" spans="1:3" ht="24.95" customHeight="1" x14ac:dyDescent="0.2">
      <c r="A22" s="52" t="s">
        <v>10</v>
      </c>
      <c r="B22" s="28" t="s">
        <v>124</v>
      </c>
      <c r="C22" s="53">
        <f>SUM(Dolnośląski:Zachodniopomorski!C22)</f>
        <v>215937</v>
      </c>
    </row>
    <row r="23" spans="1:3" ht="24.95" customHeight="1" x14ac:dyDescent="0.2">
      <c r="A23" s="52" t="s">
        <v>11</v>
      </c>
      <c r="B23" s="28" t="s">
        <v>120</v>
      </c>
      <c r="C23" s="53">
        <f>SUM(Dolnośląski:Zachodniopomorski!C23)</f>
        <v>264694</v>
      </c>
    </row>
    <row r="24" spans="1:3" ht="24.95" customHeight="1" x14ac:dyDescent="0.2">
      <c r="A24" s="52" t="s">
        <v>12</v>
      </c>
      <c r="B24" s="28" t="s">
        <v>158</v>
      </c>
      <c r="C24" s="53">
        <f>SUM(Dolnośląski:Zachodniopomorski!C24)</f>
        <v>2202214</v>
      </c>
    </row>
    <row r="25" spans="1:3" ht="24.95" customHeight="1" x14ac:dyDescent="0.2">
      <c r="A25" s="52" t="s">
        <v>13</v>
      </c>
      <c r="B25" s="28" t="s">
        <v>143</v>
      </c>
      <c r="C25" s="53">
        <f>SUM(Dolnośląski:Zachodniopomorski!C25)</f>
        <v>1308860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8373166</v>
      </c>
    </row>
    <row r="27" spans="1:3" ht="37.5" x14ac:dyDescent="0.2">
      <c r="A27" s="52" t="s">
        <v>125</v>
      </c>
      <c r="B27" s="61" t="s">
        <v>145</v>
      </c>
      <c r="C27" s="53">
        <f>SUM(Dolnośląski:Zachodniopomorski!C27)</f>
        <v>8335888</v>
      </c>
    </row>
    <row r="28" spans="1:3" ht="24.95" customHeight="1" x14ac:dyDescent="0.2">
      <c r="A28" s="54" t="s">
        <v>144</v>
      </c>
      <c r="B28" s="61" t="s">
        <v>147</v>
      </c>
      <c r="C28" s="53">
        <f>SUM(Dolnośląski:Zachodniopomorski!C28)</f>
        <v>21901</v>
      </c>
    </row>
    <row r="29" spans="1:3" ht="31.5" customHeight="1" x14ac:dyDescent="0.2">
      <c r="A29" s="54" t="s">
        <v>148</v>
      </c>
      <c r="B29" s="61" t="s">
        <v>146</v>
      </c>
      <c r="C29" s="53">
        <f>SUM(Dolnośląski:Zachodniopomorski!C29)</f>
        <v>15377</v>
      </c>
    </row>
    <row r="30" spans="1:3" ht="24.95" customHeight="1" x14ac:dyDescent="0.2">
      <c r="A30" s="33" t="s">
        <v>15</v>
      </c>
      <c r="B30" s="29" t="s">
        <v>110</v>
      </c>
      <c r="C30" s="53">
        <f>SUM(Dolnośląski:Zachodniopomorski!C30)</f>
        <v>0</v>
      </c>
    </row>
    <row r="31" spans="1:3" ht="24.95" customHeight="1" x14ac:dyDescent="0.2">
      <c r="A31" s="33" t="s">
        <v>107</v>
      </c>
      <c r="B31" s="31" t="s">
        <v>149</v>
      </c>
      <c r="C31" s="53">
        <f>SUM(Dolnośląski:Zachodniopomorski!C31)</f>
        <v>851867</v>
      </c>
    </row>
    <row r="32" spans="1:3" ht="24.95" customHeight="1" x14ac:dyDescent="0.2">
      <c r="A32" s="54" t="s">
        <v>150</v>
      </c>
      <c r="B32" s="61" t="s">
        <v>160</v>
      </c>
      <c r="C32" s="53">
        <f>SUM(Dolnośląski:Zachodniopomorski!C32)</f>
        <v>185003</v>
      </c>
    </row>
    <row r="33" spans="1:3" ht="24.95" customHeight="1" x14ac:dyDescent="0.2">
      <c r="A33" s="33" t="s">
        <v>108</v>
      </c>
      <c r="B33" s="19" t="s">
        <v>111</v>
      </c>
      <c r="C33" s="53">
        <f>SUM(Dolnośląski:Zachodniopomorski!C33)</f>
        <v>3552613</v>
      </c>
    </row>
    <row r="34" spans="1:3" ht="24.95" customHeight="1" x14ac:dyDescent="0.2">
      <c r="A34" s="33" t="s">
        <v>109</v>
      </c>
      <c r="B34" s="31" t="s">
        <v>159</v>
      </c>
      <c r="C34" s="53">
        <f>SUM(Dolnośląski:Zachodniopomorski!C34)</f>
        <v>226811</v>
      </c>
    </row>
    <row r="35" spans="1:3" ht="24.95" customHeight="1" x14ac:dyDescent="0.2">
      <c r="A35" s="33" t="s">
        <v>161</v>
      </c>
      <c r="B35" s="31" t="s">
        <v>162</v>
      </c>
      <c r="C35" s="53">
        <f>SUM(Dolnośląski:Zachodniopomorski!C35)</f>
        <v>0</v>
      </c>
    </row>
    <row r="36" spans="1:3" ht="24.95" customHeight="1" x14ac:dyDescent="0.2">
      <c r="A36" s="33" t="s">
        <v>174</v>
      </c>
      <c r="B36" s="31" t="s">
        <v>176</v>
      </c>
      <c r="C36" s="53">
        <f>SUM(Dolnośląski:Zachodniopomorski!C36)</f>
        <v>20231</v>
      </c>
    </row>
    <row r="37" spans="1:3" ht="24.95" customHeight="1" x14ac:dyDescent="0.2">
      <c r="A37" s="18" t="s">
        <v>180</v>
      </c>
      <c r="B37" s="19" t="s">
        <v>201</v>
      </c>
      <c r="C37" s="53">
        <f>SUM(Dolnośląski:Zachodniopomorski!C37)</f>
        <v>0</v>
      </c>
    </row>
    <row r="38" spans="1:3" ht="24.95" customHeight="1" x14ac:dyDescent="0.2">
      <c r="A38" s="18" t="s">
        <v>202</v>
      </c>
      <c r="B38" s="19" t="s">
        <v>203</v>
      </c>
      <c r="C38" s="53">
        <f>SUM(Dolnośląski:Zachodniopomorski!C38)</f>
        <v>0</v>
      </c>
    </row>
    <row r="39" spans="1:3" ht="24.95" customHeight="1" x14ac:dyDescent="0.2">
      <c r="A39" s="18" t="s">
        <v>211</v>
      </c>
      <c r="B39" s="19" t="s">
        <v>212</v>
      </c>
      <c r="C39" s="53">
        <f>SUM(Dolnośląski:Zachodniopomorski!C39)</f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f>SUM(Dolnośląski:Zachodniopomorski!C40)</f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f>SUM(Dolnośląski:Zachodniopomorski!C41)</f>
        <v>2264769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f>SUM(Dolnośląski:Zachodniopomorski!C42)</f>
        <v>953100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f>SUM(Dolnośląski:Zachodniopomorski!C43)</f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f>SUM(Dolnośląski:Zachodniopomorski!C44)</f>
        <v>24200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14106765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610240</v>
      </c>
    </row>
    <row r="47" spans="1:3" ht="24.95" customHeight="1" x14ac:dyDescent="0.2">
      <c r="A47" s="33" t="s">
        <v>16</v>
      </c>
      <c r="B47" s="31" t="s">
        <v>17</v>
      </c>
      <c r="C47" s="53">
        <f>SUM(Dolnośląski:Zachodniopomorski!C47)</f>
        <v>26956</v>
      </c>
    </row>
    <row r="48" spans="1:3" ht="24.95" customHeight="1" x14ac:dyDescent="0.2">
      <c r="A48" s="33" t="s">
        <v>18</v>
      </c>
      <c r="B48" s="31" t="s">
        <v>19</v>
      </c>
      <c r="C48" s="53">
        <f>SUM(Dolnośląski:Zachodniopomorski!C48)</f>
        <v>99808</v>
      </c>
    </row>
    <row r="49" spans="1:3" ht="24.95" customHeight="1" x14ac:dyDescent="0.2">
      <c r="A49" s="33" t="s">
        <v>20</v>
      </c>
      <c r="B49" s="32" t="s">
        <v>173</v>
      </c>
      <c r="C49" s="67">
        <f>C50+C52+C53+C54+C55+C56</f>
        <v>4469</v>
      </c>
    </row>
    <row r="50" spans="1:3" ht="24.95" customHeight="1" x14ac:dyDescent="0.2">
      <c r="A50" s="33" t="s">
        <v>37</v>
      </c>
      <c r="B50" s="34" t="s">
        <v>30</v>
      </c>
      <c r="C50" s="53">
        <f>SUM(Dolnośląski:Zachodniopomorski!C50)</f>
        <v>588</v>
      </c>
    </row>
    <row r="51" spans="1:3" ht="24.95" customHeight="1" x14ac:dyDescent="0.2">
      <c r="A51" s="33" t="s">
        <v>38</v>
      </c>
      <c r="B51" s="36" t="s">
        <v>31</v>
      </c>
      <c r="C51" s="53">
        <f>SUM(Dolnośląski:Zachodniopomorski!C51)</f>
        <v>585</v>
      </c>
    </row>
    <row r="52" spans="1:3" ht="24.95" customHeight="1" x14ac:dyDescent="0.2">
      <c r="A52" s="33" t="s">
        <v>39</v>
      </c>
      <c r="B52" s="34" t="s">
        <v>32</v>
      </c>
      <c r="C52" s="53">
        <f>SUM(Dolnośląski:Zachodniopomorski!C52)</f>
        <v>684</v>
      </c>
    </row>
    <row r="53" spans="1:3" ht="24.95" customHeight="1" x14ac:dyDescent="0.2">
      <c r="A53" s="33" t="s">
        <v>40</v>
      </c>
      <c r="B53" s="34" t="s">
        <v>33</v>
      </c>
      <c r="C53" s="53">
        <f>SUM(Dolnośląski:Zachodniopomorski!C53)</f>
        <v>8</v>
      </c>
    </row>
    <row r="54" spans="1:3" ht="24.95" customHeight="1" x14ac:dyDescent="0.2">
      <c r="A54" s="33" t="s">
        <v>41</v>
      </c>
      <c r="B54" s="34" t="s">
        <v>34</v>
      </c>
      <c r="C54" s="53">
        <f>SUM(Dolnośląski:Zachodniopomorski!C54)</f>
        <v>0</v>
      </c>
    </row>
    <row r="55" spans="1:3" ht="24.95" customHeight="1" x14ac:dyDescent="0.2">
      <c r="A55" s="33" t="s">
        <v>42</v>
      </c>
      <c r="B55" s="34" t="s">
        <v>35</v>
      </c>
      <c r="C55" s="53">
        <f>SUM(Dolnośląski:Zachodniopomorski!C55)</f>
        <v>2795</v>
      </c>
    </row>
    <row r="56" spans="1:3" ht="24.95" customHeight="1" x14ac:dyDescent="0.2">
      <c r="A56" s="33" t="s">
        <v>43</v>
      </c>
      <c r="B56" s="34" t="s">
        <v>36</v>
      </c>
      <c r="C56" s="53">
        <f>SUM(Dolnośląski:Zachodniopomorski!C56)</f>
        <v>394</v>
      </c>
    </row>
    <row r="57" spans="1:3" ht="24.95" customHeight="1" x14ac:dyDescent="0.2">
      <c r="A57" s="33" t="s">
        <v>21</v>
      </c>
      <c r="B57" s="31" t="s">
        <v>152</v>
      </c>
      <c r="C57" s="53">
        <f>SUM(Dolnośląski:Zachodniopomorski!C57)</f>
        <v>339286</v>
      </c>
    </row>
    <row r="58" spans="1:3" ht="24.95" customHeight="1" x14ac:dyDescent="0.2">
      <c r="A58" s="33" t="s">
        <v>153</v>
      </c>
      <c r="B58" s="34" t="s">
        <v>154</v>
      </c>
      <c r="C58" s="53">
        <f>SUM(Dolnośląski:Zachodniopomorski!C58)</f>
        <v>1138</v>
      </c>
    </row>
    <row r="59" spans="1:3" ht="24.95" customHeight="1" x14ac:dyDescent="0.2">
      <c r="A59" s="33" t="s">
        <v>22</v>
      </c>
      <c r="B59" s="32" t="s">
        <v>169</v>
      </c>
      <c r="C59" s="70">
        <f>SUM(C60:C63)</f>
        <v>79988</v>
      </c>
    </row>
    <row r="60" spans="1:3" ht="24.95" customHeight="1" x14ac:dyDescent="0.2">
      <c r="A60" s="33" t="s">
        <v>48</v>
      </c>
      <c r="B60" s="34" t="s">
        <v>44</v>
      </c>
      <c r="C60" s="53">
        <f>SUM(Dolnośląski:Zachodniopomorski!C60)</f>
        <v>58190</v>
      </c>
    </row>
    <row r="61" spans="1:3" ht="24.95" customHeight="1" x14ac:dyDescent="0.2">
      <c r="A61" s="33" t="s">
        <v>49</v>
      </c>
      <c r="B61" s="34" t="s">
        <v>45</v>
      </c>
      <c r="C61" s="53">
        <f>SUM(Dolnośląski:Zachodniopomorski!C61)</f>
        <v>8304</v>
      </c>
    </row>
    <row r="62" spans="1:3" ht="24.95" customHeight="1" x14ac:dyDescent="0.2">
      <c r="A62" s="33" t="s">
        <v>50</v>
      </c>
      <c r="B62" s="34" t="s">
        <v>46</v>
      </c>
      <c r="C62" s="53">
        <f>SUM(Dolnośląski:Zachodniopomorski!C62)</f>
        <v>0</v>
      </c>
    </row>
    <row r="63" spans="1:3" ht="24.95" customHeight="1" x14ac:dyDescent="0.2">
      <c r="A63" s="33" t="s">
        <v>51</v>
      </c>
      <c r="B63" s="34" t="s">
        <v>47</v>
      </c>
      <c r="C63" s="53">
        <f>SUM(Dolnośląski:Zachodniopomorski!C63)</f>
        <v>13494</v>
      </c>
    </row>
    <row r="64" spans="1:3" ht="24.95" customHeight="1" x14ac:dyDescent="0.2">
      <c r="A64" s="33" t="s">
        <v>23</v>
      </c>
      <c r="B64" s="31" t="s">
        <v>24</v>
      </c>
      <c r="C64" s="53">
        <f>SUM(Dolnośląski:Zachodniopomorski!C64)</f>
        <v>0</v>
      </c>
    </row>
    <row r="65" spans="1:3" ht="24.95" customHeight="1" x14ac:dyDescent="0.2">
      <c r="A65" s="33" t="s">
        <v>25</v>
      </c>
      <c r="B65" s="31" t="s">
        <v>155</v>
      </c>
      <c r="C65" s="53">
        <f>SUM(Dolnośląski:Zachodniopomorski!C65)</f>
        <v>55198</v>
      </c>
    </row>
    <row r="66" spans="1:3" ht="24.95" customHeight="1" x14ac:dyDescent="0.2">
      <c r="A66" s="33" t="s">
        <v>26</v>
      </c>
      <c r="B66" s="31" t="s">
        <v>27</v>
      </c>
      <c r="C66" s="53">
        <f>SUM(Dolnośląski:Zachodniopomorski!C66)</f>
        <v>4535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230458</v>
      </c>
    </row>
    <row r="68" spans="1:3" ht="24.95" customHeight="1" x14ac:dyDescent="0.2">
      <c r="A68" s="33" t="s">
        <v>99</v>
      </c>
      <c r="B68" s="31" t="s">
        <v>204</v>
      </c>
      <c r="C68" s="53">
        <f>SUM(Dolnośląski:Zachodniopomorski!C68)</f>
        <v>0</v>
      </c>
    </row>
    <row r="69" spans="1:3" ht="24.95" customHeight="1" x14ac:dyDescent="0.2">
      <c r="A69" s="33" t="s">
        <v>28</v>
      </c>
      <c r="B69" s="31" t="s">
        <v>53</v>
      </c>
      <c r="C69" s="53">
        <f>SUM(Dolnośląski:Zachodniopomorski!C69)</f>
        <v>172625</v>
      </c>
    </row>
    <row r="70" spans="1:3" ht="24.95" customHeight="1" x14ac:dyDescent="0.2">
      <c r="A70" s="33" t="s">
        <v>29</v>
      </c>
      <c r="B70" s="31" t="s">
        <v>101</v>
      </c>
      <c r="C70" s="53">
        <f>SUM(Dolnośląski:Zachodniopomorski!C70)</f>
        <v>0</v>
      </c>
    </row>
    <row r="71" spans="1:3" ht="24.95" customHeight="1" x14ac:dyDescent="0.2">
      <c r="A71" s="33" t="s">
        <v>100</v>
      </c>
      <c r="B71" s="31" t="s">
        <v>102</v>
      </c>
      <c r="C71" s="53">
        <f>SUM(Dolnośląski:Zachodniopomorski!C71)</f>
        <v>57833</v>
      </c>
    </row>
    <row r="72" spans="1:3" ht="24.95" customHeight="1" x14ac:dyDescent="0.2">
      <c r="A72" s="14" t="s">
        <v>133</v>
      </c>
      <c r="B72" s="63" t="s">
        <v>112</v>
      </c>
      <c r="C72" s="16">
        <f>SUM(Dolnośląski:Zachodniopomorski!C72)</f>
        <v>47524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  <ignoredErrors>
    <ignoredError sqref="C46:C72 C7:C8 C40:C43 C16:C36 C10:C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C72"/>
  <sheetViews>
    <sheetView showGridLines="0" view="pageBreakPreview" zoomScale="80" zoomScaleNormal="70" zoomScaleSheetLayoutView="80" workbookViewId="0">
      <pane ySplit="6" topLeftCell="A57" activePane="bottomLeft" state="frozen"/>
      <selection activeCell="A73" sqref="A73:XFD82"/>
      <selection pane="bottomLef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59</v>
      </c>
      <c r="B2" s="44"/>
      <c r="C2" s="68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4677100</v>
      </c>
    </row>
    <row r="7" spans="1:3" ht="24.95" customHeight="1" x14ac:dyDescent="0.2">
      <c r="A7" s="52" t="s">
        <v>1</v>
      </c>
      <c r="B7" s="28" t="s">
        <v>115</v>
      </c>
      <c r="C7" s="53">
        <v>1013288</v>
      </c>
    </row>
    <row r="8" spans="1:3" ht="24.95" customHeight="1" x14ac:dyDescent="0.2">
      <c r="A8" s="52" t="s">
        <v>2</v>
      </c>
      <c r="B8" s="28" t="s">
        <v>116</v>
      </c>
      <c r="C8" s="53">
        <v>460249</v>
      </c>
    </row>
    <row r="9" spans="1:3" ht="24.95" customHeight="1" x14ac:dyDescent="0.2">
      <c r="A9" s="52" t="s">
        <v>3</v>
      </c>
      <c r="B9" s="28" t="s">
        <v>113</v>
      </c>
      <c r="C9" s="53">
        <v>1240357</v>
      </c>
    </row>
    <row r="10" spans="1:3" ht="24.95" customHeight="1" x14ac:dyDescent="0.2">
      <c r="A10" s="54" t="s">
        <v>54</v>
      </c>
      <c r="B10" s="61" t="s">
        <v>182</v>
      </c>
      <c r="C10" s="53">
        <v>335005</v>
      </c>
    </row>
    <row r="11" spans="1:3" ht="24.95" customHeight="1" x14ac:dyDescent="0.2">
      <c r="A11" s="54" t="s">
        <v>137</v>
      </c>
      <c r="B11" s="61" t="s">
        <v>140</v>
      </c>
      <c r="C11" s="53">
        <v>301103</v>
      </c>
    </row>
    <row r="12" spans="1:3" ht="24.95" customHeight="1" x14ac:dyDescent="0.2">
      <c r="A12" s="54" t="s">
        <v>138</v>
      </c>
      <c r="B12" s="61" t="s">
        <v>141</v>
      </c>
      <c r="C12" s="53">
        <v>108060</v>
      </c>
    </row>
    <row r="13" spans="1:3" ht="24.95" customHeight="1" x14ac:dyDescent="0.2">
      <c r="A13" s="54" t="s">
        <v>139</v>
      </c>
      <c r="B13" s="61" t="s">
        <v>142</v>
      </c>
      <c r="C13" s="53">
        <v>51259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218322</v>
      </c>
    </row>
    <row r="17" spans="1:3" ht="24.95" customHeight="1" x14ac:dyDescent="0.2">
      <c r="A17" s="52" t="s">
        <v>5</v>
      </c>
      <c r="B17" s="28" t="s">
        <v>117</v>
      </c>
      <c r="C17" s="53">
        <v>213353</v>
      </c>
    </row>
    <row r="18" spans="1:3" ht="24.95" customHeight="1" x14ac:dyDescent="0.2">
      <c r="A18" s="52" t="s">
        <v>6</v>
      </c>
      <c r="B18" s="28" t="s">
        <v>123</v>
      </c>
      <c r="C18" s="53">
        <v>150164</v>
      </c>
    </row>
    <row r="19" spans="1:3" ht="24.95" customHeight="1" x14ac:dyDescent="0.2">
      <c r="A19" s="52" t="s">
        <v>7</v>
      </c>
      <c r="B19" s="28" t="s">
        <v>122</v>
      </c>
      <c r="C19" s="53">
        <v>77090</v>
      </c>
    </row>
    <row r="20" spans="1:3" ht="24.95" customHeight="1" x14ac:dyDescent="0.2">
      <c r="A20" s="52" t="s">
        <v>8</v>
      </c>
      <c r="B20" s="28" t="s">
        <v>118</v>
      </c>
      <c r="C20" s="53">
        <v>121921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18323</v>
      </c>
    </row>
    <row r="23" spans="1:3" ht="24.95" customHeight="1" x14ac:dyDescent="0.2">
      <c r="A23" s="52" t="s">
        <v>11</v>
      </c>
      <c r="B23" s="28" t="s">
        <v>120</v>
      </c>
      <c r="C23" s="53">
        <v>20092</v>
      </c>
    </row>
    <row r="24" spans="1:3" ht="24.95" customHeight="1" x14ac:dyDescent="0.2">
      <c r="A24" s="52" t="s">
        <v>12</v>
      </c>
      <c r="B24" s="28" t="s">
        <v>158</v>
      </c>
      <c r="C24" s="53">
        <v>144339</v>
      </c>
    </row>
    <row r="25" spans="1:3" ht="24.95" customHeight="1" x14ac:dyDescent="0.2">
      <c r="A25" s="52" t="s">
        <v>13</v>
      </c>
      <c r="B25" s="28" t="s">
        <v>143</v>
      </c>
      <c r="C25" s="53">
        <v>103744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619369</v>
      </c>
    </row>
    <row r="27" spans="1:3" ht="37.5" x14ac:dyDescent="0.2">
      <c r="A27" s="52" t="s">
        <v>125</v>
      </c>
      <c r="B27" s="61" t="s">
        <v>145</v>
      </c>
      <c r="C27" s="53">
        <v>617483</v>
      </c>
    </row>
    <row r="28" spans="1:3" ht="24.95" customHeight="1" x14ac:dyDescent="0.2">
      <c r="A28" s="54" t="s">
        <v>144</v>
      </c>
      <c r="B28" s="61" t="s">
        <v>147</v>
      </c>
      <c r="C28" s="53">
        <v>943</v>
      </c>
    </row>
    <row r="29" spans="1:3" ht="31.5" customHeight="1" x14ac:dyDescent="0.2">
      <c r="A29" s="54" t="s">
        <v>148</v>
      </c>
      <c r="B29" s="61" t="s">
        <v>146</v>
      </c>
      <c r="C29" s="53">
        <v>943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47355</v>
      </c>
    </row>
    <row r="32" spans="1:3" ht="24.95" customHeight="1" x14ac:dyDescent="0.2">
      <c r="A32" s="54" t="s">
        <v>150</v>
      </c>
      <c r="B32" s="61" t="s">
        <v>160</v>
      </c>
      <c r="C32" s="53">
        <v>24839</v>
      </c>
    </row>
    <row r="33" spans="1:3" ht="24.95" customHeight="1" x14ac:dyDescent="0.2">
      <c r="A33" s="33" t="s">
        <v>108</v>
      </c>
      <c r="B33" s="19" t="s">
        <v>111</v>
      </c>
      <c r="C33" s="53">
        <v>229026</v>
      </c>
    </row>
    <row r="34" spans="1:3" ht="24.95" customHeight="1" x14ac:dyDescent="0.2">
      <c r="A34" s="33" t="s">
        <v>109</v>
      </c>
      <c r="B34" s="31" t="s">
        <v>159</v>
      </c>
      <c r="C34" s="53">
        <v>0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108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167533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71126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1738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1069434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46018</v>
      </c>
    </row>
    <row r="47" spans="1:3" ht="24.95" customHeight="1" x14ac:dyDescent="0.2">
      <c r="A47" s="33" t="s">
        <v>16</v>
      </c>
      <c r="B47" s="31" t="s">
        <v>17</v>
      </c>
      <c r="C47" s="53">
        <v>2998</v>
      </c>
    </row>
    <row r="48" spans="1:3" ht="24.95" customHeight="1" x14ac:dyDescent="0.2">
      <c r="A48" s="33" t="s">
        <v>18</v>
      </c>
      <c r="B48" s="31" t="s">
        <v>19</v>
      </c>
      <c r="C48" s="53">
        <v>7827</v>
      </c>
    </row>
    <row r="49" spans="1:3" ht="24.95" customHeight="1" x14ac:dyDescent="0.2">
      <c r="A49" s="33" t="s">
        <v>20</v>
      </c>
      <c r="B49" s="32" t="s">
        <v>173</v>
      </c>
      <c r="C49" s="67">
        <v>385</v>
      </c>
    </row>
    <row r="50" spans="1:3" ht="24.95" customHeight="1" x14ac:dyDescent="0.2">
      <c r="A50" s="33" t="s">
        <v>37</v>
      </c>
      <c r="B50" s="34" t="s">
        <v>30</v>
      </c>
      <c r="C50" s="53">
        <v>58</v>
      </c>
    </row>
    <row r="51" spans="1:3" ht="24.95" customHeight="1" x14ac:dyDescent="0.2">
      <c r="A51" s="33" t="s">
        <v>38</v>
      </c>
      <c r="B51" s="36" t="s">
        <v>31</v>
      </c>
      <c r="C51" s="53">
        <v>58</v>
      </c>
    </row>
    <row r="52" spans="1:3" ht="24.95" customHeight="1" x14ac:dyDescent="0.2">
      <c r="A52" s="33" t="s">
        <v>39</v>
      </c>
      <c r="B52" s="34" t="s">
        <v>32</v>
      </c>
      <c r="C52" s="53">
        <v>74</v>
      </c>
    </row>
    <row r="53" spans="1:3" ht="24.95" customHeight="1" x14ac:dyDescent="0.2">
      <c r="A53" s="33" t="s">
        <v>40</v>
      </c>
      <c r="B53" s="34" t="s">
        <v>33</v>
      </c>
      <c r="C53" s="53">
        <v>1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250</v>
      </c>
    </row>
    <row r="56" spans="1:3" ht="24.95" customHeight="1" x14ac:dyDescent="0.2">
      <c r="A56" s="33" t="s">
        <v>43</v>
      </c>
      <c r="B56" s="34" t="s">
        <v>36</v>
      </c>
      <c r="C56" s="53">
        <v>2</v>
      </c>
    </row>
    <row r="57" spans="1:3" ht="24.95" customHeight="1" x14ac:dyDescent="0.2">
      <c r="A57" s="33" t="s">
        <v>21</v>
      </c>
      <c r="B57" s="31" t="s">
        <v>152</v>
      </c>
      <c r="C57" s="53">
        <v>24912</v>
      </c>
    </row>
    <row r="58" spans="1:3" ht="24.95" customHeight="1" x14ac:dyDescent="0.2">
      <c r="A58" s="33" t="s">
        <v>153</v>
      </c>
      <c r="B58" s="34" t="s">
        <v>154</v>
      </c>
      <c r="C58" s="53">
        <v>100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5854</v>
      </c>
    </row>
    <row r="60" spans="1:3" ht="24.95" customHeight="1" x14ac:dyDescent="0.2">
      <c r="A60" s="33" t="s">
        <v>48</v>
      </c>
      <c r="B60" s="34" t="s">
        <v>44</v>
      </c>
      <c r="C60" s="53">
        <v>4272</v>
      </c>
    </row>
    <row r="61" spans="1:3" ht="24.95" customHeight="1" x14ac:dyDescent="0.2">
      <c r="A61" s="33" t="s">
        <v>49</v>
      </c>
      <c r="B61" s="34" t="s">
        <v>45</v>
      </c>
      <c r="C61" s="53">
        <v>610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972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3826</v>
      </c>
    </row>
    <row r="66" spans="1:3" ht="24.95" customHeight="1" x14ac:dyDescent="0.2">
      <c r="A66" s="33" t="s">
        <v>26</v>
      </c>
      <c r="B66" s="31" t="s">
        <v>27</v>
      </c>
      <c r="C66" s="53">
        <v>216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9991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6495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3496</v>
      </c>
    </row>
    <row r="72" spans="1:3" ht="24.95" customHeight="1" x14ac:dyDescent="0.2">
      <c r="A72" s="14" t="s">
        <v>133</v>
      </c>
      <c r="B72" s="63" t="s">
        <v>112</v>
      </c>
      <c r="C72" s="64">
        <v>1117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C72"/>
  <sheetViews>
    <sheetView showGridLines="0" view="pageBreakPreview" zoomScale="80" zoomScaleNormal="70" zoomScaleSheetLayoutView="80" workbookViewId="0">
      <pane xSplit="2" ySplit="6" topLeftCell="C34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60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3273526</v>
      </c>
    </row>
    <row r="7" spans="1:3" ht="24.95" customHeight="1" x14ac:dyDescent="0.2">
      <c r="A7" s="52" t="s">
        <v>1</v>
      </c>
      <c r="B7" s="28" t="s">
        <v>115</v>
      </c>
      <c r="C7" s="53">
        <v>702472</v>
      </c>
    </row>
    <row r="8" spans="1:3" ht="24.95" customHeight="1" x14ac:dyDescent="0.2">
      <c r="A8" s="52" t="s">
        <v>2</v>
      </c>
      <c r="B8" s="28" t="s">
        <v>116</v>
      </c>
      <c r="C8" s="53">
        <v>259106</v>
      </c>
    </row>
    <row r="9" spans="1:3" ht="24.95" customHeight="1" x14ac:dyDescent="0.2">
      <c r="A9" s="52" t="s">
        <v>3</v>
      </c>
      <c r="B9" s="28" t="s">
        <v>113</v>
      </c>
      <c r="C9" s="53">
        <v>781718</v>
      </c>
    </row>
    <row r="10" spans="1:3" ht="24.95" customHeight="1" x14ac:dyDescent="0.2">
      <c r="A10" s="54" t="s">
        <v>54</v>
      </c>
      <c r="B10" s="61" t="s">
        <v>182</v>
      </c>
      <c r="C10" s="53">
        <v>244447</v>
      </c>
    </row>
    <row r="11" spans="1:3" ht="24.95" customHeight="1" x14ac:dyDescent="0.2">
      <c r="A11" s="54" t="s">
        <v>137</v>
      </c>
      <c r="B11" s="61" t="s">
        <v>140</v>
      </c>
      <c r="C11" s="53">
        <v>221357</v>
      </c>
    </row>
    <row r="12" spans="1:3" ht="24.95" customHeight="1" x14ac:dyDescent="0.2">
      <c r="A12" s="54" t="s">
        <v>138</v>
      </c>
      <c r="B12" s="61" t="s">
        <v>141</v>
      </c>
      <c r="C12" s="53">
        <v>77522</v>
      </c>
    </row>
    <row r="13" spans="1:3" ht="24.95" customHeight="1" x14ac:dyDescent="0.2">
      <c r="A13" s="54" t="s">
        <v>139</v>
      </c>
      <c r="B13" s="61" t="s">
        <v>142</v>
      </c>
      <c r="C13" s="53">
        <v>35115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150262</v>
      </c>
    </row>
    <row r="17" spans="1:3" ht="24.95" customHeight="1" x14ac:dyDescent="0.2">
      <c r="A17" s="52" t="s">
        <v>5</v>
      </c>
      <c r="B17" s="28" t="s">
        <v>117</v>
      </c>
      <c r="C17" s="53">
        <v>145288</v>
      </c>
    </row>
    <row r="18" spans="1:3" ht="24.95" customHeight="1" x14ac:dyDescent="0.2">
      <c r="A18" s="52" t="s">
        <v>6</v>
      </c>
      <c r="B18" s="28" t="s">
        <v>123</v>
      </c>
      <c r="C18" s="53">
        <v>91506</v>
      </c>
    </row>
    <row r="19" spans="1:3" ht="24.95" customHeight="1" x14ac:dyDescent="0.2">
      <c r="A19" s="52" t="s">
        <v>7</v>
      </c>
      <c r="B19" s="28" t="s">
        <v>122</v>
      </c>
      <c r="C19" s="53">
        <v>51807</v>
      </c>
    </row>
    <row r="20" spans="1:3" ht="24.95" customHeight="1" x14ac:dyDescent="0.2">
      <c r="A20" s="52" t="s">
        <v>8</v>
      </c>
      <c r="B20" s="28" t="s">
        <v>118</v>
      </c>
      <c r="C20" s="53">
        <v>109682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16936</v>
      </c>
    </row>
    <row r="23" spans="1:3" ht="24.95" customHeight="1" x14ac:dyDescent="0.2">
      <c r="A23" s="52" t="s">
        <v>11</v>
      </c>
      <c r="B23" s="28" t="s">
        <v>120</v>
      </c>
      <c r="C23" s="53">
        <v>16442</v>
      </c>
    </row>
    <row r="24" spans="1:3" ht="24.95" customHeight="1" x14ac:dyDescent="0.2">
      <c r="A24" s="52" t="s">
        <v>12</v>
      </c>
      <c r="B24" s="28" t="s">
        <v>158</v>
      </c>
      <c r="C24" s="53">
        <v>112347</v>
      </c>
    </row>
    <row r="25" spans="1:3" ht="24.95" customHeight="1" x14ac:dyDescent="0.2">
      <c r="A25" s="52" t="s">
        <v>13</v>
      </c>
      <c r="B25" s="28" t="s">
        <v>143</v>
      </c>
      <c r="C25" s="53">
        <v>70094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483766</v>
      </c>
    </row>
    <row r="27" spans="1:3" ht="37.5" x14ac:dyDescent="0.2">
      <c r="A27" s="52" t="s">
        <v>125</v>
      </c>
      <c r="B27" s="61" t="s">
        <v>145</v>
      </c>
      <c r="C27" s="53">
        <v>482622</v>
      </c>
    </row>
    <row r="28" spans="1:3" ht="24.95" customHeight="1" x14ac:dyDescent="0.2">
      <c r="A28" s="54" t="s">
        <v>144</v>
      </c>
      <c r="B28" s="61" t="s">
        <v>147</v>
      </c>
      <c r="C28" s="53">
        <v>597</v>
      </c>
    </row>
    <row r="29" spans="1:3" ht="31.5" customHeight="1" x14ac:dyDescent="0.2">
      <c r="A29" s="54" t="s">
        <v>148</v>
      </c>
      <c r="B29" s="61" t="s">
        <v>146</v>
      </c>
      <c r="C29" s="53">
        <v>547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63499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171924</v>
      </c>
    </row>
    <row r="34" spans="1:3" ht="24.95" customHeight="1" x14ac:dyDescent="0.2">
      <c r="A34" s="33" t="s">
        <v>109</v>
      </c>
      <c r="B34" s="31" t="s">
        <v>159</v>
      </c>
      <c r="C34" s="53">
        <v>46080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597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133127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52699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1248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794185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41501</v>
      </c>
    </row>
    <row r="47" spans="1:3" ht="24.95" customHeight="1" x14ac:dyDescent="0.2">
      <c r="A47" s="33" t="s">
        <v>16</v>
      </c>
      <c r="B47" s="31" t="s">
        <v>17</v>
      </c>
      <c r="C47" s="53">
        <v>1693</v>
      </c>
    </row>
    <row r="48" spans="1:3" ht="24.95" customHeight="1" x14ac:dyDescent="0.2">
      <c r="A48" s="33" t="s">
        <v>18</v>
      </c>
      <c r="B48" s="31" t="s">
        <v>19</v>
      </c>
      <c r="C48" s="53">
        <v>8486</v>
      </c>
    </row>
    <row r="49" spans="1:3" ht="24.95" customHeight="1" x14ac:dyDescent="0.2">
      <c r="A49" s="33" t="s">
        <v>20</v>
      </c>
      <c r="B49" s="32" t="s">
        <v>173</v>
      </c>
      <c r="C49" s="67">
        <v>334</v>
      </c>
    </row>
    <row r="50" spans="1:3" ht="24.95" customHeight="1" x14ac:dyDescent="0.2">
      <c r="A50" s="33" t="s">
        <v>37</v>
      </c>
      <c r="B50" s="34" t="s">
        <v>30</v>
      </c>
      <c r="C50" s="53">
        <v>52</v>
      </c>
    </row>
    <row r="51" spans="1:3" ht="24.95" customHeight="1" x14ac:dyDescent="0.2">
      <c r="A51" s="33" t="s">
        <v>38</v>
      </c>
      <c r="B51" s="36" t="s">
        <v>31</v>
      </c>
      <c r="C51" s="53">
        <v>52</v>
      </c>
    </row>
    <row r="52" spans="1:3" ht="24.95" customHeight="1" x14ac:dyDescent="0.2">
      <c r="A52" s="33" t="s">
        <v>39</v>
      </c>
      <c r="B52" s="34" t="s">
        <v>32</v>
      </c>
      <c r="C52" s="53">
        <v>42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230</v>
      </c>
    </row>
    <row r="56" spans="1:3" ht="24.95" customHeight="1" x14ac:dyDescent="0.2">
      <c r="A56" s="33" t="s">
        <v>43</v>
      </c>
      <c r="B56" s="34" t="s">
        <v>36</v>
      </c>
      <c r="C56" s="53">
        <v>10</v>
      </c>
    </row>
    <row r="57" spans="1:3" ht="24.95" customHeight="1" x14ac:dyDescent="0.2">
      <c r="A57" s="33" t="s">
        <v>21</v>
      </c>
      <c r="B57" s="31" t="s">
        <v>152</v>
      </c>
      <c r="C57" s="53">
        <v>17414</v>
      </c>
    </row>
    <row r="58" spans="1:3" ht="24.95" customHeight="1" x14ac:dyDescent="0.2">
      <c r="A58" s="33" t="s">
        <v>153</v>
      </c>
      <c r="B58" s="34" t="s">
        <v>154</v>
      </c>
      <c r="C58" s="53">
        <v>100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4096</v>
      </c>
    </row>
    <row r="60" spans="1:3" ht="24.95" customHeight="1" x14ac:dyDescent="0.2">
      <c r="A60" s="33" t="s">
        <v>48</v>
      </c>
      <c r="B60" s="34" t="s">
        <v>44</v>
      </c>
      <c r="C60" s="53">
        <v>2988</v>
      </c>
    </row>
    <row r="61" spans="1:3" ht="24.95" customHeight="1" x14ac:dyDescent="0.2">
      <c r="A61" s="33" t="s">
        <v>49</v>
      </c>
      <c r="B61" s="34" t="s">
        <v>45</v>
      </c>
      <c r="C61" s="53">
        <v>426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682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9150</v>
      </c>
    </row>
    <row r="66" spans="1:3" ht="24.95" customHeight="1" x14ac:dyDescent="0.2">
      <c r="A66" s="33" t="s">
        <v>26</v>
      </c>
      <c r="B66" s="31" t="s">
        <v>27</v>
      </c>
      <c r="C66" s="53">
        <v>328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25809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20074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5735</v>
      </c>
    </row>
    <row r="72" spans="1:3" ht="24.95" customHeight="1" x14ac:dyDescent="0.2">
      <c r="A72" s="14" t="s">
        <v>133</v>
      </c>
      <c r="B72" s="63" t="s">
        <v>112</v>
      </c>
      <c r="C72" s="64">
        <v>8670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72"/>
  <sheetViews>
    <sheetView showGridLines="0" view="pageBreakPreview" zoomScale="80" zoomScaleNormal="70" zoomScaleSheetLayoutView="80" workbookViewId="0">
      <pane xSplit="2" ySplit="6" topLeftCell="C34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61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3418130</v>
      </c>
    </row>
    <row r="7" spans="1:3" ht="24.95" customHeight="1" x14ac:dyDescent="0.2">
      <c r="A7" s="52" t="s">
        <v>1</v>
      </c>
      <c r="B7" s="28" t="s">
        <v>115</v>
      </c>
      <c r="C7" s="53">
        <v>794896</v>
      </c>
    </row>
    <row r="8" spans="1:3" ht="24.95" customHeight="1" x14ac:dyDescent="0.2">
      <c r="A8" s="52" t="s">
        <v>2</v>
      </c>
      <c r="B8" s="28" t="s">
        <v>116</v>
      </c>
      <c r="C8" s="53">
        <v>316511</v>
      </c>
    </row>
    <row r="9" spans="1:3" ht="24.95" customHeight="1" x14ac:dyDescent="0.2">
      <c r="A9" s="52" t="s">
        <v>3</v>
      </c>
      <c r="B9" s="28" t="s">
        <v>113</v>
      </c>
      <c r="C9" s="53">
        <v>700489</v>
      </c>
    </row>
    <row r="10" spans="1:3" ht="24.95" customHeight="1" x14ac:dyDescent="0.2">
      <c r="A10" s="54" t="s">
        <v>54</v>
      </c>
      <c r="B10" s="61" t="s">
        <v>182</v>
      </c>
      <c r="C10" s="53">
        <v>260832</v>
      </c>
    </row>
    <row r="11" spans="1:3" ht="24.95" customHeight="1" x14ac:dyDescent="0.2">
      <c r="A11" s="54" t="s">
        <v>137</v>
      </c>
      <c r="B11" s="61" t="s">
        <v>140</v>
      </c>
      <c r="C11" s="53">
        <v>231761</v>
      </c>
    </row>
    <row r="12" spans="1:3" ht="24.95" customHeight="1" x14ac:dyDescent="0.2">
      <c r="A12" s="54" t="s">
        <v>138</v>
      </c>
      <c r="B12" s="61" t="s">
        <v>141</v>
      </c>
      <c r="C12" s="53">
        <v>90679</v>
      </c>
    </row>
    <row r="13" spans="1:3" ht="24.95" customHeight="1" x14ac:dyDescent="0.2">
      <c r="A13" s="54" t="s">
        <v>139</v>
      </c>
      <c r="B13" s="61" t="s">
        <v>142</v>
      </c>
      <c r="C13" s="53">
        <v>37901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188615</v>
      </c>
    </row>
    <row r="17" spans="1:3" ht="24.95" customHeight="1" x14ac:dyDescent="0.2">
      <c r="A17" s="52" t="s">
        <v>5</v>
      </c>
      <c r="B17" s="28" t="s">
        <v>117</v>
      </c>
      <c r="C17" s="53">
        <v>152540</v>
      </c>
    </row>
    <row r="18" spans="1:3" ht="24.95" customHeight="1" x14ac:dyDescent="0.2">
      <c r="A18" s="52" t="s">
        <v>6</v>
      </c>
      <c r="B18" s="28" t="s">
        <v>123</v>
      </c>
      <c r="C18" s="53">
        <v>95382</v>
      </c>
    </row>
    <row r="19" spans="1:3" ht="24.95" customHeight="1" x14ac:dyDescent="0.2">
      <c r="A19" s="52" t="s">
        <v>7</v>
      </c>
      <c r="B19" s="28" t="s">
        <v>122</v>
      </c>
      <c r="C19" s="53">
        <v>32605</v>
      </c>
    </row>
    <row r="20" spans="1:3" ht="24.95" customHeight="1" x14ac:dyDescent="0.2">
      <c r="A20" s="52" t="s">
        <v>8</v>
      </c>
      <c r="B20" s="28" t="s">
        <v>118</v>
      </c>
      <c r="C20" s="53">
        <v>140256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8986</v>
      </c>
    </row>
    <row r="23" spans="1:3" ht="24.95" customHeight="1" x14ac:dyDescent="0.2">
      <c r="A23" s="52" t="s">
        <v>11</v>
      </c>
      <c r="B23" s="28" t="s">
        <v>120</v>
      </c>
      <c r="C23" s="53">
        <v>17006</v>
      </c>
    </row>
    <row r="24" spans="1:3" ht="24.95" customHeight="1" x14ac:dyDescent="0.2">
      <c r="A24" s="52" t="s">
        <v>12</v>
      </c>
      <c r="B24" s="28" t="s">
        <v>158</v>
      </c>
      <c r="C24" s="53">
        <v>158998</v>
      </c>
    </row>
    <row r="25" spans="1:3" ht="24.95" customHeight="1" x14ac:dyDescent="0.2">
      <c r="A25" s="52" t="s">
        <v>13</v>
      </c>
      <c r="B25" s="28" t="s">
        <v>143</v>
      </c>
      <c r="C25" s="53">
        <v>70452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469028</v>
      </c>
    </row>
    <row r="27" spans="1:3" ht="37.5" x14ac:dyDescent="0.2">
      <c r="A27" s="52" t="s">
        <v>125</v>
      </c>
      <c r="B27" s="61" t="s">
        <v>145</v>
      </c>
      <c r="C27" s="53">
        <v>466461</v>
      </c>
    </row>
    <row r="28" spans="1:3" ht="24.95" customHeight="1" x14ac:dyDescent="0.2">
      <c r="A28" s="54" t="s">
        <v>144</v>
      </c>
      <c r="B28" s="61" t="s">
        <v>147</v>
      </c>
      <c r="C28" s="53">
        <v>2259</v>
      </c>
    </row>
    <row r="29" spans="1:3" ht="31.5" customHeight="1" x14ac:dyDescent="0.2">
      <c r="A29" s="54" t="s">
        <v>148</v>
      </c>
      <c r="B29" s="61" t="s">
        <v>146</v>
      </c>
      <c r="C29" s="53">
        <v>308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18032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214294</v>
      </c>
    </row>
    <row r="34" spans="1:3" ht="24.95" customHeight="1" x14ac:dyDescent="0.2">
      <c r="A34" s="33" t="s">
        <v>109</v>
      </c>
      <c r="B34" s="31" t="s">
        <v>159</v>
      </c>
      <c r="C34" s="53">
        <v>39013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1027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138154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50757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1245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790692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32101</v>
      </c>
    </row>
    <row r="47" spans="1:3" ht="24.95" customHeight="1" x14ac:dyDescent="0.2">
      <c r="A47" s="33" t="s">
        <v>16</v>
      </c>
      <c r="B47" s="31" t="s">
        <v>17</v>
      </c>
      <c r="C47" s="53">
        <v>1214</v>
      </c>
    </row>
    <row r="48" spans="1:3" ht="24.95" customHeight="1" x14ac:dyDescent="0.2">
      <c r="A48" s="33" t="s">
        <v>18</v>
      </c>
      <c r="B48" s="31" t="s">
        <v>19</v>
      </c>
      <c r="C48" s="53">
        <v>4111</v>
      </c>
    </row>
    <row r="49" spans="1:3" ht="24.95" customHeight="1" x14ac:dyDescent="0.2">
      <c r="A49" s="33" t="s">
        <v>20</v>
      </c>
      <c r="B49" s="32" t="s">
        <v>173</v>
      </c>
      <c r="C49" s="67">
        <v>291</v>
      </c>
    </row>
    <row r="50" spans="1:3" ht="24.95" customHeight="1" x14ac:dyDescent="0.2">
      <c r="A50" s="33" t="s">
        <v>37</v>
      </c>
      <c r="B50" s="34" t="s">
        <v>30</v>
      </c>
      <c r="C50" s="53">
        <v>35</v>
      </c>
    </row>
    <row r="51" spans="1:3" ht="24.95" customHeight="1" x14ac:dyDescent="0.2">
      <c r="A51" s="33" t="s">
        <v>38</v>
      </c>
      <c r="B51" s="36" t="s">
        <v>31</v>
      </c>
      <c r="C51" s="53">
        <v>35</v>
      </c>
    </row>
    <row r="52" spans="1:3" ht="24.95" customHeight="1" x14ac:dyDescent="0.2">
      <c r="A52" s="33" t="s">
        <v>39</v>
      </c>
      <c r="B52" s="34" t="s">
        <v>32</v>
      </c>
      <c r="C52" s="53">
        <v>0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242</v>
      </c>
    </row>
    <row r="56" spans="1:3" ht="24.95" customHeight="1" x14ac:dyDescent="0.2">
      <c r="A56" s="33" t="s">
        <v>43</v>
      </c>
      <c r="B56" s="34" t="s">
        <v>36</v>
      </c>
      <c r="C56" s="53">
        <v>14</v>
      </c>
    </row>
    <row r="57" spans="1:3" ht="24.95" customHeight="1" x14ac:dyDescent="0.2">
      <c r="A57" s="33" t="s">
        <v>21</v>
      </c>
      <c r="B57" s="31" t="s">
        <v>152</v>
      </c>
      <c r="C57" s="53">
        <v>18938</v>
      </c>
    </row>
    <row r="58" spans="1:3" ht="24.95" customHeight="1" x14ac:dyDescent="0.2">
      <c r="A58" s="33" t="s">
        <v>153</v>
      </c>
      <c r="B58" s="34" t="s">
        <v>154</v>
      </c>
      <c r="C58" s="53">
        <v>144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4434</v>
      </c>
    </row>
    <row r="60" spans="1:3" ht="24.95" customHeight="1" x14ac:dyDescent="0.2">
      <c r="A60" s="33" t="s">
        <v>48</v>
      </c>
      <c r="B60" s="34" t="s">
        <v>44</v>
      </c>
      <c r="C60" s="53">
        <v>3250</v>
      </c>
    </row>
    <row r="61" spans="1:3" ht="24.95" customHeight="1" x14ac:dyDescent="0.2">
      <c r="A61" s="33" t="s">
        <v>49</v>
      </c>
      <c r="B61" s="34" t="s">
        <v>45</v>
      </c>
      <c r="C61" s="53">
        <v>464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720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2700</v>
      </c>
    </row>
    <row r="66" spans="1:3" ht="24.95" customHeight="1" x14ac:dyDescent="0.2">
      <c r="A66" s="33" t="s">
        <v>26</v>
      </c>
      <c r="B66" s="31" t="s">
        <v>27</v>
      </c>
      <c r="C66" s="53">
        <v>413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17341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15000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2341</v>
      </c>
    </row>
    <row r="72" spans="1:3" ht="24.95" customHeight="1" x14ac:dyDescent="0.2">
      <c r="A72" s="14" t="s">
        <v>133</v>
      </c>
      <c r="B72" s="63" t="s">
        <v>112</v>
      </c>
      <c r="C72" s="64">
        <v>1500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C72"/>
  <sheetViews>
    <sheetView showGridLines="0" view="pageBreakPreview" zoomScale="80" zoomScaleNormal="70" zoomScaleSheetLayoutView="80" workbookViewId="0">
      <pane xSplit="2" ySplit="6" topLeftCell="C34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62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1570804</v>
      </c>
    </row>
    <row r="7" spans="1:3" ht="24.95" customHeight="1" x14ac:dyDescent="0.2">
      <c r="A7" s="52" t="s">
        <v>1</v>
      </c>
      <c r="B7" s="28" t="s">
        <v>115</v>
      </c>
      <c r="C7" s="53">
        <v>352350</v>
      </c>
    </row>
    <row r="8" spans="1:3" ht="24.95" customHeight="1" x14ac:dyDescent="0.2">
      <c r="A8" s="52" t="s">
        <v>2</v>
      </c>
      <c r="B8" s="28" t="s">
        <v>116</v>
      </c>
      <c r="C8" s="53">
        <v>147594</v>
      </c>
    </row>
    <row r="9" spans="1:3" ht="24.95" customHeight="1" x14ac:dyDescent="0.2">
      <c r="A9" s="52" t="s">
        <v>3</v>
      </c>
      <c r="B9" s="28" t="s">
        <v>113</v>
      </c>
      <c r="C9" s="53">
        <v>273356</v>
      </c>
    </row>
    <row r="10" spans="1:3" ht="24.95" customHeight="1" x14ac:dyDescent="0.2">
      <c r="A10" s="54" t="s">
        <v>54</v>
      </c>
      <c r="B10" s="61" t="s">
        <v>182</v>
      </c>
      <c r="C10" s="53">
        <v>78005</v>
      </c>
    </row>
    <row r="11" spans="1:3" ht="24.95" customHeight="1" x14ac:dyDescent="0.2">
      <c r="A11" s="54" t="s">
        <v>137</v>
      </c>
      <c r="B11" s="61" t="s">
        <v>140</v>
      </c>
      <c r="C11" s="53">
        <v>69547</v>
      </c>
    </row>
    <row r="12" spans="1:3" ht="24.95" customHeight="1" x14ac:dyDescent="0.2">
      <c r="A12" s="54" t="s">
        <v>138</v>
      </c>
      <c r="B12" s="61" t="s">
        <v>141</v>
      </c>
      <c r="C12" s="53">
        <v>24248</v>
      </c>
    </row>
    <row r="13" spans="1:3" ht="24.95" customHeight="1" x14ac:dyDescent="0.2">
      <c r="A13" s="54" t="s">
        <v>139</v>
      </c>
      <c r="B13" s="61" t="s">
        <v>142</v>
      </c>
      <c r="C13" s="53">
        <v>8458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106442</v>
      </c>
    </row>
    <row r="17" spans="1:3" ht="24.95" customHeight="1" x14ac:dyDescent="0.2">
      <c r="A17" s="52" t="s">
        <v>5</v>
      </c>
      <c r="B17" s="28" t="s">
        <v>117</v>
      </c>
      <c r="C17" s="53">
        <v>74280</v>
      </c>
    </row>
    <row r="18" spans="1:3" ht="24.95" customHeight="1" x14ac:dyDescent="0.2">
      <c r="A18" s="52" t="s">
        <v>6</v>
      </c>
      <c r="B18" s="28" t="s">
        <v>123</v>
      </c>
      <c r="C18" s="53">
        <v>30697</v>
      </c>
    </row>
    <row r="19" spans="1:3" ht="24.95" customHeight="1" x14ac:dyDescent="0.2">
      <c r="A19" s="52" t="s">
        <v>7</v>
      </c>
      <c r="B19" s="28" t="s">
        <v>122</v>
      </c>
      <c r="C19" s="53">
        <v>17961</v>
      </c>
    </row>
    <row r="20" spans="1:3" ht="24.95" customHeight="1" x14ac:dyDescent="0.2">
      <c r="A20" s="52" t="s">
        <v>8</v>
      </c>
      <c r="B20" s="28" t="s">
        <v>118</v>
      </c>
      <c r="C20" s="53">
        <v>37855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8336</v>
      </c>
    </row>
    <row r="23" spans="1:3" ht="24.95" customHeight="1" x14ac:dyDescent="0.2">
      <c r="A23" s="52" t="s">
        <v>11</v>
      </c>
      <c r="B23" s="28" t="s">
        <v>120</v>
      </c>
      <c r="C23" s="53">
        <v>5056</v>
      </c>
    </row>
    <row r="24" spans="1:3" ht="24.95" customHeight="1" x14ac:dyDescent="0.2">
      <c r="A24" s="52" t="s">
        <v>12</v>
      </c>
      <c r="B24" s="28" t="s">
        <v>158</v>
      </c>
      <c r="C24" s="53">
        <v>71736</v>
      </c>
    </row>
    <row r="25" spans="1:3" ht="24.95" customHeight="1" x14ac:dyDescent="0.2">
      <c r="A25" s="52" t="s">
        <v>13</v>
      </c>
      <c r="B25" s="28" t="s">
        <v>143</v>
      </c>
      <c r="C25" s="53">
        <v>34633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213157</v>
      </c>
    </row>
    <row r="27" spans="1:3" ht="37.5" x14ac:dyDescent="0.2">
      <c r="A27" s="52" t="s">
        <v>125</v>
      </c>
      <c r="B27" s="61" t="s">
        <v>145</v>
      </c>
      <c r="C27" s="53">
        <v>212583</v>
      </c>
    </row>
    <row r="28" spans="1:3" ht="24.95" customHeight="1" x14ac:dyDescent="0.2">
      <c r="A28" s="54" t="s">
        <v>144</v>
      </c>
      <c r="B28" s="61" t="s">
        <v>147</v>
      </c>
      <c r="C28" s="53">
        <v>261</v>
      </c>
    </row>
    <row r="29" spans="1:3" ht="31.5" customHeight="1" x14ac:dyDescent="0.2">
      <c r="A29" s="54" t="s">
        <v>148</v>
      </c>
      <c r="B29" s="61" t="s">
        <v>146</v>
      </c>
      <c r="C29" s="53">
        <v>313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14264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179797</v>
      </c>
    </row>
    <row r="34" spans="1:3" ht="24.95" customHeight="1" x14ac:dyDescent="0.2">
      <c r="A34" s="33" t="s">
        <v>109</v>
      </c>
      <c r="B34" s="31" t="s">
        <v>159</v>
      </c>
      <c r="C34" s="53">
        <v>2350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940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79715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20691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583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312436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20308</v>
      </c>
    </row>
    <row r="47" spans="1:3" ht="24.95" customHeight="1" x14ac:dyDescent="0.2">
      <c r="A47" s="33" t="s">
        <v>16</v>
      </c>
      <c r="B47" s="31" t="s">
        <v>17</v>
      </c>
      <c r="C47" s="53">
        <v>934</v>
      </c>
    </row>
    <row r="48" spans="1:3" ht="24.95" customHeight="1" x14ac:dyDescent="0.2">
      <c r="A48" s="33" t="s">
        <v>18</v>
      </c>
      <c r="B48" s="31" t="s">
        <v>19</v>
      </c>
      <c r="C48" s="53">
        <v>3339</v>
      </c>
    </row>
    <row r="49" spans="1:3" ht="24.95" customHeight="1" x14ac:dyDescent="0.2">
      <c r="A49" s="33" t="s">
        <v>20</v>
      </c>
      <c r="B49" s="32" t="s">
        <v>173</v>
      </c>
      <c r="C49" s="67">
        <v>85</v>
      </c>
    </row>
    <row r="50" spans="1:3" ht="24.95" customHeight="1" x14ac:dyDescent="0.2">
      <c r="A50" s="33" t="s">
        <v>37</v>
      </c>
      <c r="B50" s="34" t="s">
        <v>30</v>
      </c>
      <c r="C50" s="53">
        <v>15</v>
      </c>
    </row>
    <row r="51" spans="1:3" ht="24.95" customHeight="1" x14ac:dyDescent="0.2">
      <c r="A51" s="33" t="s">
        <v>38</v>
      </c>
      <c r="B51" s="36" t="s">
        <v>31</v>
      </c>
      <c r="C51" s="53">
        <v>15</v>
      </c>
    </row>
    <row r="52" spans="1:3" ht="24.95" customHeight="1" x14ac:dyDescent="0.2">
      <c r="A52" s="33" t="s">
        <v>39</v>
      </c>
      <c r="B52" s="34" t="s">
        <v>32</v>
      </c>
      <c r="C52" s="53">
        <v>0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54</v>
      </c>
    </row>
    <row r="56" spans="1:3" ht="24.95" customHeight="1" x14ac:dyDescent="0.2">
      <c r="A56" s="33" t="s">
        <v>43</v>
      </c>
      <c r="B56" s="34" t="s">
        <v>36</v>
      </c>
      <c r="C56" s="53">
        <v>16</v>
      </c>
    </row>
    <row r="57" spans="1:3" ht="24.95" customHeight="1" x14ac:dyDescent="0.2">
      <c r="A57" s="33" t="s">
        <v>21</v>
      </c>
      <c r="B57" s="31" t="s">
        <v>152</v>
      </c>
      <c r="C57" s="53">
        <v>11226</v>
      </c>
    </row>
    <row r="58" spans="1:3" ht="24.95" customHeight="1" x14ac:dyDescent="0.2">
      <c r="A58" s="33" t="s">
        <v>153</v>
      </c>
      <c r="B58" s="34" t="s">
        <v>154</v>
      </c>
      <c r="C58" s="53">
        <v>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2662</v>
      </c>
    </row>
    <row r="60" spans="1:3" ht="24.95" customHeight="1" x14ac:dyDescent="0.2">
      <c r="A60" s="33" t="s">
        <v>48</v>
      </c>
      <c r="B60" s="34" t="s">
        <v>44</v>
      </c>
      <c r="C60" s="53">
        <v>1925</v>
      </c>
    </row>
    <row r="61" spans="1:3" ht="24.95" customHeight="1" x14ac:dyDescent="0.2">
      <c r="A61" s="33" t="s">
        <v>49</v>
      </c>
      <c r="B61" s="34" t="s">
        <v>45</v>
      </c>
      <c r="C61" s="53">
        <v>275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462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1870</v>
      </c>
    </row>
    <row r="66" spans="1:3" ht="24.95" customHeight="1" x14ac:dyDescent="0.2">
      <c r="A66" s="33" t="s">
        <v>26</v>
      </c>
      <c r="B66" s="31" t="s">
        <v>27</v>
      </c>
      <c r="C66" s="53">
        <v>192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28690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26830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1860</v>
      </c>
    </row>
    <row r="72" spans="1:3" ht="24.95" customHeight="1" x14ac:dyDescent="0.2">
      <c r="A72" s="14" t="s">
        <v>133</v>
      </c>
      <c r="B72" s="63" t="s">
        <v>112</v>
      </c>
      <c r="C72" s="64">
        <v>5655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C72"/>
  <sheetViews>
    <sheetView showGridLines="0" view="pageBreakPreview" zoomScale="80" zoomScaleNormal="50" zoomScaleSheetLayoutView="80" workbookViewId="0">
      <pane xSplit="2" ySplit="6" topLeftCell="C34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63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4184705</v>
      </c>
    </row>
    <row r="7" spans="1:3" ht="24.95" customHeight="1" x14ac:dyDescent="0.2">
      <c r="A7" s="52" t="s">
        <v>1</v>
      </c>
      <c r="B7" s="28" t="s">
        <v>115</v>
      </c>
      <c r="C7" s="53">
        <v>856359</v>
      </c>
    </row>
    <row r="8" spans="1:3" ht="24.95" customHeight="1" x14ac:dyDescent="0.2">
      <c r="A8" s="52" t="s">
        <v>2</v>
      </c>
      <c r="B8" s="28" t="s">
        <v>116</v>
      </c>
      <c r="C8" s="53">
        <v>355178</v>
      </c>
    </row>
    <row r="9" spans="1:3" ht="24.95" customHeight="1" x14ac:dyDescent="0.2">
      <c r="A9" s="52" t="s">
        <v>3</v>
      </c>
      <c r="B9" s="28" t="s">
        <v>113</v>
      </c>
      <c r="C9" s="53">
        <v>1138038</v>
      </c>
    </row>
    <row r="10" spans="1:3" ht="24.95" customHeight="1" x14ac:dyDescent="0.2">
      <c r="A10" s="54" t="s">
        <v>54</v>
      </c>
      <c r="B10" s="61" t="s">
        <v>182</v>
      </c>
      <c r="C10" s="53">
        <v>312618</v>
      </c>
    </row>
    <row r="11" spans="1:3" ht="24.95" customHeight="1" x14ac:dyDescent="0.2">
      <c r="A11" s="54" t="s">
        <v>137</v>
      </c>
      <c r="B11" s="61" t="s">
        <v>140</v>
      </c>
      <c r="C11" s="53">
        <v>276389</v>
      </c>
    </row>
    <row r="12" spans="1:3" ht="24.95" customHeight="1" x14ac:dyDescent="0.2">
      <c r="A12" s="54" t="s">
        <v>138</v>
      </c>
      <c r="B12" s="61" t="s">
        <v>141</v>
      </c>
      <c r="C12" s="53">
        <v>94780</v>
      </c>
    </row>
    <row r="13" spans="1:3" ht="24.95" customHeight="1" x14ac:dyDescent="0.2">
      <c r="A13" s="54" t="s">
        <v>139</v>
      </c>
      <c r="B13" s="61" t="s">
        <v>142</v>
      </c>
      <c r="C13" s="53">
        <v>36283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169416</v>
      </c>
    </row>
    <row r="17" spans="1:3" ht="24.95" customHeight="1" x14ac:dyDescent="0.2">
      <c r="A17" s="52" t="s">
        <v>5</v>
      </c>
      <c r="B17" s="28" t="s">
        <v>117</v>
      </c>
      <c r="C17" s="53">
        <v>161151</v>
      </c>
    </row>
    <row r="18" spans="1:3" ht="24.95" customHeight="1" x14ac:dyDescent="0.2">
      <c r="A18" s="52" t="s">
        <v>6</v>
      </c>
      <c r="B18" s="28" t="s">
        <v>123</v>
      </c>
      <c r="C18" s="53">
        <v>87478</v>
      </c>
    </row>
    <row r="19" spans="1:3" ht="24.95" customHeight="1" x14ac:dyDescent="0.2">
      <c r="A19" s="52" t="s">
        <v>7</v>
      </c>
      <c r="B19" s="28" t="s">
        <v>122</v>
      </c>
      <c r="C19" s="53">
        <v>36330</v>
      </c>
    </row>
    <row r="20" spans="1:3" ht="24.95" customHeight="1" x14ac:dyDescent="0.2">
      <c r="A20" s="52" t="s">
        <v>8</v>
      </c>
      <c r="B20" s="28" t="s">
        <v>118</v>
      </c>
      <c r="C20" s="53">
        <v>134390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6504</v>
      </c>
    </row>
    <row r="23" spans="1:3" ht="24.95" customHeight="1" x14ac:dyDescent="0.2">
      <c r="A23" s="52" t="s">
        <v>11</v>
      </c>
      <c r="B23" s="28" t="s">
        <v>120</v>
      </c>
      <c r="C23" s="53">
        <v>16110</v>
      </c>
    </row>
    <row r="24" spans="1:3" ht="24.95" customHeight="1" x14ac:dyDescent="0.2">
      <c r="A24" s="52" t="s">
        <v>12</v>
      </c>
      <c r="B24" s="28" t="s">
        <v>158</v>
      </c>
      <c r="C24" s="53">
        <v>148078</v>
      </c>
    </row>
    <row r="25" spans="1:3" ht="24.95" customHeight="1" x14ac:dyDescent="0.2">
      <c r="A25" s="52" t="s">
        <v>13</v>
      </c>
      <c r="B25" s="28" t="s">
        <v>143</v>
      </c>
      <c r="C25" s="53">
        <v>87833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639660</v>
      </c>
    </row>
    <row r="27" spans="1:3" ht="37.5" x14ac:dyDescent="0.2">
      <c r="A27" s="52" t="s">
        <v>125</v>
      </c>
      <c r="B27" s="61" t="s">
        <v>145</v>
      </c>
      <c r="C27" s="53">
        <v>637462</v>
      </c>
    </row>
    <row r="28" spans="1:3" ht="24.95" customHeight="1" x14ac:dyDescent="0.2">
      <c r="A28" s="54" t="s">
        <v>144</v>
      </c>
      <c r="B28" s="61" t="s">
        <v>147</v>
      </c>
      <c r="C28" s="53">
        <v>928</v>
      </c>
    </row>
    <row r="29" spans="1:3" ht="31.5" customHeight="1" x14ac:dyDescent="0.2">
      <c r="A29" s="54" t="s">
        <v>148</v>
      </c>
      <c r="B29" s="61" t="s">
        <v>146</v>
      </c>
      <c r="C29" s="53">
        <v>1270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64539</v>
      </c>
    </row>
    <row r="32" spans="1:3" ht="24.95" customHeight="1" x14ac:dyDescent="0.2">
      <c r="A32" s="54" t="s">
        <v>150</v>
      </c>
      <c r="B32" s="61" t="s">
        <v>160</v>
      </c>
      <c r="C32" s="53">
        <v>16802</v>
      </c>
    </row>
    <row r="33" spans="1:3" ht="24.95" customHeight="1" x14ac:dyDescent="0.2">
      <c r="A33" s="33" t="s">
        <v>108</v>
      </c>
      <c r="B33" s="19" t="s">
        <v>111</v>
      </c>
      <c r="C33" s="53">
        <v>276314</v>
      </c>
    </row>
    <row r="34" spans="1:3" ht="24.95" customHeight="1" x14ac:dyDescent="0.2">
      <c r="A34" s="33" t="s">
        <v>109</v>
      </c>
      <c r="B34" s="31" t="s">
        <v>159</v>
      </c>
      <c r="C34" s="53">
        <v>2931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4396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150518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70550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1397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1041081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37342</v>
      </c>
    </row>
    <row r="47" spans="1:3" ht="24.95" customHeight="1" x14ac:dyDescent="0.2">
      <c r="A47" s="33" t="s">
        <v>16</v>
      </c>
      <c r="B47" s="31" t="s">
        <v>17</v>
      </c>
      <c r="C47" s="53">
        <v>1536</v>
      </c>
    </row>
    <row r="48" spans="1:3" ht="24.95" customHeight="1" x14ac:dyDescent="0.2">
      <c r="A48" s="33" t="s">
        <v>18</v>
      </c>
      <c r="B48" s="31" t="s">
        <v>19</v>
      </c>
      <c r="C48" s="53">
        <v>7042</v>
      </c>
    </row>
    <row r="49" spans="1:3" ht="24.95" customHeight="1" x14ac:dyDescent="0.2">
      <c r="A49" s="33" t="s">
        <v>20</v>
      </c>
      <c r="B49" s="32" t="s">
        <v>173</v>
      </c>
      <c r="C49" s="67">
        <v>295</v>
      </c>
    </row>
    <row r="50" spans="1:3" ht="24.95" customHeight="1" x14ac:dyDescent="0.2">
      <c r="A50" s="33" t="s">
        <v>37</v>
      </c>
      <c r="B50" s="34" t="s">
        <v>30</v>
      </c>
      <c r="C50" s="53">
        <v>14</v>
      </c>
    </row>
    <row r="51" spans="1:3" ht="24.95" customHeight="1" x14ac:dyDescent="0.2">
      <c r="A51" s="33" t="s">
        <v>38</v>
      </c>
      <c r="B51" s="36" t="s">
        <v>31</v>
      </c>
      <c r="C51" s="53">
        <v>14</v>
      </c>
    </row>
    <row r="52" spans="1:3" ht="24.95" customHeight="1" x14ac:dyDescent="0.2">
      <c r="A52" s="33" t="s">
        <v>39</v>
      </c>
      <c r="B52" s="34" t="s">
        <v>32</v>
      </c>
      <c r="C52" s="53">
        <v>10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267</v>
      </c>
    </row>
    <row r="56" spans="1:3" ht="24.95" customHeight="1" x14ac:dyDescent="0.2">
      <c r="A56" s="33" t="s">
        <v>43</v>
      </c>
      <c r="B56" s="34" t="s">
        <v>36</v>
      </c>
      <c r="C56" s="53">
        <v>4</v>
      </c>
    </row>
    <row r="57" spans="1:3" ht="24.95" customHeight="1" x14ac:dyDescent="0.2">
      <c r="A57" s="33" t="s">
        <v>21</v>
      </c>
      <c r="B57" s="31" t="s">
        <v>152</v>
      </c>
      <c r="C57" s="53">
        <v>20663</v>
      </c>
    </row>
    <row r="58" spans="1:3" ht="24.95" customHeight="1" x14ac:dyDescent="0.2">
      <c r="A58" s="33" t="s">
        <v>153</v>
      </c>
      <c r="B58" s="34" t="s">
        <v>154</v>
      </c>
      <c r="C58" s="53">
        <v>90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4902</v>
      </c>
    </row>
    <row r="60" spans="1:3" ht="24.95" customHeight="1" x14ac:dyDescent="0.2">
      <c r="A60" s="33" t="s">
        <v>48</v>
      </c>
      <c r="B60" s="34" t="s">
        <v>44</v>
      </c>
      <c r="C60" s="53">
        <v>3542</v>
      </c>
    </row>
    <row r="61" spans="1:3" ht="24.95" customHeight="1" x14ac:dyDescent="0.2">
      <c r="A61" s="33" t="s">
        <v>49</v>
      </c>
      <c r="B61" s="34" t="s">
        <v>45</v>
      </c>
      <c r="C61" s="53">
        <v>505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855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2600</v>
      </c>
    </row>
    <row r="66" spans="1:3" ht="24.95" customHeight="1" x14ac:dyDescent="0.2">
      <c r="A66" s="33" t="s">
        <v>26</v>
      </c>
      <c r="B66" s="31" t="s">
        <v>27</v>
      </c>
      <c r="C66" s="53">
        <v>304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28142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24500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3642</v>
      </c>
    </row>
    <row r="72" spans="1:3" ht="24.95" customHeight="1" x14ac:dyDescent="0.2">
      <c r="A72" s="14" t="s">
        <v>133</v>
      </c>
      <c r="B72" s="63" t="s">
        <v>112</v>
      </c>
      <c r="C72" s="64">
        <v>5000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C72"/>
  <sheetViews>
    <sheetView showGridLines="0" view="pageBreakPreview" zoomScale="80" zoomScaleNormal="70" zoomScaleSheetLayoutView="80" workbookViewId="0">
      <pane xSplit="1" ySplit="6" topLeftCell="B31" activePane="bottomRight" state="frozen"/>
      <selection activeCell="A73" sqref="A73:XFD82"/>
      <selection pane="topRight" activeCell="A73" sqref="A73:XFD82"/>
      <selection pane="bottomLeft" activeCell="A73" sqref="A73:XFD82"/>
      <selection pane="bottomRight" activeCell="A73" sqref="A73:XFD82"/>
    </sheetView>
  </sheetViews>
  <sheetFormatPr defaultRowHeight="18.75" x14ac:dyDescent="0.2"/>
  <cols>
    <col min="1" max="1" width="10.7109375" style="46" customWidth="1"/>
    <col min="2" max="2" width="150.7109375" style="46" customWidth="1"/>
    <col min="3" max="3" width="20.7109375" style="46" customWidth="1"/>
    <col min="4" max="16384" width="9.140625" style="46"/>
  </cols>
  <sheetData>
    <row r="1" spans="1:3" s="43" customFormat="1" x14ac:dyDescent="0.2">
      <c r="A1" s="75" t="s">
        <v>195</v>
      </c>
      <c r="B1" s="75"/>
      <c r="C1" s="75"/>
    </row>
    <row r="2" spans="1:3" s="45" customFormat="1" ht="35.1" customHeight="1" x14ac:dyDescent="0.2">
      <c r="A2" s="44" t="s">
        <v>64</v>
      </c>
      <c r="B2" s="44"/>
      <c r="C2" s="55"/>
    </row>
    <row r="3" spans="1:3" x14ac:dyDescent="0.2">
      <c r="A3" s="56"/>
      <c r="B3" s="57"/>
      <c r="C3" s="58" t="s">
        <v>190</v>
      </c>
    </row>
    <row r="4" spans="1:3" s="47" customFormat="1" ht="96" customHeight="1" x14ac:dyDescent="0.2">
      <c r="A4" s="59" t="s">
        <v>114</v>
      </c>
      <c r="B4" s="60" t="s">
        <v>52</v>
      </c>
      <c r="C4" s="9" t="s">
        <v>194</v>
      </c>
    </row>
    <row r="5" spans="1:3" s="47" customFormat="1" x14ac:dyDescent="0.2">
      <c r="A5" s="48">
        <v>1</v>
      </c>
      <c r="B5" s="49">
        <v>2</v>
      </c>
      <c r="C5" s="48">
        <v>3</v>
      </c>
    </row>
    <row r="6" spans="1:3" ht="24.95" customHeight="1" x14ac:dyDescent="0.2">
      <c r="A6" s="50" t="s">
        <v>0</v>
      </c>
      <c r="B6" s="51" t="s">
        <v>208</v>
      </c>
      <c r="C6" s="16">
        <f>C7+C8+C9+C16+C17+C18+C19+C20+C21+C22+C23+C24+C25+C26+C30+C31+C33+C34+C35+C36+C37+C39</f>
        <v>5420845</v>
      </c>
    </row>
    <row r="7" spans="1:3" ht="24.95" customHeight="1" x14ac:dyDescent="0.2">
      <c r="A7" s="52" t="s">
        <v>1</v>
      </c>
      <c r="B7" s="28" t="s">
        <v>115</v>
      </c>
      <c r="C7" s="53">
        <v>1109302</v>
      </c>
    </row>
    <row r="8" spans="1:3" ht="24.95" customHeight="1" x14ac:dyDescent="0.2">
      <c r="A8" s="52" t="s">
        <v>2</v>
      </c>
      <c r="B8" s="28" t="s">
        <v>116</v>
      </c>
      <c r="C8" s="53">
        <v>501519</v>
      </c>
    </row>
    <row r="9" spans="1:3" ht="24.95" customHeight="1" x14ac:dyDescent="0.2">
      <c r="A9" s="52" t="s">
        <v>3</v>
      </c>
      <c r="B9" s="28" t="s">
        <v>113</v>
      </c>
      <c r="C9" s="53">
        <v>1418517</v>
      </c>
    </row>
    <row r="10" spans="1:3" ht="24.95" customHeight="1" x14ac:dyDescent="0.2">
      <c r="A10" s="54" t="s">
        <v>54</v>
      </c>
      <c r="B10" s="61" t="s">
        <v>182</v>
      </c>
      <c r="C10" s="53">
        <v>388587</v>
      </c>
    </row>
    <row r="11" spans="1:3" ht="24.95" customHeight="1" x14ac:dyDescent="0.2">
      <c r="A11" s="54" t="s">
        <v>137</v>
      </c>
      <c r="B11" s="61" t="s">
        <v>140</v>
      </c>
      <c r="C11" s="53">
        <v>349514</v>
      </c>
    </row>
    <row r="12" spans="1:3" ht="24.95" customHeight="1" x14ac:dyDescent="0.2">
      <c r="A12" s="54" t="s">
        <v>138</v>
      </c>
      <c r="B12" s="61" t="s">
        <v>141</v>
      </c>
      <c r="C12" s="53">
        <v>90892</v>
      </c>
    </row>
    <row r="13" spans="1:3" ht="24.95" customHeight="1" x14ac:dyDescent="0.2">
      <c r="A13" s="54" t="s">
        <v>139</v>
      </c>
      <c r="B13" s="61" t="s">
        <v>142</v>
      </c>
      <c r="C13" s="53">
        <v>44898</v>
      </c>
    </row>
    <row r="14" spans="1:3" ht="24.95" customHeight="1" x14ac:dyDescent="0.2">
      <c r="A14" s="54" t="s">
        <v>200</v>
      </c>
      <c r="B14" s="61" t="s">
        <v>199</v>
      </c>
      <c r="C14" s="53">
        <v>0</v>
      </c>
    </row>
    <row r="15" spans="1:3" ht="24.95" customHeight="1" x14ac:dyDescent="0.2">
      <c r="A15" s="54" t="s">
        <v>209</v>
      </c>
      <c r="B15" s="61" t="s">
        <v>210</v>
      </c>
      <c r="C15" s="53">
        <v>0</v>
      </c>
    </row>
    <row r="16" spans="1:3" ht="24.95" customHeight="1" x14ac:dyDescent="0.2">
      <c r="A16" s="52" t="s">
        <v>4</v>
      </c>
      <c r="B16" s="28" t="s">
        <v>121</v>
      </c>
      <c r="C16" s="53">
        <v>208170</v>
      </c>
    </row>
    <row r="17" spans="1:3" ht="24.95" customHeight="1" x14ac:dyDescent="0.2">
      <c r="A17" s="52" t="s">
        <v>5</v>
      </c>
      <c r="B17" s="28" t="s">
        <v>117</v>
      </c>
      <c r="C17" s="53">
        <v>269685</v>
      </c>
    </row>
    <row r="18" spans="1:3" ht="24.95" customHeight="1" x14ac:dyDescent="0.2">
      <c r="A18" s="52" t="s">
        <v>6</v>
      </c>
      <c r="B18" s="28" t="s">
        <v>123</v>
      </c>
      <c r="C18" s="53">
        <v>182965</v>
      </c>
    </row>
    <row r="19" spans="1:3" ht="24.95" customHeight="1" x14ac:dyDescent="0.2">
      <c r="A19" s="52" t="s">
        <v>7</v>
      </c>
      <c r="B19" s="28" t="s">
        <v>122</v>
      </c>
      <c r="C19" s="53">
        <v>68422</v>
      </c>
    </row>
    <row r="20" spans="1:3" ht="24.95" customHeight="1" x14ac:dyDescent="0.2">
      <c r="A20" s="52" t="s">
        <v>8</v>
      </c>
      <c r="B20" s="28" t="s">
        <v>118</v>
      </c>
      <c r="C20" s="53">
        <v>214873</v>
      </c>
    </row>
    <row r="21" spans="1:3" ht="24.95" customHeight="1" x14ac:dyDescent="0.2">
      <c r="A21" s="52" t="s">
        <v>9</v>
      </c>
      <c r="B21" s="28" t="s">
        <v>119</v>
      </c>
      <c r="C21" s="53">
        <v>0</v>
      </c>
    </row>
    <row r="22" spans="1:3" ht="24.95" customHeight="1" x14ac:dyDescent="0.2">
      <c r="A22" s="52" t="s">
        <v>10</v>
      </c>
      <c r="B22" s="28" t="s">
        <v>124</v>
      </c>
      <c r="C22" s="53">
        <v>5824</v>
      </c>
    </row>
    <row r="23" spans="1:3" ht="24.95" customHeight="1" x14ac:dyDescent="0.2">
      <c r="A23" s="52" t="s">
        <v>11</v>
      </c>
      <c r="B23" s="28" t="s">
        <v>120</v>
      </c>
      <c r="C23" s="53">
        <v>21183</v>
      </c>
    </row>
    <row r="24" spans="1:3" ht="24.95" customHeight="1" x14ac:dyDescent="0.2">
      <c r="A24" s="52" t="s">
        <v>12</v>
      </c>
      <c r="B24" s="28" t="s">
        <v>158</v>
      </c>
      <c r="C24" s="53">
        <v>239039</v>
      </c>
    </row>
    <row r="25" spans="1:3" ht="24.95" customHeight="1" x14ac:dyDescent="0.2">
      <c r="A25" s="52" t="s">
        <v>13</v>
      </c>
      <c r="B25" s="28" t="s">
        <v>143</v>
      </c>
      <c r="C25" s="53">
        <v>105073</v>
      </c>
    </row>
    <row r="26" spans="1:3" ht="24.95" customHeight="1" x14ac:dyDescent="0.2">
      <c r="A26" s="54" t="s">
        <v>14</v>
      </c>
      <c r="B26" s="28" t="s">
        <v>166</v>
      </c>
      <c r="C26" s="53">
        <f>SUM(C27:C29)</f>
        <v>679351</v>
      </c>
    </row>
    <row r="27" spans="1:3" ht="37.5" x14ac:dyDescent="0.2">
      <c r="A27" s="52" t="s">
        <v>125</v>
      </c>
      <c r="B27" s="61" t="s">
        <v>145</v>
      </c>
      <c r="C27" s="53">
        <v>675599</v>
      </c>
    </row>
    <row r="28" spans="1:3" ht="24.95" customHeight="1" x14ac:dyDescent="0.2">
      <c r="A28" s="54" t="s">
        <v>144</v>
      </c>
      <c r="B28" s="61" t="s">
        <v>147</v>
      </c>
      <c r="C28" s="53">
        <v>2814</v>
      </c>
    </row>
    <row r="29" spans="1:3" ht="31.5" customHeight="1" x14ac:dyDescent="0.2">
      <c r="A29" s="54" t="s">
        <v>148</v>
      </c>
      <c r="B29" s="61" t="s">
        <v>146</v>
      </c>
      <c r="C29" s="53">
        <v>938</v>
      </c>
    </row>
    <row r="30" spans="1:3" ht="24.95" customHeight="1" x14ac:dyDescent="0.2">
      <c r="A30" s="33" t="s">
        <v>15</v>
      </c>
      <c r="B30" s="29" t="s">
        <v>110</v>
      </c>
      <c r="C30" s="53">
        <v>0</v>
      </c>
    </row>
    <row r="31" spans="1:3" ht="24.95" customHeight="1" x14ac:dyDescent="0.2">
      <c r="A31" s="33" t="s">
        <v>107</v>
      </c>
      <c r="B31" s="31" t="s">
        <v>149</v>
      </c>
      <c r="C31" s="53">
        <v>74014</v>
      </c>
    </row>
    <row r="32" spans="1:3" ht="24.95" customHeight="1" x14ac:dyDescent="0.2">
      <c r="A32" s="54" t="s">
        <v>150</v>
      </c>
      <c r="B32" s="61" t="s">
        <v>160</v>
      </c>
      <c r="C32" s="53">
        <v>0</v>
      </c>
    </row>
    <row r="33" spans="1:3" ht="24.95" customHeight="1" x14ac:dyDescent="0.2">
      <c r="A33" s="33" t="s">
        <v>108</v>
      </c>
      <c r="B33" s="19" t="s">
        <v>111</v>
      </c>
      <c r="C33" s="53">
        <v>294106</v>
      </c>
    </row>
    <row r="34" spans="1:3" ht="24.95" customHeight="1" x14ac:dyDescent="0.2">
      <c r="A34" s="33" t="s">
        <v>109</v>
      </c>
      <c r="B34" s="31" t="s">
        <v>159</v>
      </c>
      <c r="C34" s="53">
        <v>28145</v>
      </c>
    </row>
    <row r="35" spans="1:3" ht="24.95" customHeight="1" x14ac:dyDescent="0.2">
      <c r="A35" s="33" t="s">
        <v>161</v>
      </c>
      <c r="B35" s="31" t="s">
        <v>162</v>
      </c>
      <c r="C35" s="53">
        <v>0</v>
      </c>
    </row>
    <row r="36" spans="1:3" ht="24.95" customHeight="1" x14ac:dyDescent="0.2">
      <c r="A36" s="33" t="s">
        <v>174</v>
      </c>
      <c r="B36" s="31" t="s">
        <v>176</v>
      </c>
      <c r="C36" s="53">
        <v>657</v>
      </c>
    </row>
    <row r="37" spans="1:3" ht="24.95" customHeight="1" x14ac:dyDescent="0.2">
      <c r="A37" s="18" t="s">
        <v>180</v>
      </c>
      <c r="B37" s="19" t="s">
        <v>201</v>
      </c>
      <c r="C37" s="53">
        <v>0</v>
      </c>
    </row>
    <row r="38" spans="1:3" ht="24.95" customHeight="1" x14ac:dyDescent="0.2">
      <c r="A38" s="18" t="s">
        <v>202</v>
      </c>
      <c r="B38" s="19" t="s">
        <v>203</v>
      </c>
      <c r="C38" s="53">
        <v>0</v>
      </c>
    </row>
    <row r="39" spans="1:3" ht="24.95" customHeight="1" x14ac:dyDescent="0.2">
      <c r="A39" s="18" t="s">
        <v>211</v>
      </c>
      <c r="B39" s="19" t="s">
        <v>212</v>
      </c>
      <c r="C39" s="53">
        <v>0</v>
      </c>
    </row>
    <row r="40" spans="1:3" s="65" customFormat="1" ht="24.95" customHeight="1" x14ac:dyDescent="0.2">
      <c r="A40" s="62" t="s">
        <v>56</v>
      </c>
      <c r="B40" s="63" t="s">
        <v>57</v>
      </c>
      <c r="C40" s="64">
        <v>0</v>
      </c>
    </row>
    <row r="41" spans="1:3" s="65" customFormat="1" ht="24.95" customHeight="1" x14ac:dyDescent="0.2">
      <c r="A41" s="62" t="s">
        <v>55</v>
      </c>
      <c r="B41" s="63" t="s">
        <v>58</v>
      </c>
      <c r="C41" s="64">
        <v>178394</v>
      </c>
    </row>
    <row r="42" spans="1:3" s="65" customFormat="1" ht="43.5" customHeight="1" x14ac:dyDescent="0.2">
      <c r="A42" s="62" t="s">
        <v>175</v>
      </c>
      <c r="B42" s="30" t="s">
        <v>213</v>
      </c>
      <c r="C42" s="64">
        <v>88523</v>
      </c>
    </row>
    <row r="43" spans="1:3" s="65" customFormat="1" ht="24.95" customHeight="1" x14ac:dyDescent="0.2">
      <c r="A43" s="62" t="s">
        <v>185</v>
      </c>
      <c r="B43" s="63" t="s">
        <v>186</v>
      </c>
      <c r="C43" s="64">
        <v>0</v>
      </c>
    </row>
    <row r="44" spans="1:3" s="65" customFormat="1" ht="24.75" customHeight="1" x14ac:dyDescent="0.2">
      <c r="A44" s="62" t="s">
        <v>198</v>
      </c>
      <c r="B44" s="63" t="s">
        <v>206</v>
      </c>
      <c r="C44" s="64">
        <v>2385</v>
      </c>
    </row>
    <row r="45" spans="1:3" s="65" customFormat="1" ht="24.95" customHeight="1" x14ac:dyDescent="0.2">
      <c r="A45" s="62" t="s">
        <v>151</v>
      </c>
      <c r="B45" s="30" t="s">
        <v>205</v>
      </c>
      <c r="C45" s="64">
        <f>C11+C13+C14+C26+C32+C42+C44</f>
        <v>1164671</v>
      </c>
    </row>
    <row r="46" spans="1:3" ht="24.95" customHeight="1" x14ac:dyDescent="0.2">
      <c r="A46" s="66" t="s">
        <v>129</v>
      </c>
      <c r="B46" s="63" t="s">
        <v>172</v>
      </c>
      <c r="C46" s="16">
        <f>C47+C48+C49+C57+C59+C64+C65+C66</f>
        <v>49271</v>
      </c>
    </row>
    <row r="47" spans="1:3" ht="24.95" customHeight="1" x14ac:dyDescent="0.2">
      <c r="A47" s="33" t="s">
        <v>16</v>
      </c>
      <c r="B47" s="31" t="s">
        <v>17</v>
      </c>
      <c r="C47" s="53">
        <v>2023</v>
      </c>
    </row>
    <row r="48" spans="1:3" ht="24.95" customHeight="1" x14ac:dyDescent="0.2">
      <c r="A48" s="33" t="s">
        <v>18</v>
      </c>
      <c r="B48" s="31" t="s">
        <v>19</v>
      </c>
      <c r="C48" s="53">
        <v>10199</v>
      </c>
    </row>
    <row r="49" spans="1:3" ht="24.95" customHeight="1" x14ac:dyDescent="0.2">
      <c r="A49" s="33" t="s">
        <v>20</v>
      </c>
      <c r="B49" s="32" t="s">
        <v>173</v>
      </c>
      <c r="C49" s="67">
        <v>261</v>
      </c>
    </row>
    <row r="50" spans="1:3" ht="24.95" customHeight="1" x14ac:dyDescent="0.2">
      <c r="A50" s="33" t="s">
        <v>37</v>
      </c>
      <c r="B50" s="34" t="s">
        <v>30</v>
      </c>
      <c r="C50" s="53">
        <v>28</v>
      </c>
    </row>
    <row r="51" spans="1:3" ht="24.95" customHeight="1" x14ac:dyDescent="0.2">
      <c r="A51" s="33" t="s">
        <v>38</v>
      </c>
      <c r="B51" s="36" t="s">
        <v>31</v>
      </c>
      <c r="C51" s="53">
        <v>28</v>
      </c>
    </row>
    <row r="52" spans="1:3" ht="24.95" customHeight="1" x14ac:dyDescent="0.2">
      <c r="A52" s="33" t="s">
        <v>39</v>
      </c>
      <c r="B52" s="34" t="s">
        <v>32</v>
      </c>
      <c r="C52" s="53">
        <v>58</v>
      </c>
    </row>
    <row r="53" spans="1:3" ht="24.95" customHeight="1" x14ac:dyDescent="0.2">
      <c r="A53" s="33" t="s">
        <v>40</v>
      </c>
      <c r="B53" s="34" t="s">
        <v>33</v>
      </c>
      <c r="C53" s="53">
        <v>0</v>
      </c>
    </row>
    <row r="54" spans="1:3" ht="24.95" customHeight="1" x14ac:dyDescent="0.2">
      <c r="A54" s="33" t="s">
        <v>41</v>
      </c>
      <c r="B54" s="34" t="s">
        <v>34</v>
      </c>
      <c r="C54" s="53">
        <v>0</v>
      </c>
    </row>
    <row r="55" spans="1:3" ht="24.95" customHeight="1" x14ac:dyDescent="0.2">
      <c r="A55" s="33" t="s">
        <v>42</v>
      </c>
      <c r="B55" s="34" t="s">
        <v>35</v>
      </c>
      <c r="C55" s="53">
        <v>20</v>
      </c>
    </row>
    <row r="56" spans="1:3" ht="24.95" customHeight="1" x14ac:dyDescent="0.2">
      <c r="A56" s="33" t="s">
        <v>43</v>
      </c>
      <c r="B56" s="34" t="s">
        <v>36</v>
      </c>
      <c r="C56" s="53">
        <v>155</v>
      </c>
    </row>
    <row r="57" spans="1:3" ht="24.95" customHeight="1" x14ac:dyDescent="0.2">
      <c r="A57" s="33" t="s">
        <v>21</v>
      </c>
      <c r="B57" s="31" t="s">
        <v>152</v>
      </c>
      <c r="C57" s="53">
        <v>25223</v>
      </c>
    </row>
    <row r="58" spans="1:3" ht="24.95" customHeight="1" x14ac:dyDescent="0.2">
      <c r="A58" s="33" t="s">
        <v>153</v>
      </c>
      <c r="B58" s="34" t="s">
        <v>154</v>
      </c>
      <c r="C58" s="53">
        <v>24</v>
      </c>
    </row>
    <row r="59" spans="1:3" ht="24.95" customHeight="1" x14ac:dyDescent="0.2">
      <c r="A59" s="33" t="s">
        <v>22</v>
      </c>
      <c r="B59" s="32" t="s">
        <v>169</v>
      </c>
      <c r="C59" s="16">
        <f>SUM(C60:C63)</f>
        <v>5965</v>
      </c>
    </row>
    <row r="60" spans="1:3" ht="24.95" customHeight="1" x14ac:dyDescent="0.2">
      <c r="A60" s="33" t="s">
        <v>48</v>
      </c>
      <c r="B60" s="34" t="s">
        <v>44</v>
      </c>
      <c r="C60" s="53">
        <v>4329</v>
      </c>
    </row>
    <row r="61" spans="1:3" ht="24.95" customHeight="1" x14ac:dyDescent="0.2">
      <c r="A61" s="33" t="s">
        <v>49</v>
      </c>
      <c r="B61" s="34" t="s">
        <v>45</v>
      </c>
      <c r="C61" s="53">
        <v>618</v>
      </c>
    </row>
    <row r="62" spans="1:3" ht="24.95" customHeight="1" x14ac:dyDescent="0.2">
      <c r="A62" s="33" t="s">
        <v>50</v>
      </c>
      <c r="B62" s="34" t="s">
        <v>46</v>
      </c>
      <c r="C62" s="53">
        <v>0</v>
      </c>
    </row>
    <row r="63" spans="1:3" ht="24.95" customHeight="1" x14ac:dyDescent="0.2">
      <c r="A63" s="33" t="s">
        <v>51</v>
      </c>
      <c r="B63" s="34" t="s">
        <v>47</v>
      </c>
      <c r="C63" s="53">
        <v>1018</v>
      </c>
    </row>
    <row r="64" spans="1:3" ht="24.95" customHeight="1" x14ac:dyDescent="0.2">
      <c r="A64" s="33" t="s">
        <v>23</v>
      </c>
      <c r="B64" s="31" t="s">
        <v>24</v>
      </c>
      <c r="C64" s="53">
        <v>0</v>
      </c>
    </row>
    <row r="65" spans="1:3" ht="24.95" customHeight="1" x14ac:dyDescent="0.2">
      <c r="A65" s="33" t="s">
        <v>25</v>
      </c>
      <c r="B65" s="31" t="s">
        <v>155</v>
      </c>
      <c r="C65" s="53">
        <v>5300</v>
      </c>
    </row>
    <row r="66" spans="1:3" ht="24.95" customHeight="1" x14ac:dyDescent="0.2">
      <c r="A66" s="33" t="s">
        <v>26</v>
      </c>
      <c r="B66" s="31" t="s">
        <v>27</v>
      </c>
      <c r="C66" s="53">
        <v>300</v>
      </c>
    </row>
    <row r="67" spans="1:3" ht="24.95" customHeight="1" x14ac:dyDescent="0.2">
      <c r="A67" s="14" t="s">
        <v>131</v>
      </c>
      <c r="B67" s="63" t="s">
        <v>156</v>
      </c>
      <c r="C67" s="16">
        <f>C68+C69+C70+C71</f>
        <v>16542</v>
      </c>
    </row>
    <row r="68" spans="1:3" ht="24.95" customHeight="1" x14ac:dyDescent="0.2">
      <c r="A68" s="33" t="s">
        <v>99</v>
      </c>
      <c r="B68" s="31" t="s">
        <v>204</v>
      </c>
      <c r="C68" s="53">
        <v>0</v>
      </c>
    </row>
    <row r="69" spans="1:3" ht="24.95" customHeight="1" x14ac:dyDescent="0.2">
      <c r="A69" s="33" t="s">
        <v>28</v>
      </c>
      <c r="B69" s="31" t="s">
        <v>53</v>
      </c>
      <c r="C69" s="53">
        <v>11150</v>
      </c>
    </row>
    <row r="70" spans="1:3" ht="24.95" customHeight="1" x14ac:dyDescent="0.2">
      <c r="A70" s="33" t="s">
        <v>29</v>
      </c>
      <c r="B70" s="31" t="s">
        <v>101</v>
      </c>
      <c r="C70" s="53">
        <v>0</v>
      </c>
    </row>
    <row r="71" spans="1:3" ht="24.95" customHeight="1" x14ac:dyDescent="0.2">
      <c r="A71" s="33" t="s">
        <v>100</v>
      </c>
      <c r="B71" s="31" t="s">
        <v>102</v>
      </c>
      <c r="C71" s="53">
        <v>5392</v>
      </c>
    </row>
    <row r="72" spans="1:3" ht="24.95" customHeight="1" x14ac:dyDescent="0.2">
      <c r="A72" s="14" t="s">
        <v>133</v>
      </c>
      <c r="B72" s="63" t="s">
        <v>112</v>
      </c>
      <c r="C72" s="64">
        <v>4800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2" orientation="portrait" r:id="rId1"/>
  <headerFooter alignWithMargins="0">
    <oddFooter>&amp;R&amp;14&amp;P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Grzybowski Paweł</cp:lastModifiedBy>
  <cp:lastPrinted>2020-09-16T12:24:41Z</cp:lastPrinted>
  <dcterms:created xsi:type="dcterms:W3CDTF">2005-07-21T09:51:05Z</dcterms:created>
  <dcterms:modified xsi:type="dcterms:W3CDTF">2020-10-05T11:32:06Z</dcterms:modified>
</cp:coreProperties>
</file>