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5" yWindow="60" windowWidth="12315" windowHeight="1455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82" i="1" l="1"/>
  <c r="H482" i="1"/>
  <c r="T431" i="1" l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S431" i="1"/>
  <c r="T432" i="1" l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U431" i="1" l="1"/>
  <c r="V431" i="1" s="1"/>
  <c r="U423" i="1"/>
  <c r="V423" i="1" s="1"/>
  <c r="U419" i="1"/>
  <c r="V419" i="1" s="1"/>
  <c r="U427" i="1"/>
  <c r="V427" i="1" s="1"/>
  <c r="U430" i="1"/>
  <c r="V430" i="1" s="1"/>
  <c r="U426" i="1"/>
  <c r="V426" i="1" s="1"/>
  <c r="U422" i="1"/>
  <c r="V422" i="1" s="1"/>
  <c r="U418" i="1"/>
  <c r="V418" i="1" s="1"/>
  <c r="U421" i="1"/>
  <c r="V421" i="1" s="1"/>
  <c r="U429" i="1"/>
  <c r="V429" i="1" s="1"/>
  <c r="U425" i="1"/>
  <c r="V425" i="1" s="1"/>
  <c r="U417" i="1"/>
  <c r="U428" i="1"/>
  <c r="V428" i="1" s="1"/>
  <c r="U424" i="1"/>
  <c r="V424" i="1" s="1"/>
  <c r="U420" i="1"/>
  <c r="V420" i="1" s="1"/>
  <c r="J258" i="1"/>
  <c r="V259" i="1" l="1"/>
  <c r="S259" i="1"/>
  <c r="P259" i="1"/>
  <c r="M259" i="1"/>
  <c r="J259" i="1"/>
  <c r="O25" i="1" l="1"/>
  <c r="S25" i="1" s="1"/>
  <c r="I23" i="1" l="1"/>
  <c r="M23" i="1" s="1"/>
  <c r="O22" i="1"/>
  <c r="S22" i="1" s="1"/>
  <c r="T164" i="1" l="1"/>
  <c r="T165" i="1"/>
  <c r="T166" i="1"/>
  <c r="T167" i="1"/>
  <c r="T168" i="1"/>
  <c r="T163" i="1"/>
  <c r="R164" i="1"/>
  <c r="R165" i="1"/>
  <c r="R166" i="1"/>
  <c r="R167" i="1"/>
  <c r="R168" i="1"/>
  <c r="R163" i="1"/>
  <c r="P164" i="1"/>
  <c r="P165" i="1"/>
  <c r="P166" i="1"/>
  <c r="P167" i="1"/>
  <c r="P168" i="1"/>
  <c r="P163" i="1"/>
  <c r="M164" i="1"/>
  <c r="M165" i="1"/>
  <c r="M166" i="1"/>
  <c r="M167" i="1"/>
  <c r="M168" i="1"/>
  <c r="M163" i="1"/>
  <c r="H164" i="1"/>
  <c r="H165" i="1"/>
  <c r="H166" i="1"/>
  <c r="H167" i="1"/>
  <c r="H168" i="1"/>
  <c r="F164" i="1"/>
  <c r="F165" i="1"/>
  <c r="F166" i="1"/>
  <c r="F167" i="1"/>
  <c r="F168" i="1"/>
  <c r="D164" i="1"/>
  <c r="D165" i="1"/>
  <c r="D166" i="1"/>
  <c r="D167" i="1"/>
  <c r="D168" i="1"/>
  <c r="A164" i="1"/>
  <c r="A165" i="1"/>
  <c r="A166" i="1"/>
  <c r="A167" i="1"/>
  <c r="A168" i="1"/>
  <c r="R169" i="1" l="1"/>
  <c r="T169" i="1"/>
  <c r="P169" i="1"/>
  <c r="G517" i="1"/>
  <c r="G508" i="1"/>
  <c r="M336" i="1"/>
  <c r="L415" i="1"/>
  <c r="M302" i="1"/>
  <c r="G188" i="1"/>
  <c r="G19" i="1"/>
  <c r="G199" i="1"/>
  <c r="M160" i="1"/>
  <c r="A160" i="1"/>
  <c r="G51" i="1"/>
  <c r="E9" i="1"/>
  <c r="P521" i="1"/>
  <c r="M521" i="1"/>
  <c r="J521" i="1"/>
  <c r="G521" i="1"/>
  <c r="P520" i="1"/>
  <c r="M520" i="1"/>
  <c r="J520" i="1"/>
  <c r="G520" i="1"/>
  <c r="P519" i="1"/>
  <c r="M519" i="1"/>
  <c r="M522" i="1" s="1"/>
  <c r="J519" i="1"/>
  <c r="J522" i="1" s="1"/>
  <c r="G519" i="1"/>
  <c r="G522" i="1" s="1"/>
  <c r="P512" i="1"/>
  <c r="M512" i="1"/>
  <c r="J512" i="1"/>
  <c r="G512" i="1"/>
  <c r="J511" i="1"/>
  <c r="M511" i="1"/>
  <c r="P511" i="1"/>
  <c r="G511" i="1"/>
  <c r="P510" i="1"/>
  <c r="M510" i="1"/>
  <c r="M513" i="1" s="1"/>
  <c r="J510" i="1"/>
  <c r="G510" i="1"/>
  <c r="Q459" i="1"/>
  <c r="N459" i="1"/>
  <c r="L459" i="1"/>
  <c r="L417" i="1"/>
  <c r="Q367" i="1"/>
  <c r="O367" i="1"/>
  <c r="Q366" i="1"/>
  <c r="O366" i="1"/>
  <c r="Q365" i="1"/>
  <c r="O365" i="1"/>
  <c r="Q364" i="1"/>
  <c r="O364" i="1"/>
  <c r="Q340" i="1"/>
  <c r="O340" i="1"/>
  <c r="M340" i="1"/>
  <c r="K340" i="1"/>
  <c r="Q339" i="1"/>
  <c r="O339" i="1"/>
  <c r="M339" i="1"/>
  <c r="K339" i="1"/>
  <c r="Q338" i="1"/>
  <c r="Q341" i="1" s="1"/>
  <c r="O338" i="1"/>
  <c r="M338" i="1"/>
  <c r="K338" i="1"/>
  <c r="Q306" i="1"/>
  <c r="O306" i="1"/>
  <c r="M306" i="1"/>
  <c r="K306" i="1"/>
  <c r="Q305" i="1"/>
  <c r="O305" i="1"/>
  <c r="M305" i="1"/>
  <c r="K305" i="1"/>
  <c r="Q304" i="1"/>
  <c r="O304" i="1"/>
  <c r="M304" i="1"/>
  <c r="K304" i="1"/>
  <c r="Q331" i="1"/>
  <c r="O331" i="1"/>
  <c r="Q330" i="1"/>
  <c r="O330" i="1"/>
  <c r="Q329" i="1"/>
  <c r="O329" i="1"/>
  <c r="Q328" i="1"/>
  <c r="O328" i="1"/>
  <c r="V258" i="1"/>
  <c r="S258" i="1"/>
  <c r="P258" i="1"/>
  <c r="M258" i="1"/>
  <c r="V257" i="1"/>
  <c r="S257" i="1"/>
  <c r="P257" i="1"/>
  <c r="M257" i="1"/>
  <c r="J257" i="1"/>
  <c r="V256" i="1"/>
  <c r="S256" i="1"/>
  <c r="P256" i="1"/>
  <c r="M256" i="1"/>
  <c r="J256" i="1"/>
  <c r="V255" i="1"/>
  <c r="S255" i="1"/>
  <c r="P255" i="1"/>
  <c r="M255" i="1"/>
  <c r="J255" i="1"/>
  <c r="V254" i="1"/>
  <c r="S254" i="1"/>
  <c r="P254" i="1"/>
  <c r="M254" i="1"/>
  <c r="J254" i="1"/>
  <c r="S202" i="1"/>
  <c r="S203" i="1"/>
  <c r="S204" i="1"/>
  <c r="S205" i="1"/>
  <c r="S206" i="1"/>
  <c r="S201" i="1"/>
  <c r="P202" i="1"/>
  <c r="P203" i="1"/>
  <c r="P204" i="1"/>
  <c r="P205" i="1"/>
  <c r="P206" i="1"/>
  <c r="P201" i="1"/>
  <c r="M202" i="1"/>
  <c r="M203" i="1"/>
  <c r="M204" i="1"/>
  <c r="M205" i="1"/>
  <c r="M206" i="1"/>
  <c r="M201" i="1"/>
  <c r="J202" i="1"/>
  <c r="J203" i="1"/>
  <c r="J204" i="1"/>
  <c r="J205" i="1"/>
  <c r="J206" i="1"/>
  <c r="J201" i="1"/>
  <c r="G202" i="1"/>
  <c r="G203" i="1"/>
  <c r="G204" i="1"/>
  <c r="G205" i="1"/>
  <c r="G206" i="1"/>
  <c r="G201" i="1"/>
  <c r="C202" i="1"/>
  <c r="C203" i="1"/>
  <c r="C204" i="1"/>
  <c r="C205" i="1"/>
  <c r="C206" i="1"/>
  <c r="C201" i="1"/>
  <c r="S191" i="1"/>
  <c r="S192" i="1"/>
  <c r="S193" i="1"/>
  <c r="S194" i="1"/>
  <c r="S195" i="1"/>
  <c r="S190" i="1"/>
  <c r="P191" i="1"/>
  <c r="P192" i="1"/>
  <c r="P193" i="1"/>
  <c r="P194" i="1"/>
  <c r="P195" i="1"/>
  <c r="P190" i="1"/>
  <c r="M191" i="1"/>
  <c r="M192" i="1"/>
  <c r="M193" i="1"/>
  <c r="M194" i="1"/>
  <c r="M195" i="1"/>
  <c r="M190" i="1"/>
  <c r="J191" i="1"/>
  <c r="J192" i="1"/>
  <c r="J193" i="1"/>
  <c r="J194" i="1"/>
  <c r="J195" i="1"/>
  <c r="J190" i="1"/>
  <c r="G191" i="1"/>
  <c r="G192" i="1"/>
  <c r="G193" i="1"/>
  <c r="G194" i="1"/>
  <c r="G195" i="1"/>
  <c r="G190" i="1"/>
  <c r="C191" i="1"/>
  <c r="C192" i="1"/>
  <c r="C193" i="1"/>
  <c r="C194" i="1"/>
  <c r="C195" i="1"/>
  <c r="C190" i="1"/>
  <c r="H163" i="1"/>
  <c r="F163" i="1"/>
  <c r="D163" i="1"/>
  <c r="A163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M341" i="1" l="1"/>
  <c r="P522" i="1"/>
  <c r="M28" i="1"/>
  <c r="K341" i="1"/>
  <c r="J260" i="1"/>
  <c r="V260" i="1"/>
  <c r="S260" i="1"/>
  <c r="V417" i="1"/>
  <c r="P260" i="1"/>
  <c r="M260" i="1"/>
  <c r="O341" i="1"/>
  <c r="G513" i="1"/>
  <c r="J513" i="1"/>
  <c r="Q368" i="1"/>
  <c r="S207" i="1"/>
  <c r="P513" i="1"/>
  <c r="G196" i="1"/>
  <c r="M196" i="1"/>
  <c r="S196" i="1"/>
  <c r="F169" i="1"/>
  <c r="O368" i="1"/>
  <c r="J207" i="1"/>
  <c r="P207" i="1"/>
  <c r="G207" i="1"/>
  <c r="M207" i="1"/>
  <c r="P196" i="1"/>
  <c r="J196" i="1"/>
  <c r="D169" i="1"/>
  <c r="H169" i="1"/>
  <c r="S432" i="1"/>
  <c r="R432" i="1"/>
  <c r="Q432" i="1"/>
  <c r="P432" i="1"/>
  <c r="O432" i="1"/>
  <c r="N432" i="1"/>
  <c r="L432" i="1"/>
  <c r="Q332" i="1"/>
  <c r="O332" i="1"/>
  <c r="Q307" i="1"/>
  <c r="O307" i="1"/>
  <c r="M307" i="1"/>
  <c r="K307" i="1"/>
  <c r="Q60" i="1"/>
  <c r="O60" i="1"/>
  <c r="M60" i="1"/>
  <c r="K60" i="1"/>
  <c r="I60" i="1"/>
  <c r="G60" i="1"/>
  <c r="Q28" i="1"/>
  <c r="O28" i="1"/>
  <c r="I28" i="1"/>
  <c r="G28" i="1"/>
  <c r="U432" i="1" l="1"/>
  <c r="V432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<sst xmlns="http://schemas.openxmlformats.org/spreadsheetml/2006/main" count="985" uniqueCount="173">
  <si>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</si>
  <si>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</si>
  <si>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</si>
  <si>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</si>
  <si>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</si>
  <si>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</si>
  <si>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</si>
  <si>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</si>
  <si>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</si>
  <si>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</si>
  <si>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</si>
  <si>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</si>
  <si>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</si>
  <si>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</si>
  <si>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</si>
  <si>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</si>
  <si>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</si>
  <si>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</si>
  <si>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</si>
  <si>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</si>
  <si>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</si>
  <si>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</si>
  <si>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</si>
  <si>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</si>
  <si>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</si>
  <si>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</si>
  <si>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</si>
  <si>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</si>
  <si>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</si>
  <si>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</si>
  <si>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</si>
  <si>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</si>
  <si>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</si>
  <si>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</si>
  <si>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</si>
  <si>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</si>
  <si>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</si>
  <si>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</si>
  <si>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</si>
  <si>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</si>
  <si>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</si>
  <si>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</si>
  <si>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</si>
  <si>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</si>
  <si>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</si>
  <si>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</si>
  <si>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</si>
  <si>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</si>
  <si>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</si>
  <si>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</si>
  <si>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</si>
  <si>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</si>
  <si>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</si>
  <si>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</si>
  <si>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</si>
  <si>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</si>
  <si>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</si>
  <si>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</si>
  <si>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</si>
  <si>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</si>
  <si>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</si>
  <si>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</si>
  <si>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</si>
  <si>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</si>
  <si>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</si>
  <si>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</si>
  <si>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</si>
  <si>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</si>
  <si>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</si>
  <si>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</si>
  <si>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</si>
  <si>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</si>
  <si>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</si>
  <si>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</si>
  <si>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</si>
  <si>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</si>
  <si>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</si>
  <si>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</si>
  <si>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</si>
  <si>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</si>
  <si>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</si>
  <si>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</si>
  <si>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</si>
  <si>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</si>
  <si>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</si>
  <si>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</si>
  <si>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</si>
  <si>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</si>
  <si>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</si>
  <si>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</si>
  <si>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</si>
  <si>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</si>
  <si>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</si>
  <si>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</si>
  <si>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</si>
  <si>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</si>
  <si>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</si>
  <si>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</si>
  <si>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</si>
  <si>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</si>
  <si>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</si>
  <si>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</si>
  <si>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</si>
  <si>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</si>
  <si>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</si>
  <si>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</si>
  <si>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</si>
  <si>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</si>
  <si>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</si>
  <si>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</si>
  <si>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</si>
  <si>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</si>
  <si>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</si>
  <si>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</si>
  <si>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</si>
  <si>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</si>
  <si>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</si>
  <si>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</si>
  <si>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</si>
  <si>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</si>
  <si>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</si>
  <si>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</si>
  <si>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</si>
  <si>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</si>
  <si>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</si>
  <si>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</si>
  <si>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</si>
  <si>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</si>
  <si>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</si>
  <si>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</si>
  <si>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</si>
  <si>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</si>
  <si>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</si>
  <si>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</si>
  <si>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</si>
  <si>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</si>
  <si>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</si>
  <si>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</si>
  <si>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</si>
  <si>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</si>
  <si>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</si>
  <si>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</si>
  <si>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</si>
  <si>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</si>
  <si>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</si>
  <si>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</si>
  <si>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</si>
  <si>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01.11.2017</t>
  </si>
  <si>
    <t>30.11.2017</t>
  </si>
  <si>
    <t>01.01.2017</t>
  </si>
  <si>
    <t>ARMENIA</t>
  </si>
  <si>
    <t>NIDERLANDY</t>
  </si>
  <si>
    <t>BUŁGARIA</t>
  </si>
  <si>
    <t>LITWA</t>
  </si>
  <si>
    <t>IRAK</t>
  </si>
  <si>
    <t>24.11.2017 - 30.11.2017</t>
  </si>
  <si>
    <t>17.11.2017 - 23.11.2017</t>
  </si>
  <si>
    <t>10.11.2017 - 16.11.2017</t>
  </si>
  <si>
    <t>03.11.2017 - 09.11.2017</t>
  </si>
  <si>
    <t>27.10.2017 - 02.11.2017</t>
  </si>
  <si>
    <t>Zdecydowaną większość działań związanych ze stosowaniem Procedur Dublińskich stanowią sprawy dotyczące przejęcia odpowiedzialności za wniosek o udzielenie ochrony złożony na terytorium innego państwa członkowskiego (tzw. IN). Liczba spraw 35-krotnie przekracza liczbę takich wniosków złożonych przez Polskę. Jest to związane z położeniem geograficznym naszego kraju (zewnętrzne państwo Strefy Schengen) i traktowaniem terytorium RP jako strefy tranzytowej do krajów docelowych UE (Niemcy, Francja, Austria, Niderlandy, Belgia i Szwecja).  58% wniosków IN dotyczyło obywateli Rosji, 9% - Ukrainy.
Liczba cudzoziemców objętych wnioskami IN wyniosła od początku roku 5 401 os. Polska wystąpiła z takim wnioskiem do innych krajów europejskich (OUT) w przypadku 148 os., z czego 87% wniosków IN i 57% wniosków OUT zostało rozpatrzonych pozytywnie. 56% wniosków IN oraz 34% wniosków OUT dotyczy współpracy z Niemcami. Poza tym, osoby, które ubiegały się o ochronę międzynarodową w Polsce składały  kolejne wnioski (oprócz Niemiec) we Francji, Austrii, Szwecji i Niderlandach. Z kolei dalsze wnioski OUT z Polski kierowane były poza Niemcami do Bułgarii, na Litwę, do Belgii i Austrii.</t>
  </si>
  <si>
    <r>
      <t>Szef Urzędu do Spraw Cudzoziemców w 2017 r. wydał 5 065 decyzji: udzielił ochrony 442 os. (9% ogółu), 1 998 os. (39% ogółu) uzyskało decyzję negatywną, a 2 630 postępowań (52% og</t>
    </r>
    <r>
      <rPr>
        <sz val="11"/>
        <rFont val="Calibri"/>
        <family val="2"/>
        <charset val="238"/>
        <scheme val="minor"/>
      </rPr>
      <t>ółu) umorzono. Głównymi beneficjentami decyzji przyznających w 2017 r. ochronę (status uchodźcy, ochrona uzupełniająca i pobyt tolerowany) byli obywatele z grupy TOP 10 wnioskodawców:
* Ukraina (51% ogółu; 56 os. - status uchodźcy, 170 os. - ochrona uzupełniająca) uznawalność: 41%,
* Rosja (19% ogółu;  14 os. - status uchodźcy, 66 os. - ochrona uzupełniająca), uznawalność: 6%,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Tadżykistan (8% ogółu; 7 os. - status uchodźcy, 28 os. ochrona uzupełniająca) uznawalność: 19%,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Syria (5% ogółu; 16 os. - status uchodźcy, 8 os. - ochrona uzupełniająca) uznawalność: 100%,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Irak (3% ogółu, 9 os. - status uchodźcy, 5 os. - ochrona uzupełniająca) uznawalność: 78%,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Pozostali wnioskodawcy z grupy TOP 10 otrzymali niewielką liczbę pozytywnych decyzji, co znalazło odbicie w niskiej uznawalności: Białoruś 29% -  (5 os. - status uchodźcy, 1 os. - pobyt tolerowany), Armenia - 2% (1os. -  status uchodźcy), Gruzja - 4% (1 os. - ochrona uzupełniająca), Turcja - 0%, Kirgistan - 9% (1 os.- ochrona uzupełniająca, 1 os. - status uchodźcy), Wietnam - 0%.
Z kolei państwa z najwyższą uznawalnością w 2017 r. nie znalazły się wśród najliczniejszych obywatelstw wnioskodawców z 2017 r. (z wyjątkiem Syrii, Ukrainy, Białorusi, Iraku i Afganistanu):  Palestyna (100%), Wenezuela (100%), Erytrea ( 100%),  Republika Środkowoafrykańska (100%), Kamerun (100%), Arabia Saudyjska, Kongo (100%), Luksemburg (100%), Mali (100%), bezpaństwowcy (80%), Egipt (75%), Libia (67%), Nigeria (50%).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Całkowita uznawalność w 2017 r. to 18%, w analogicznym okresie zeszłego roku: 10% (12% z pobytem tolerowanym).</t>
    </r>
    <r>
      <rPr>
        <sz val="11"/>
        <color theme="9" tint="-0.249977111117893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Ponadto decyzje o udzieleniu ochrony kolejnym 49 osobom wydała Rada do Spraw Uchodźców (ochrona uzupełniająca dla 22 obywateli Ukrainy, 6 obywateli Kirgistanu i 1 Gruzji, 19 pobytów tolerowanych dla Rosji i 1 - Sudanu). 
Podsumowując, w RP organy obydwu instancji wydały wnioskodawcom w 2017 r. w sumie 491 decyzji o udzieleniu jednej z form ochrony: 90% z nich wydał  Szef Urzędu do Spraw Cudzoziemców, 10% Rada do Spraw Uchodźców.</t>
    </r>
    <r>
      <rPr>
        <sz val="11"/>
        <color theme="1"/>
        <rFont val="Calibri"/>
        <family val="2"/>
        <charset val="238"/>
        <scheme val="minor"/>
      </rPr>
      <t xml:space="preserve">
Rozstrzygnięcia merytoryczne stanowiły jednak tylko niespełna połowę wydanych decyzji (48%). Nieco ponad połowa decyzji wydanych przez Szefa Urzędu to umorzenia (53%) wydane w związku z brakiem zainteresowania kontynuacją postępowania ze strony cudzoziemca, z czego 78% z nich dotyczyło Rosjan (2 047 os.), 9% (239 os.) - obywateli Ukrainy.
Warto zwrócić uwagę na fakt, że choć liczba decyzji w 2017 r. jest znacznie niższa niż w 2016 r., to jednocześnie liczba pozytywnych decyzji wydanych przez Szefa Urzędu (status uchodźcy, ochrona i pobyt tolerowany) jest o 61% wyższa niż w pierwszych 11 miesiącach 2016 r. Za wzrost tej liczby w dużej mierze odpowiadają pozytywne decyzje wydane obywatelom Ukrainy (56 os. status uchodźcy i 170 os. ochrona uzupełniająca). W zeszłym roku przez pierwsze 11 miesięcy obywatelom Ukrainy wydano 51 pozytywnych decyzji, w 2017 r. - 226. Dane te znalazły odbicie w wysokości odsetka uznawalności: w 2017 r. uznawalność decyzji dla obywateli Ukrainy wynosi 41%, podczas gdy analogicznym okresie 2016 r. - 7%.</t>
    </r>
  </si>
  <si>
    <t>Szef Urzędu do Spraw Cudzoziemców miał w listopadzie pod swoją opieką średnio 3 519. os. Od marca br. - w związku ze spadkiem liczby wniosków - widoczna jest tendencja spadkowa (ze śr. 4,2 tys. na 3,5 tys.). Liczba osób pozostających pod opieką Szefa z ostatnich  tygodni października jest listoapada od ponad dwóch lat.
Ponad połowa wnioskodawców przebywa poza ośrodkami dla cudzoziemców. 58% świadczeniobiorców  wynajmuje mieszkania i utrzymuje się ze środków otrzymywanych z Urzędu. Odsetek osób preferujących samodzielne mieszkanie i utrzymanie się zaczyna powoli wzrastać po trwającym rok spadku.
W przypadku 10 najliczniejszych obywatelstw wnioskodawców można zaobserwować zdecydowane preferencje odnośnie miejsca pobytu na czas trwania postępowania w RP. Na pobyt w ośrodku decydują się głównie obywatele Rosji - 68% i Kazachstanu - 59%. Oczekiwanie na zakończenie procedury poza ośrodkiem preferują pozostałe obywatelstwa TOP 10 osób pozostających pod opieką: obywatele Ukrainy, Tadżykistanu, Gruzji, Armenii, Kirgistanu, Białorusi, Iraku, Turcji (pomiędzy 77% a 97% wnioskodawców z danego kraju).</t>
  </si>
  <si>
    <t xml:space="preserve">Liczba składanych wniosków legalizacyjnych charakteryzuje się tendencją wzrostową. 
Do końca listopada liczba złożonych wniosków wyniosła ponad 174 tys. 88% dotyczyło otrzymania zezwolenia na pobyt czasowy, 10% zezwolenia na pobyt stały, a 2% zezwolenia na pobyt rezydenta UE. W sprawie zezwolenia na pobyt czasowy spośród prawie 154 tys. wniosków 66% (102 tys.) złożyli obywatele Ukrainy, 5% - Hindusi, po 3% - Chińczycy, Wietnamczycy, po 2% - Białorusini, Turcy i Rosjanie. O zezwolenie na pobyt stały ubiegało się ponad 17,3 tys. cudzoziemców, w tym 58% (10,1 tys.) to obywatele Ukrainy, 28% - Białorusini, 4% - Rosjanie. Wnioski o zezwolenie na pobyt rezydenta długoterminowego UE, (3,3  tys. wniosków) zdominowali również obywatele Ukrainy (1511) - złożyli 45% wniosków, 13% - Wietnamczycy, 8% -  Chińczycy, po  5% - Białorusini i  Rosjanie, po 3% - Ormianie, Turcy i Białorusini. 
W podziale na obywatelstwo wnioskodawców w 2017 r. o legalizację pobytu (ww. zezwolenia) najczęściej ubiegali się obywatele Ukrainy: 65% - (113,9 tys. Ukraińców na 154 tys. ogółu wnioskujących), w pierwszych jedenastu miesiącach 2016 r. odsetek ten był podobny, ale liczba złożonych wniosków o 31% niższa w porównaniu do 2017 r. (113,9 tys. w 2017 r., 87,2 tys. w 2016 r.). Za opisany wzrost w 2017 r. odpowiedzialna jest zwiększona - w porównaniu z zeszłym rokiem - liczba wniosków o zezwolenie na pobyt czasowy składanych przez obywateli Ukrainy, (+29% - z 79 tys. w 2016 r. na 102 tys. w 2017 r.) oraz pobytem stałym (+45% z 6,9 tys. w 2016 r. na 10,1 tys. w 2017 r.).
Wzrost zainteresowania legalizacją pobytu zanotowano także w stosunku do obywateli Białorusi (+100%, głównie pobyt stały), Indii (+99%, głównie pobyt czasowy). 
W porównaniu do zestawienia najliczniejszych obywatelstw z okresu styczeń-listopad 2016 r., w 2017 miały miejsce zmiany kolejności na liście najliczniej wnioskujących obywatelstw. Ukraina pozostała niekwestionowanym liderem, w zakresie liczby złożonych wniosków z obszaru legalizacji pobytu, za nią pozycję  drugą utrzymała Białoruś, ale trzecie obywatelstwo z 2016 r., czyli Chiny zostało wyprzedzone przez Indie i Wietnam. Zdecydowana większość obywatelstw, które zaczęły w większej liczbie składać wnioski zdecydowała się na przyjazd do Polski w celach zarobkowych, ale w przypadku obywateli Indii, oprócz wzrostu liczby osób zainteresowanych aktywnością zawodową widoczny jest dwukrotny wzrost osób, które jako cel pobytu podały podjęcie lub kontynuację studiów.
Ogółem w 2017 r. złożono łącznie 37% wniosków legalizacyjnych więcej (+34% wniosków na pobyt czasowy, +63% wniosków na pobyt stały, +42% wniosków na pobyt rezydenta długoterminowego UE). 85% wszystkich procedur zakończyło się decyzją przyznającą zezwolenie pobytowe), 10% odmową wydania zezwolenia, a 4% umorzeniem sprawy. 
Analiza celu pobytu podawanego przez cudzoziemców podczas składania wniosków na pobyt czasowy wykazała, że zdecydowanie najczęstszym powodem przyjazdu do RP jest aktywność zawodowa (72%): wykonywanie pracy (69% ogółu), prowadzenie działalności gospodarczej (1%), praca w zawodzie wymagającym wysokich kwalifikacji (1%), delegowanie pracownika na terytorium RP (1%). Dalsze 9% wnioskodawców przyjechało do Polski w związku z podjęciem lub kontynuacją studiów, kolejne 9% - w związku z powodami związanymi z rodziną:  pobytem z cudzoziemcem (łączenie rodzin) – 6%  i pobytem z obywatelem RP (3%).
Biorąc pod uwagę rozmieszczenie wnioskodawców na terenie RP, najwięcej wniosków przyjęli: Wojewoda Mazowiecki (34%) i Wojewodowie Dolnośląski (10%) oraz Małopolski i Wielkopolski (po 9%). Najmniejsze zainteresowanie legalizacją pobytu miało miejsce w Województwach Podlaskim i Świętokrzyskim.
</t>
  </si>
  <si>
    <t xml:space="preserve">Liczba odwołań od decyzji wojewodów systematycznie rośnie od 2015 r. i od tej pory utrzymuje się na poziomie trzykrotnie wyższym niż w poprzednich latach. 
Przez pierwsze jedenaście miesięcy 2017 r. cudzoziemcy złożyli  6,4 tys. odwołań od decyzji organów pierwszej instancji, z czego 71% odwołań dotyczyło pobytu czasowego, 18% - zobowiązania do powrotu, 9% - pobytu stałego. Cudzoziemcy uzyskali w tym samym czasie  5,1 tys. decyzji Szefa UdSC w sprawach o legalizację pobytu na terytorium RP, z czego 26% stanowiło utrzymanie decyzji, od której się odwołano. 14% decyzji uchylono i przekazano do ponownego rozpatrzenia, a 16% postępowań odwoławczych zakończyło się uchyleniem decyzji organu pierwszej instancji i udzieleniem zezwolenia.
</t>
  </si>
  <si>
    <t xml:space="preserve">We listopadzie przyjęto prawie 65,7 tys. wniosków w sprawie konsultacji wizowych,  przy czym 95% z nich inicjowało inne państwo. 
W tym samym okresie wydano ponad 66,8 tys. decyzji - 95% z nich wobec wniosków innych państw.  </t>
  </si>
  <si>
    <t>Głównym beneficjentem MRG są obywatele Ukrainy. Brak Rosji w statystykach wydanych pozwoleń MRG związany jest z zawieszeniem MRG w stosunku do obywateli tego kraju. 
Od początku 2017 r.  wszystkie zezwolenia MRG wydano na Ukrainie, 74% we Lwowie,  pozostałe 26% - przez wydział konsularny w Łucku. Wydania zezwoleń MRG odmówiono 182 osobom. Cofnięcie zezwoleń miało miejsce w stosunku do 420 posiadaczy:  w 95% obywateli Ukrainy, 5%- Rosji, a 207 zezwoleń unieważniono.</t>
  </si>
  <si>
    <t>* Sytuację migracyjną w Polsce nadal cechuje zwiększony napływ obywateli Ukrainy, a także wzrost liczby wniosków o udzielenie ochronny międzynarodowej składanych przez obywateli Rosji (głównie narodowości czeczeńskiej) i Tadżykistanu.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• Dominują migracje czasowe (9 razy więcej wniosków o pobyt czasowy niż stały, 89% wszystkich wniosków legalizacyjnych stanowią wnioski o udzielenie zezwolenia na pobyt czasowy).
• Szczególnie dużym zainteresowaniem wśród cudzoziemców cieszy się imigracja zarobkowa do Polski (56% decyzji o udzielenu zezwolenia na pobyt czasowy).
*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 
* Liczba ważnych dokumentów potwierdzających prawo pobytu na terytorium RP - wg stanu na dzień 1.07.2016 r. - wynosi niemal 235 tys.</t>
  </si>
  <si>
    <t xml:space="preserve">W  2017 r. wnioski o udzielenie ochrony międzynarodowej złożyły 4 806 os., z czego 57% stanowiły wnioski pierwsze. Niemal wszyscy wnioskodawcy (91%)  pochodzili z państw należących do byłego ZSRR (głównie: Rosja, Ukraina, Tadżykistan, Armenia, Gruzja, Białoruś, Kirgistan). 
Dwie największe grupy obywateli ubiegających się ochronę pochodziły z Rosji (3 369 os., 70%) i Ukrainy (651 os., 14%). W gronie pozostałych dominujących wnioskodawców znaleźli się mieszkańcy Azji Centralnej (4%): Tadżykistanu (131 os. 3%) i Kirgistanu (46 os., 1%), Zakaukazia (3%): Armenii (83 os., 2%) i Gruzji (68 os. 1%) i Bliskiego Wschodu (3%): Turcji (54 os., 1%), Syrii (44 os., 1%), Iraku (37 os., 1%). Oprócz wymienionych krajów w zestawieniu państw najliczniej składających wnioski o udzielenie ochrony znajduje się jeszcze Białoruś (41 os., 1%).
Nieco ponad połowa wnioskodawców (55%) dostała się na teren RP przez drogowe i kolejowe przejścia graniczne, najczęściej przekraczając wschodnią granicę kraju. Tradycyjnie najwięcej wniosków przyjęła placówka Straży Granicznej w Terespolu (39%). W 2016 r. i 2015 r. to przejście graniczne  także było najczęściej wybierane przez cudzoziemców ubiegających się o ochronę jako miejsce złożenia wniosków, ale ich odsetek był znacznie wyższy i wynosił 68% w 2016 r. i 70% w 2015 r. Kolejne jednostki, cieszące się jednak znacznie mniejszym zainteresowaniem wnioskodawców to:  Placówka SG na lotnisku Okęcie w Warszawie (23%), Placówka Straży Granicznej w Białej Podlaskiej (6%), Placówka SG w Bobrownikach (4%). Należy tu zauważyć, że  Szef Urzędu do Spraw Cudzoziemców wznowił 549 postepowań, co stanowi wysoki odsetek (11%) wszystkich wniosków.
Wartym uwagi jest fakt, że w porównaniu do zeszłego roku cudzoziemcy rzadziej korzystają z drogi lądowej, a coraz częściej składają wnioski o udzielenie ochrony w portach lotniczych.  W 2015 r. tylko 2 wnioski na 100 były składane w porcie lotniczym, w 2016 r. - jeden na 10, a w 2017 r. – niemal co trzeci. Drogą powietrzną przybywają w największej liczbie obywatele Rosji i Ukrainy, przy czym, o ile na lotnisku składa wnioski tylko 15% Rosjan (Rosjanie dostają się do Polski w większości przez lądowe przejścia graniczne, głównie w Terespolu), o tyle w przypadku obywateli Ukrainy, jest to droga, którą wybiera 69% wnioskodawców z tego kraju. Spośród obywatelstw TOP 10 na przylot samolotem i złożenie wniosku na lotnisku decydują się w większej liczbie cudzoziemcy z: Gruzji (57%), Turcji (72%), Kirgistanu (70%), Białorusi (69%) i  Syrii (53%).
Zmieniły się także rodzaje składanych wniosków. W całym 2016 r. udział wniosków pierwszych w ogólnej liczbie wniosków wynosił 80%, w 2017 r. - 57%, a udział wniosków kolejnych i wznowień postępowania wzrósł z 20% do 43%. Obywatelstwa charakteryzujące się najwyższym odsetkiem  wniosków kolejnych w 2017 r. to Gruzja (wzrost z 55% na 74% w 2017 r.), Ukraina  (wzrost z 55% na 62% w 2017 r.), Tadżykistan (wzrost z 5% na 49%) i Rosja (wzrost z 17% na 42%). 
W podziale na płeć i wiek odsetek pełnoletnich wnioskodawców wynosi nieco ponad połowę: 53% (45% kobiety i 55% mężczyźni), a niepełnoletnich - 47% (47% dziewczynki i 52% chłopcy). W przypadku obywatelstw TOP 10 tylko wśród wnioskodawców z Rosji jest więcej osób niepełnoletnich: 55%. Wśród pozostałych obywatelstw TOP5 dominują jednak dorośli (Ukraina - 75%, Tadżykistan - 54%, Armenia - 63%, Gruzja - 60%, Turcja - 76%, Kirgistan 52%, Białoruś - 85%, Syria - 80%, Irak -84%.
W dłuższej perspektywie czasowej widoczny jest spadek liczby wnioskodawców, którego początek miał miejsce w lipcu 2016, a wartości z ostatnich jedenastu miesięcy są najniższe od stycznia 2015. Co więcej, liczba wniosków złożonych w ciągu ostatnich trzech miesięcy jest najmniejsza na przestrzeni całego 2017 r.  W porównaniu do pierwszych jedenastu miesięcy  2016 r. Polska przyjęła 59% mniej wszystkich wniosków i o 71% mniej wniosków pierwszych. Spadek dotyczy wszystkich głównych grup,  które zazwyczaj ubiegały się w Polsce o ochronę międzynarodową.
Prezentując szczegółowo zmiany w porównaniu do pierwszych 11 miesięcy 2016 r., widoczny jest:
 * 3-krotny spadek liczby wniosków z Rosji. Tradycyjnie Rosja znajduje się na I pozycji pod względem liczby złożonych wniosków, a odsetek wnioskodawców z tego kraju wciąż jest wysoki (70% - 2017 r., 73% - 2016 r.), chociaż liczba osób składających wnioski znacznie spadła (3367- 2017 r., 8570 – 2016 r.)
* 2-krotny spadek liczby wniosków z Ukrainy. Widoczny jest stały spadek liczby ubiegających się o ochronę z tego kraju. W przeciągu ostatnich 3 miesięcy liczba wniosków ustabilizowała się i wynosi około 40 miesięcznie
*  7-krotny spadek liczby wniosków z Tadżykistanu. Z powodu narastającego konfliktu wewnętrznego w Tadżykistanie, od sierpnia 2015 r. liczba składanych wniosków systematycznie rosła, osiągając szczyt w okresie luty-maj 2016 r, by potem zacząć spadać. W pierwszych jedenastu miesiącach 2016 r. obywatele Tadżykistanu stanowili 8% wnioskodawców, w tym samym okresie 2017 r. – 3%;
*4- krotny spadek liczby wniosków z Armenii. W porównaniu do tego samego okresu zeszłego roku liczba wniosków składanych przez obywateli Armenii spadła, ale odsetek na tle innych obywatelstw pozostał bez większych zmian;
* 2-krotny spadek liczby wniosków z Gruzji. Wartym zauważenia jest fakt, że 74% ogółu wniosków z 2017 r. z Gruzji stanowią wnioski kolejne, podczas gdy w 2016 r. - 55%;
* liczba wnioskodawców z Syrii, Iraku, Turcji i Białorusi pozostaje bez większych  zmian (po 1% ogółu);
* spadek liczby wniosków z Wietnamu i Kirgistanu . W okresie styczeń- listopad 2016 r. obywatele Wietnamu zajmowali  6 pozycję w zestawieniu TOP10, aktualnie znajdują się na 11 miejscu, obywatele Kirgistanu – 7 pozycja w TOP 10 w obu latach, spadek widoczny jest jedynie w wartościach liczbowych.
</t>
  </si>
  <si>
    <t>VII. Konsultacje wizowe</t>
  </si>
  <si>
    <t>VIII.  Informacja o Małym Ruchu Granicznym</t>
  </si>
  <si>
    <t>IX. Ogólne trendy</t>
  </si>
  <si>
    <t>przygotowała: Małgorzata Jankowska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</si>
</sst>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11"/>
      <color theme="9" tint="-0.249977111117893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vertical="top"/>
      <protection locked="0"/>
    </xf>
    <xf numFmtId="165" fontId="24" fillId="0" borderId="0" xfId="0" applyNumberFormat="1" applyFont="1" applyAlignment="1" applyProtection="1">
      <alignment vertical="top"/>
      <protection locked="0"/>
    </xf>
    <xf numFmtId="0" fontId="34" fillId="35" borderId="0" xfId="0" applyFont="1" applyFill="1" applyBorder="1" applyAlignment="1" applyProtection="1">
      <alignment horizontal="center" vertical="center"/>
      <protection locked="0"/>
    </xf>
    <xf numFmtId="3" fontId="34" fillId="35" borderId="0" xfId="0" applyNumberFormat="1" applyFont="1" applyFill="1" applyBorder="1" applyAlignment="1" applyProtection="1">
      <alignment horizontal="center" vertical="center"/>
      <protection locked="0"/>
    </xf>
    <xf numFmtId="3" fontId="34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4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4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0" fillId="35" borderId="0" xfId="10" applyFont="1" applyFill="1" applyBorder="1" applyAlignment="1" applyProtection="1">
      <alignment horizontal="center" vertical="center" wrapText="1"/>
      <protection locked="0"/>
    </xf>
    <xf numFmtId="0" fontId="30" fillId="35" borderId="0" xfId="10" applyFont="1" applyFill="1" applyBorder="1" applyAlignment="1" applyProtection="1">
      <alignment horizontal="center" vertical="center"/>
      <protection locked="0"/>
    </xf>
    <xf numFmtId="0" fontId="34" fillId="35" borderId="0" xfId="10" applyFont="1" applyFill="1" applyBorder="1" applyAlignment="1" applyProtection="1">
      <alignment horizontal="center" vertical="center"/>
      <protection locked="0"/>
    </xf>
    <xf numFmtId="0" fontId="30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5" fillId="0" borderId="10" xfId="0" applyNumberFormat="1" applyFont="1" applyBorder="1" applyAlignment="1" applyProtection="1">
      <alignment horizontal="right" vertical="center"/>
    </xf>
    <xf numFmtId="3" fontId="34" fillId="35" borderId="45" xfId="10" applyNumberFormat="1" applyFont="1" applyFill="1" applyBorder="1" applyAlignment="1" applyProtection="1">
      <alignment horizontal="center" vertical="center"/>
    </xf>
    <xf numFmtId="3" fontId="35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4" fillId="0" borderId="0" xfId="24" applyFont="1" applyFill="1" applyBorder="1" applyAlignment="1" applyProtection="1">
      <alignment horizontal="center" vertical="center" wrapText="1"/>
      <protection locked="0"/>
    </xf>
    <xf numFmtId="3" fontId="34" fillId="0" borderId="0" xfId="0" applyNumberFormat="1" applyFont="1" applyFill="1" applyBorder="1" applyAlignment="1" applyProtection="1">
      <alignment horizontal="center" vertical="center"/>
    </xf>
    <xf numFmtId="0" fontId="34" fillId="36" borderId="0" xfId="10" applyFont="1" applyFill="1" applyBorder="1" applyAlignment="1" applyProtection="1">
      <alignment horizontal="center" vertical="center"/>
      <protection locked="0"/>
    </xf>
    <xf numFmtId="3" fontId="34" fillId="36" borderId="0" xfId="10" applyNumberFormat="1" applyFont="1" applyFill="1" applyBorder="1" applyAlignment="1" applyProtection="1">
      <alignment horizontal="center" vertical="center"/>
    </xf>
    <xf numFmtId="0" fontId="34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5" fillId="0" borderId="10" xfId="0" applyNumberFormat="1" applyFont="1" applyBorder="1" applyAlignment="1" applyProtection="1">
      <alignment horizontal="right" vertical="center"/>
    </xf>
    <xf numFmtId="3" fontId="34" fillId="35" borderId="45" xfId="10" applyNumberFormat="1" applyFont="1" applyFill="1" applyBorder="1" applyAlignment="1" applyProtection="1">
      <alignment horizontal="center" vertical="center"/>
    </xf>
    <xf numFmtId="3" fontId="34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4" fillId="0" borderId="0" xfId="10" applyFont="1" applyFill="1" applyBorder="1" applyAlignment="1" applyProtection="1">
      <alignment horizontal="left" vertical="center"/>
      <protection locked="0"/>
    </xf>
    <xf numFmtId="0" fontId="34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35" fillId="34" borderId="41" xfId="0" applyFont="1" applyFill="1" applyBorder="1" applyAlignment="1" applyProtection="1">
      <alignment horizontal="left" vertical="center" wrapText="1"/>
      <protection locked="0"/>
    </xf>
    <xf numFmtId="0" fontId="35" fillId="34" borderId="42" xfId="0" applyFont="1" applyFill="1" applyBorder="1" applyAlignment="1" applyProtection="1">
      <alignment horizontal="left" vertical="center" wrapText="1"/>
      <protection locked="0"/>
    </xf>
    <xf numFmtId="3" fontId="35" fillId="0" borderId="10" xfId="0" applyNumberFormat="1" applyFont="1" applyBorder="1" applyAlignment="1" applyProtection="1">
      <alignment horizontal="right" vertical="center" wrapText="1"/>
    </xf>
    <xf numFmtId="0" fontId="34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4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5" fillId="0" borderId="32" xfId="0" applyNumberFormat="1" applyFont="1" applyBorder="1" applyAlignment="1" applyProtection="1">
      <alignment horizontal="right" vertical="center" wrapText="1"/>
    </xf>
    <xf numFmtId="3" fontId="35" fillId="36" borderId="10" xfId="24" applyNumberFormat="1" applyFont="1" applyFill="1" applyBorder="1" applyAlignment="1" applyProtection="1">
      <alignment horizontal="right" vertical="center" wrapText="1"/>
    </xf>
    <xf numFmtId="3" fontId="35" fillId="36" borderId="32" xfId="24" applyNumberFormat="1" applyFont="1" applyFill="1" applyBorder="1" applyAlignment="1" applyProtection="1">
      <alignment horizontal="right" vertical="center" wrapText="1"/>
    </xf>
    <xf numFmtId="3" fontId="35" fillId="0" borderId="42" xfId="0" applyNumberFormat="1" applyFont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34" fillId="36" borderId="44" xfId="0" applyFont="1" applyFill="1" applyBorder="1" applyAlignment="1" applyProtection="1">
      <alignment horizontal="center" vertical="center"/>
    </xf>
    <xf numFmtId="0" fontId="34" fillId="36" borderId="45" xfId="0" applyFont="1" applyFill="1" applyBorder="1" applyAlignment="1" applyProtection="1">
      <alignment horizontal="center" vertical="center"/>
    </xf>
    <xf numFmtId="3" fontId="34" fillId="36" borderId="45" xfId="0" applyNumberFormat="1" applyFont="1" applyFill="1" applyBorder="1" applyAlignment="1" applyProtection="1">
      <alignment horizontal="center" vertical="center"/>
    </xf>
    <xf numFmtId="3" fontId="34" fillId="36" borderId="46" xfId="0" applyNumberFormat="1" applyFont="1" applyFill="1" applyBorder="1" applyAlignment="1" applyProtection="1">
      <alignment horizontal="center" vertical="center"/>
    </xf>
    <xf numFmtId="0" fontId="35" fillId="36" borderId="25" xfId="24" applyFont="1" applyFill="1" applyBorder="1" applyAlignment="1" applyProtection="1">
      <alignment horizontal="left" vertical="center" wrapText="1"/>
    </xf>
    <xf numFmtId="0" fontId="35" fillId="36" borderId="10" xfId="24" applyFont="1" applyFill="1" applyBorder="1" applyAlignment="1" applyProtection="1">
      <alignment horizontal="left" vertical="center" wrapText="1"/>
    </xf>
    <xf numFmtId="3" fontId="35" fillId="36" borderId="10" xfId="24" applyNumberFormat="1" applyFont="1" applyFill="1" applyBorder="1" applyAlignment="1" applyProtection="1">
      <alignment horizontal="right" vertical="center"/>
    </xf>
    <xf numFmtId="3" fontId="35" fillId="0" borderId="10" xfId="0" applyNumberFormat="1" applyFont="1" applyBorder="1" applyAlignment="1" applyProtection="1">
      <alignment horizontal="right" vertical="center"/>
    </xf>
    <xf numFmtId="3" fontId="35" fillId="0" borderId="32" xfId="0" applyNumberFormat="1" applyFont="1" applyBorder="1" applyAlignment="1" applyProtection="1">
      <alignment horizontal="right" vertical="center"/>
    </xf>
    <xf numFmtId="0" fontId="35" fillId="0" borderId="25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 wrapText="1"/>
      <protection locked="0"/>
    </xf>
    <xf numFmtId="0" fontId="34" fillId="35" borderId="22" xfId="0" applyFont="1" applyFill="1" applyBorder="1" applyAlignment="1" applyProtection="1">
      <alignment horizontal="center" vertical="center" wrapText="1"/>
      <protection locked="0"/>
    </xf>
    <xf numFmtId="0" fontId="34" fillId="35" borderId="23" xfId="0" applyFont="1" applyFill="1" applyBorder="1" applyAlignment="1" applyProtection="1">
      <alignment horizontal="center" vertical="center" wrapText="1"/>
      <protection locked="0"/>
    </xf>
    <xf numFmtId="0" fontId="34" fillId="35" borderId="24" xfId="0" applyFont="1" applyFill="1" applyBorder="1" applyAlignment="1" applyProtection="1">
      <alignment horizontal="center" vertical="center" wrapText="1"/>
      <protection locked="0"/>
    </xf>
    <xf numFmtId="3" fontId="35" fillId="35" borderId="29" xfId="0" applyNumberFormat="1" applyFont="1" applyFill="1" applyBorder="1" applyAlignment="1" applyProtection="1">
      <alignment horizontal="right" vertical="center" wrapText="1"/>
    </xf>
    <xf numFmtId="3" fontId="35" fillId="35" borderId="37" xfId="0" applyNumberFormat="1" applyFont="1" applyFill="1" applyBorder="1" applyAlignment="1" applyProtection="1">
      <alignment horizontal="right" vertical="center" wrapText="1"/>
    </xf>
    <xf numFmtId="3" fontId="35" fillId="35" borderId="30" xfId="0" applyNumberFormat="1" applyFont="1" applyFill="1" applyBorder="1" applyAlignment="1" applyProtection="1">
      <alignment horizontal="right" vertical="center" wrapText="1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4" fillId="36" borderId="21" xfId="0" applyFont="1" applyFill="1" applyBorder="1" applyAlignment="1" applyProtection="1">
      <alignment horizontal="center" vertical="center"/>
      <protection locked="0"/>
    </xf>
    <xf numFmtId="0" fontId="34" fillId="35" borderId="44" xfId="10" applyFont="1" applyFill="1" applyBorder="1" applyAlignment="1" applyProtection="1">
      <alignment horizontal="center" vertical="center" wrapText="1"/>
      <protection locked="0"/>
    </xf>
    <xf numFmtId="0" fontId="34" fillId="35" borderId="45" xfId="1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/>
      <protection locked="0"/>
    </xf>
    <xf numFmtId="3" fontId="34" fillId="35" borderId="45" xfId="10" applyNumberFormat="1" applyFont="1" applyFill="1" applyBorder="1" applyAlignment="1" applyProtection="1">
      <alignment horizontal="center" vertical="center"/>
    </xf>
    <xf numFmtId="3" fontId="34" fillId="35" borderId="46" xfId="10" applyNumberFormat="1" applyFont="1" applyFill="1" applyBorder="1" applyAlignment="1" applyProtection="1">
      <alignment horizontal="center" vertical="center"/>
    </xf>
    <xf numFmtId="0" fontId="35" fillId="0" borderId="41" xfId="24" applyFont="1" applyFill="1" applyBorder="1" applyAlignment="1" applyProtection="1">
      <alignment horizontal="left" vertical="center" indent="1"/>
      <protection locked="0"/>
    </xf>
    <xf numFmtId="0" fontId="35" fillId="0" borderId="42" xfId="24" applyFont="1" applyFill="1" applyBorder="1" applyAlignment="1" applyProtection="1">
      <alignment horizontal="left" vertical="center" indent="1"/>
      <protection locked="0"/>
    </xf>
    <xf numFmtId="3" fontId="35" fillId="0" borderId="42" xfId="24" applyNumberFormat="1" applyFont="1" applyFill="1" applyBorder="1" applyAlignment="1" applyProtection="1">
      <alignment horizontal="right" vertical="center"/>
    </xf>
    <xf numFmtId="0" fontId="34" fillId="33" borderId="21" xfId="0" applyFont="1" applyFill="1" applyBorder="1" applyAlignment="1" applyProtection="1">
      <alignment horizontal="center" vertical="center"/>
    </xf>
    <xf numFmtId="0" fontId="34" fillId="33" borderId="31" xfId="0" applyFont="1" applyFill="1" applyBorder="1" applyAlignment="1" applyProtection="1">
      <alignment horizontal="center" vertical="center"/>
    </xf>
    <xf numFmtId="0" fontId="35" fillId="0" borderId="25" xfId="24" applyFont="1" applyFill="1" applyBorder="1" applyAlignment="1" applyProtection="1">
      <alignment horizontal="left" vertical="center" indent="1"/>
      <protection locked="0"/>
    </xf>
    <xf numFmtId="0" fontId="35" fillId="0" borderId="10" xfId="24" applyFont="1" applyFill="1" applyBorder="1" applyAlignment="1" applyProtection="1">
      <alignment horizontal="left" vertical="center" indent="1"/>
      <protection locked="0"/>
    </xf>
    <xf numFmtId="3" fontId="35" fillId="0" borderId="10" xfId="24" applyNumberFormat="1" applyFont="1" applyFill="1" applyBorder="1" applyAlignment="1" applyProtection="1">
      <alignment horizontal="right" vertical="center"/>
    </xf>
    <xf numFmtId="0" fontId="34" fillId="33" borderId="10" xfId="0" applyFont="1" applyFill="1" applyBorder="1" applyAlignment="1" applyProtection="1">
      <alignment horizontal="center" vertical="center" wrapText="1"/>
      <protection locked="0"/>
    </xf>
    <xf numFmtId="0" fontId="34" fillId="33" borderId="44" xfId="10" applyFont="1" applyFill="1" applyBorder="1" applyAlignment="1" applyProtection="1">
      <alignment horizontal="center" vertical="center"/>
      <protection locked="0"/>
    </xf>
    <xf numFmtId="0" fontId="34" fillId="33" borderId="45" xfId="10" applyFont="1" applyFill="1" applyBorder="1" applyAlignment="1" applyProtection="1">
      <alignment horizontal="center" vertical="center"/>
      <protection locked="0"/>
    </xf>
    <xf numFmtId="3" fontId="34" fillId="33" borderId="45" xfId="10" applyNumberFormat="1" applyFont="1" applyFill="1" applyBorder="1" applyAlignment="1" applyProtection="1">
      <alignment horizontal="center" vertical="center"/>
    </xf>
    <xf numFmtId="3" fontId="34" fillId="33" borderId="46" xfId="10" applyNumberFormat="1" applyFont="1" applyFill="1" applyBorder="1" applyAlignment="1" applyProtection="1">
      <alignment horizontal="center" vertical="center"/>
    </xf>
    <xf numFmtId="0" fontId="34" fillId="33" borderId="20" xfId="0" applyFont="1" applyFill="1" applyBorder="1" applyAlignment="1" applyProtection="1">
      <alignment horizontal="center" vertical="center"/>
      <protection locked="0"/>
    </xf>
    <xf numFmtId="0" fontId="34" fillId="33" borderId="21" xfId="0" applyFont="1" applyFill="1" applyBorder="1" applyAlignment="1" applyProtection="1">
      <alignment horizontal="center" vertical="center"/>
      <protection locked="0"/>
    </xf>
    <xf numFmtId="0" fontId="34" fillId="33" borderId="25" xfId="0" applyFont="1" applyFill="1" applyBorder="1" applyAlignment="1" applyProtection="1">
      <alignment horizontal="center" vertical="center"/>
      <protection locked="0"/>
    </xf>
    <xf numFmtId="0" fontId="34" fillId="33" borderId="10" xfId="0" applyFont="1" applyFill="1" applyBorder="1" applyAlignment="1" applyProtection="1">
      <alignment horizontal="center" vertical="center"/>
      <protection locked="0"/>
    </xf>
    <xf numFmtId="0" fontId="34" fillId="33" borderId="32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left" vertical="center" indent="1"/>
      <protection locked="0"/>
    </xf>
    <xf numFmtId="0" fontId="35" fillId="33" borderId="10" xfId="0" applyFont="1" applyFill="1" applyBorder="1" applyAlignment="1" applyProtection="1">
      <alignment horizontal="left" vertical="center" indent="1"/>
      <protection locked="0"/>
    </xf>
    <xf numFmtId="3" fontId="35" fillId="33" borderId="10" xfId="24" applyNumberFormat="1" applyFont="1" applyFill="1" applyBorder="1" applyAlignment="1" applyProtection="1">
      <alignment horizontal="right" vertical="center"/>
    </xf>
    <xf numFmtId="0" fontId="34" fillId="36" borderId="20" xfId="0" applyFont="1" applyFill="1" applyBorder="1" applyAlignment="1" applyProtection="1">
      <alignment horizontal="center" vertical="center"/>
      <protection locked="0"/>
    </xf>
    <xf numFmtId="0" fontId="34" fillId="36" borderId="31" xfId="0" applyFont="1" applyFill="1" applyBorder="1" applyAlignment="1" applyProtection="1">
      <alignment horizontal="center" vertical="center"/>
      <protection locked="0"/>
    </xf>
    <xf numFmtId="0" fontId="35" fillId="0" borderId="25" xfId="0" applyFont="1" applyFill="1" applyBorder="1" applyAlignment="1" applyProtection="1">
      <alignment horizontal="left" vertical="center" indent="1"/>
      <protection locked="0"/>
    </xf>
    <xf numFmtId="0" fontId="35" fillId="0" borderId="10" xfId="0" applyFont="1" applyFill="1" applyBorder="1" applyAlignment="1" applyProtection="1">
      <alignment horizontal="left" vertical="center" indent="1"/>
      <protection locked="0"/>
    </xf>
    <xf numFmtId="0" fontId="35" fillId="36" borderId="25" xfId="24" applyFont="1" applyFill="1" applyBorder="1" applyAlignment="1" applyProtection="1">
      <alignment horizontal="left" vertical="center" indent="1"/>
      <protection locked="0"/>
    </xf>
    <xf numFmtId="0" fontId="35" fillId="36" borderId="10" xfId="24" applyFont="1" applyFill="1" applyBorder="1" applyAlignment="1" applyProtection="1">
      <alignment horizontal="left" vertical="center" indent="1"/>
      <protection locked="0"/>
    </xf>
    <xf numFmtId="0" fontId="34" fillId="36" borderId="44" xfId="10" applyFont="1" applyFill="1" applyBorder="1" applyAlignment="1" applyProtection="1">
      <alignment horizontal="center" vertical="center"/>
      <protection locked="0"/>
    </xf>
    <xf numFmtId="0" fontId="34" fillId="36" borderId="45" xfId="10" applyFont="1" applyFill="1" applyBorder="1" applyAlignment="1" applyProtection="1">
      <alignment horizontal="center" vertical="center"/>
      <protection locked="0"/>
    </xf>
    <xf numFmtId="3" fontId="34" fillId="36" borderId="45" xfId="10" applyNumberFormat="1" applyFont="1" applyFill="1" applyBorder="1" applyAlignment="1" applyProtection="1">
      <alignment horizontal="center" vertical="center"/>
    </xf>
    <xf numFmtId="3" fontId="34" fillId="36" borderId="46" xfId="10" applyNumberFormat="1" applyFont="1" applyFill="1" applyBorder="1" applyAlignment="1" applyProtection="1">
      <alignment horizontal="center" vertical="center"/>
    </xf>
    <xf numFmtId="0" fontId="35" fillId="0" borderId="41" xfId="0" applyFont="1" applyFill="1" applyBorder="1" applyAlignment="1" applyProtection="1">
      <alignment horizontal="left" vertical="center" indent="1"/>
      <protection locked="0"/>
    </xf>
    <xf numFmtId="0" fontId="35" fillId="0" borderId="42" xfId="0" applyFont="1" applyFill="1" applyBorder="1" applyAlignment="1" applyProtection="1">
      <alignment horizontal="left" vertical="center" indent="1"/>
      <protection locked="0"/>
    </xf>
    <xf numFmtId="3" fontId="35" fillId="0" borderId="43" xfId="0" applyNumberFormat="1" applyFont="1" applyBorder="1" applyAlignment="1" applyProtection="1">
      <alignment horizontal="right" vertical="center" wrapText="1"/>
    </xf>
    <xf numFmtId="3" fontId="34" fillId="34" borderId="45" xfId="0" applyNumberFormat="1" applyFont="1" applyFill="1" applyBorder="1" applyAlignment="1" applyProtection="1">
      <alignment horizontal="center" vertical="center"/>
    </xf>
    <xf numFmtId="3" fontId="34" fillId="34" borderId="46" xfId="0" applyNumberFormat="1" applyFont="1" applyFill="1" applyBorder="1" applyAlignment="1" applyProtection="1">
      <alignment horizontal="center" vertical="center"/>
    </xf>
    <xf numFmtId="0" fontId="34" fillId="36" borderId="21" xfId="0" applyFont="1" applyFill="1" applyBorder="1" applyAlignment="1" applyProtection="1">
      <alignment horizontal="center" vertical="center" wrapText="1"/>
    </xf>
    <xf numFmtId="0" fontId="34" fillId="36" borderId="31" xfId="0" applyFont="1" applyFill="1" applyBorder="1" applyAlignment="1" applyProtection="1">
      <alignment horizontal="center" vertical="center" wrapText="1"/>
    </xf>
    <xf numFmtId="0" fontId="34" fillId="36" borderId="10" xfId="0" applyFont="1" applyFill="1" applyBorder="1" applyAlignment="1" applyProtection="1">
      <alignment horizontal="center" vertical="center" textRotation="90"/>
      <protection locked="0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10" xfId="0" applyFont="1" applyFill="1" applyBorder="1" applyAlignment="1" applyProtection="1">
      <alignment horizontal="left" vertical="center" wrapText="1"/>
    </xf>
    <xf numFmtId="0" fontId="35" fillId="0" borderId="41" xfId="0" applyFont="1" applyFill="1" applyBorder="1" applyAlignment="1" applyProtection="1">
      <alignment horizontal="left" vertical="center" wrapText="1"/>
    </xf>
    <xf numFmtId="0" fontId="35" fillId="0" borderId="42" xfId="0" applyFont="1" applyFill="1" applyBorder="1" applyAlignment="1" applyProtection="1">
      <alignment horizontal="left" vertical="center" wrapText="1"/>
    </xf>
    <xf numFmtId="3" fontId="35" fillId="36" borderId="42" xfId="24" applyNumberFormat="1" applyFont="1" applyFill="1" applyBorder="1" applyAlignment="1" applyProtection="1">
      <alignment horizontal="right" vertical="center" wrapText="1"/>
    </xf>
    <xf numFmtId="3" fontId="34" fillId="35" borderId="45" xfId="0" applyNumberFormat="1" applyFont="1" applyFill="1" applyBorder="1" applyAlignment="1" applyProtection="1">
      <alignment horizontal="center" vertical="center"/>
    </xf>
    <xf numFmtId="0" fontId="35" fillId="35" borderId="25" xfId="0" applyFont="1" applyFill="1" applyBorder="1" applyAlignment="1" applyProtection="1">
      <alignment horizontal="left" vertical="center"/>
    </xf>
    <xf numFmtId="0" fontId="35" fillId="35" borderId="10" xfId="0" applyFont="1" applyFill="1" applyBorder="1" applyAlignment="1" applyProtection="1">
      <alignment horizontal="left" vertical="center"/>
    </xf>
    <xf numFmtId="0" fontId="35" fillId="36" borderId="41" xfId="0" applyFont="1" applyFill="1" applyBorder="1" applyAlignment="1" applyProtection="1">
      <alignment horizontal="left" vertical="center"/>
    </xf>
    <xf numFmtId="0" fontId="35" fillId="36" borderId="42" xfId="0" applyFont="1" applyFill="1" applyBorder="1" applyAlignment="1" applyProtection="1">
      <alignment horizontal="left" vertical="center"/>
    </xf>
    <xf numFmtId="3" fontId="35" fillId="0" borderId="42" xfId="0" applyNumberFormat="1" applyFont="1" applyBorder="1" applyAlignment="1" applyProtection="1">
      <alignment horizontal="right" vertical="center"/>
    </xf>
    <xf numFmtId="0" fontId="34" fillId="34" borderId="44" xfId="24" applyFont="1" applyFill="1" applyBorder="1" applyAlignment="1" applyProtection="1">
      <alignment horizontal="center" vertical="center" wrapText="1"/>
      <protection locked="0"/>
    </xf>
    <xf numFmtId="0" fontId="34" fillId="34" borderId="45" xfId="24" applyFont="1" applyFill="1" applyBorder="1" applyAlignment="1" applyProtection="1">
      <alignment horizontal="center" vertical="center" wrapText="1"/>
      <protection locked="0"/>
    </xf>
    <xf numFmtId="0" fontId="34" fillId="36" borderId="25" xfId="0" applyFont="1" applyFill="1" applyBorder="1" applyAlignment="1" applyProtection="1">
      <alignment horizontal="center" vertical="center"/>
      <protection locked="0"/>
    </xf>
    <xf numFmtId="0" fontId="34" fillId="36" borderId="10" xfId="0" applyFont="1" applyFill="1" applyBorder="1" applyAlignment="1" applyProtection="1">
      <alignment horizontal="center" vertical="center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33" fillId="35" borderId="31" xfId="0" applyFont="1" applyFill="1" applyBorder="1" applyAlignment="1" applyProtection="1">
      <alignment horizontal="center" vertical="center" wrapText="1"/>
    </xf>
    <xf numFmtId="3" fontId="35" fillId="0" borderId="10" xfId="0" applyNumberFormat="1" applyFont="1" applyFill="1" applyBorder="1" applyAlignment="1" applyProtection="1">
      <alignment horizontal="right" vertical="center"/>
    </xf>
    <xf numFmtId="0" fontId="35" fillId="35" borderId="41" xfId="0" applyFont="1" applyFill="1" applyBorder="1" applyAlignment="1" applyProtection="1">
      <alignment horizontal="left" vertical="center" wrapText="1"/>
    </xf>
    <xf numFmtId="0" fontId="35" fillId="35" borderId="42" xfId="0" applyFont="1" applyFill="1" applyBorder="1" applyAlignment="1" applyProtection="1">
      <alignment horizontal="left" vertical="center" wrapText="1"/>
    </xf>
    <xf numFmtId="3" fontId="35" fillId="35" borderId="42" xfId="0" applyNumberFormat="1" applyFont="1" applyFill="1" applyBorder="1" applyAlignment="1" applyProtection="1">
      <alignment horizontal="right" vertical="center"/>
    </xf>
    <xf numFmtId="0" fontId="34" fillId="36" borderId="44" xfId="10" applyFont="1" applyFill="1" applyBorder="1" applyAlignment="1" applyProtection="1">
      <alignment vertical="center" wrapText="1"/>
    </xf>
    <xf numFmtId="0" fontId="34" fillId="36" borderId="45" xfId="10" applyFont="1" applyFill="1" applyBorder="1" applyAlignment="1" applyProtection="1">
      <alignment vertical="center" wrapText="1"/>
    </xf>
    <xf numFmtId="0" fontId="34" fillId="35" borderId="2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  <protection locked="0"/>
    </xf>
    <xf numFmtId="0" fontId="34" fillId="35" borderId="25" xfId="0" applyFont="1" applyFill="1" applyBorder="1" applyAlignment="1" applyProtection="1">
      <alignment horizontal="center" vertical="center" wrapText="1"/>
      <protection locked="0"/>
    </xf>
    <xf numFmtId="0" fontId="34" fillId="35" borderId="10" xfId="0" applyFont="1" applyFill="1" applyBorder="1" applyAlignment="1" applyProtection="1">
      <alignment horizontal="center" vertical="center" wrapText="1"/>
      <protection locked="0"/>
    </xf>
    <xf numFmtId="0" fontId="35" fillId="0" borderId="41" xfId="0" applyFont="1" applyFill="1" applyBorder="1" applyAlignment="1" applyProtection="1">
      <alignment horizontal="left" vertical="center" wrapText="1"/>
      <protection locked="0"/>
    </xf>
    <xf numFmtId="0" fontId="35" fillId="0" borderId="42" xfId="0" applyFont="1" applyFill="1" applyBorder="1" applyAlignment="1" applyProtection="1">
      <alignment horizontal="left" vertical="center" wrapText="1"/>
      <protection locked="0"/>
    </xf>
    <xf numFmtId="3" fontId="35" fillId="34" borderId="10" xfId="0" applyNumberFormat="1" applyFont="1" applyFill="1" applyBorder="1" applyAlignment="1" applyProtection="1">
      <alignment horizontal="right" vertical="center"/>
    </xf>
    <xf numFmtId="0" fontId="35" fillId="35" borderId="25" xfId="0" applyFont="1" applyFill="1" applyBorder="1" applyAlignment="1" applyProtection="1">
      <alignment horizontal="left" vertical="center" wrapText="1"/>
    </xf>
    <xf numFmtId="0" fontId="35" fillId="35" borderId="10" xfId="0" applyFont="1" applyFill="1" applyBorder="1" applyAlignment="1" applyProtection="1">
      <alignment horizontal="left" vertical="center" wrapText="1"/>
    </xf>
    <xf numFmtId="0" fontId="35" fillId="35" borderId="10" xfId="0" applyFont="1" applyFill="1" applyBorder="1" applyAlignment="1" applyProtection="1">
      <alignment horizontal="right" vertical="center"/>
    </xf>
    <xf numFmtId="0" fontId="34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4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4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5" fillId="34" borderId="25" xfId="24" applyFont="1" applyFill="1" applyBorder="1" applyAlignment="1" applyProtection="1">
      <alignment horizontal="left" vertical="center" wrapText="1"/>
      <protection locked="0"/>
    </xf>
    <xf numFmtId="0" fontId="35" fillId="34" borderId="10" xfId="24" applyFont="1" applyFill="1" applyBorder="1" applyAlignment="1" applyProtection="1">
      <alignment horizontal="left" vertical="center" wrapText="1"/>
      <protection locked="0"/>
    </xf>
    <xf numFmtId="3" fontId="35" fillId="0" borderId="42" xfId="0" applyNumberFormat="1" applyFont="1" applyFill="1" applyBorder="1" applyAlignment="1" applyProtection="1">
      <alignment horizontal="right" vertical="center"/>
    </xf>
    <xf numFmtId="0" fontId="35" fillId="34" borderId="10" xfId="43" applyFont="1" applyFill="1" applyBorder="1" applyAlignment="1" applyProtection="1">
      <alignment horizontal="right" vertical="center"/>
    </xf>
    <xf numFmtId="0" fontId="35" fillId="34" borderId="32" xfId="43" applyFont="1" applyFill="1" applyBorder="1" applyAlignment="1" applyProtection="1">
      <alignment horizontal="right" vertical="center"/>
    </xf>
    <xf numFmtId="0" fontId="35" fillId="35" borderId="10" xfId="43" applyFont="1" applyFill="1" applyBorder="1" applyAlignment="1" applyProtection="1">
      <alignment horizontal="right" vertical="center"/>
    </xf>
    <xf numFmtId="0" fontId="35" fillId="35" borderId="32" xfId="43" applyFont="1" applyFill="1" applyBorder="1" applyAlignment="1" applyProtection="1">
      <alignment horizontal="right" vertical="center"/>
    </xf>
    <xf numFmtId="0" fontId="26" fillId="35" borderId="0" xfId="1" applyFont="1" applyFill="1" applyBorder="1" applyAlignment="1" applyProtection="1">
      <alignment horizontal="center" vertical="center" wrapText="1"/>
      <protection locked="0"/>
    </xf>
    <xf numFmtId="0" fontId="35" fillId="35" borderId="42" xfId="43" applyFont="1" applyFill="1" applyBorder="1" applyAlignment="1" applyProtection="1">
      <alignment horizontal="right" vertical="center"/>
    </xf>
    <xf numFmtId="0" fontId="34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4" fillId="35" borderId="21" xfId="0" applyFont="1" applyFill="1" applyBorder="1" applyAlignment="1" applyProtection="1">
      <alignment horizontal="center" vertical="center"/>
    </xf>
    <xf numFmtId="0" fontId="34" fillId="35" borderId="31" xfId="0" applyFont="1" applyFill="1" applyBorder="1" applyAlignment="1" applyProtection="1">
      <alignment horizontal="center" vertical="center"/>
    </xf>
    <xf numFmtId="0" fontId="34" fillId="35" borderId="32" xfId="44" applyFont="1" applyFill="1" applyBorder="1" applyAlignment="1" applyProtection="1">
      <alignment horizontal="center" vertical="center"/>
      <protection locked="0"/>
    </xf>
    <xf numFmtId="0" fontId="34" fillId="35" borderId="10" xfId="44" applyFont="1" applyFill="1" applyBorder="1" applyAlignment="1" applyProtection="1">
      <alignment horizontal="center" vertical="center" wrapText="1"/>
      <protection locked="0"/>
    </xf>
    <xf numFmtId="0" fontId="34" fillId="35" borderId="17" xfId="44" applyFont="1" applyFill="1" applyBorder="1" applyAlignment="1" applyProtection="1">
      <alignment horizontal="center" vertical="center"/>
      <protection locked="0"/>
    </xf>
    <xf numFmtId="0" fontId="34" fillId="35" borderId="18" xfId="44" applyFont="1" applyFill="1" applyBorder="1" applyAlignment="1" applyProtection="1">
      <alignment horizontal="center" vertical="center"/>
      <protection locked="0"/>
    </xf>
    <xf numFmtId="0" fontId="34" fillId="35" borderId="19" xfId="44" applyFont="1" applyFill="1" applyBorder="1" applyAlignment="1" applyProtection="1">
      <alignment horizontal="center" vertical="center"/>
      <protection locked="0"/>
    </xf>
    <xf numFmtId="0" fontId="34" fillId="36" borderId="47" xfId="10" applyFont="1" applyFill="1" applyBorder="1" applyAlignment="1" applyProtection="1">
      <alignment horizontal="center" vertical="center"/>
    </xf>
    <xf numFmtId="0" fontId="34" fillId="36" borderId="48" xfId="10" applyFont="1" applyFill="1" applyBorder="1" applyAlignment="1" applyProtection="1">
      <alignment horizontal="center" vertical="center"/>
    </xf>
    <xf numFmtId="0" fontId="34" fillId="36" borderId="49" xfId="10" applyFont="1" applyFill="1" applyBorder="1" applyAlignment="1" applyProtection="1">
      <alignment horizontal="center" vertical="center"/>
    </xf>
    <xf numFmtId="0" fontId="34" fillId="35" borderId="17" xfId="44" applyFont="1" applyFill="1" applyBorder="1" applyAlignment="1" applyProtection="1">
      <alignment horizontal="center" vertical="center" wrapText="1"/>
      <protection locked="0"/>
    </xf>
    <xf numFmtId="0" fontId="34" fillId="35" borderId="19" xfId="44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5" fillId="35" borderId="11" xfId="43" applyFont="1" applyFill="1" applyBorder="1" applyAlignment="1" applyProtection="1">
      <alignment horizontal="right" vertical="center"/>
    </xf>
    <xf numFmtId="0" fontId="35" fillId="35" borderId="13" xfId="43" applyFont="1" applyFill="1" applyBorder="1" applyAlignment="1" applyProtection="1">
      <alignment horizontal="right" vertical="center"/>
    </xf>
    <xf numFmtId="0" fontId="34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4" fillId="36" borderId="51" xfId="10" applyFont="1" applyFill="1" applyBorder="1" applyAlignment="1" applyProtection="1">
      <alignment horizontal="center" vertical="center"/>
    </xf>
    <xf numFmtId="0" fontId="35" fillId="35" borderId="43" xfId="43" applyFont="1" applyFill="1" applyBorder="1" applyAlignment="1" applyProtection="1">
      <alignment horizontal="right" vertical="center"/>
    </xf>
    <xf numFmtId="0" fontId="34" fillId="35" borderId="20" xfId="0" applyFont="1" applyFill="1" applyBorder="1" applyAlignment="1" applyProtection="1">
      <alignment horizontal="center"/>
    </xf>
    <xf numFmtId="0" fontId="34" fillId="35" borderId="21" xfId="0" applyFont="1" applyFill="1" applyBorder="1" applyAlignment="1" applyProtection="1">
      <alignment horizontal="center"/>
    </xf>
    <xf numFmtId="0" fontId="34" fillId="35" borderId="31" xfId="0" applyFont="1" applyFill="1" applyBorder="1" applyAlignment="1" applyProtection="1">
      <alignment horizontal="center"/>
    </xf>
    <xf numFmtId="0" fontId="34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5" fillId="34" borderId="17" xfId="43" applyFont="1" applyFill="1" applyBorder="1" applyAlignment="1" applyProtection="1">
      <alignment horizontal="right" vertical="center"/>
    </xf>
    <xf numFmtId="0" fontId="35" fillId="34" borderId="19" xfId="43" applyFont="1" applyFill="1" applyBorder="1" applyAlignment="1" applyProtection="1">
      <alignment horizontal="right" vertical="center"/>
    </xf>
    <xf numFmtId="0" fontId="35" fillId="34" borderId="10" xfId="0" applyFont="1" applyFill="1" applyBorder="1" applyAlignment="1" applyProtection="1">
      <alignment horizontal="right" vertical="center"/>
    </xf>
    <xf numFmtId="0" fontId="35" fillId="35" borderId="42" xfId="0" applyFont="1" applyFill="1" applyBorder="1" applyAlignment="1" applyProtection="1">
      <alignment horizontal="right" vertical="center"/>
    </xf>
    <xf numFmtId="0" fontId="35" fillId="35" borderId="25" xfId="0" applyFont="1" applyFill="1" applyBorder="1" applyAlignment="1" applyProtection="1">
      <alignment horizontal="left" vertical="center" wrapText="1" indent="1"/>
    </xf>
    <xf numFmtId="0" fontId="35" fillId="35" borderId="10" xfId="0" applyFont="1" applyFill="1" applyBorder="1" applyAlignment="1" applyProtection="1">
      <alignment horizontal="left" vertical="center" wrapText="1" indent="1"/>
    </xf>
    <xf numFmtId="164" fontId="27" fillId="0" borderId="0" xfId="2" applyNumberFormat="1" applyFont="1" applyBorder="1" applyAlignment="1" applyProtection="1">
      <alignment horizontal="center"/>
    </xf>
    <xf numFmtId="0" fontId="35" fillId="34" borderId="25" xfId="0" applyFont="1" applyFill="1" applyBorder="1" applyAlignment="1" applyProtection="1">
      <alignment horizontal="left" vertical="center"/>
    </xf>
    <xf numFmtId="0" fontId="35" fillId="34" borderId="10" xfId="0" applyFont="1" applyFill="1" applyBorder="1" applyAlignment="1" applyProtection="1">
      <alignment horizontal="left" vertical="center"/>
    </xf>
    <xf numFmtId="0" fontId="34" fillId="35" borderId="33" xfId="44" applyFont="1" applyFill="1" applyBorder="1" applyAlignment="1" applyProtection="1">
      <alignment horizontal="center" vertical="center" textRotation="90"/>
      <protection locked="0"/>
    </xf>
    <xf numFmtId="0" fontId="34" fillId="35" borderId="12" xfId="44" applyFont="1" applyFill="1" applyBorder="1" applyAlignment="1" applyProtection="1">
      <alignment horizontal="center" vertical="center" textRotation="90"/>
      <protection locked="0"/>
    </xf>
    <xf numFmtId="0" fontId="34" fillId="35" borderId="13" xfId="44" applyFont="1" applyFill="1" applyBorder="1" applyAlignment="1" applyProtection="1">
      <alignment horizontal="center" vertical="center" textRotation="90"/>
      <protection locked="0"/>
    </xf>
    <xf numFmtId="0" fontId="34" fillId="35" borderId="34" xfId="44" applyFont="1" applyFill="1" applyBorder="1" applyAlignment="1" applyProtection="1">
      <alignment horizontal="center" vertical="center" textRotation="90"/>
      <protection locked="0"/>
    </xf>
    <xf numFmtId="0" fontId="34" fillId="35" borderId="15" xfId="44" applyFont="1" applyFill="1" applyBorder="1" applyAlignment="1" applyProtection="1">
      <alignment horizontal="center" vertical="center" textRotation="90"/>
      <protection locked="0"/>
    </xf>
    <xf numFmtId="0" fontId="34" fillId="35" borderId="16" xfId="44" applyFont="1" applyFill="1" applyBorder="1" applyAlignment="1" applyProtection="1">
      <alignment horizontal="center" vertical="center" textRotation="90"/>
      <protection locked="0"/>
    </xf>
    <xf numFmtId="0" fontId="34" fillId="36" borderId="45" xfId="10" applyFont="1" applyFill="1" applyBorder="1" applyAlignment="1" applyProtection="1">
      <alignment horizontal="center" vertical="center"/>
    </xf>
    <xf numFmtId="0" fontId="34" fillId="36" borderId="46" xfId="10" applyFont="1" applyFill="1" applyBorder="1" applyAlignment="1" applyProtection="1">
      <alignment horizontal="center" vertical="center"/>
    </xf>
    <xf numFmtId="0" fontId="34" fillId="36" borderId="44" xfId="10" applyFont="1" applyFill="1" applyBorder="1" applyAlignment="1" applyProtection="1">
      <alignment horizontal="left" vertical="center" indent="1"/>
    </xf>
    <xf numFmtId="0" fontId="34" fillId="36" borderId="45" xfId="10" applyFont="1" applyFill="1" applyBorder="1" applyAlignment="1" applyProtection="1">
      <alignment horizontal="left" vertical="center" indent="1"/>
    </xf>
    <xf numFmtId="0" fontId="35" fillId="34" borderId="25" xfId="0" applyFont="1" applyFill="1" applyBorder="1" applyAlignment="1" applyProtection="1">
      <alignment horizontal="left" vertical="center" wrapText="1" indent="1"/>
    </xf>
    <xf numFmtId="0" fontId="35" fillId="34" borderId="10" xfId="0" applyFont="1" applyFill="1" applyBorder="1" applyAlignment="1" applyProtection="1">
      <alignment horizontal="left" vertical="center" wrapText="1" indent="1"/>
    </xf>
    <xf numFmtId="0" fontId="35" fillId="35" borderId="41" xfId="0" applyFont="1" applyFill="1" applyBorder="1" applyAlignment="1" applyProtection="1">
      <alignment horizontal="left" vertical="center" wrapText="1" indent="1"/>
    </xf>
    <xf numFmtId="0" fontId="35" fillId="35" borderId="42" xfId="0" applyFont="1" applyFill="1" applyBorder="1" applyAlignment="1" applyProtection="1">
      <alignment horizontal="left" vertical="center" wrapText="1" indent="1"/>
    </xf>
    <xf numFmtId="3" fontId="35" fillId="35" borderId="10" xfId="0" applyNumberFormat="1" applyFont="1" applyFill="1" applyBorder="1" applyAlignment="1" applyProtection="1">
      <alignment horizontal="right" vertical="center"/>
    </xf>
    <xf numFmtId="0" fontId="35" fillId="34" borderId="25" xfId="0" applyFont="1" applyFill="1" applyBorder="1" applyAlignment="1" applyProtection="1">
      <alignment horizontal="left" vertical="center" wrapText="1"/>
    </xf>
    <xf numFmtId="0" fontId="35" fillId="34" borderId="10" xfId="0" applyFont="1" applyFill="1" applyBorder="1" applyAlignment="1" applyProtection="1">
      <alignment horizontal="left" vertical="center" wrapText="1"/>
    </xf>
    <xf numFmtId="0" fontId="35" fillId="35" borderId="32" xfId="0" applyFont="1" applyFill="1" applyBorder="1" applyAlignment="1" applyProtection="1">
      <alignment horizontal="right" vertical="center"/>
    </xf>
    <xf numFmtId="0" fontId="34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5" fillId="34" borderId="32" xfId="0" applyFont="1" applyFill="1" applyBorder="1" applyAlignment="1" applyProtection="1">
      <alignment horizontal="right" vertical="center"/>
    </xf>
    <xf numFmtId="0" fontId="35" fillId="34" borderId="25" xfId="24" applyFont="1" applyFill="1" applyBorder="1" applyAlignment="1" applyProtection="1">
      <alignment horizontal="left" vertical="center"/>
      <protection locked="0"/>
    </xf>
    <xf numFmtId="0" fontId="35" fillId="34" borderId="10" xfId="24" applyFont="1" applyFill="1" applyBorder="1" applyAlignment="1" applyProtection="1">
      <alignment horizontal="left" vertical="center"/>
      <protection locked="0"/>
    </xf>
    <xf numFmtId="0" fontId="35" fillId="0" borderId="25" xfId="0" applyFont="1" applyFill="1" applyBorder="1" applyAlignment="1" applyProtection="1">
      <alignment horizontal="left" vertical="center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4" fillId="36" borderId="20" xfId="0" applyFont="1" applyFill="1" applyBorder="1" applyAlignment="1" applyProtection="1">
      <alignment horizontal="center" vertical="center" wrapText="1"/>
      <protection locked="0"/>
    </xf>
    <xf numFmtId="0" fontId="34" fillId="36" borderId="21" xfId="0" applyFont="1" applyFill="1" applyBorder="1" applyAlignment="1" applyProtection="1">
      <alignment horizontal="center" vertical="center" wrapText="1"/>
      <protection locked="0"/>
    </xf>
    <xf numFmtId="0" fontId="35" fillId="34" borderId="25" xfId="0" applyFont="1" applyFill="1" applyBorder="1" applyAlignment="1" applyProtection="1">
      <alignment horizontal="left" vertical="center" wrapText="1"/>
      <protection locked="0"/>
    </xf>
    <xf numFmtId="0" fontId="35" fillId="34" borderId="10" xfId="0" applyFont="1" applyFill="1" applyBorder="1" applyAlignment="1" applyProtection="1">
      <alignment horizontal="left" vertical="center" wrapText="1"/>
      <protection locked="0"/>
    </xf>
    <xf numFmtId="3" fontId="35" fillId="35" borderId="28" xfId="0" applyNumberFormat="1" applyFont="1" applyFill="1" applyBorder="1" applyAlignment="1" applyProtection="1">
      <alignment horizontal="right" vertical="center" wrapText="1"/>
    </xf>
    <xf numFmtId="0" fontId="35" fillId="35" borderId="27" xfId="0" applyFont="1" applyFill="1" applyBorder="1" applyAlignment="1" applyProtection="1">
      <alignment horizontal="center" vertical="center"/>
      <protection locked="0"/>
    </xf>
    <xf numFmtId="0" fontId="35" fillId="35" borderId="28" xfId="0" applyFont="1" applyFill="1" applyBorder="1" applyAlignment="1" applyProtection="1">
      <alignment horizontal="center" vertical="center"/>
      <protection locked="0"/>
    </xf>
    <xf numFmtId="0" fontId="34" fillId="35" borderId="20" xfId="0" applyFont="1" applyFill="1" applyBorder="1" applyAlignment="1" applyProtection="1">
      <alignment horizontal="center" vertical="center"/>
      <protection locked="0"/>
    </xf>
    <xf numFmtId="3" fontId="35" fillId="33" borderId="17" xfId="24" applyNumberFormat="1" applyFont="1" applyFill="1" applyBorder="1" applyAlignment="1" applyProtection="1">
      <alignment horizontal="right" vertical="center"/>
    </xf>
    <xf numFmtId="3" fontId="35" fillId="33" borderId="18" xfId="24" applyNumberFormat="1" applyFont="1" applyFill="1" applyBorder="1" applyAlignment="1" applyProtection="1">
      <alignment horizontal="right" vertical="center"/>
    </xf>
    <xf numFmtId="3" fontId="35" fillId="33" borderId="19" xfId="24" applyNumberFormat="1" applyFont="1" applyFill="1" applyBorder="1" applyAlignment="1" applyProtection="1">
      <alignment horizontal="right" vertical="center"/>
    </xf>
    <xf numFmtId="0" fontId="34" fillId="35" borderId="20" xfId="44" applyFont="1" applyFill="1" applyBorder="1" applyAlignment="1" applyProtection="1">
      <alignment horizontal="center" vertical="center"/>
      <protection locked="0"/>
    </xf>
    <xf numFmtId="0" fontId="34" fillId="35" borderId="21" xfId="44" applyFont="1" applyFill="1" applyBorder="1" applyAlignment="1" applyProtection="1">
      <alignment horizontal="center" vertical="center"/>
      <protection locked="0"/>
    </xf>
    <xf numFmtId="0" fontId="34" fillId="35" borderId="25" xfId="44" applyFont="1" applyFill="1" applyBorder="1" applyAlignment="1" applyProtection="1">
      <alignment horizontal="center" vertical="center"/>
      <protection locked="0"/>
    </xf>
    <xf numFmtId="0" fontId="35" fillId="34" borderId="44" xfId="0" applyFont="1" applyFill="1" applyBorder="1" applyAlignment="1" applyProtection="1">
      <alignment horizontal="left" vertical="center"/>
    </xf>
    <xf numFmtId="0" fontId="35" fillId="34" borderId="45" xfId="0" applyFont="1" applyFill="1" applyBorder="1" applyAlignment="1" applyProtection="1">
      <alignment horizontal="left" vertical="center"/>
    </xf>
    <xf numFmtId="0" fontId="35" fillId="35" borderId="41" xfId="0" applyFont="1" applyFill="1" applyBorder="1" applyAlignment="1" applyProtection="1">
      <alignment horizontal="left" vertical="center"/>
    </xf>
    <xf numFmtId="0" fontId="35" fillId="35" borderId="42" xfId="0" applyFont="1" applyFill="1" applyBorder="1" applyAlignment="1" applyProtection="1">
      <alignment horizontal="left" vertical="center"/>
    </xf>
    <xf numFmtId="0" fontId="34" fillId="35" borderId="44" xfId="0" applyFont="1" applyFill="1" applyBorder="1" applyAlignment="1" applyProtection="1">
      <alignment horizontal="center" vertical="center"/>
    </xf>
    <xf numFmtId="0" fontId="34" fillId="35" borderId="45" xfId="0" applyFont="1" applyFill="1" applyBorder="1" applyAlignment="1" applyProtection="1">
      <alignment horizontal="center" vertical="center"/>
    </xf>
    <xf numFmtId="0" fontId="34" fillId="36" borderId="50" xfId="10" applyFont="1" applyFill="1" applyBorder="1" applyAlignment="1" applyProtection="1">
      <alignment horizontal="left" vertical="center"/>
    </xf>
    <xf numFmtId="0" fontId="34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4" fillId="36" borderId="52" xfId="10" applyFont="1" applyFill="1" applyBorder="1" applyAlignment="1" applyProtection="1">
      <alignment horizontal="center" vertical="center"/>
    </xf>
    <xf numFmtId="0" fontId="35" fillId="35" borderId="43" xfId="0" applyFont="1" applyFill="1" applyBorder="1" applyAlignment="1" applyProtection="1">
      <alignment horizontal="right" vertical="center"/>
    </xf>
    <xf numFmtId="0" fontId="35" fillId="35" borderId="17" xfId="43" applyFont="1" applyFill="1" applyBorder="1" applyAlignment="1" applyProtection="1">
      <alignment horizontal="right" vertical="center"/>
    </xf>
    <xf numFmtId="0" fontId="35" fillId="35" borderId="26" xfId="43" applyFont="1" applyFill="1" applyBorder="1" applyAlignment="1" applyProtection="1">
      <alignment horizontal="right" vertical="center"/>
    </xf>
    <xf numFmtId="0" fontId="35" fillId="35" borderId="19" xfId="43" applyFont="1" applyFill="1" applyBorder="1" applyAlignment="1" applyProtection="1">
      <alignment horizontal="right" vertical="center"/>
    </xf>
    <xf numFmtId="0" fontId="35" fillId="34" borderId="26" xfId="43" applyFont="1" applyFill="1" applyBorder="1" applyAlignment="1" applyProtection="1">
      <alignment horizontal="right" vertical="center"/>
    </xf>
    <xf numFmtId="0" fontId="34" fillId="35" borderId="26" xfId="44" applyFont="1" applyFill="1" applyBorder="1" applyAlignment="1" applyProtection="1">
      <alignment horizontal="center" vertical="center"/>
      <protection locked="0"/>
    </xf>
    <xf numFmtId="0" fontId="34" fillId="35" borderId="22" xfId="0" applyFont="1" applyFill="1" applyBorder="1" applyAlignment="1" applyProtection="1">
      <alignment horizontal="center" vertical="center"/>
    </xf>
    <xf numFmtId="0" fontId="34" fillId="35" borderId="23" xfId="0" applyFont="1" applyFill="1" applyBorder="1" applyAlignment="1" applyProtection="1">
      <alignment horizontal="center" vertical="center"/>
    </xf>
    <xf numFmtId="0" fontId="34" fillId="35" borderId="24" xfId="0" applyFont="1" applyFill="1" applyBorder="1" applyAlignment="1" applyProtection="1">
      <alignment horizontal="center" vertical="center"/>
    </xf>
    <xf numFmtId="0" fontId="35" fillId="35" borderId="35" xfId="43" applyFont="1" applyFill="1" applyBorder="1" applyAlignment="1" applyProtection="1">
      <alignment horizontal="right" vertical="center"/>
    </xf>
    <xf numFmtId="3" fontId="35" fillId="36" borderId="17" xfId="0" applyNumberFormat="1" applyFont="1" applyFill="1" applyBorder="1" applyAlignment="1" applyProtection="1">
      <alignment horizontal="right" vertical="center" wrapText="1"/>
    </xf>
    <xf numFmtId="3" fontId="35" fillId="36" borderId="26" xfId="0" applyNumberFormat="1" applyFont="1" applyFill="1" applyBorder="1" applyAlignment="1" applyProtection="1">
      <alignment horizontal="right" vertical="center" wrapText="1"/>
    </xf>
    <xf numFmtId="0" fontId="34" fillId="36" borderId="32" xfId="0" applyFont="1" applyFill="1" applyBorder="1" applyAlignment="1" applyProtection="1">
      <alignment horizontal="center" vertical="center" textRotation="90"/>
      <protection locked="0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3" fontId="35" fillId="35" borderId="17" xfId="0" applyNumberFormat="1" applyFont="1" applyFill="1" applyBorder="1" applyAlignment="1" applyProtection="1">
      <alignment horizontal="right" vertical="center" wrapText="1"/>
    </xf>
    <xf numFmtId="3" fontId="35" fillId="35" borderId="26" xfId="0" applyNumberFormat="1" applyFont="1" applyFill="1" applyBorder="1" applyAlignment="1" applyProtection="1">
      <alignment horizontal="right" vertical="center" wrapText="1"/>
    </xf>
    <xf numFmtId="3" fontId="35" fillId="36" borderId="11" xfId="0" applyNumberFormat="1" applyFont="1" applyFill="1" applyBorder="1" applyAlignment="1" applyProtection="1">
      <alignment horizontal="right" vertical="center" wrapText="1"/>
    </xf>
    <xf numFmtId="3" fontId="35" fillId="36" borderId="35" xfId="0" applyNumberFormat="1" applyFont="1" applyFill="1" applyBorder="1" applyAlignment="1" applyProtection="1">
      <alignment horizontal="right" vertical="center" wrapText="1"/>
    </xf>
    <xf numFmtId="3" fontId="34" fillId="35" borderId="47" xfId="24" applyNumberFormat="1" applyFont="1" applyFill="1" applyBorder="1" applyAlignment="1" applyProtection="1">
      <alignment horizontal="center" vertical="center" wrapText="1"/>
    </xf>
    <xf numFmtId="3" fontId="34" fillId="35" borderId="49" xfId="24" applyNumberFormat="1" applyFont="1" applyFill="1" applyBorder="1" applyAlignment="1" applyProtection="1">
      <alignment horizontal="center" vertical="center" wrapText="1"/>
    </xf>
    <xf numFmtId="0" fontId="35" fillId="36" borderId="25" xfId="0" applyFont="1" applyFill="1" applyBorder="1" applyAlignment="1" applyProtection="1">
      <alignment horizontal="left" vertical="center"/>
    </xf>
    <xf numFmtId="0" fontId="35" fillId="36" borderId="10" xfId="0" applyFont="1" applyFill="1" applyBorder="1" applyAlignment="1" applyProtection="1">
      <alignment horizontal="left" vertical="center"/>
    </xf>
    <xf numFmtId="3" fontId="35" fillId="35" borderId="10" xfId="0" applyNumberFormat="1" applyFont="1" applyFill="1" applyBorder="1" applyAlignment="1" applyProtection="1">
      <alignment horizontal="right" vertical="center" wrapText="1"/>
    </xf>
    <xf numFmtId="3" fontId="35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4" fillId="35" borderId="46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34" fillId="36" borderId="0" xfId="10" applyFont="1" applyFill="1" applyBorder="1" applyAlignment="1" applyProtection="1">
      <alignment vertical="center" wrapText="1"/>
    </xf>
    <xf numFmtId="0" fontId="22" fillId="0" borderId="0" xfId="0" applyFont="1" applyAlignment="1" applyProtection="1">
      <alignment horizontal="left" wrapText="1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646</c:v>
                </c:pt>
                <c:pt idx="2">
                  <c:v>1961</c:v>
                </c:pt>
                <c:pt idx="4">
                  <c:v>316</c:v>
                </c:pt>
                <c:pt idx="6">
                  <c:v>910</c:v>
                </c:pt>
                <c:pt idx="8">
                  <c:v>164</c:v>
                </c:pt>
                <c:pt idx="10">
                  <c:v>496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184</c:v>
                </c:pt>
                <c:pt idx="2">
                  <c:v>248</c:v>
                </c:pt>
                <c:pt idx="4">
                  <c:v>224</c:v>
                </c:pt>
                <c:pt idx="6">
                  <c:v>373</c:v>
                </c:pt>
                <c:pt idx="8">
                  <c:v>25</c:v>
                </c:pt>
                <c:pt idx="10">
                  <c:v>30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35</c:v>
                </c:pt>
                <c:pt idx="2">
                  <c:v>67</c:v>
                </c:pt>
                <c:pt idx="4">
                  <c:v>16</c:v>
                </c:pt>
                <c:pt idx="6">
                  <c:v>43</c:v>
                </c:pt>
                <c:pt idx="8">
                  <c:v>10</c:v>
                </c:pt>
                <c:pt idx="1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29</c:v>
                </c:pt>
                <c:pt idx="2">
                  <c:v>61</c:v>
                </c:pt>
                <c:pt idx="4">
                  <c:v>9</c:v>
                </c:pt>
                <c:pt idx="6">
                  <c:v>15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13</c:v>
                </c:pt>
                <c:pt idx="2">
                  <c:v>18</c:v>
                </c:pt>
                <c:pt idx="4">
                  <c:v>16</c:v>
                </c:pt>
                <c:pt idx="6">
                  <c:v>44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314</c:v>
                </c:pt>
                <c:pt idx="2">
                  <c:v>388</c:v>
                </c:pt>
                <c:pt idx="4">
                  <c:v>72</c:v>
                </c:pt>
                <c:pt idx="6">
                  <c:v>96</c:v>
                </c:pt>
                <c:pt idx="8">
                  <c:v>15</c:v>
                </c:pt>
                <c:pt idx="1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4350464"/>
        <c:axId val="67383680"/>
        <c:axId val="0"/>
      </c:bar3DChart>
      <c:catAx>
        <c:axId val="6435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67383680"/>
        <c:crosses val="autoZero"/>
        <c:auto val="1"/>
        <c:lblAlgn val="ctr"/>
        <c:lblOffset val="100"/>
        <c:noMultiLvlLbl val="0"/>
      </c:catAx>
      <c:valAx>
        <c:axId val="67383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64350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tygodniowy'!$B$255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27.10.2017 - 02.11.2017</c:v>
                </c:pt>
                <c:pt idx="1">
                  <c:v>03.11.2017 - 09.11.2017</c:v>
                </c:pt>
                <c:pt idx="2">
                  <c:v>10.11.2017 - 16.11.2017</c:v>
                </c:pt>
                <c:pt idx="3">
                  <c:v>17.11.2017 - 23.11.2017</c:v>
                </c:pt>
                <c:pt idx="4">
                  <c:v>24.11.2017 - 30.11.2017</c:v>
                </c:pt>
              </c:strCache>
            </c:strRef>
          </c:cat>
          <c:val>
            <c:numRef>
              <c:f>('Meldunek tygodniowy'!$J$255,'Meldunek tygodniowy'!$M$255,'Meldunek tygodniowy'!$P$255,'Meldunek tygodniowy'!$S$255,'Meldunek tygodniowy'!$V$255)</c:f>
              <c:numCache>
                <c:formatCode>#,##0</c:formatCode>
                <c:ptCount val="5"/>
                <c:pt idx="0">
                  <c:v>1469</c:v>
                </c:pt>
                <c:pt idx="1">
                  <c:v>1473</c:v>
                </c:pt>
                <c:pt idx="2">
                  <c:v>1494</c:v>
                </c:pt>
                <c:pt idx="3">
                  <c:v>1473</c:v>
                </c:pt>
                <c:pt idx="4">
                  <c:v>1457</c:v>
                </c:pt>
              </c:numCache>
            </c:numRef>
          </c:val>
        </c:ser>
        <c:ser>
          <c:idx val="1"/>
          <c:order val="1"/>
          <c:tx>
            <c:strRef>
              <c:f>'Meldunek tygodniowy'!$B$256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27.10.2017 - 02.11.2017</c:v>
                </c:pt>
                <c:pt idx="1">
                  <c:v>03.11.2017 - 09.11.2017</c:v>
                </c:pt>
                <c:pt idx="2">
                  <c:v>10.11.2017 - 16.11.2017</c:v>
                </c:pt>
                <c:pt idx="3">
                  <c:v>17.11.2017 - 23.11.2017</c:v>
                </c:pt>
                <c:pt idx="4">
                  <c:v>24.11.2017 - 30.11.2017</c:v>
                </c:pt>
              </c:strCache>
            </c:strRef>
          </c:cat>
          <c:val>
            <c:numRef>
              <c:f>('Meldunek tygodniowy'!$J$256,'Meldunek tygodniowy'!$M$256,'Meldunek tygodniowy'!$P$256,'Meldunek tygodniowy'!$S$256,'Meldunek tygodniowy'!$V$256)</c:f>
              <c:numCache>
                <c:formatCode>#,##0</c:formatCode>
                <c:ptCount val="5"/>
                <c:pt idx="0">
                  <c:v>2063</c:v>
                </c:pt>
                <c:pt idx="1">
                  <c:v>2064</c:v>
                </c:pt>
                <c:pt idx="2">
                  <c:v>2053</c:v>
                </c:pt>
                <c:pt idx="3">
                  <c:v>2045</c:v>
                </c:pt>
                <c:pt idx="4">
                  <c:v>2017</c:v>
                </c:pt>
              </c:numCache>
            </c:numRef>
          </c:val>
        </c:ser>
        <c:ser>
          <c:idx val="5"/>
          <c:order val="2"/>
          <c:tx>
            <c:strRef>
              <c:f>'Meldunek tygodniowy'!$B$259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27.10.2017 - 02.11.2017</c:v>
                </c:pt>
                <c:pt idx="1">
                  <c:v>03.11.2017 - 09.11.2017</c:v>
                </c:pt>
                <c:pt idx="2">
                  <c:v>10.11.2017 - 16.11.2017</c:v>
                </c:pt>
                <c:pt idx="3">
                  <c:v>17.11.2017 - 23.11.2017</c:v>
                </c:pt>
                <c:pt idx="4">
                  <c:v>24.11.2017 - 30.11.2017</c:v>
                </c:pt>
              </c:strCache>
            </c:strRef>
          </c:cat>
          <c:val>
            <c:numRef>
              <c:f>('Meldunek tygodniowy'!$J$259,'Meldunek tygodniowy'!$M$259,'Meldunek tygodniowy'!$P$259,'Meldunek tygodniowy'!$S$259,'Meldunek tygodniowy'!$V$259)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9028096"/>
        <c:axId val="87937024"/>
        <c:axId val="0"/>
      </c:bar3DChart>
      <c:catAx>
        <c:axId val="69028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87937024"/>
        <c:crosses val="autoZero"/>
        <c:auto val="1"/>
        <c:lblAlgn val="ctr"/>
        <c:lblOffset val="100"/>
        <c:noMultiLvlLbl val="0"/>
      </c:catAx>
      <c:valAx>
        <c:axId val="879370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69028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tygodniowy'!$L$417:$U$417</c:f>
              <c:numCache>
                <c:formatCode>#,##0</c:formatCode>
                <c:ptCount val="10"/>
                <c:pt idx="0">
                  <c:v>4576</c:v>
                </c:pt>
                <c:pt idx="2">
                  <c:v>845</c:v>
                </c:pt>
                <c:pt idx="3">
                  <c:v>708</c:v>
                </c:pt>
                <c:pt idx="4">
                  <c:v>571</c:v>
                </c:pt>
                <c:pt idx="5">
                  <c:v>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1467</c:v>
                </c:pt>
              </c:numCache>
            </c:numRef>
          </c:val>
        </c:ser>
        <c:ser>
          <c:idx val="0"/>
          <c:order val="1"/>
          <c:tx>
            <c:strRef>
              <c:f>'Meldunek tygodniowy'!$C$418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582</c:v>
                </c:pt>
                <c:pt idx="2">
                  <c:v>127</c:v>
                </c:pt>
                <c:pt idx="3">
                  <c:v>59</c:v>
                </c:pt>
                <c:pt idx="4">
                  <c:v>51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94</c:v>
                </c:pt>
              </c:numCache>
            </c:numRef>
          </c:val>
        </c:ser>
        <c:ser>
          <c:idx val="1"/>
          <c:order val="2"/>
          <c:tx>
            <c:strRef>
              <c:f>'Meldunek tygodniowy'!$C$419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111</c:v>
                </c:pt>
                <c:pt idx="2">
                  <c:v>35</c:v>
                </c:pt>
                <c:pt idx="3">
                  <c:v>9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</c:numCache>
            </c:numRef>
          </c:val>
        </c:ser>
        <c:ser>
          <c:idx val="2"/>
          <c:order val="3"/>
          <c:tx>
            <c:strRef>
              <c:f>'Meldunek tygodniowy'!$C$420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3"/>
          <c:order val="4"/>
          <c:tx>
            <c:strRef>
              <c:f>'Meldunek tygodniowy'!$C$421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tygodniowy'!$C$422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tygodniowy'!$C$423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tygodniowy'!$C$424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tygodniowy'!$C$425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tygodniowy'!$L$426:$U$426</c:f>
              <c:numCache>
                <c:formatCode>#,##0</c:formatCode>
                <c:ptCount val="10"/>
                <c:pt idx="0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tygodniowy'!$C$427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tygodniowy'!$L$427:$U$427</c:f>
              <c:numCache>
                <c:formatCode>#,##0</c:formatCode>
                <c:ptCount val="10"/>
                <c:pt idx="0">
                  <c:v>1163</c:v>
                </c:pt>
                <c:pt idx="2">
                  <c:v>320</c:v>
                </c:pt>
                <c:pt idx="3">
                  <c:v>60</c:v>
                </c:pt>
                <c:pt idx="4">
                  <c:v>86</c:v>
                </c:pt>
                <c:pt idx="5">
                  <c:v>134</c:v>
                </c:pt>
                <c:pt idx="6">
                  <c:v>33</c:v>
                </c:pt>
                <c:pt idx="7">
                  <c:v>0</c:v>
                </c:pt>
                <c:pt idx="8">
                  <c:v>183</c:v>
                </c:pt>
                <c:pt idx="9">
                  <c:v>226</c:v>
                </c:pt>
              </c:numCache>
            </c:numRef>
          </c:val>
        </c:ser>
        <c:ser>
          <c:idx val="11"/>
          <c:order val="11"/>
          <c:tx>
            <c:strRef>
              <c:f>'Meldunek tygodniowy'!$C$428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tygodniowy'!$L$428:$U$428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12"/>
          <c:order val="12"/>
          <c:tx>
            <c:strRef>
              <c:f>'Meldunek tygodniowy'!$C$429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tygodniowy'!$L$429:$U$429</c:f>
              <c:numCache>
                <c:formatCode>#,##0</c:formatCode>
                <c:ptCount val="10"/>
                <c:pt idx="0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tygodniowy'!$C$430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tygodniowy'!$L$430:$U$430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tygodniowy'!$C$431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tygodniowy'!$L$431:$U$431</c:f>
              <c:numCache>
                <c:formatCode>#,##0</c:formatCode>
                <c:ptCount val="10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92621440"/>
        <c:axId val="93353088"/>
        <c:axId val="0"/>
      </c:bar3DChart>
      <c:catAx>
        <c:axId val="9262144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3088"/>
        <c:crosses val="autoZero"/>
        <c:auto val="1"/>
        <c:lblAlgn val="ctr"/>
        <c:lblOffset val="100"/>
        <c:noMultiLvlLbl val="0"/>
      </c:catAx>
      <c:valAx>
        <c:axId val="93353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2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47</c:v>
                </c:pt>
                <c:pt idx="2">
                  <c:v>122</c:v>
                </c:pt>
                <c:pt idx="4">
                  <c:v>34</c:v>
                </c:pt>
                <c:pt idx="6">
                  <c:v>103</c:v>
                </c:pt>
                <c:pt idx="8">
                  <c:v>6</c:v>
                </c:pt>
                <c:pt idx="10">
                  <c:v>26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10</c:v>
                </c:pt>
                <c:pt idx="2">
                  <c:v>14</c:v>
                </c:pt>
                <c:pt idx="4">
                  <c:v>17</c:v>
                </c:pt>
                <c:pt idx="6">
                  <c:v>23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4</c:v>
                </c:pt>
                <c:pt idx="6">
                  <c:v>10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22</c:v>
                </c:pt>
                <c:pt idx="2">
                  <c:v>24</c:v>
                </c:pt>
                <c:pt idx="4">
                  <c:v>5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27281792"/>
        <c:axId val="129692032"/>
        <c:axId val="0"/>
      </c:bar3DChart>
      <c:catAx>
        <c:axId val="12728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29692032"/>
        <c:crosses val="autoZero"/>
        <c:auto val="1"/>
        <c:lblAlgn val="ctr"/>
        <c:lblOffset val="100"/>
        <c:noMultiLvlLbl val="0"/>
      </c:catAx>
      <c:valAx>
        <c:axId val="12969203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27281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tygodniowy'!$G$304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tygodniowy'!$K$302:$K$303,'Meldunek tygodniowy'!$M$302:$M$303,'Meldunek tygodniowy'!$O$302:$O$303,'Meldunek tygodniowy'!$Q$302:$Q$303)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01.11.2017 - 30.11.2017 r.</c:v>
                  </c:pt>
                </c:lvl>
              </c:multiLvlStrCache>
            </c:multiLvlStrRef>
          </c:cat>
          <c:val>
            <c:numRef>
              <c:f>('Meldunek tygodniowy'!$K$304,'Meldunek tygodniowy'!$M$304,'Meldunek tygodniowy'!$O$304,'Meldunek tygodniowy'!$Q$304)</c:f>
              <c:numCache>
                <c:formatCode>#,##0</c:formatCode>
                <c:ptCount val="4"/>
                <c:pt idx="0">
                  <c:v>16644</c:v>
                </c:pt>
                <c:pt idx="1">
                  <c:v>8066</c:v>
                </c:pt>
                <c:pt idx="2">
                  <c:v>1144</c:v>
                </c:pt>
                <c:pt idx="3">
                  <c:v>452</c:v>
                </c:pt>
              </c:numCache>
            </c:numRef>
          </c:val>
        </c:ser>
        <c:ser>
          <c:idx val="2"/>
          <c:order val="1"/>
          <c:tx>
            <c:strRef>
              <c:f>'Meldunek tygodniowy'!$G$305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tygodniowy'!$K$302:$K$303,'Meldunek tygodniowy'!$M$302:$M$303,'Meldunek tygodniowy'!$O$302:$O$303,'Meldunek tygodniowy'!$Q$302:$Q$303)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01.11.2017 - 30.11.2017 r.</c:v>
                  </c:pt>
                </c:lvl>
              </c:multiLvlStrCache>
            </c:multiLvlStrRef>
          </c:cat>
          <c:val>
            <c:numRef>
              <c:f>('Meldunek tygodniowy'!$K$305,'Meldunek tygodniowy'!$M$305,'Meldunek tygodniowy'!$O$305,'Meldunek tygodniowy'!$Q$305)</c:f>
              <c:numCache>
                <c:formatCode>#,##0</c:formatCode>
                <c:ptCount val="4"/>
                <c:pt idx="0">
                  <c:v>1547</c:v>
                </c:pt>
                <c:pt idx="1">
                  <c:v>943</c:v>
                </c:pt>
                <c:pt idx="2">
                  <c:v>100</c:v>
                </c:pt>
                <c:pt idx="3">
                  <c:v>60</c:v>
                </c:pt>
              </c:numCache>
            </c:numRef>
          </c:val>
        </c:ser>
        <c:ser>
          <c:idx val="4"/>
          <c:order val="2"/>
          <c:tx>
            <c:strRef>
              <c:f>'Meldunek tygodniowy'!$G$306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tygodniowy'!$K$302:$K$303,'Meldunek tygodniowy'!$M$302:$M$303,'Meldunek tygodniowy'!$O$302:$O$303,'Meldunek tygodniowy'!$Q$302:$Q$303)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01.11.2017 - 30.11.2017 r.</c:v>
                  </c:pt>
                </c:lvl>
              </c:multiLvlStrCache>
            </c:multiLvlStrRef>
          </c:cat>
          <c:val>
            <c:numRef>
              <c:f>('Meldunek tygodniowy'!$K$306,'Meldunek tygodniowy'!$M$306,'Meldunek tygodniowy'!$O$306,'Meldunek tygodniowy'!$Q$306)</c:f>
              <c:numCache>
                <c:formatCode>#,##0</c:formatCode>
                <c:ptCount val="4"/>
                <c:pt idx="0">
                  <c:v>340</c:v>
                </c:pt>
                <c:pt idx="1">
                  <c:v>176</c:v>
                </c:pt>
                <c:pt idx="2">
                  <c:v>45</c:v>
                </c:pt>
                <c:pt idx="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386176"/>
        <c:axId val="133326336"/>
        <c:axId val="0"/>
      </c:bar3DChart>
      <c:catAx>
        <c:axId val="13238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326336"/>
        <c:crosses val="autoZero"/>
        <c:auto val="1"/>
        <c:lblAlgn val="ctr"/>
        <c:lblOffset val="100"/>
        <c:noMultiLvlLbl val="0"/>
      </c:catAx>
      <c:valAx>
        <c:axId val="133326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2386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tygodniowy'!$D$479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tygodniowy'!$H$478:$K$478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tygodniowy'!$H$479:$K$479</c:f>
              <c:numCache>
                <c:formatCode>#,##0</c:formatCode>
                <c:ptCount val="4"/>
                <c:pt idx="0">
                  <c:v>62219</c:v>
                </c:pt>
                <c:pt idx="3">
                  <c:v>63303</c:v>
                </c:pt>
              </c:numCache>
            </c:numRef>
          </c:val>
        </c:ser>
        <c:ser>
          <c:idx val="1"/>
          <c:order val="1"/>
          <c:tx>
            <c:strRef>
              <c:f>'Meldunek tygodniowy'!$D$480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tygodniowy'!$H$478:$K$478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tygodniowy'!$H$480:$K$480</c:f>
              <c:numCache>
                <c:formatCode>#,##0</c:formatCode>
                <c:ptCount val="4"/>
                <c:pt idx="0">
                  <c:v>1982</c:v>
                </c:pt>
                <c:pt idx="3">
                  <c:v>1990</c:v>
                </c:pt>
              </c:numCache>
            </c:numRef>
          </c:val>
        </c:ser>
        <c:ser>
          <c:idx val="0"/>
          <c:order val="2"/>
          <c:tx>
            <c:strRef>
              <c:f>'Meldunek tygodniowy'!$D$481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tygodniowy'!$H$478:$K$478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tygodniowy'!$H$481:$K$481</c:f>
              <c:numCache>
                <c:formatCode>#,##0</c:formatCode>
                <c:ptCount val="4"/>
                <c:pt idx="0">
                  <c:v>1500</c:v>
                </c:pt>
                <c:pt idx="3">
                  <c:v>1504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675968"/>
        <c:axId val="142677504"/>
        <c:axId val="92226432"/>
      </c:bar3DChart>
      <c:catAx>
        <c:axId val="14267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77504"/>
        <c:crosses val="autoZero"/>
        <c:auto val="1"/>
        <c:lblAlgn val="ctr"/>
        <c:lblOffset val="100"/>
        <c:noMultiLvlLbl val="0"/>
      </c:catAx>
      <c:valAx>
        <c:axId val="14267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75968"/>
        <c:crosses val="autoZero"/>
        <c:crossBetween val="between"/>
      </c:valAx>
      <c:serAx>
        <c:axId val="92226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77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tygodniowy'!$G$338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01.01.2017 - 30.11.2017 r.</c:v>
                  </c:pt>
                </c:lvl>
              </c:multiLvlStrCache>
            </c:multiLvlStrRef>
          </c:cat>
          <c:val>
            <c:numRef>
              <c:f>('Meldunek tygodniowy'!$K$338,'Meldunek tygodniowy'!$M$338,'Meldunek tygodniowy'!$O$338,'Meldunek tygodniowy'!$Q$338)</c:f>
              <c:numCache>
                <c:formatCode>#,##0</c:formatCode>
                <c:ptCount val="4"/>
                <c:pt idx="0">
                  <c:v>153997</c:v>
                </c:pt>
                <c:pt idx="1">
                  <c:v>94369</c:v>
                </c:pt>
                <c:pt idx="2">
                  <c:v>11609</c:v>
                </c:pt>
                <c:pt idx="3">
                  <c:v>4785</c:v>
                </c:pt>
              </c:numCache>
            </c:numRef>
          </c:val>
        </c:ser>
        <c:ser>
          <c:idx val="2"/>
          <c:order val="1"/>
          <c:tx>
            <c:strRef>
              <c:f>'Meldunek tygodniowy'!$G$339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01.01.2017 - 30.11.2017 r.</c:v>
                  </c:pt>
                </c:lvl>
              </c:multiLvlStrCache>
            </c:multiLvlStrRef>
          </c:cat>
          <c:val>
            <c:numRef>
              <c:f>('Meldunek tygodniowy'!$K$339,'Meldunek tygodniowy'!$M$339,'Meldunek tygodniowy'!$O$339,'Meldunek tygodniowy'!$Q$339)</c:f>
              <c:numCache>
                <c:formatCode>#,##0</c:formatCode>
                <c:ptCount val="4"/>
                <c:pt idx="0">
                  <c:v>17295</c:v>
                </c:pt>
                <c:pt idx="1">
                  <c:v>12309</c:v>
                </c:pt>
                <c:pt idx="2">
                  <c:v>1275</c:v>
                </c:pt>
                <c:pt idx="3">
                  <c:v>663</c:v>
                </c:pt>
              </c:numCache>
            </c:numRef>
          </c:val>
        </c:ser>
        <c:ser>
          <c:idx val="4"/>
          <c:order val="2"/>
          <c:tx>
            <c:strRef>
              <c:f>'Meldunek tygodniowy'!$G$340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01.01.2017 - 30.11.2017 r.</c:v>
                  </c:pt>
                </c:lvl>
              </c:multiLvlStrCache>
            </c:multiLvlStrRef>
          </c:cat>
          <c:val>
            <c:numRef>
              <c:f>('Meldunek tygodniowy'!$K$340,'Meldunek tygodniowy'!$M$340,'Meldunek tygodniowy'!$O$340,'Meldunek tygodniowy'!$Q$340)</c:f>
              <c:numCache>
                <c:formatCode>#,##0</c:formatCode>
                <c:ptCount val="4"/>
                <c:pt idx="0">
                  <c:v>3333</c:v>
                </c:pt>
                <c:pt idx="1">
                  <c:v>1746</c:v>
                </c:pt>
                <c:pt idx="2">
                  <c:v>315</c:v>
                </c:pt>
                <c:pt idx="3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32096"/>
        <c:axId val="156133632"/>
        <c:axId val="0"/>
      </c:bar3DChart>
      <c:catAx>
        <c:axId val="15613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133632"/>
        <c:crosses val="autoZero"/>
        <c:auto val="1"/>
        <c:lblAlgn val="ctr"/>
        <c:lblOffset val="100"/>
        <c:noMultiLvlLbl val="0"/>
      </c:catAx>
      <c:valAx>
        <c:axId val="156133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613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73</xdr:row>
      <xdr:rowOff>52389</xdr:rowOff>
    </xdr:from>
    <xdr:to>
      <xdr:col>24</xdr:col>
      <xdr:colOff>19051</xdr:colOff>
      <xdr:row>94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262</xdr:row>
      <xdr:rowOff>65086</xdr:rowOff>
    </xdr:from>
    <xdr:to>
      <xdr:col>23</xdr:col>
      <xdr:colOff>9525</xdr:colOff>
      <xdr:row>276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433</xdr:row>
      <xdr:rowOff>69397</xdr:rowOff>
    </xdr:from>
    <xdr:to>
      <xdr:col>23</xdr:col>
      <xdr:colOff>1</xdr:colOff>
      <xdr:row>455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308</xdr:row>
      <xdr:rowOff>9526</xdr:rowOff>
    </xdr:from>
    <xdr:to>
      <xdr:col>23</xdr:col>
      <xdr:colOff>9525</xdr:colOff>
      <xdr:row>322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483</xdr:row>
      <xdr:rowOff>1</xdr:rowOff>
    </xdr:from>
    <xdr:to>
      <xdr:col>21</xdr:col>
      <xdr:colOff>238125</xdr:colOff>
      <xdr:row>498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181</xdr:row>
      <xdr:rowOff>0</xdr:rowOff>
    </xdr:from>
    <xdr:to>
      <xdr:col>20</xdr:col>
      <xdr:colOff>234084</xdr:colOff>
      <xdr:row>181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346</xdr:row>
      <xdr:rowOff>0</xdr:rowOff>
    </xdr:from>
    <xdr:to>
      <xdr:col>22</xdr:col>
      <xdr:colOff>266700</xdr:colOff>
      <xdr:row>359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96</xdr:row>
      <xdr:rowOff>31751</xdr:rowOff>
    </xdr:from>
    <xdr:to>
      <xdr:col>25</xdr:col>
      <xdr:colOff>21167</xdr:colOff>
      <xdr:row>151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170</xdr:row>
      <xdr:rowOff>0</xdr:rowOff>
    </xdr:from>
    <xdr:to>
      <xdr:col>25</xdr:col>
      <xdr:colOff>10584</xdr:colOff>
      <xdr:row>181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190499</xdr:rowOff>
    </xdr:from>
    <xdr:to>
      <xdr:col>25</xdr:col>
      <xdr:colOff>10584</xdr:colOff>
      <xdr:row>247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281</xdr:row>
      <xdr:rowOff>0</xdr:rowOff>
    </xdr:from>
    <xdr:to>
      <xdr:col>25</xdr:col>
      <xdr:colOff>10584</xdr:colOff>
      <xdr:row>293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369</xdr:row>
      <xdr:rowOff>190499</xdr:rowOff>
    </xdr:from>
    <xdr:to>
      <xdr:col>25</xdr:col>
      <xdr:colOff>10584</xdr:colOff>
      <xdr:row>393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460</xdr:row>
      <xdr:rowOff>0</xdr:rowOff>
    </xdr:from>
    <xdr:to>
      <xdr:col>25</xdr:col>
      <xdr:colOff>10584</xdr:colOff>
      <xdr:row>469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500</xdr:row>
      <xdr:rowOff>0</xdr:rowOff>
    </xdr:from>
    <xdr:to>
      <xdr:col>25</xdr:col>
      <xdr:colOff>10584</xdr:colOff>
      <xdr:row>503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524</xdr:row>
      <xdr:rowOff>0</xdr:rowOff>
    </xdr:from>
    <xdr:to>
      <xdr:col>25</xdr:col>
      <xdr:colOff>10584</xdr:colOff>
      <xdr:row>530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549</xdr:row>
      <xdr:rowOff>190499</xdr:rowOff>
    </xdr:from>
    <xdr:to>
      <xdr:col>25</xdr:col>
      <xdr:colOff>10584</xdr:colOff>
      <xdr:row>573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80"/>
  <sheetViews>
    <sheetView showGridLines="0" tabSelected="1" view="pageBreakPreview" zoomScale="60" zoomScaleNormal="85" zoomScalePageLayoutView="70" workbookViewId="0">
      <selection activeCell="Y2" sqref="Y2"/>
    </sheetView>
  </sheetViews>
  <sheetFormatPr defaultColWidth="4.140625" defaultRowHeight="15" x14ac:dyDescent="0.25"/>
  <cols>
    <col min="1" max="13" width="5" style="3" customWidth="1"/>
    <col min="14" max="14" width="6" style="3" customWidth="1"/>
    <col min="15" max="20" width="5" style="3" customWidth="1"/>
    <col min="21" max="21" width="6.7109375" style="3" customWidth="1"/>
    <col min="22" max="24" width="5" style="3" customWidth="1"/>
    <col min="25" max="25" width="3.85546875" style="6" customWidth="1"/>
    <col min="26" max="16384" width="4.140625" style="3"/>
  </cols>
  <sheetData>
    <row r="1" spans="1:26" x14ac:dyDescent="0.25">
      <c r="T1" s="50"/>
      <c r="U1" s="51"/>
      <c r="V1" s="51"/>
      <c r="W1" s="51"/>
      <c r="X1" s="51"/>
      <c r="Y1" s="51"/>
      <c r="Z1" s="51"/>
    </row>
    <row r="2" spans="1:26" x14ac:dyDescent="0.25">
      <c r="Q2" s="5"/>
      <c r="T2" s="51"/>
      <c r="U2" s="51"/>
      <c r="V2" s="51"/>
      <c r="W2" s="51"/>
      <c r="X2" s="51"/>
      <c r="Y2" s="51"/>
      <c r="Z2" s="51"/>
    </row>
    <row r="3" spans="1:26" x14ac:dyDescent="0.25">
      <c r="T3" s="51"/>
      <c r="U3" s="51"/>
      <c r="V3" s="51"/>
      <c r="W3" s="51"/>
      <c r="X3" s="51"/>
      <c r="Y3" s="51"/>
      <c r="Z3" s="51"/>
    </row>
    <row r="4" spans="1:26" x14ac:dyDescent="0.25">
      <c r="T4" s="51"/>
      <c r="U4" s="51"/>
      <c r="V4" s="51"/>
      <c r="W4" s="51"/>
      <c r="X4" s="51"/>
      <c r="Y4" s="51"/>
      <c r="Z4" s="51"/>
    </row>
    <row r="5" spans="1:26" x14ac:dyDescent="0.25">
      <c r="E5" s="176" t="s">
        <v>65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T5" s="51"/>
      <c r="U5" s="51"/>
      <c r="V5" s="51"/>
      <c r="W5" s="51"/>
      <c r="X5" s="51"/>
      <c r="Y5" s="51"/>
      <c r="Z5" s="51"/>
    </row>
    <row r="6" spans="1:26" x14ac:dyDescent="0.25"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T6" s="51"/>
      <c r="U6" s="51"/>
      <c r="V6" s="51"/>
      <c r="W6" s="51"/>
      <c r="X6" s="51"/>
      <c r="Y6" s="51"/>
      <c r="Z6" s="51"/>
    </row>
    <row r="7" spans="1:26" x14ac:dyDescent="0.25"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T7" s="51"/>
      <c r="U7" s="51"/>
      <c r="V7" s="51"/>
      <c r="W7" s="51"/>
      <c r="X7" s="51"/>
      <c r="Y7" s="51"/>
      <c r="Z7" s="51"/>
    </row>
    <row r="8" spans="1:26" x14ac:dyDescent="0.25"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T8" s="51"/>
      <c r="U8" s="51"/>
      <c r="V8" s="51"/>
      <c r="W8" s="51"/>
      <c r="X8" s="51"/>
      <c r="Y8" s="51"/>
      <c r="Z8" s="51"/>
    </row>
    <row r="9" spans="1:26" ht="19.5" x14ac:dyDescent="0.3">
      <c r="E9" s="212" t="str">
        <f>CONCATENATE("w okresie ",Arkusz18!A2," - ",Arkusz18!B2," r.")</f>
        <v>w okresie 01.11.2017 - 30.11.2017 r.</v>
      </c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T9" s="51"/>
      <c r="U9" s="51"/>
      <c r="V9" s="51"/>
      <c r="W9" s="51"/>
      <c r="X9" s="51"/>
      <c r="Y9" s="51"/>
      <c r="Z9" s="51"/>
    </row>
    <row r="10" spans="1:26" x14ac:dyDescent="0.25">
      <c r="T10" s="51"/>
      <c r="U10" s="51"/>
      <c r="V10" s="51"/>
      <c r="W10" s="51"/>
      <c r="X10" s="51"/>
      <c r="Y10" s="51"/>
      <c r="Z10" s="51"/>
    </row>
    <row r="11" spans="1:26" x14ac:dyDescent="0.25">
      <c r="T11" s="51"/>
      <c r="U11" s="51"/>
      <c r="V11" s="51"/>
      <c r="W11" s="51"/>
      <c r="X11" s="51"/>
      <c r="Y11" s="51"/>
      <c r="Z11" s="51"/>
    </row>
    <row r="12" spans="1:26" x14ac:dyDescent="0.25">
      <c r="T12" s="51"/>
      <c r="U12" s="51"/>
      <c r="V12" s="51"/>
      <c r="W12" s="51"/>
      <c r="X12" s="51"/>
      <c r="Y12" s="51"/>
      <c r="Z12" s="51"/>
    </row>
    <row r="13" spans="1:26" x14ac:dyDescent="0.25">
      <c r="T13" s="51"/>
      <c r="U13" s="51"/>
      <c r="V13" s="51"/>
      <c r="W13" s="51"/>
      <c r="X13" s="51"/>
      <c r="Y13" s="51"/>
      <c r="Z13" s="51"/>
    </row>
    <row r="14" spans="1:26" ht="18" x14ac:dyDescent="0.25">
      <c r="A14" s="8" t="s">
        <v>66</v>
      </c>
      <c r="F14" s="9"/>
      <c r="T14" s="51"/>
      <c r="U14" s="51"/>
      <c r="V14" s="51"/>
      <c r="W14" s="51"/>
      <c r="X14" s="51"/>
      <c r="Y14" s="51"/>
      <c r="Z14" s="51"/>
    </row>
    <row r="15" spans="1:26" x14ac:dyDescent="0.25">
      <c r="F15" s="9"/>
      <c r="T15" s="51"/>
      <c r="U15" s="51"/>
      <c r="V15" s="51"/>
      <c r="W15" s="51"/>
      <c r="X15" s="51"/>
      <c r="Y15" s="51"/>
      <c r="Z15" s="51"/>
    </row>
    <row r="16" spans="1:26" x14ac:dyDescent="0.25">
      <c r="A16" s="179" t="s">
        <v>144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51" t="s">
        <v>0</v>
      </c>
      <c r="D19" s="252"/>
      <c r="E19" s="252"/>
      <c r="F19" s="252"/>
      <c r="G19" s="270" t="str">
        <f>CONCATENATE(Arkusz18!A2," - ",Arkusz18!B2," r.")</f>
        <v>01.11.2017 - 30.11.2017 r.</v>
      </c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2"/>
    </row>
    <row r="20" spans="1:22" x14ac:dyDescent="0.25">
      <c r="C20" s="253"/>
      <c r="D20" s="178"/>
      <c r="E20" s="178"/>
      <c r="F20" s="178"/>
      <c r="G20" s="184" t="s">
        <v>30</v>
      </c>
      <c r="H20" s="185"/>
      <c r="I20" s="185"/>
      <c r="J20" s="186"/>
      <c r="K20" s="184" t="s">
        <v>31</v>
      </c>
      <c r="L20" s="185"/>
      <c r="M20" s="185"/>
      <c r="N20" s="186"/>
      <c r="O20" s="184" t="s">
        <v>104</v>
      </c>
      <c r="P20" s="185"/>
      <c r="Q20" s="185"/>
      <c r="R20" s="186"/>
      <c r="S20" s="184" t="s">
        <v>53</v>
      </c>
      <c r="T20" s="185"/>
      <c r="U20" s="185"/>
      <c r="V20" s="269"/>
    </row>
    <row r="21" spans="1:22" ht="15" customHeight="1" x14ac:dyDescent="0.25">
      <c r="C21" s="253"/>
      <c r="D21" s="178"/>
      <c r="E21" s="178"/>
      <c r="F21" s="178"/>
      <c r="G21" s="190" t="s">
        <v>29</v>
      </c>
      <c r="H21" s="191"/>
      <c r="I21" s="184" t="s">
        <v>9</v>
      </c>
      <c r="J21" s="186"/>
      <c r="K21" s="190" t="s">
        <v>32</v>
      </c>
      <c r="L21" s="191"/>
      <c r="M21" s="184" t="s">
        <v>9</v>
      </c>
      <c r="N21" s="186"/>
      <c r="O21" s="190" t="s">
        <v>29</v>
      </c>
      <c r="P21" s="191"/>
      <c r="Q21" s="184" t="s">
        <v>9</v>
      </c>
      <c r="R21" s="186"/>
      <c r="S21" s="190" t="s">
        <v>29</v>
      </c>
      <c r="T21" s="191"/>
      <c r="U21" s="184" t="s">
        <v>9</v>
      </c>
      <c r="V21" s="269"/>
    </row>
    <row r="22" spans="1:22" x14ac:dyDescent="0.25">
      <c r="C22" s="213" t="str">
        <f>Arkusz2!B2</f>
        <v>ROSJA</v>
      </c>
      <c r="D22" s="214"/>
      <c r="E22" s="214"/>
      <c r="F22" s="214"/>
      <c r="G22" s="206">
        <f>Arkusz2!F2</f>
        <v>47</v>
      </c>
      <c r="H22" s="207"/>
      <c r="I22" s="206">
        <f>Arkusz2!F8</f>
        <v>122</v>
      </c>
      <c r="J22" s="207"/>
      <c r="K22" s="206">
        <f>SUM(Arkusz2!F14,-G22)</f>
        <v>34</v>
      </c>
      <c r="L22" s="207"/>
      <c r="M22" s="206">
        <f>SUM(Arkusz2!F20,-I22)</f>
        <v>103</v>
      </c>
      <c r="N22" s="207"/>
      <c r="O22" s="206">
        <f>Arkusz2!F26</f>
        <v>6</v>
      </c>
      <c r="P22" s="207"/>
      <c r="Q22" s="206">
        <f>Arkusz2!F32</f>
        <v>26</v>
      </c>
      <c r="R22" s="207"/>
      <c r="S22" s="206">
        <f>SUM(Arkusz2!F14,O22)</f>
        <v>87</v>
      </c>
      <c r="T22" s="207"/>
      <c r="U22" s="206">
        <f>SUM(Arkusz2!F20,Q22)</f>
        <v>251</v>
      </c>
      <c r="V22" s="268"/>
    </row>
    <row r="23" spans="1:22" x14ac:dyDescent="0.25">
      <c r="C23" s="139" t="str">
        <f>Arkusz2!B3</f>
        <v>UKRAINA</v>
      </c>
      <c r="D23" s="140"/>
      <c r="E23" s="140"/>
      <c r="F23" s="140"/>
      <c r="G23" s="265">
        <f>Arkusz2!F3</f>
        <v>10</v>
      </c>
      <c r="H23" s="267"/>
      <c r="I23" s="265">
        <f>Arkusz2!F9</f>
        <v>14</v>
      </c>
      <c r="J23" s="267"/>
      <c r="K23" s="265">
        <f>SUM(Arkusz2!F15,-G23)</f>
        <v>17</v>
      </c>
      <c r="L23" s="267"/>
      <c r="M23" s="265">
        <f>SUM(Arkusz2!F21,-I23)</f>
        <v>23</v>
      </c>
      <c r="N23" s="267"/>
      <c r="O23" s="265">
        <f>Arkusz2!F27</f>
        <v>1</v>
      </c>
      <c r="P23" s="267"/>
      <c r="Q23" s="265">
        <f>Arkusz2!F33</f>
        <v>1</v>
      </c>
      <c r="R23" s="267"/>
      <c r="S23" s="265">
        <f>SUM(Arkusz2!F15,O23)</f>
        <v>28</v>
      </c>
      <c r="T23" s="267"/>
      <c r="U23" s="265">
        <f>SUM(Arkusz2!F21,Q23)</f>
        <v>38</v>
      </c>
      <c r="V23" s="266"/>
    </row>
    <row r="24" spans="1:22" x14ac:dyDescent="0.25">
      <c r="C24" s="213" t="str">
        <f>Arkusz2!B4</f>
        <v>TADŻYKISTAN</v>
      </c>
      <c r="D24" s="214"/>
      <c r="E24" s="214"/>
      <c r="F24" s="214"/>
      <c r="G24" s="206">
        <f>Arkusz2!F4</f>
        <v>2</v>
      </c>
      <c r="H24" s="207"/>
      <c r="I24" s="206">
        <f>Arkusz2!F10</f>
        <v>2</v>
      </c>
      <c r="J24" s="207"/>
      <c r="K24" s="206">
        <f>SUM(Arkusz2!F16,-G24)</f>
        <v>4</v>
      </c>
      <c r="L24" s="207"/>
      <c r="M24" s="206">
        <f>SUM(Arkusz2!F22,-I24)</f>
        <v>10</v>
      </c>
      <c r="N24" s="207"/>
      <c r="O24" s="206">
        <f>Arkusz2!F28</f>
        <v>0</v>
      </c>
      <c r="P24" s="207"/>
      <c r="Q24" s="206">
        <f>Arkusz2!F34</f>
        <v>0</v>
      </c>
      <c r="R24" s="207"/>
      <c r="S24" s="206">
        <f>SUM(Arkusz2!F16,O24)</f>
        <v>6</v>
      </c>
      <c r="T24" s="207"/>
      <c r="U24" s="206">
        <f>SUM(Arkusz2!F22,Q24)</f>
        <v>12</v>
      </c>
      <c r="V24" s="268"/>
    </row>
    <row r="25" spans="1:22" x14ac:dyDescent="0.25">
      <c r="C25" s="139" t="str">
        <f>Arkusz2!B5</f>
        <v>ARMENIA</v>
      </c>
      <c r="D25" s="140"/>
      <c r="E25" s="140"/>
      <c r="F25" s="140"/>
      <c r="G25" s="265">
        <f>Arkusz2!F5</f>
        <v>1</v>
      </c>
      <c r="H25" s="267"/>
      <c r="I25" s="265">
        <f>Arkusz2!F11</f>
        <v>2</v>
      </c>
      <c r="J25" s="267"/>
      <c r="K25" s="265">
        <f>SUM(Arkusz2!F17,-G25)</f>
        <v>1</v>
      </c>
      <c r="L25" s="267"/>
      <c r="M25" s="265">
        <f>SUM(Arkusz2!F23,-I25)</f>
        <v>1</v>
      </c>
      <c r="N25" s="267"/>
      <c r="O25" s="265">
        <f>Arkusz2!F29</f>
        <v>1</v>
      </c>
      <c r="P25" s="267"/>
      <c r="Q25" s="265">
        <f>Arkusz2!F35</f>
        <v>1</v>
      </c>
      <c r="R25" s="267"/>
      <c r="S25" s="265">
        <f>SUM(Arkusz2!F17,O25)</f>
        <v>3</v>
      </c>
      <c r="T25" s="267"/>
      <c r="U25" s="265">
        <f>SUM(Arkusz2!F23,Q25)</f>
        <v>4</v>
      </c>
      <c r="V25" s="266"/>
    </row>
    <row r="26" spans="1:22" x14ac:dyDescent="0.25">
      <c r="C26" s="213" t="str">
        <f>Arkusz2!B6</f>
        <v>GRUZJA</v>
      </c>
      <c r="D26" s="214"/>
      <c r="E26" s="214"/>
      <c r="F26" s="214"/>
      <c r="G26" s="206">
        <f>Arkusz2!F6</f>
        <v>0</v>
      </c>
      <c r="H26" s="207"/>
      <c r="I26" s="206">
        <f>Arkusz2!F12</f>
        <v>0</v>
      </c>
      <c r="J26" s="207"/>
      <c r="K26" s="206">
        <f>SUM(Arkusz2!F18,-G26)</f>
        <v>2</v>
      </c>
      <c r="L26" s="207"/>
      <c r="M26" s="206">
        <f>SUM(Arkusz2!F24,-I26)</f>
        <v>8</v>
      </c>
      <c r="N26" s="207"/>
      <c r="O26" s="206">
        <f>Arkusz2!F30</f>
        <v>0</v>
      </c>
      <c r="P26" s="207"/>
      <c r="Q26" s="206">
        <f>Arkusz2!F36</f>
        <v>0</v>
      </c>
      <c r="R26" s="207"/>
      <c r="S26" s="206">
        <f>SUM(Arkusz2!F18,O26)</f>
        <v>2</v>
      </c>
      <c r="T26" s="207"/>
      <c r="U26" s="206">
        <f>SUM(Arkusz2!F24,Q26)</f>
        <v>8</v>
      </c>
      <c r="V26" s="268"/>
    </row>
    <row r="27" spans="1:22" ht="15.75" thickBot="1" x14ac:dyDescent="0.3">
      <c r="C27" s="256" t="str">
        <f>Arkusz2!B7</f>
        <v>Pozostałe</v>
      </c>
      <c r="D27" s="257"/>
      <c r="E27" s="257"/>
      <c r="F27" s="257"/>
      <c r="G27" s="193">
        <f>Arkusz2!F7</f>
        <v>22</v>
      </c>
      <c r="H27" s="194"/>
      <c r="I27" s="193">
        <f>Arkusz2!F13</f>
        <v>24</v>
      </c>
      <c r="J27" s="194"/>
      <c r="K27" s="193">
        <f>SUM(Arkusz2!F19,-G27)</f>
        <v>5</v>
      </c>
      <c r="L27" s="194"/>
      <c r="M27" s="193">
        <f>SUM(Arkusz2!F25,-I27)</f>
        <v>5</v>
      </c>
      <c r="N27" s="194"/>
      <c r="O27" s="193">
        <f>Arkusz2!F31</f>
        <v>0</v>
      </c>
      <c r="P27" s="194"/>
      <c r="Q27" s="193">
        <f>Arkusz2!F37</f>
        <v>0</v>
      </c>
      <c r="R27" s="194"/>
      <c r="S27" s="193">
        <f>SUM(Arkusz2!F19,O27)</f>
        <v>27</v>
      </c>
      <c r="T27" s="194"/>
      <c r="U27" s="193">
        <f>SUM(Arkusz2!F25,Q27)</f>
        <v>29</v>
      </c>
      <c r="V27" s="273"/>
    </row>
    <row r="28" spans="1:22" ht="15.75" thickBot="1" x14ac:dyDescent="0.3">
      <c r="C28" s="254" t="s">
        <v>1</v>
      </c>
      <c r="D28" s="255"/>
      <c r="E28" s="255"/>
      <c r="F28" s="255"/>
      <c r="G28" s="187">
        <f>SUM(G22:G27)</f>
        <v>82</v>
      </c>
      <c r="H28" s="188"/>
      <c r="I28" s="187">
        <f>SUM(I22:I27)</f>
        <v>164</v>
      </c>
      <c r="J28" s="188"/>
      <c r="K28" s="187">
        <f>SUM(K22:K27)</f>
        <v>63</v>
      </c>
      <c r="L28" s="188"/>
      <c r="M28" s="187">
        <f>SUM(M22:M27)</f>
        <v>150</v>
      </c>
      <c r="N28" s="188"/>
      <c r="O28" s="187">
        <f>SUM(O22:O27)</f>
        <v>8</v>
      </c>
      <c r="P28" s="188"/>
      <c r="Q28" s="187">
        <f>SUM(Q22:Q27)</f>
        <v>28</v>
      </c>
      <c r="R28" s="188"/>
      <c r="S28" s="187">
        <f>SUM(S22:S27)</f>
        <v>153</v>
      </c>
      <c r="T28" s="188"/>
      <c r="U28" s="187">
        <f>SUM(U22:U27)</f>
        <v>342</v>
      </c>
      <c r="V28" s="189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92"/>
      <c r="E40" s="192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51" t="s">
        <v>0</v>
      </c>
      <c r="D51" s="252"/>
      <c r="E51" s="252"/>
      <c r="F51" s="252"/>
      <c r="G51" s="180" t="str">
        <f>CONCATENATE(Arkusz18!C2," - ",Arkusz18!B2," r.")</f>
        <v>01.01.2017 - 30.11.2017 r.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1"/>
    </row>
    <row r="52" spans="1:26" x14ac:dyDescent="0.25">
      <c r="C52" s="253"/>
      <c r="D52" s="178"/>
      <c r="E52" s="178"/>
      <c r="F52" s="178"/>
      <c r="G52" s="178" t="s">
        <v>30</v>
      </c>
      <c r="H52" s="178"/>
      <c r="I52" s="178"/>
      <c r="J52" s="178"/>
      <c r="K52" s="178" t="s">
        <v>31</v>
      </c>
      <c r="L52" s="178"/>
      <c r="M52" s="178"/>
      <c r="N52" s="178"/>
      <c r="O52" s="178" t="s">
        <v>141</v>
      </c>
      <c r="P52" s="178"/>
      <c r="Q52" s="178"/>
      <c r="R52" s="178"/>
      <c r="S52" s="178" t="s">
        <v>53</v>
      </c>
      <c r="T52" s="178"/>
      <c r="U52" s="178"/>
      <c r="V52" s="182"/>
    </row>
    <row r="53" spans="1:26" x14ac:dyDescent="0.25">
      <c r="C53" s="253"/>
      <c r="D53" s="178"/>
      <c r="E53" s="178"/>
      <c r="F53" s="178"/>
      <c r="G53" s="183" t="s">
        <v>29</v>
      </c>
      <c r="H53" s="183"/>
      <c r="I53" s="178" t="s">
        <v>9</v>
      </c>
      <c r="J53" s="178"/>
      <c r="K53" s="183" t="s">
        <v>32</v>
      </c>
      <c r="L53" s="183"/>
      <c r="M53" s="178" t="s">
        <v>9</v>
      </c>
      <c r="N53" s="178"/>
      <c r="O53" s="183" t="s">
        <v>29</v>
      </c>
      <c r="P53" s="183"/>
      <c r="Q53" s="178" t="s">
        <v>9</v>
      </c>
      <c r="R53" s="178"/>
      <c r="S53" s="183" t="s">
        <v>29</v>
      </c>
      <c r="T53" s="183"/>
      <c r="U53" s="178" t="s">
        <v>9</v>
      </c>
      <c r="V53" s="182"/>
    </row>
    <row r="54" spans="1:26" x14ac:dyDescent="0.25">
      <c r="C54" s="213" t="str">
        <f>Arkusz3!B2</f>
        <v>ROSJA</v>
      </c>
      <c r="D54" s="214"/>
      <c r="E54" s="214"/>
      <c r="F54" s="214"/>
      <c r="G54" s="172">
        <f>Arkusz3!F2</f>
        <v>646</v>
      </c>
      <c r="H54" s="172"/>
      <c r="I54" s="172">
        <f>Arkusz3!F8</f>
        <v>1961</v>
      </c>
      <c r="J54" s="172"/>
      <c r="K54" s="172">
        <f>SUM(Arkusz3!F14,-G54)</f>
        <v>316</v>
      </c>
      <c r="L54" s="172"/>
      <c r="M54" s="172">
        <f>SUM(Arkusz3!F20,-I54)</f>
        <v>910</v>
      </c>
      <c r="N54" s="172"/>
      <c r="O54" s="172">
        <f>Arkusz3!F26</f>
        <v>164</v>
      </c>
      <c r="P54" s="172"/>
      <c r="Q54" s="172">
        <f>Arkusz3!F32</f>
        <v>496</v>
      </c>
      <c r="R54" s="172"/>
      <c r="S54" s="172">
        <f>SUM(Arkusz3!F14,O54)</f>
        <v>1126</v>
      </c>
      <c r="T54" s="172"/>
      <c r="U54" s="172">
        <f>SUM(Arkusz3!F20,Q54)</f>
        <v>3367</v>
      </c>
      <c r="V54" s="173"/>
    </row>
    <row r="55" spans="1:26" x14ac:dyDescent="0.25">
      <c r="C55" s="139" t="str">
        <f>Arkusz3!B3</f>
        <v>UKRAINA</v>
      </c>
      <c r="D55" s="140"/>
      <c r="E55" s="140"/>
      <c r="F55" s="140"/>
      <c r="G55" s="174">
        <f>Arkusz3!F3</f>
        <v>184</v>
      </c>
      <c r="H55" s="174"/>
      <c r="I55" s="174">
        <f>Arkusz3!F9</f>
        <v>248</v>
      </c>
      <c r="J55" s="174"/>
      <c r="K55" s="174">
        <f>SUM(Arkusz3!F15,-G55)</f>
        <v>224</v>
      </c>
      <c r="L55" s="174"/>
      <c r="M55" s="174">
        <f>SUM(Arkusz3!F21,-I55)</f>
        <v>373</v>
      </c>
      <c r="N55" s="174"/>
      <c r="O55" s="174">
        <f>Arkusz3!F27</f>
        <v>25</v>
      </c>
      <c r="P55" s="174"/>
      <c r="Q55" s="174">
        <f>Arkusz3!F33</f>
        <v>30</v>
      </c>
      <c r="R55" s="174"/>
      <c r="S55" s="174">
        <f>SUM(Arkusz3!F15,O55)</f>
        <v>433</v>
      </c>
      <c r="T55" s="174"/>
      <c r="U55" s="174">
        <f>SUM(Arkusz3!F21,Q55)</f>
        <v>651</v>
      </c>
      <c r="V55" s="175"/>
    </row>
    <row r="56" spans="1:26" x14ac:dyDescent="0.25">
      <c r="C56" s="213" t="str">
        <f>Arkusz3!B4</f>
        <v>TADŻYKISTAN</v>
      </c>
      <c r="D56" s="214"/>
      <c r="E56" s="214"/>
      <c r="F56" s="214"/>
      <c r="G56" s="172">
        <f>Arkusz3!F4</f>
        <v>35</v>
      </c>
      <c r="H56" s="172"/>
      <c r="I56" s="172">
        <f>Arkusz3!F10</f>
        <v>67</v>
      </c>
      <c r="J56" s="172"/>
      <c r="K56" s="172">
        <f>SUM(Arkusz3!F16,-G56)</f>
        <v>16</v>
      </c>
      <c r="L56" s="172"/>
      <c r="M56" s="172">
        <f>SUM(Arkusz3!F22,-I56)</f>
        <v>43</v>
      </c>
      <c r="N56" s="172"/>
      <c r="O56" s="172">
        <f>Arkusz3!F28</f>
        <v>10</v>
      </c>
      <c r="P56" s="172"/>
      <c r="Q56" s="172">
        <f>Arkusz3!F34</f>
        <v>21</v>
      </c>
      <c r="R56" s="172"/>
      <c r="S56" s="172">
        <f>SUM(Arkusz3!F16,O56)</f>
        <v>61</v>
      </c>
      <c r="T56" s="172"/>
      <c r="U56" s="172">
        <f>SUM(Arkusz3!F22,Q56)</f>
        <v>131</v>
      </c>
      <c r="V56" s="173"/>
    </row>
    <row r="57" spans="1:26" x14ac:dyDescent="0.25">
      <c r="C57" s="139" t="str">
        <f>Arkusz3!B5</f>
        <v>ARMENIA</v>
      </c>
      <c r="D57" s="140"/>
      <c r="E57" s="140"/>
      <c r="F57" s="140"/>
      <c r="G57" s="174">
        <f>Arkusz3!F5</f>
        <v>29</v>
      </c>
      <c r="H57" s="174"/>
      <c r="I57" s="174">
        <f>Arkusz3!F11</f>
        <v>61</v>
      </c>
      <c r="J57" s="174"/>
      <c r="K57" s="174">
        <f>SUM(Arkusz3!F17,-G57)</f>
        <v>9</v>
      </c>
      <c r="L57" s="174"/>
      <c r="M57" s="174">
        <f>SUM(Arkusz3!F23,-I57)</f>
        <v>15</v>
      </c>
      <c r="N57" s="174"/>
      <c r="O57" s="174">
        <f>Arkusz3!F29</f>
        <v>4</v>
      </c>
      <c r="P57" s="174"/>
      <c r="Q57" s="174">
        <f>Arkusz3!F35</f>
        <v>7</v>
      </c>
      <c r="R57" s="174"/>
      <c r="S57" s="174">
        <f>SUM(Arkusz3!F17,O57)</f>
        <v>42</v>
      </c>
      <c r="T57" s="174"/>
      <c r="U57" s="174">
        <f>SUM(Arkusz3!F23,Q57)</f>
        <v>83</v>
      </c>
      <c r="V57" s="175"/>
    </row>
    <row r="58" spans="1:26" x14ac:dyDescent="0.25">
      <c r="C58" s="213" t="str">
        <f>Arkusz3!B6</f>
        <v>GRUZJA</v>
      </c>
      <c r="D58" s="214"/>
      <c r="E58" s="214"/>
      <c r="F58" s="214"/>
      <c r="G58" s="172">
        <f>Arkusz3!F6</f>
        <v>13</v>
      </c>
      <c r="H58" s="172"/>
      <c r="I58" s="172">
        <f>Arkusz3!F12</f>
        <v>18</v>
      </c>
      <c r="J58" s="172"/>
      <c r="K58" s="172">
        <f>SUM(Arkusz3!F18,-G58)</f>
        <v>16</v>
      </c>
      <c r="L58" s="172"/>
      <c r="M58" s="172">
        <f>SUM(Arkusz3!F24,-I58)</f>
        <v>44</v>
      </c>
      <c r="N58" s="172"/>
      <c r="O58" s="172">
        <f>Arkusz3!F30</f>
        <v>2</v>
      </c>
      <c r="P58" s="172"/>
      <c r="Q58" s="172">
        <f>Arkusz3!F36</f>
        <v>6</v>
      </c>
      <c r="R58" s="172"/>
      <c r="S58" s="172">
        <f>SUM(Arkusz3!F18,O58)</f>
        <v>31</v>
      </c>
      <c r="T58" s="172"/>
      <c r="U58" s="172">
        <f>SUM(Arkusz3!F24,Q58)</f>
        <v>68</v>
      </c>
      <c r="V58" s="173"/>
    </row>
    <row r="59" spans="1:26" ht="15.75" thickBot="1" x14ac:dyDescent="0.3">
      <c r="C59" s="256" t="str">
        <f>Arkusz3!B7</f>
        <v>Pozostałe</v>
      </c>
      <c r="D59" s="257"/>
      <c r="E59" s="257"/>
      <c r="F59" s="257"/>
      <c r="G59" s="177">
        <f>Arkusz3!F7</f>
        <v>314</v>
      </c>
      <c r="H59" s="177"/>
      <c r="I59" s="177">
        <f>Arkusz3!F13</f>
        <v>388</v>
      </c>
      <c r="J59" s="177"/>
      <c r="K59" s="177">
        <f>SUM(Arkusz3!F19,-G59)</f>
        <v>72</v>
      </c>
      <c r="L59" s="177"/>
      <c r="M59" s="177">
        <f>SUM(Arkusz3!F25,-I59)</f>
        <v>96</v>
      </c>
      <c r="N59" s="177"/>
      <c r="O59" s="177">
        <f>Arkusz3!F31</f>
        <v>15</v>
      </c>
      <c r="P59" s="177"/>
      <c r="Q59" s="177">
        <f>Arkusz3!F37</f>
        <v>22</v>
      </c>
      <c r="R59" s="177"/>
      <c r="S59" s="177">
        <f>SUM(Arkusz3!F19,O59)</f>
        <v>401</v>
      </c>
      <c r="T59" s="177"/>
      <c r="U59" s="177">
        <f>SUM(Arkusz3!F25,Q59)</f>
        <v>506</v>
      </c>
      <c r="V59" s="200"/>
    </row>
    <row r="60" spans="1:26" x14ac:dyDescent="0.25">
      <c r="C60" s="260" t="s">
        <v>1</v>
      </c>
      <c r="D60" s="261"/>
      <c r="E60" s="261"/>
      <c r="F60" s="261"/>
      <c r="G60" s="199">
        <f>SUM(G54:G59)</f>
        <v>1221</v>
      </c>
      <c r="H60" s="199"/>
      <c r="I60" s="199">
        <f>SUM(I54:I59)</f>
        <v>2743</v>
      </c>
      <c r="J60" s="199"/>
      <c r="K60" s="199">
        <f>SUM(K54:K59)</f>
        <v>653</v>
      </c>
      <c r="L60" s="199"/>
      <c r="M60" s="199">
        <f>SUM(M54:M59)</f>
        <v>1481</v>
      </c>
      <c r="N60" s="199"/>
      <c r="O60" s="199">
        <f>SUM(O54:O59)</f>
        <v>220</v>
      </c>
      <c r="P60" s="199"/>
      <c r="Q60" s="199">
        <f>SUM(Q54:Q59)</f>
        <v>582</v>
      </c>
      <c r="R60" s="199"/>
      <c r="S60" s="199">
        <f>SUM(S54:S59)</f>
        <v>2094</v>
      </c>
      <c r="T60" s="199"/>
      <c r="U60" s="199">
        <f>SUM(U54:U59)</f>
        <v>4806</v>
      </c>
      <c r="V60" s="263"/>
    </row>
    <row r="61" spans="1:26" x14ac:dyDescent="0.25">
      <c r="A61" s="4"/>
      <c r="B61" s="47"/>
      <c r="C61" s="48"/>
      <c r="D61" s="48"/>
      <c r="E61" s="48"/>
      <c r="F61" s="48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7"/>
    </row>
    <row r="62" spans="1:26" ht="15" customHeight="1" x14ac:dyDescent="0.25">
      <c r="A62" s="262" t="s">
        <v>67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</row>
    <row r="63" spans="1:26" s="57" customFormat="1" ht="15" customHeigh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s="57" customFormat="1" ht="15" customHeigh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s="57" customFormat="1" ht="1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s="57" customFormat="1" ht="1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s="57" customFormat="1" ht="15" customHeigh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s="57" customFormat="1" ht="15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s="57" customFormat="1" ht="15" customHeigh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s="57" customFormat="1" ht="1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s="57" customFormat="1" ht="15" customHeigh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s="57" customFormat="1" ht="15" customHeigh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3"/>
      <c r="Z73" s="12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M81" s="11"/>
      <c r="N81" s="11"/>
      <c r="O81" s="11"/>
      <c r="P81" s="11"/>
      <c r="Q81" s="11"/>
      <c r="R81" s="11"/>
      <c r="S81" s="11"/>
    </row>
    <row r="82" spans="1:26" x14ac:dyDescent="0.25">
      <c r="M82" s="11"/>
      <c r="N82" s="11"/>
      <c r="O82" s="11"/>
      <c r="P82" s="11"/>
      <c r="Q82" s="11"/>
      <c r="R82" s="11"/>
      <c r="S82" s="11"/>
    </row>
    <row r="83" spans="1:26" x14ac:dyDescent="0.25">
      <c r="M83" s="11"/>
      <c r="N83" s="11"/>
      <c r="O83" s="11"/>
      <c r="P83" s="11"/>
      <c r="Q83" s="11"/>
      <c r="R83" s="11"/>
      <c r="S83" s="11"/>
    </row>
    <row r="84" spans="1:26" x14ac:dyDescent="0.25">
      <c r="M84" s="11"/>
      <c r="N84" s="11"/>
      <c r="O84" s="11"/>
      <c r="P84" s="11"/>
      <c r="Q84" s="11"/>
      <c r="R84" s="11"/>
      <c r="S84" s="11"/>
    </row>
    <row r="85" spans="1:26" x14ac:dyDescent="0.25">
      <c r="D85" s="192"/>
      <c r="E85" s="192"/>
    </row>
    <row r="90" spans="1:26" x14ac:dyDescent="0.25">
      <c r="V90" s="14"/>
      <c r="W90" s="14"/>
      <c r="X90" s="14"/>
      <c r="Y90" s="15"/>
      <c r="Z90" s="14"/>
    </row>
    <row r="91" spans="1:26" x14ac:dyDescent="0.25">
      <c r="V91" s="14"/>
      <c r="W91" s="14"/>
      <c r="X91" s="14"/>
      <c r="Y91" s="15"/>
      <c r="Z91" s="14"/>
    </row>
    <row r="92" spans="1:26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4"/>
      <c r="W92" s="14"/>
      <c r="X92" s="14"/>
      <c r="Y92" s="15"/>
      <c r="Z92" s="14"/>
    </row>
    <row r="93" spans="1:26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4"/>
      <c r="W93" s="14"/>
      <c r="X93" s="14"/>
      <c r="Y93" s="15"/>
      <c r="Z93" s="14"/>
    </row>
    <row r="94" spans="1:26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4"/>
      <c r="W94" s="14"/>
      <c r="X94" s="14"/>
      <c r="Y94" s="15"/>
      <c r="Z94" s="14"/>
    </row>
    <row r="95" spans="1:26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4"/>
      <c r="W95" s="14"/>
      <c r="X95" s="14"/>
      <c r="Y95" s="15"/>
      <c r="Z95" s="14"/>
    </row>
    <row r="96" spans="1:26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4"/>
      <c r="W96" s="14"/>
      <c r="X96" s="14"/>
      <c r="Y96" s="15"/>
      <c r="Z96" s="14"/>
    </row>
    <row r="97" spans="1:25" x14ac:dyDescent="0.25">
      <c r="A97" s="86" t="s">
        <v>168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s="52" customFormat="1" x14ac:dyDescent="0.2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s="52" customFormat="1" x14ac:dyDescent="0.2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s="52" customFormat="1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s="52" customFormat="1" x14ac:dyDescent="0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s="52" customFormat="1" x14ac:dyDescent="0.2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s="52" customFormat="1" x14ac:dyDescent="0.25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s="52" customFormat="1" x14ac:dyDescent="0.25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s="52" customFormat="1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s="52" customFormat="1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s="52" customFormat="1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s="52" customFormat="1" x14ac:dyDescent="0.25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s="52" customFormat="1" x14ac:dyDescent="0.25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s="52" customFormat="1" x14ac:dyDescent="0.25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s="52" customFormat="1" x14ac:dyDescent="0.2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s="52" customFormat="1" x14ac:dyDescent="0.25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s="52" customFormat="1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s="52" customFormat="1" x14ac:dyDescent="0.25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s="52" customFormat="1" x14ac:dyDescent="0.2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s="52" customFormat="1" x14ac:dyDescent="0.25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s="52" customFormat="1" x14ac:dyDescent="0.25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s="52" customFormat="1" x14ac:dyDescent="0.25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s="52" customFormat="1" x14ac:dyDescent="0.25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s="52" customFormat="1" x14ac:dyDescent="0.25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s="52" customFormat="1" x14ac:dyDescent="0.2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s="52" customFormat="1" x14ac:dyDescent="0.2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s="52" customFormat="1" x14ac:dyDescent="0.2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s="52" customFormat="1" x14ac:dyDescent="0.2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s="52" customFormat="1" x14ac:dyDescent="0.2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s="52" customFormat="1" x14ac:dyDescent="0.2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s="52" customFormat="1" x14ac:dyDescent="0.2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s="52" customFormat="1" x14ac:dyDescent="0.2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s="52" customFormat="1" x14ac:dyDescent="0.2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s="52" customFormat="1" x14ac:dyDescent="0.2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s="52" customFormat="1" x14ac:dyDescent="0.2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s="52" customFormat="1" x14ac:dyDescent="0.2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s="52" customFormat="1" x14ac:dyDescent="0.2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s="52" customFormat="1" x14ac:dyDescent="0.2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s="52" customFormat="1" x14ac:dyDescent="0.2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s="52" customFormat="1" x14ac:dyDescent="0.2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s="52" customFormat="1" x14ac:dyDescent="0.2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x14ac:dyDescent="0.2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x14ac:dyDescent="0.2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x14ac:dyDescent="0.2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s="53" customFormat="1" x14ac:dyDescent="0.2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s="53" customFormat="1" x14ac:dyDescent="0.2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s="53" customFormat="1" x14ac:dyDescent="0.2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s="53" customFormat="1" x14ac:dyDescent="0.2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s="53" customFormat="1" x14ac:dyDescent="0.2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x14ac:dyDescent="0.2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x14ac:dyDescent="0.2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x14ac:dyDescent="0.2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6" spans="1:25" x14ac:dyDescent="0.25">
      <c r="A156" s="67" t="s">
        <v>68</v>
      </c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</row>
    <row r="157" spans="1:2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9" spans="1:25" ht="15.75" thickBot="1" x14ac:dyDescent="0.3"/>
    <row r="160" spans="1:25" x14ac:dyDescent="0.25">
      <c r="A160" s="201" t="str">
        <f>CONCATENATE(Arkusz18!C2," - ",Arkusz18!B2," r.")</f>
        <v>01.01.2017 - 30.11.2017 r.</v>
      </c>
      <c r="B160" s="202"/>
      <c r="C160" s="202"/>
      <c r="D160" s="202"/>
      <c r="E160" s="202"/>
      <c r="F160" s="202"/>
      <c r="G160" s="202"/>
      <c r="H160" s="202"/>
      <c r="I160" s="203"/>
      <c r="M160" s="201" t="str">
        <f>CONCATENATE(Arkusz18!C2," - ",Arkusz18!B2," r.")</f>
        <v>01.01.2017 - 30.11.2017 r.</v>
      </c>
      <c r="N160" s="202"/>
      <c r="O160" s="202"/>
      <c r="P160" s="202"/>
      <c r="Q160" s="202"/>
      <c r="R160" s="202"/>
      <c r="S160" s="202"/>
      <c r="T160" s="202"/>
      <c r="U160" s="203"/>
    </row>
    <row r="161" spans="1:25" ht="15" customHeight="1" x14ac:dyDescent="0.25">
      <c r="A161" s="215" t="s">
        <v>54</v>
      </c>
      <c r="B161" s="216"/>
      <c r="C161" s="217"/>
      <c r="D161" s="195" t="s">
        <v>55</v>
      </c>
      <c r="E161" s="196"/>
      <c r="F161" s="195" t="s">
        <v>56</v>
      </c>
      <c r="G161" s="196"/>
      <c r="H161" s="195" t="s">
        <v>52</v>
      </c>
      <c r="I161" s="204"/>
      <c r="M161" s="215" t="s">
        <v>54</v>
      </c>
      <c r="N161" s="216"/>
      <c r="O161" s="217"/>
      <c r="P161" s="195" t="s">
        <v>57</v>
      </c>
      <c r="Q161" s="196"/>
      <c r="R161" s="195" t="s">
        <v>56</v>
      </c>
      <c r="S161" s="196"/>
      <c r="T161" s="195" t="s">
        <v>52</v>
      </c>
      <c r="U161" s="204"/>
    </row>
    <row r="162" spans="1:25" ht="46.5" customHeight="1" x14ac:dyDescent="0.25">
      <c r="A162" s="218"/>
      <c r="B162" s="219"/>
      <c r="C162" s="220"/>
      <c r="D162" s="197"/>
      <c r="E162" s="198"/>
      <c r="F162" s="197"/>
      <c r="G162" s="198"/>
      <c r="H162" s="197"/>
      <c r="I162" s="205"/>
      <c r="M162" s="218"/>
      <c r="N162" s="219"/>
      <c r="O162" s="220"/>
      <c r="P162" s="197"/>
      <c r="Q162" s="198"/>
      <c r="R162" s="197"/>
      <c r="S162" s="198"/>
      <c r="T162" s="197"/>
      <c r="U162" s="205"/>
    </row>
    <row r="163" spans="1:25" ht="15" customHeight="1" x14ac:dyDescent="0.25">
      <c r="A163" s="225" t="str">
        <f>Arkusz4!B2</f>
        <v>NIEMCY</v>
      </c>
      <c r="B163" s="226"/>
      <c r="C163" s="226"/>
      <c r="D163" s="208">
        <f>Arkusz4!C2</f>
        <v>3027</v>
      </c>
      <c r="E163" s="208"/>
      <c r="F163" s="208">
        <f>Arkusz4!D2</f>
        <v>2743</v>
      </c>
      <c r="G163" s="208"/>
      <c r="H163" s="208">
        <f>Arkusz4!E2</f>
        <v>933</v>
      </c>
      <c r="I163" s="208"/>
      <c r="M163" s="225" t="str">
        <f>Arkusz5!B2</f>
        <v>NIEMCY</v>
      </c>
      <c r="N163" s="226"/>
      <c r="O163" s="226"/>
      <c r="P163" s="208">
        <f>Arkusz5!C2</f>
        <v>50</v>
      </c>
      <c r="Q163" s="208"/>
      <c r="R163" s="208">
        <f>Arkusz5!D2</f>
        <v>39</v>
      </c>
      <c r="S163" s="208"/>
      <c r="T163" s="208">
        <f>Arkusz5!E2</f>
        <v>8</v>
      </c>
      <c r="U163" s="234"/>
    </row>
    <row r="164" spans="1:25" ht="15" customHeight="1" x14ac:dyDescent="0.25">
      <c r="A164" s="210" t="str">
        <f>Arkusz4!B3</f>
        <v>FRANCJA</v>
      </c>
      <c r="B164" s="211"/>
      <c r="C164" s="211"/>
      <c r="D164" s="165">
        <f>Arkusz4!C3</f>
        <v>1142</v>
      </c>
      <c r="E164" s="165"/>
      <c r="F164" s="165">
        <f>Arkusz4!D3</f>
        <v>886</v>
      </c>
      <c r="G164" s="165"/>
      <c r="H164" s="165">
        <f>Arkusz4!E3</f>
        <v>53</v>
      </c>
      <c r="I164" s="165"/>
      <c r="M164" s="210" t="str">
        <f>Arkusz5!B3</f>
        <v>BUŁGARIA</v>
      </c>
      <c r="N164" s="211"/>
      <c r="O164" s="211"/>
      <c r="P164" s="165">
        <f>Arkusz5!C3</f>
        <v>12</v>
      </c>
      <c r="Q164" s="165"/>
      <c r="R164" s="165">
        <f>Arkusz5!D3</f>
        <v>8</v>
      </c>
      <c r="S164" s="165"/>
      <c r="T164" s="165">
        <f>Arkusz5!E3</f>
        <v>0</v>
      </c>
      <c r="U164" s="232"/>
    </row>
    <row r="165" spans="1:25" ht="15" customHeight="1" x14ac:dyDescent="0.25">
      <c r="A165" s="225" t="str">
        <f>Arkusz4!B4</f>
        <v>AUSTRIA</v>
      </c>
      <c r="B165" s="226"/>
      <c r="C165" s="226"/>
      <c r="D165" s="208">
        <f>Arkusz4!C4</f>
        <v>326</v>
      </c>
      <c r="E165" s="208"/>
      <c r="F165" s="208">
        <f>Arkusz4!D4</f>
        <v>265</v>
      </c>
      <c r="G165" s="208"/>
      <c r="H165" s="208">
        <f>Arkusz4!E4</f>
        <v>193</v>
      </c>
      <c r="I165" s="208"/>
      <c r="M165" s="225" t="str">
        <f>Arkusz5!B4</f>
        <v>LITWA</v>
      </c>
      <c r="N165" s="226"/>
      <c r="O165" s="226"/>
      <c r="P165" s="208">
        <f>Arkusz5!C4</f>
        <v>11</v>
      </c>
      <c r="Q165" s="208"/>
      <c r="R165" s="208">
        <f>Arkusz5!D4</f>
        <v>2</v>
      </c>
      <c r="S165" s="208"/>
      <c r="T165" s="208">
        <f>Arkusz5!E4</f>
        <v>2</v>
      </c>
      <c r="U165" s="234"/>
    </row>
    <row r="166" spans="1:25" ht="15" customHeight="1" x14ac:dyDescent="0.25">
      <c r="A166" s="210" t="str">
        <f>Arkusz4!B5</f>
        <v>NIDERLANDY</v>
      </c>
      <c r="B166" s="211"/>
      <c r="C166" s="211"/>
      <c r="D166" s="165">
        <f>Arkusz4!C5</f>
        <v>226</v>
      </c>
      <c r="E166" s="165"/>
      <c r="F166" s="165">
        <f>Arkusz4!D5</f>
        <v>217</v>
      </c>
      <c r="G166" s="165"/>
      <c r="H166" s="165">
        <f>Arkusz4!E5</f>
        <v>35</v>
      </c>
      <c r="I166" s="165"/>
      <c r="M166" s="210" t="str">
        <f>Arkusz5!B5</f>
        <v>AUSTRIA</v>
      </c>
      <c r="N166" s="211"/>
      <c r="O166" s="211"/>
      <c r="P166" s="165">
        <f>Arkusz5!C5</f>
        <v>9</v>
      </c>
      <c r="Q166" s="165"/>
      <c r="R166" s="165">
        <f>Arkusz5!D5</f>
        <v>3</v>
      </c>
      <c r="S166" s="165"/>
      <c r="T166" s="165">
        <f>Arkusz5!E5</f>
        <v>1</v>
      </c>
      <c r="U166" s="232"/>
    </row>
    <row r="167" spans="1:25" ht="15" customHeight="1" x14ac:dyDescent="0.25">
      <c r="A167" s="225" t="str">
        <f>Arkusz4!B6</f>
        <v>SZWECJA</v>
      </c>
      <c r="B167" s="226"/>
      <c r="C167" s="226"/>
      <c r="D167" s="208">
        <f>Arkusz4!C6</f>
        <v>222</v>
      </c>
      <c r="E167" s="208"/>
      <c r="F167" s="208">
        <f>Arkusz4!D6</f>
        <v>188</v>
      </c>
      <c r="G167" s="208"/>
      <c r="H167" s="208">
        <f>Arkusz4!E6</f>
        <v>69</v>
      </c>
      <c r="I167" s="208"/>
      <c r="M167" s="225" t="str">
        <f>Arkusz5!B6</f>
        <v>BELGIA</v>
      </c>
      <c r="N167" s="226"/>
      <c r="O167" s="226"/>
      <c r="P167" s="208">
        <f>Arkusz5!C6</f>
        <v>9</v>
      </c>
      <c r="Q167" s="208"/>
      <c r="R167" s="208">
        <f>Arkusz5!D6</f>
        <v>4</v>
      </c>
      <c r="S167" s="208"/>
      <c r="T167" s="208">
        <f>Arkusz5!E6</f>
        <v>1</v>
      </c>
      <c r="U167" s="234"/>
    </row>
    <row r="168" spans="1:25" ht="15" customHeight="1" thickBot="1" x14ac:dyDescent="0.3">
      <c r="A168" s="227" t="str">
        <f>Arkusz4!B7</f>
        <v>Pozostałe</v>
      </c>
      <c r="B168" s="228"/>
      <c r="C168" s="228"/>
      <c r="D168" s="209">
        <f>Arkusz4!C7</f>
        <v>458</v>
      </c>
      <c r="E168" s="209"/>
      <c r="F168" s="209">
        <f>Arkusz4!D7</f>
        <v>399</v>
      </c>
      <c r="G168" s="209"/>
      <c r="H168" s="209">
        <f>Arkusz4!E7</f>
        <v>99</v>
      </c>
      <c r="I168" s="209"/>
      <c r="M168" s="227" t="str">
        <f>Arkusz5!B7</f>
        <v>Pozostałe</v>
      </c>
      <c r="N168" s="228"/>
      <c r="O168" s="228"/>
      <c r="P168" s="209">
        <f>Arkusz5!C7</f>
        <v>57</v>
      </c>
      <c r="Q168" s="209"/>
      <c r="R168" s="209">
        <f>Arkusz5!D7</f>
        <v>29</v>
      </c>
      <c r="S168" s="209"/>
      <c r="T168" s="209">
        <f>Arkusz5!E7</f>
        <v>4</v>
      </c>
      <c r="U168" s="264"/>
    </row>
    <row r="169" spans="1:25" ht="15.75" thickBot="1" x14ac:dyDescent="0.3">
      <c r="A169" s="223" t="s">
        <v>70</v>
      </c>
      <c r="B169" s="224"/>
      <c r="C169" s="224"/>
      <c r="D169" s="221">
        <f>SUM(D163:E168)</f>
        <v>5401</v>
      </c>
      <c r="E169" s="221"/>
      <c r="F169" s="221">
        <f>SUM(F163:G168)</f>
        <v>4698</v>
      </c>
      <c r="G169" s="221"/>
      <c r="H169" s="221">
        <f>SUM(H163:I168)</f>
        <v>1382</v>
      </c>
      <c r="I169" s="222"/>
      <c r="M169" s="223" t="s">
        <v>70</v>
      </c>
      <c r="N169" s="224"/>
      <c r="O169" s="224"/>
      <c r="P169" s="221">
        <f>SUM(P163:Q168)</f>
        <v>148</v>
      </c>
      <c r="Q169" s="221"/>
      <c r="R169" s="221">
        <f t="shared" ref="R169" si="0">SUM(R163:S168)</f>
        <v>85</v>
      </c>
      <c r="S169" s="221"/>
      <c r="T169" s="221">
        <f>SUM(T163:U168)</f>
        <v>16</v>
      </c>
      <c r="U169" s="222"/>
    </row>
    <row r="171" spans="1:25" x14ac:dyDescent="0.25">
      <c r="A171" s="85" t="s">
        <v>160</v>
      </c>
      <c r="B171" s="239"/>
      <c r="C171" s="239"/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</row>
    <row r="172" spans="1:25" x14ac:dyDescent="0.25">
      <c r="A172" s="239"/>
      <c r="B172" s="239"/>
      <c r="C172" s="239"/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</row>
    <row r="173" spans="1:25" s="53" customFormat="1" x14ac:dyDescent="0.25">
      <c r="A173" s="239"/>
      <c r="B173" s="239"/>
      <c r="C173" s="239"/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</row>
    <row r="174" spans="1:25" s="53" customFormat="1" x14ac:dyDescent="0.25">
      <c r="A174" s="239"/>
      <c r="B174" s="239"/>
      <c r="C174" s="239"/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</row>
    <row r="175" spans="1:25" s="53" customFormat="1" x14ac:dyDescent="0.25">
      <c r="A175" s="239"/>
      <c r="B175" s="239"/>
      <c r="C175" s="239"/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</row>
    <row r="176" spans="1:25" x14ac:dyDescent="0.25">
      <c r="A176" s="239"/>
      <c r="B176" s="239"/>
      <c r="C176" s="239"/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</row>
    <row r="177" spans="1:26" x14ac:dyDescent="0.25">
      <c r="A177" s="239"/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</row>
    <row r="178" spans="1:26" x14ac:dyDescent="0.25">
      <c r="A178" s="239"/>
      <c r="B178" s="239"/>
      <c r="C178" s="239"/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</row>
    <row r="179" spans="1:26" x14ac:dyDescent="0.25">
      <c r="A179" s="239"/>
      <c r="B179" s="239"/>
      <c r="C179" s="239"/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</row>
    <row r="180" spans="1:26" x14ac:dyDescent="0.25">
      <c r="A180" s="239"/>
      <c r="B180" s="239"/>
      <c r="C180" s="239"/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</row>
    <row r="181" spans="1:26" x14ac:dyDescent="0.25">
      <c r="A181" s="239"/>
      <c r="B181" s="239"/>
      <c r="C181" s="239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</row>
    <row r="183" spans="1:26" ht="15" customHeight="1" x14ac:dyDescent="0.25">
      <c r="A183" s="262" t="s">
        <v>69</v>
      </c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</row>
    <row r="184" spans="1:26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6" x14ac:dyDescent="0.25">
      <c r="A185" s="67" t="s">
        <v>145</v>
      </c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6" ht="15.75" thickBo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6" x14ac:dyDescent="0.25">
      <c r="C188" s="156" t="s">
        <v>0</v>
      </c>
      <c r="D188" s="157"/>
      <c r="E188" s="157"/>
      <c r="F188" s="157"/>
      <c r="G188" s="180" t="str">
        <f>CONCATENATE(Arkusz18!A2," - ",Arkusz18!B2," r.")</f>
        <v>01.11.2017 - 30.11.2017 r.</v>
      </c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1"/>
    </row>
    <row r="189" spans="1:26" ht="72" customHeight="1" x14ac:dyDescent="0.25">
      <c r="C189" s="158"/>
      <c r="D189" s="159"/>
      <c r="E189" s="159"/>
      <c r="F189" s="159"/>
      <c r="G189" s="166" t="s">
        <v>58</v>
      </c>
      <c r="H189" s="167"/>
      <c r="I189" s="168"/>
      <c r="J189" s="166" t="s">
        <v>59</v>
      </c>
      <c r="K189" s="167"/>
      <c r="L189" s="168"/>
      <c r="M189" s="166" t="s">
        <v>60</v>
      </c>
      <c r="N189" s="167"/>
      <c r="O189" s="168"/>
      <c r="P189" s="166" t="s">
        <v>72</v>
      </c>
      <c r="Q189" s="167"/>
      <c r="R189" s="168"/>
      <c r="S189" s="166" t="s">
        <v>61</v>
      </c>
      <c r="T189" s="167"/>
      <c r="U189" s="233"/>
    </row>
    <row r="190" spans="1:26" x14ac:dyDescent="0.25">
      <c r="C190" s="230" t="str">
        <f>Arkusz6!B2</f>
        <v>ROSJA</v>
      </c>
      <c r="D190" s="231"/>
      <c r="E190" s="231"/>
      <c r="F190" s="231"/>
      <c r="G190" s="162">
        <f>Arkusz6!C2</f>
        <v>0</v>
      </c>
      <c r="H190" s="162"/>
      <c r="I190" s="162"/>
      <c r="J190" s="162">
        <f>Arkusz6!D2</f>
        <v>11</v>
      </c>
      <c r="K190" s="162"/>
      <c r="L190" s="162"/>
      <c r="M190" s="162">
        <f>Arkusz6!E2</f>
        <v>5</v>
      </c>
      <c r="N190" s="162"/>
      <c r="O190" s="162"/>
      <c r="P190" s="162">
        <f>Arkusz6!F2</f>
        <v>112</v>
      </c>
      <c r="Q190" s="162"/>
      <c r="R190" s="162"/>
      <c r="S190" s="162">
        <f>Arkusz6!G2</f>
        <v>141</v>
      </c>
      <c r="T190" s="162"/>
      <c r="U190" s="162"/>
    </row>
    <row r="191" spans="1:26" ht="15" customHeight="1" x14ac:dyDescent="0.25">
      <c r="C191" s="163" t="str">
        <f>Arkusz6!B3</f>
        <v>UKRAINA</v>
      </c>
      <c r="D191" s="164"/>
      <c r="E191" s="164"/>
      <c r="F191" s="164"/>
      <c r="G191" s="229">
        <f>Arkusz6!C3</f>
        <v>0</v>
      </c>
      <c r="H191" s="229"/>
      <c r="I191" s="229"/>
      <c r="J191" s="229">
        <f>Arkusz6!D3</f>
        <v>19</v>
      </c>
      <c r="K191" s="229"/>
      <c r="L191" s="229"/>
      <c r="M191" s="229">
        <f>Arkusz6!E3</f>
        <v>0</v>
      </c>
      <c r="N191" s="229"/>
      <c r="O191" s="229"/>
      <c r="P191" s="229">
        <f>Arkusz6!F3</f>
        <v>44</v>
      </c>
      <c r="Q191" s="229"/>
      <c r="R191" s="229"/>
      <c r="S191" s="229">
        <f>Arkusz6!G3</f>
        <v>24</v>
      </c>
      <c r="T191" s="229"/>
      <c r="U191" s="229"/>
    </row>
    <row r="192" spans="1:26" ht="15" customHeight="1" x14ac:dyDescent="0.25">
      <c r="C192" s="230" t="str">
        <f>Arkusz6!B4</f>
        <v>TADŻYKISTAN</v>
      </c>
      <c r="D192" s="231"/>
      <c r="E192" s="231"/>
      <c r="F192" s="231"/>
      <c r="G192" s="162">
        <f>Arkusz6!C4</f>
        <v>0</v>
      </c>
      <c r="H192" s="162"/>
      <c r="I192" s="162"/>
      <c r="J192" s="162">
        <f>Arkusz6!D4</f>
        <v>11</v>
      </c>
      <c r="K192" s="162"/>
      <c r="L192" s="162"/>
      <c r="M192" s="162">
        <f>Arkusz6!E4</f>
        <v>0</v>
      </c>
      <c r="N192" s="162"/>
      <c r="O192" s="162"/>
      <c r="P192" s="162">
        <f>Arkusz6!F4</f>
        <v>8</v>
      </c>
      <c r="Q192" s="162"/>
      <c r="R192" s="162"/>
      <c r="S192" s="162">
        <f>Arkusz6!G4</f>
        <v>1</v>
      </c>
      <c r="T192" s="162"/>
      <c r="U192" s="162"/>
    </row>
    <row r="193" spans="3:25" ht="15" customHeight="1" x14ac:dyDescent="0.25">
      <c r="C193" s="163" t="str">
        <f>Arkusz6!B5</f>
        <v>IRAK</v>
      </c>
      <c r="D193" s="164"/>
      <c r="E193" s="164"/>
      <c r="F193" s="164"/>
      <c r="G193" s="229">
        <f>Arkusz6!C5</f>
        <v>0</v>
      </c>
      <c r="H193" s="229"/>
      <c r="I193" s="229"/>
      <c r="J193" s="229">
        <f>Arkusz6!D5</f>
        <v>3</v>
      </c>
      <c r="K193" s="229"/>
      <c r="L193" s="229"/>
      <c r="M193" s="229">
        <f>Arkusz6!E5</f>
        <v>0</v>
      </c>
      <c r="N193" s="229"/>
      <c r="O193" s="229"/>
      <c r="P193" s="229">
        <f>Arkusz6!F5</f>
        <v>0</v>
      </c>
      <c r="Q193" s="229"/>
      <c r="R193" s="229"/>
      <c r="S193" s="229">
        <f>Arkusz6!G5</f>
        <v>5</v>
      </c>
      <c r="T193" s="229"/>
      <c r="U193" s="229"/>
    </row>
    <row r="194" spans="3:25" ht="15" customHeight="1" x14ac:dyDescent="0.25">
      <c r="C194" s="230" t="str">
        <f>Arkusz6!B6</f>
        <v>GRUZJA</v>
      </c>
      <c r="D194" s="231"/>
      <c r="E194" s="231"/>
      <c r="F194" s="231"/>
      <c r="G194" s="162">
        <f>Arkusz6!C6</f>
        <v>0</v>
      </c>
      <c r="H194" s="162"/>
      <c r="I194" s="162"/>
      <c r="J194" s="162">
        <f>Arkusz6!D6</f>
        <v>0</v>
      </c>
      <c r="K194" s="162"/>
      <c r="L194" s="162"/>
      <c r="M194" s="162">
        <f>Arkusz6!E6</f>
        <v>0</v>
      </c>
      <c r="N194" s="162"/>
      <c r="O194" s="162"/>
      <c r="P194" s="162">
        <f>Arkusz6!F6</f>
        <v>1</v>
      </c>
      <c r="Q194" s="162"/>
      <c r="R194" s="162"/>
      <c r="S194" s="162">
        <f>Arkusz6!G6</f>
        <v>5</v>
      </c>
      <c r="T194" s="162"/>
      <c r="U194" s="162"/>
    </row>
    <row r="195" spans="3:25" ht="15" customHeight="1" thickBot="1" x14ac:dyDescent="0.3">
      <c r="C195" s="151" t="str">
        <f>Arkusz6!B7</f>
        <v>Pozostałe</v>
      </c>
      <c r="D195" s="152"/>
      <c r="E195" s="152"/>
      <c r="F195" s="152"/>
      <c r="G195" s="153">
        <f>Arkusz6!C7</f>
        <v>5</v>
      </c>
      <c r="H195" s="153"/>
      <c r="I195" s="153"/>
      <c r="J195" s="153">
        <f>Arkusz6!D7</f>
        <v>2</v>
      </c>
      <c r="K195" s="153"/>
      <c r="L195" s="153"/>
      <c r="M195" s="153">
        <f>Arkusz6!E7</f>
        <v>0</v>
      </c>
      <c r="N195" s="153"/>
      <c r="O195" s="153"/>
      <c r="P195" s="153">
        <f>Arkusz6!F7</f>
        <v>16</v>
      </c>
      <c r="Q195" s="153"/>
      <c r="R195" s="153"/>
      <c r="S195" s="153">
        <f>Arkusz6!G7</f>
        <v>12</v>
      </c>
      <c r="T195" s="153"/>
      <c r="U195" s="153"/>
    </row>
    <row r="196" spans="3:25" ht="15.75" thickBot="1" x14ac:dyDescent="0.3">
      <c r="C196" s="154" t="s">
        <v>1</v>
      </c>
      <c r="D196" s="155"/>
      <c r="E196" s="155"/>
      <c r="F196" s="155"/>
      <c r="G196" s="123">
        <f>SUM(G190:I195)</f>
        <v>5</v>
      </c>
      <c r="H196" s="123"/>
      <c r="I196" s="123"/>
      <c r="J196" s="123">
        <f t="shared" ref="J196" si="1">SUM(J190:L195)</f>
        <v>46</v>
      </c>
      <c r="K196" s="123"/>
      <c r="L196" s="123"/>
      <c r="M196" s="123">
        <f t="shared" ref="M196" si="2">SUM(M190:O195)</f>
        <v>5</v>
      </c>
      <c r="N196" s="123"/>
      <c r="O196" s="123"/>
      <c r="P196" s="123">
        <f t="shared" ref="P196" si="3">SUM(P190:R195)</f>
        <v>181</v>
      </c>
      <c r="Q196" s="123"/>
      <c r="R196" s="123"/>
      <c r="S196" s="123">
        <f>SUM(S190:U195)</f>
        <v>188</v>
      </c>
      <c r="T196" s="123"/>
      <c r="U196" s="124"/>
    </row>
    <row r="198" spans="3:25" ht="15.75" thickBot="1" x14ac:dyDescent="0.3"/>
    <row r="199" spans="3:25" ht="15" customHeight="1" x14ac:dyDescent="0.25">
      <c r="C199" s="156" t="s">
        <v>0</v>
      </c>
      <c r="D199" s="157"/>
      <c r="E199" s="157"/>
      <c r="F199" s="157"/>
      <c r="G199" s="180" t="str">
        <f>CONCATENATE(Arkusz18!C2," - ",Arkusz18!B2," r.")</f>
        <v>01.01.2017 - 30.11.2017 r.</v>
      </c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1"/>
    </row>
    <row r="200" spans="3:25" ht="70.5" customHeight="1" x14ac:dyDescent="0.25">
      <c r="C200" s="158"/>
      <c r="D200" s="159"/>
      <c r="E200" s="159"/>
      <c r="F200" s="159"/>
      <c r="G200" s="166" t="s">
        <v>58</v>
      </c>
      <c r="H200" s="167"/>
      <c r="I200" s="168"/>
      <c r="J200" s="166" t="s">
        <v>59</v>
      </c>
      <c r="K200" s="167"/>
      <c r="L200" s="168"/>
      <c r="M200" s="166" t="s">
        <v>60</v>
      </c>
      <c r="N200" s="167"/>
      <c r="O200" s="168"/>
      <c r="P200" s="166" t="s">
        <v>72</v>
      </c>
      <c r="Q200" s="167"/>
      <c r="R200" s="168"/>
      <c r="S200" s="166" t="s">
        <v>61</v>
      </c>
      <c r="T200" s="167"/>
      <c r="U200" s="233"/>
    </row>
    <row r="201" spans="3:25" ht="15" customHeight="1" x14ac:dyDescent="0.25">
      <c r="C201" s="230" t="str">
        <f>Arkusz7!B2</f>
        <v>ROSJA</v>
      </c>
      <c r="D201" s="231"/>
      <c r="E201" s="231"/>
      <c r="F201" s="231"/>
      <c r="G201" s="162">
        <f>Arkusz7!C2</f>
        <v>14</v>
      </c>
      <c r="H201" s="162"/>
      <c r="I201" s="162"/>
      <c r="J201" s="162">
        <f>Arkusz7!D2</f>
        <v>66</v>
      </c>
      <c r="K201" s="162"/>
      <c r="L201" s="162"/>
      <c r="M201" s="162">
        <f>Arkusz7!E2</f>
        <v>5</v>
      </c>
      <c r="N201" s="162"/>
      <c r="O201" s="162"/>
      <c r="P201" s="162">
        <f>Arkusz7!F2</f>
        <v>1222</v>
      </c>
      <c r="Q201" s="162"/>
      <c r="R201" s="162"/>
      <c r="S201" s="162">
        <f>Arkusz7!G2</f>
        <v>2052</v>
      </c>
      <c r="T201" s="162"/>
      <c r="U201" s="162"/>
    </row>
    <row r="202" spans="3:25" ht="15" customHeight="1" x14ac:dyDescent="0.25">
      <c r="C202" s="163" t="str">
        <f>Arkusz7!B3</f>
        <v>UKRAINA</v>
      </c>
      <c r="D202" s="164"/>
      <c r="E202" s="164"/>
      <c r="F202" s="164"/>
      <c r="G202" s="229">
        <f>Arkusz7!C3</f>
        <v>56</v>
      </c>
      <c r="H202" s="229"/>
      <c r="I202" s="229"/>
      <c r="J202" s="229">
        <f>Arkusz7!D3</f>
        <v>170</v>
      </c>
      <c r="K202" s="229"/>
      <c r="L202" s="229"/>
      <c r="M202" s="229">
        <f>Arkusz7!E3</f>
        <v>0</v>
      </c>
      <c r="N202" s="229"/>
      <c r="O202" s="229"/>
      <c r="P202" s="229">
        <f>Arkusz7!F3</f>
        <v>329</v>
      </c>
      <c r="Q202" s="229"/>
      <c r="R202" s="229"/>
      <c r="S202" s="229">
        <f>Arkusz7!G3</f>
        <v>239</v>
      </c>
      <c r="T202" s="229"/>
      <c r="U202" s="229"/>
    </row>
    <row r="203" spans="3:25" ht="15" customHeight="1" x14ac:dyDescent="0.25">
      <c r="C203" s="230" t="str">
        <f>Arkusz7!B4</f>
        <v>TADŻYKISTAN</v>
      </c>
      <c r="D203" s="231"/>
      <c r="E203" s="231"/>
      <c r="F203" s="231"/>
      <c r="G203" s="162">
        <f>Arkusz7!C4</f>
        <v>7</v>
      </c>
      <c r="H203" s="162"/>
      <c r="I203" s="162"/>
      <c r="J203" s="162">
        <f>Arkusz7!D4</f>
        <v>28</v>
      </c>
      <c r="K203" s="162"/>
      <c r="L203" s="162"/>
      <c r="M203" s="162">
        <f>Arkusz7!E4</f>
        <v>0</v>
      </c>
      <c r="N203" s="162"/>
      <c r="O203" s="162"/>
      <c r="P203" s="162">
        <f>Arkusz7!F4</f>
        <v>148</v>
      </c>
      <c r="Q203" s="162"/>
      <c r="R203" s="162"/>
      <c r="S203" s="162">
        <f>Arkusz7!G4</f>
        <v>58</v>
      </c>
      <c r="T203" s="162"/>
      <c r="U203" s="162"/>
    </row>
    <row r="204" spans="3:25" ht="15" customHeight="1" x14ac:dyDescent="0.25">
      <c r="C204" s="163" t="str">
        <f>Arkusz7!B5</f>
        <v>ARMENIA</v>
      </c>
      <c r="D204" s="164"/>
      <c r="E204" s="164"/>
      <c r="F204" s="164"/>
      <c r="G204" s="229">
        <f>Arkusz7!C5</f>
        <v>1</v>
      </c>
      <c r="H204" s="229"/>
      <c r="I204" s="229"/>
      <c r="J204" s="229">
        <f>Arkusz7!D5</f>
        <v>0</v>
      </c>
      <c r="K204" s="229"/>
      <c r="L204" s="229"/>
      <c r="M204" s="229">
        <f>Arkusz7!E5</f>
        <v>0</v>
      </c>
      <c r="N204" s="229"/>
      <c r="O204" s="229"/>
      <c r="P204" s="229">
        <f>Arkusz7!F5</f>
        <v>62</v>
      </c>
      <c r="Q204" s="229"/>
      <c r="R204" s="229"/>
      <c r="S204" s="229">
        <f>Arkusz7!G5</f>
        <v>30</v>
      </c>
      <c r="T204" s="229"/>
      <c r="U204" s="229"/>
    </row>
    <row r="205" spans="3:25" ht="15" customHeight="1" x14ac:dyDescent="0.25">
      <c r="C205" s="230" t="str">
        <f>Arkusz7!B6</f>
        <v>GRUZJA</v>
      </c>
      <c r="D205" s="231"/>
      <c r="E205" s="231"/>
      <c r="F205" s="231"/>
      <c r="G205" s="162">
        <f>Arkusz7!C6</f>
        <v>0</v>
      </c>
      <c r="H205" s="162"/>
      <c r="I205" s="162"/>
      <c r="J205" s="162">
        <f>Arkusz7!D6</f>
        <v>1</v>
      </c>
      <c r="K205" s="162"/>
      <c r="L205" s="162"/>
      <c r="M205" s="162">
        <f>Arkusz7!E6</f>
        <v>0</v>
      </c>
      <c r="N205" s="162"/>
      <c r="O205" s="162"/>
      <c r="P205" s="162">
        <f>Arkusz7!F6</f>
        <v>22</v>
      </c>
      <c r="Q205" s="162"/>
      <c r="R205" s="162"/>
      <c r="S205" s="162">
        <f>Arkusz7!G6</f>
        <v>33</v>
      </c>
      <c r="T205" s="162"/>
      <c r="U205" s="162"/>
    </row>
    <row r="206" spans="3:25" ht="15" customHeight="1" thickBot="1" x14ac:dyDescent="0.3">
      <c r="C206" s="151" t="str">
        <f>Arkusz7!B7</f>
        <v>Pozostałe</v>
      </c>
      <c r="D206" s="152"/>
      <c r="E206" s="152"/>
      <c r="F206" s="152"/>
      <c r="G206" s="153">
        <f>Arkusz7!C7</f>
        <v>62</v>
      </c>
      <c r="H206" s="153"/>
      <c r="I206" s="153"/>
      <c r="J206" s="153">
        <f>Arkusz7!D7</f>
        <v>28</v>
      </c>
      <c r="K206" s="153"/>
      <c r="L206" s="153"/>
      <c r="M206" s="153">
        <f>Arkusz7!E7</f>
        <v>4</v>
      </c>
      <c r="N206" s="153"/>
      <c r="O206" s="153"/>
      <c r="P206" s="153">
        <f>Arkusz7!F7</f>
        <v>215</v>
      </c>
      <c r="Q206" s="153"/>
      <c r="R206" s="153"/>
      <c r="S206" s="153">
        <f>Arkusz7!G7</f>
        <v>218</v>
      </c>
      <c r="T206" s="153"/>
      <c r="U206" s="153"/>
    </row>
    <row r="207" spans="3:25" ht="15" customHeight="1" thickBot="1" x14ac:dyDescent="0.3">
      <c r="C207" s="154" t="s">
        <v>1</v>
      </c>
      <c r="D207" s="155"/>
      <c r="E207" s="155"/>
      <c r="F207" s="155"/>
      <c r="G207" s="123">
        <f>SUM(G201:I206)</f>
        <v>140</v>
      </c>
      <c r="H207" s="123"/>
      <c r="I207" s="123"/>
      <c r="J207" s="123">
        <f t="shared" ref="J207" si="4">SUM(J201:L206)</f>
        <v>293</v>
      </c>
      <c r="K207" s="123"/>
      <c r="L207" s="123"/>
      <c r="M207" s="123">
        <f t="shared" ref="M207" si="5">SUM(M201:O206)</f>
        <v>9</v>
      </c>
      <c r="N207" s="123"/>
      <c r="O207" s="123"/>
      <c r="P207" s="123">
        <f t="shared" ref="P207" si="6">SUM(P201:R206)</f>
        <v>1998</v>
      </c>
      <c r="Q207" s="123"/>
      <c r="R207" s="123"/>
      <c r="S207" s="123">
        <f>SUM(S201:U206)</f>
        <v>2630</v>
      </c>
      <c r="T207" s="123"/>
      <c r="U207" s="124"/>
    </row>
    <row r="208" spans="3:25" s="57" customFormat="1" ht="15" customHeight="1" x14ac:dyDescent="0.25">
      <c r="C208" s="299"/>
      <c r="D208" s="299"/>
      <c r="E208" s="299"/>
      <c r="F208" s="299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Y208" s="6"/>
    </row>
    <row r="211" spans="1:25" x14ac:dyDescent="0.25">
      <c r="A211" s="85" t="s">
        <v>161</v>
      </c>
      <c r="B211" s="239"/>
      <c r="C211" s="239"/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</row>
    <row r="212" spans="1:25" s="54" customFormat="1" x14ac:dyDescent="0.25">
      <c r="A212" s="85"/>
      <c r="B212" s="239"/>
      <c r="C212" s="239"/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</row>
    <row r="213" spans="1:25" s="54" customFormat="1" x14ac:dyDescent="0.25">
      <c r="A213" s="85"/>
      <c r="B213" s="239"/>
      <c r="C213" s="239"/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</row>
    <row r="214" spans="1:25" s="54" customFormat="1" x14ac:dyDescent="0.25">
      <c r="A214" s="85"/>
      <c r="B214" s="239"/>
      <c r="C214" s="239"/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</row>
    <row r="215" spans="1:25" s="54" customFormat="1" x14ac:dyDescent="0.25">
      <c r="A215" s="85"/>
      <c r="B215" s="239"/>
      <c r="C215" s="239"/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</row>
    <row r="216" spans="1:25" s="54" customFormat="1" x14ac:dyDescent="0.25">
      <c r="A216" s="85"/>
      <c r="B216" s="239"/>
      <c r="C216" s="239"/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</row>
    <row r="217" spans="1:25" s="54" customFormat="1" x14ac:dyDescent="0.25">
      <c r="A217" s="85"/>
      <c r="B217" s="239"/>
      <c r="C217" s="239"/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</row>
    <row r="218" spans="1:25" s="54" customFormat="1" x14ac:dyDescent="0.25">
      <c r="A218" s="85"/>
      <c r="B218" s="239"/>
      <c r="C218" s="239"/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</row>
    <row r="219" spans="1:25" s="54" customFormat="1" x14ac:dyDescent="0.25">
      <c r="A219" s="85"/>
      <c r="B219" s="239"/>
      <c r="C219" s="239"/>
      <c r="D219" s="239"/>
      <c r="E219" s="239"/>
      <c r="F219" s="239"/>
      <c r="G219" s="239"/>
      <c r="H219" s="239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</row>
    <row r="220" spans="1:25" s="54" customFormat="1" x14ac:dyDescent="0.25">
      <c r="A220" s="85"/>
      <c r="B220" s="239"/>
      <c r="C220" s="239"/>
      <c r="D220" s="239"/>
      <c r="E220" s="239"/>
      <c r="F220" s="239"/>
      <c r="G220" s="239"/>
      <c r="H220" s="239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</row>
    <row r="221" spans="1:25" s="54" customFormat="1" x14ac:dyDescent="0.25">
      <c r="A221" s="85"/>
      <c r="B221" s="239"/>
      <c r="C221" s="239"/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</row>
    <row r="222" spans="1:25" s="54" customFormat="1" x14ac:dyDescent="0.25">
      <c r="A222" s="85"/>
      <c r="B222" s="239"/>
      <c r="C222" s="239"/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</row>
    <row r="223" spans="1:25" s="54" customFormat="1" x14ac:dyDescent="0.25">
      <c r="A223" s="85"/>
      <c r="B223" s="239"/>
      <c r="C223" s="239"/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</row>
    <row r="224" spans="1:25" s="54" customFormat="1" x14ac:dyDescent="0.25">
      <c r="A224" s="85"/>
      <c r="B224" s="239"/>
      <c r="C224" s="239"/>
      <c r="D224" s="239"/>
      <c r="E224" s="239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</row>
    <row r="225" spans="1:25" s="54" customFormat="1" x14ac:dyDescent="0.25">
      <c r="A225" s="85"/>
      <c r="B225" s="239"/>
      <c r="C225" s="239"/>
      <c r="D225" s="239"/>
      <c r="E225" s="239"/>
      <c r="F225" s="239"/>
      <c r="G225" s="239"/>
      <c r="H225" s="239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</row>
    <row r="226" spans="1:25" s="54" customFormat="1" x14ac:dyDescent="0.25">
      <c r="A226" s="85"/>
      <c r="B226" s="239"/>
      <c r="C226" s="239"/>
      <c r="D226" s="239"/>
      <c r="E226" s="239"/>
      <c r="F226" s="239"/>
      <c r="G226" s="239"/>
      <c r="H226" s="239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</row>
    <row r="227" spans="1:25" s="54" customFormat="1" x14ac:dyDescent="0.25">
      <c r="A227" s="85"/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</row>
    <row r="228" spans="1:25" s="54" customFormat="1" x14ac:dyDescent="0.25">
      <c r="A228" s="85"/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</row>
    <row r="229" spans="1:25" s="54" customFormat="1" x14ac:dyDescent="0.25">
      <c r="A229" s="85"/>
      <c r="B229" s="239"/>
      <c r="C229" s="239"/>
      <c r="D229" s="239"/>
      <c r="E229" s="239"/>
      <c r="F229" s="239"/>
      <c r="G229" s="239"/>
      <c r="H229" s="239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</row>
    <row r="230" spans="1:25" s="54" customFormat="1" x14ac:dyDescent="0.25">
      <c r="A230" s="85"/>
      <c r="B230" s="239"/>
      <c r="C230" s="239"/>
      <c r="D230" s="239"/>
      <c r="E230" s="239"/>
      <c r="F230" s="239"/>
      <c r="G230" s="239"/>
      <c r="H230" s="239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</row>
    <row r="231" spans="1:25" s="54" customFormat="1" x14ac:dyDescent="0.25">
      <c r="A231" s="85"/>
      <c r="B231" s="239"/>
      <c r="C231" s="239"/>
      <c r="D231" s="239"/>
      <c r="E231" s="239"/>
      <c r="F231" s="239"/>
      <c r="G231" s="239"/>
      <c r="H231" s="239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</row>
    <row r="232" spans="1:25" s="54" customFormat="1" x14ac:dyDescent="0.25">
      <c r="A232" s="85"/>
      <c r="B232" s="239"/>
      <c r="C232" s="239"/>
      <c r="D232" s="239"/>
      <c r="E232" s="239"/>
      <c r="F232" s="239"/>
      <c r="G232" s="239"/>
      <c r="H232" s="239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</row>
    <row r="233" spans="1:25" s="54" customFormat="1" x14ac:dyDescent="0.25">
      <c r="A233" s="85"/>
      <c r="B233" s="239"/>
      <c r="C233" s="239"/>
      <c r="D233" s="239"/>
      <c r="E233" s="239"/>
      <c r="F233" s="239"/>
      <c r="G233" s="239"/>
      <c r="H233" s="239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</row>
    <row r="234" spans="1:25" s="54" customFormat="1" x14ac:dyDescent="0.25">
      <c r="A234" s="85"/>
      <c r="B234" s="239"/>
      <c r="C234" s="239"/>
      <c r="D234" s="239"/>
      <c r="E234" s="239"/>
      <c r="F234" s="239"/>
      <c r="G234" s="239"/>
      <c r="H234" s="239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</row>
    <row r="235" spans="1:25" s="54" customFormat="1" x14ac:dyDescent="0.25">
      <c r="A235" s="85"/>
      <c r="B235" s="239"/>
      <c r="C235" s="239"/>
      <c r="D235" s="239"/>
      <c r="E235" s="239"/>
      <c r="F235" s="239"/>
      <c r="G235" s="239"/>
      <c r="H235" s="239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</row>
    <row r="236" spans="1:25" s="54" customFormat="1" x14ac:dyDescent="0.25">
      <c r="A236" s="85"/>
      <c r="B236" s="239"/>
      <c r="C236" s="239"/>
      <c r="D236" s="239"/>
      <c r="E236" s="239"/>
      <c r="F236" s="239"/>
      <c r="G236" s="239"/>
      <c r="H236" s="239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</row>
    <row r="237" spans="1:25" s="54" customFormat="1" x14ac:dyDescent="0.25">
      <c r="A237" s="85"/>
      <c r="B237" s="239"/>
      <c r="C237" s="239"/>
      <c r="D237" s="239"/>
      <c r="E237" s="239"/>
      <c r="F237" s="239"/>
      <c r="G237" s="239"/>
      <c r="H237" s="239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</row>
    <row r="238" spans="1:25" s="54" customFormat="1" x14ac:dyDescent="0.25">
      <c r="A238" s="85"/>
      <c r="B238" s="239"/>
      <c r="C238" s="239"/>
      <c r="D238" s="239"/>
      <c r="E238" s="239"/>
      <c r="F238" s="239"/>
      <c r="G238" s="239"/>
      <c r="H238" s="239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</row>
    <row r="239" spans="1:25" s="54" customFormat="1" x14ac:dyDescent="0.25">
      <c r="A239" s="85"/>
      <c r="B239" s="239"/>
      <c r="C239" s="239"/>
      <c r="D239" s="239"/>
      <c r="E239" s="239"/>
      <c r="F239" s="239"/>
      <c r="G239" s="239"/>
      <c r="H239" s="239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</row>
    <row r="240" spans="1:25" s="54" customFormat="1" x14ac:dyDescent="0.25">
      <c r="A240" s="85"/>
      <c r="B240" s="239"/>
      <c r="C240" s="239"/>
      <c r="D240" s="239"/>
      <c r="E240" s="239"/>
      <c r="F240" s="239"/>
      <c r="G240" s="239"/>
      <c r="H240" s="239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</row>
    <row r="241" spans="1:25" s="54" customFormat="1" x14ac:dyDescent="0.25">
      <c r="A241" s="85"/>
      <c r="B241" s="239"/>
      <c r="C241" s="239"/>
      <c r="D241" s="239"/>
      <c r="E241" s="239"/>
      <c r="F241" s="239"/>
      <c r="G241" s="239"/>
      <c r="H241" s="239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</row>
    <row r="242" spans="1:25" s="54" customFormat="1" x14ac:dyDescent="0.25">
      <c r="A242" s="85"/>
      <c r="B242" s="239"/>
      <c r="C242" s="239"/>
      <c r="D242" s="239"/>
      <c r="E242" s="239"/>
      <c r="F242" s="239"/>
      <c r="G242" s="239"/>
      <c r="H242" s="239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</row>
    <row r="243" spans="1:25" s="54" customFormat="1" x14ac:dyDescent="0.25">
      <c r="A243" s="85"/>
      <c r="B243" s="239"/>
      <c r="C243" s="239"/>
      <c r="D243" s="239"/>
      <c r="E243" s="239"/>
      <c r="F243" s="239"/>
      <c r="G243" s="239"/>
      <c r="H243" s="239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</row>
    <row r="244" spans="1:25" s="54" customFormat="1" x14ac:dyDescent="0.25">
      <c r="A244" s="85"/>
      <c r="B244" s="239"/>
      <c r="C244" s="239"/>
      <c r="D244" s="239"/>
      <c r="E244" s="239"/>
      <c r="F244" s="239"/>
      <c r="G244" s="239"/>
      <c r="H244" s="239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</row>
    <row r="245" spans="1:25" s="54" customFormat="1" x14ac:dyDescent="0.25">
      <c r="A245" s="85"/>
      <c r="B245" s="239"/>
      <c r="C245" s="239"/>
      <c r="D245" s="239"/>
      <c r="E245" s="239"/>
      <c r="F245" s="239"/>
      <c r="G245" s="239"/>
      <c r="H245" s="239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</row>
    <row r="246" spans="1:25" s="54" customFormat="1" x14ac:dyDescent="0.25">
      <c r="A246" s="85"/>
      <c r="B246" s="239"/>
      <c r="C246" s="239"/>
      <c r="D246" s="239"/>
      <c r="E246" s="239"/>
      <c r="F246" s="239"/>
      <c r="G246" s="239"/>
      <c r="H246" s="239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</row>
    <row r="247" spans="1:25" s="54" customFormat="1" x14ac:dyDescent="0.25">
      <c r="A247" s="85"/>
      <c r="B247" s="239"/>
      <c r="C247" s="239"/>
      <c r="D247" s="239"/>
      <c r="E247" s="239"/>
      <c r="F247" s="239"/>
      <c r="G247" s="239"/>
      <c r="H247" s="239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</row>
    <row r="250" spans="1:25" ht="15" customHeight="1" x14ac:dyDescent="0.25">
      <c r="A250" s="67" t="s">
        <v>146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</row>
    <row r="251" spans="1:25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</row>
    <row r="252" spans="1:2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5" ht="15.75" thickBot="1" x14ac:dyDescent="0.3"/>
    <row r="254" spans="1:25" ht="27" customHeight="1" x14ac:dyDescent="0.25">
      <c r="B254" s="156" t="s">
        <v>8</v>
      </c>
      <c r="C254" s="157"/>
      <c r="D254" s="157"/>
      <c r="E254" s="157"/>
      <c r="F254" s="157"/>
      <c r="G254" s="157"/>
      <c r="H254" s="157"/>
      <c r="I254" s="157"/>
      <c r="J254" s="148" t="str">
        <f>Arkusz8!C6</f>
        <v>27.10.2017 - 02.11.2017</v>
      </c>
      <c r="K254" s="148"/>
      <c r="L254" s="148"/>
      <c r="M254" s="148" t="str">
        <f>Arkusz8!C10</f>
        <v>03.11.2017 - 09.11.2017</v>
      </c>
      <c r="N254" s="148"/>
      <c r="O254" s="148"/>
      <c r="P254" s="148" t="str">
        <f>Arkusz8!C9</f>
        <v>10.11.2017 - 16.11.2017</v>
      </c>
      <c r="Q254" s="148"/>
      <c r="R254" s="148"/>
      <c r="S254" s="148" t="str">
        <f>Arkusz8!C8</f>
        <v>17.11.2017 - 23.11.2017</v>
      </c>
      <c r="T254" s="148"/>
      <c r="U254" s="148"/>
      <c r="V254" s="148" t="str">
        <f>Arkusz8!C7</f>
        <v>24.11.2017 - 30.11.2017</v>
      </c>
      <c r="W254" s="148"/>
      <c r="X254" s="149"/>
    </row>
    <row r="255" spans="1:25" ht="15" customHeight="1" x14ac:dyDescent="0.25">
      <c r="B255" s="237" t="s">
        <v>28</v>
      </c>
      <c r="C255" s="238"/>
      <c r="D255" s="238"/>
      <c r="E255" s="238"/>
      <c r="F255" s="238"/>
      <c r="G255" s="238"/>
      <c r="H255" s="238"/>
      <c r="I255" s="238"/>
      <c r="J255" s="150">
        <f>Arkusz8!A6</f>
        <v>1469</v>
      </c>
      <c r="K255" s="150"/>
      <c r="L255" s="150"/>
      <c r="M255" s="150">
        <f>Arkusz8!A5</f>
        <v>1473</v>
      </c>
      <c r="N255" s="150"/>
      <c r="O255" s="150"/>
      <c r="P255" s="150">
        <f>Arkusz8!A4</f>
        <v>1494</v>
      </c>
      <c r="Q255" s="150"/>
      <c r="R255" s="150"/>
      <c r="S255" s="150">
        <f>Arkusz8!A3</f>
        <v>1473</v>
      </c>
      <c r="T255" s="150"/>
      <c r="U255" s="150"/>
      <c r="V255" s="150">
        <f>Arkusz8!A2</f>
        <v>1457</v>
      </c>
      <c r="W255" s="150"/>
      <c r="X255" s="150"/>
    </row>
    <row r="256" spans="1:25" x14ac:dyDescent="0.25">
      <c r="B256" s="235" t="s">
        <v>5</v>
      </c>
      <c r="C256" s="236"/>
      <c r="D256" s="236"/>
      <c r="E256" s="236"/>
      <c r="F256" s="236"/>
      <c r="G256" s="236"/>
      <c r="H256" s="236"/>
      <c r="I256" s="236"/>
      <c r="J256" s="162">
        <f>Arkusz8!A11</f>
        <v>2063</v>
      </c>
      <c r="K256" s="162"/>
      <c r="L256" s="162"/>
      <c r="M256" s="162">
        <f>Arkusz8!A10</f>
        <v>2064</v>
      </c>
      <c r="N256" s="162"/>
      <c r="O256" s="162"/>
      <c r="P256" s="162">
        <f>Arkusz8!A9</f>
        <v>2053</v>
      </c>
      <c r="Q256" s="162"/>
      <c r="R256" s="162"/>
      <c r="S256" s="162">
        <f>Arkusz8!A8</f>
        <v>2045</v>
      </c>
      <c r="T256" s="162"/>
      <c r="U256" s="162"/>
      <c r="V256" s="162">
        <f>Arkusz8!A7</f>
        <v>2017</v>
      </c>
      <c r="W256" s="162"/>
      <c r="X256" s="162"/>
    </row>
    <row r="257" spans="2:25" ht="15" customHeight="1" x14ac:dyDescent="0.25">
      <c r="B257" s="237" t="s">
        <v>6</v>
      </c>
      <c r="C257" s="238"/>
      <c r="D257" s="238"/>
      <c r="E257" s="238"/>
      <c r="F257" s="238"/>
      <c r="G257" s="238"/>
      <c r="H257" s="238"/>
      <c r="I257" s="238"/>
      <c r="J257" s="150">
        <f>Arkusz8!A16</f>
        <v>31</v>
      </c>
      <c r="K257" s="150"/>
      <c r="L257" s="150"/>
      <c r="M257" s="150">
        <f>Arkusz8!A15</f>
        <v>75</v>
      </c>
      <c r="N257" s="150"/>
      <c r="O257" s="150"/>
      <c r="P257" s="150">
        <f>Arkusz8!A14</f>
        <v>39</v>
      </c>
      <c r="Q257" s="150"/>
      <c r="R257" s="150"/>
      <c r="S257" s="150">
        <f>Arkusz8!A13</f>
        <v>70</v>
      </c>
      <c r="T257" s="150"/>
      <c r="U257" s="150"/>
      <c r="V257" s="150">
        <f>Arkusz8!A12</f>
        <v>97</v>
      </c>
      <c r="W257" s="150"/>
      <c r="X257" s="150"/>
    </row>
    <row r="258" spans="2:25" ht="15" customHeight="1" x14ac:dyDescent="0.25">
      <c r="B258" s="169" t="s">
        <v>7</v>
      </c>
      <c r="C258" s="170"/>
      <c r="D258" s="170"/>
      <c r="E258" s="170"/>
      <c r="F258" s="170"/>
      <c r="G258" s="170"/>
      <c r="H258" s="170"/>
      <c r="I258" s="170"/>
      <c r="J258" s="162">
        <f>Arkusz8!A21</f>
        <v>34</v>
      </c>
      <c r="K258" s="162"/>
      <c r="L258" s="162"/>
      <c r="M258" s="162">
        <f>Arkusz8!A20</f>
        <v>63</v>
      </c>
      <c r="N258" s="162"/>
      <c r="O258" s="162"/>
      <c r="P258" s="162">
        <f>Arkusz8!A19</f>
        <v>60</v>
      </c>
      <c r="Q258" s="162"/>
      <c r="R258" s="162"/>
      <c r="S258" s="162">
        <f>Arkusz8!A18</f>
        <v>39</v>
      </c>
      <c r="T258" s="162"/>
      <c r="U258" s="162"/>
      <c r="V258" s="162">
        <f>Arkusz8!A17</f>
        <v>48</v>
      </c>
      <c r="W258" s="162"/>
      <c r="X258" s="162"/>
    </row>
    <row r="259" spans="2:25" ht="15" customHeight="1" thickBot="1" x14ac:dyDescent="0.3">
      <c r="B259" s="160" t="s">
        <v>93</v>
      </c>
      <c r="C259" s="161"/>
      <c r="D259" s="161"/>
      <c r="E259" s="161"/>
      <c r="F259" s="161"/>
      <c r="G259" s="161"/>
      <c r="H259" s="161"/>
      <c r="I259" s="161"/>
      <c r="J259" s="171">
        <f>Arkusz8!A26</f>
        <v>0</v>
      </c>
      <c r="K259" s="171"/>
      <c r="L259" s="171"/>
      <c r="M259" s="171">
        <f>Arkusz8!A25</f>
        <v>0</v>
      </c>
      <c r="N259" s="171"/>
      <c r="O259" s="171"/>
      <c r="P259" s="171">
        <f>Arkusz8!A24</f>
        <v>0</v>
      </c>
      <c r="Q259" s="171"/>
      <c r="R259" s="171"/>
      <c r="S259" s="171">
        <f>Arkusz8!A23</f>
        <v>0</v>
      </c>
      <c r="T259" s="171"/>
      <c r="U259" s="171"/>
      <c r="V259" s="171">
        <f>Arkusz8!A22</f>
        <v>0</v>
      </c>
      <c r="W259" s="171"/>
      <c r="X259" s="171"/>
    </row>
    <row r="260" spans="2:25" ht="15" customHeight="1" thickBot="1" x14ac:dyDescent="0.3">
      <c r="B260" s="144" t="s">
        <v>94</v>
      </c>
      <c r="C260" s="145"/>
      <c r="D260" s="145"/>
      <c r="E260" s="145"/>
      <c r="F260" s="145"/>
      <c r="G260" s="145"/>
      <c r="H260" s="145"/>
      <c r="I260" s="145"/>
      <c r="J260" s="128">
        <f>SUM(J255,J256,J259)</f>
        <v>3532</v>
      </c>
      <c r="K260" s="128"/>
      <c r="L260" s="128"/>
      <c r="M260" s="128">
        <f>SUM(M255,M256,M259)</f>
        <v>3537</v>
      </c>
      <c r="N260" s="128"/>
      <c r="O260" s="128"/>
      <c r="P260" s="128">
        <f>SUM(P255,P256,P259)</f>
        <v>3547</v>
      </c>
      <c r="Q260" s="128"/>
      <c r="R260" s="128"/>
      <c r="S260" s="128">
        <f>SUM(S255,S256,S259)</f>
        <v>3518</v>
      </c>
      <c r="T260" s="128"/>
      <c r="U260" s="128"/>
      <c r="V260" s="128">
        <f>SUM(V255,V256,V259)</f>
        <v>3474</v>
      </c>
      <c r="W260" s="128"/>
      <c r="X260" s="129"/>
    </row>
    <row r="261" spans="2:25" s="37" customFormat="1" ht="15" customHeight="1" x14ac:dyDescent="0.25">
      <c r="B261" s="39"/>
      <c r="C261" s="39"/>
      <c r="D261" s="39"/>
      <c r="E261" s="39"/>
      <c r="F261" s="39"/>
      <c r="G261" s="39"/>
      <c r="H261" s="39"/>
      <c r="I261" s="39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6"/>
    </row>
    <row r="262" spans="2:25" s="37" customFormat="1" ht="15" customHeight="1" x14ac:dyDescent="0.25">
      <c r="B262" s="39"/>
      <c r="C262" s="39"/>
      <c r="D262" s="39"/>
      <c r="E262" s="39"/>
      <c r="F262" s="39"/>
      <c r="G262" s="39"/>
      <c r="H262" s="39"/>
      <c r="I262" s="39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6"/>
    </row>
    <row r="277" spans="1:2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5" s="57" customForma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Y278" s="6"/>
    </row>
    <row r="279" spans="1:25" s="57" customForma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Y279" s="6"/>
    </row>
    <row r="280" spans="1:25" s="57" customForma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Y280" s="6"/>
    </row>
    <row r="281" spans="1:25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</row>
    <row r="282" spans="1:25" x14ac:dyDescent="0.25">
      <c r="A282" s="86" t="s">
        <v>162</v>
      </c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 s="54" customFormat="1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 s="54" customFormat="1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5" spans="1:25" ht="18" x14ac:dyDescent="0.25">
      <c r="A295" s="8" t="s">
        <v>71</v>
      </c>
    </row>
    <row r="296" spans="1:25" ht="18" x14ac:dyDescent="0.25">
      <c r="A296" s="8"/>
    </row>
    <row r="298" spans="1:25" x14ac:dyDescent="0.25">
      <c r="A298" s="67" t="s">
        <v>64</v>
      </c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</row>
    <row r="299" spans="1:25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</row>
    <row r="300" spans="1:25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</row>
    <row r="301" spans="1:25" ht="15.75" thickBo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5" ht="24.95" customHeight="1" x14ac:dyDescent="0.25">
      <c r="G302" s="115" t="s">
        <v>2</v>
      </c>
      <c r="H302" s="88"/>
      <c r="I302" s="88"/>
      <c r="J302" s="88"/>
      <c r="K302" s="88" t="s">
        <v>3</v>
      </c>
      <c r="L302" s="88"/>
      <c r="M302" s="130" t="str">
        <f>CONCATENATE("decyzje ",Arkusz18!A2," - ",Arkusz18!B2," r.")</f>
        <v>decyzje 01.11.2017 - 30.11.2017 r.</v>
      </c>
      <c r="N302" s="130"/>
      <c r="O302" s="130"/>
      <c r="P302" s="130"/>
      <c r="Q302" s="130"/>
      <c r="R302" s="131"/>
    </row>
    <row r="303" spans="1:25" ht="59.25" customHeight="1" x14ac:dyDescent="0.25">
      <c r="G303" s="146"/>
      <c r="H303" s="147"/>
      <c r="I303" s="147"/>
      <c r="J303" s="147"/>
      <c r="K303" s="147"/>
      <c r="L303" s="147"/>
      <c r="M303" s="132" t="s">
        <v>24</v>
      </c>
      <c r="N303" s="132"/>
      <c r="O303" s="132" t="s">
        <v>25</v>
      </c>
      <c r="P303" s="132"/>
      <c r="Q303" s="132" t="s">
        <v>26</v>
      </c>
      <c r="R303" s="276"/>
    </row>
    <row r="304" spans="1:25" ht="15" customHeight="1" x14ac:dyDescent="0.25">
      <c r="G304" s="133" t="s">
        <v>33</v>
      </c>
      <c r="H304" s="134"/>
      <c r="I304" s="134"/>
      <c r="J304" s="134"/>
      <c r="K304" s="75">
        <f>Arkusz9!B5</f>
        <v>16644</v>
      </c>
      <c r="L304" s="75"/>
      <c r="M304" s="60">
        <f>Arkusz9!B3</f>
        <v>8066</v>
      </c>
      <c r="N304" s="60"/>
      <c r="O304" s="60">
        <f>Arkusz9!B2</f>
        <v>1144</v>
      </c>
      <c r="P304" s="60"/>
      <c r="Q304" s="60">
        <f>Arkusz9!B4</f>
        <v>452</v>
      </c>
      <c r="R304" s="63"/>
    </row>
    <row r="305" spans="7:26" ht="15" customHeight="1" x14ac:dyDescent="0.25">
      <c r="G305" s="72" t="s">
        <v>34</v>
      </c>
      <c r="H305" s="73"/>
      <c r="I305" s="73"/>
      <c r="J305" s="73"/>
      <c r="K305" s="74">
        <f>Arkusz9!B13</f>
        <v>1547</v>
      </c>
      <c r="L305" s="74"/>
      <c r="M305" s="64">
        <f>Arkusz9!B11</f>
        <v>943</v>
      </c>
      <c r="N305" s="64"/>
      <c r="O305" s="64">
        <f>Arkusz9!B10</f>
        <v>100</v>
      </c>
      <c r="P305" s="64"/>
      <c r="Q305" s="64">
        <f>Arkusz9!B12</f>
        <v>60</v>
      </c>
      <c r="R305" s="65"/>
    </row>
    <row r="306" spans="7:26" ht="15.75" thickBot="1" x14ac:dyDescent="0.3">
      <c r="G306" s="135" t="s">
        <v>23</v>
      </c>
      <c r="H306" s="136"/>
      <c r="I306" s="136"/>
      <c r="J306" s="136"/>
      <c r="K306" s="143">
        <f>Arkusz9!B9</f>
        <v>340</v>
      </c>
      <c r="L306" s="143"/>
      <c r="M306" s="66">
        <f>Arkusz9!B7</f>
        <v>176</v>
      </c>
      <c r="N306" s="66"/>
      <c r="O306" s="66">
        <f>Arkusz9!B6</f>
        <v>45</v>
      </c>
      <c r="P306" s="66"/>
      <c r="Q306" s="66">
        <f>Arkusz9!B8</f>
        <v>39</v>
      </c>
      <c r="R306" s="127"/>
    </row>
    <row r="307" spans="7:26" ht="15.75" thickBot="1" x14ac:dyDescent="0.3">
      <c r="G307" s="68" t="s">
        <v>73</v>
      </c>
      <c r="H307" s="69"/>
      <c r="I307" s="69"/>
      <c r="J307" s="69"/>
      <c r="K307" s="70">
        <f>SUM(K304:K306)</f>
        <v>18531</v>
      </c>
      <c r="L307" s="70"/>
      <c r="M307" s="70">
        <f>SUM(M304:M306)</f>
        <v>9185</v>
      </c>
      <c r="N307" s="70"/>
      <c r="O307" s="70">
        <f>SUM(O304:O306)</f>
        <v>1289</v>
      </c>
      <c r="P307" s="70"/>
      <c r="Q307" s="70">
        <f>SUM(Q304:Q306)</f>
        <v>551</v>
      </c>
      <c r="R307" s="71"/>
    </row>
    <row r="311" spans="7:26" x14ac:dyDescent="0.25">
      <c r="V311" s="11"/>
      <c r="W311" s="11"/>
      <c r="Z311" s="11"/>
    </row>
    <row r="317" spans="7:26" x14ac:dyDescent="0.25">
      <c r="V317" s="19"/>
      <c r="W317" s="19"/>
      <c r="X317" s="19"/>
      <c r="Y317" s="20"/>
      <c r="Z317" s="19"/>
    </row>
    <row r="318" spans="7:26" x14ac:dyDescent="0.25">
      <c r="V318" s="19"/>
      <c r="W318" s="19"/>
      <c r="X318" s="19"/>
      <c r="Y318" s="20"/>
      <c r="Z318" s="19"/>
    </row>
    <row r="319" spans="7:26" x14ac:dyDescent="0.25">
      <c r="V319" s="19"/>
      <c r="W319" s="19"/>
      <c r="X319" s="19"/>
      <c r="Y319" s="20"/>
      <c r="Z319" s="19"/>
    </row>
    <row r="320" spans="7:26" x14ac:dyDescent="0.25">
      <c r="V320" s="19"/>
      <c r="W320" s="19"/>
      <c r="X320" s="19"/>
      <c r="Y320" s="20"/>
      <c r="Z320" s="19"/>
    </row>
    <row r="321" spans="7:26" x14ac:dyDescent="0.25">
      <c r="V321" s="19"/>
      <c r="W321" s="19"/>
      <c r="X321" s="19"/>
      <c r="Y321" s="20"/>
      <c r="Z321" s="19"/>
    </row>
    <row r="322" spans="7:26" x14ac:dyDescent="0.25">
      <c r="V322" s="19"/>
      <c r="W322" s="19"/>
      <c r="X322" s="19"/>
      <c r="Y322" s="20"/>
      <c r="Z322" s="19"/>
    </row>
    <row r="323" spans="7:26" x14ac:dyDescent="0.25">
      <c r="V323" s="19"/>
      <c r="W323" s="19"/>
      <c r="X323" s="19"/>
      <c r="Y323" s="20"/>
      <c r="Z323" s="19"/>
    </row>
    <row r="324" spans="7:26" x14ac:dyDescent="0.25">
      <c r="V324" s="19"/>
      <c r="W324" s="19"/>
      <c r="X324" s="19"/>
      <c r="Y324" s="20"/>
      <c r="Z324" s="19"/>
    </row>
    <row r="325" spans="7:26" ht="15.75" thickBot="1" x14ac:dyDescent="0.3">
      <c r="V325" s="19"/>
      <c r="W325" s="19"/>
      <c r="X325" s="19"/>
      <c r="Y325" s="20"/>
      <c r="Z325" s="19"/>
    </row>
    <row r="326" spans="7:26" ht="15" customHeight="1" x14ac:dyDescent="0.25">
      <c r="G326" s="277" t="s">
        <v>2</v>
      </c>
      <c r="H326" s="278"/>
      <c r="I326" s="278"/>
      <c r="J326" s="278"/>
      <c r="K326" s="278"/>
      <c r="L326" s="278"/>
      <c r="M326" s="278"/>
      <c r="N326" s="278"/>
      <c r="O326" s="281" t="s">
        <v>3</v>
      </c>
      <c r="P326" s="281"/>
      <c r="Q326" s="293" t="s">
        <v>78</v>
      </c>
      <c r="R326" s="294"/>
      <c r="U326" s="19"/>
      <c r="V326" s="19"/>
      <c r="W326" s="19"/>
      <c r="X326" s="19"/>
      <c r="Y326" s="20"/>
    </row>
    <row r="327" spans="7:26" ht="46.5" customHeight="1" x14ac:dyDescent="0.25">
      <c r="G327" s="279"/>
      <c r="H327" s="280"/>
      <c r="I327" s="280"/>
      <c r="J327" s="280"/>
      <c r="K327" s="280"/>
      <c r="L327" s="280"/>
      <c r="M327" s="280"/>
      <c r="N327" s="280"/>
      <c r="O327" s="282"/>
      <c r="P327" s="282"/>
      <c r="Q327" s="295"/>
      <c r="R327" s="296"/>
      <c r="U327" s="19"/>
      <c r="V327" s="19"/>
      <c r="W327" s="19"/>
      <c r="X327" s="19"/>
      <c r="Y327" s="20"/>
    </row>
    <row r="328" spans="7:26" x14ac:dyDescent="0.25">
      <c r="G328" s="139" t="s">
        <v>74</v>
      </c>
      <c r="H328" s="140"/>
      <c r="I328" s="140"/>
      <c r="J328" s="140"/>
      <c r="K328" s="140"/>
      <c r="L328" s="140"/>
      <c r="M328" s="140"/>
      <c r="N328" s="140"/>
      <c r="O328" s="291">
        <f>Arkusz10!A2</f>
        <v>1001</v>
      </c>
      <c r="P328" s="291"/>
      <c r="Q328" s="283">
        <f>Arkusz10!A3</f>
        <v>1124</v>
      </c>
      <c r="R328" s="284"/>
      <c r="U328" s="19"/>
      <c r="V328" s="19"/>
      <c r="W328" s="19"/>
      <c r="X328" s="19"/>
      <c r="Y328" s="20"/>
    </row>
    <row r="329" spans="7:26" x14ac:dyDescent="0.25">
      <c r="G329" s="289" t="s">
        <v>75</v>
      </c>
      <c r="H329" s="290"/>
      <c r="I329" s="290"/>
      <c r="J329" s="290"/>
      <c r="K329" s="290"/>
      <c r="L329" s="290"/>
      <c r="M329" s="290"/>
      <c r="N329" s="290"/>
      <c r="O329" s="292">
        <f>Arkusz10!A4</f>
        <v>54</v>
      </c>
      <c r="P329" s="292"/>
      <c r="Q329" s="274">
        <f>Arkusz10!A5</f>
        <v>100</v>
      </c>
      <c r="R329" s="275"/>
      <c r="U329" s="19"/>
      <c r="V329" s="19"/>
      <c r="W329" s="19"/>
      <c r="X329" s="19"/>
      <c r="Y329" s="20"/>
    </row>
    <row r="330" spans="7:26" x14ac:dyDescent="0.25">
      <c r="G330" s="139" t="s">
        <v>76</v>
      </c>
      <c r="H330" s="140"/>
      <c r="I330" s="140"/>
      <c r="J330" s="140"/>
      <c r="K330" s="140"/>
      <c r="L330" s="140"/>
      <c r="M330" s="140"/>
      <c r="N330" s="140"/>
      <c r="O330" s="291">
        <f>Arkusz10!A6</f>
        <v>32</v>
      </c>
      <c r="P330" s="291"/>
      <c r="Q330" s="283">
        <f>Arkusz10!A7</f>
        <v>17</v>
      </c>
      <c r="R330" s="284"/>
      <c r="U330" s="19"/>
      <c r="V330" s="19"/>
      <c r="W330" s="19"/>
      <c r="X330" s="19"/>
      <c r="Y330" s="20"/>
    </row>
    <row r="331" spans="7:26" ht="15.75" thickBot="1" x14ac:dyDescent="0.3">
      <c r="G331" s="141" t="s">
        <v>77</v>
      </c>
      <c r="H331" s="142"/>
      <c r="I331" s="142"/>
      <c r="J331" s="142"/>
      <c r="K331" s="142"/>
      <c r="L331" s="142"/>
      <c r="M331" s="142"/>
      <c r="N331" s="142"/>
      <c r="O331" s="137">
        <f>Arkusz10!A8</f>
        <v>0</v>
      </c>
      <c r="P331" s="137"/>
      <c r="Q331" s="285">
        <f>Arkusz10!A9</f>
        <v>1</v>
      </c>
      <c r="R331" s="286"/>
      <c r="U331" s="19"/>
      <c r="V331" s="19"/>
      <c r="W331" s="19"/>
      <c r="X331" s="19"/>
      <c r="Y331" s="20"/>
    </row>
    <row r="332" spans="7:26" ht="15.75" thickBot="1" x14ac:dyDescent="0.3">
      <c r="G332" s="258" t="s">
        <v>73</v>
      </c>
      <c r="H332" s="259"/>
      <c r="I332" s="259"/>
      <c r="J332" s="259"/>
      <c r="K332" s="259"/>
      <c r="L332" s="259"/>
      <c r="M332" s="259"/>
      <c r="N332" s="259"/>
      <c r="O332" s="138">
        <f>SUM(O328:O331)</f>
        <v>1087</v>
      </c>
      <c r="P332" s="138"/>
      <c r="Q332" s="287">
        <f>SUM(Q328:Q331)</f>
        <v>1242</v>
      </c>
      <c r="R332" s="288"/>
      <c r="U332" s="19"/>
      <c r="V332" s="19"/>
      <c r="W332" s="19"/>
      <c r="X332" s="19"/>
      <c r="Y332" s="20"/>
    </row>
    <row r="333" spans="7:26" x14ac:dyDescent="0.25">
      <c r="V333" s="19"/>
      <c r="W333" s="19"/>
      <c r="X333" s="19"/>
      <c r="Y333" s="20"/>
      <c r="Z333" s="19"/>
    </row>
    <row r="334" spans="7:26" x14ac:dyDescent="0.25">
      <c r="V334" s="19"/>
      <c r="W334" s="19"/>
      <c r="X334" s="19"/>
      <c r="Y334" s="20"/>
      <c r="Z334" s="19"/>
    </row>
    <row r="335" spans="7:26" ht="15.75" thickBot="1" x14ac:dyDescent="0.3">
      <c r="V335" s="19"/>
      <c r="W335" s="19"/>
      <c r="X335" s="19"/>
      <c r="Y335" s="20"/>
      <c r="Z335" s="19"/>
    </row>
    <row r="336" spans="7:26" ht="24.95" customHeight="1" x14ac:dyDescent="0.25">
      <c r="G336" s="115" t="s">
        <v>2</v>
      </c>
      <c r="H336" s="88"/>
      <c r="I336" s="88"/>
      <c r="J336" s="88"/>
      <c r="K336" s="88" t="s">
        <v>3</v>
      </c>
      <c r="L336" s="88"/>
      <c r="M336" s="130" t="str">
        <f>CONCATENATE("decyzje ",Arkusz18!C2," - ",Arkusz18!B2," r.")</f>
        <v>decyzje 01.01.2017 - 30.11.2017 r.</v>
      </c>
      <c r="N336" s="130"/>
      <c r="O336" s="130"/>
      <c r="P336" s="130"/>
      <c r="Q336" s="130"/>
      <c r="R336" s="131"/>
      <c r="V336" s="19"/>
      <c r="W336" s="19"/>
      <c r="X336" s="19"/>
      <c r="Y336" s="20"/>
      <c r="Z336" s="19"/>
    </row>
    <row r="337" spans="7:26" ht="60.75" customHeight="1" x14ac:dyDescent="0.25">
      <c r="G337" s="146"/>
      <c r="H337" s="147"/>
      <c r="I337" s="147"/>
      <c r="J337" s="147"/>
      <c r="K337" s="147"/>
      <c r="L337" s="147"/>
      <c r="M337" s="132" t="s">
        <v>24</v>
      </c>
      <c r="N337" s="132"/>
      <c r="O337" s="132" t="s">
        <v>25</v>
      </c>
      <c r="P337" s="132"/>
      <c r="Q337" s="132" t="s">
        <v>26</v>
      </c>
      <c r="R337" s="276"/>
      <c r="V337" s="19"/>
      <c r="W337" s="19"/>
      <c r="X337" s="19"/>
      <c r="Y337" s="20"/>
      <c r="Z337" s="19"/>
    </row>
    <row r="338" spans="7:26" x14ac:dyDescent="0.25">
      <c r="G338" s="133" t="s">
        <v>33</v>
      </c>
      <c r="H338" s="134"/>
      <c r="I338" s="134"/>
      <c r="J338" s="134"/>
      <c r="K338" s="75">
        <f>Arkusz11!B5</f>
        <v>153997</v>
      </c>
      <c r="L338" s="75"/>
      <c r="M338" s="60">
        <f>Arkusz11!B3</f>
        <v>94369</v>
      </c>
      <c r="N338" s="60"/>
      <c r="O338" s="60">
        <f>Arkusz11!B2</f>
        <v>11609</v>
      </c>
      <c r="P338" s="60"/>
      <c r="Q338" s="60">
        <f>Arkusz11!B4</f>
        <v>4785</v>
      </c>
      <c r="R338" s="63"/>
      <c r="V338" s="19"/>
      <c r="W338" s="19"/>
      <c r="X338" s="19"/>
      <c r="Y338" s="20"/>
      <c r="Z338" s="19"/>
    </row>
    <row r="339" spans="7:26" x14ac:dyDescent="0.25">
      <c r="G339" s="72" t="s">
        <v>34</v>
      </c>
      <c r="H339" s="73"/>
      <c r="I339" s="73"/>
      <c r="J339" s="73"/>
      <c r="K339" s="74">
        <f>Arkusz11!B13</f>
        <v>17295</v>
      </c>
      <c r="L339" s="74"/>
      <c r="M339" s="64">
        <f>Arkusz11!B11</f>
        <v>12309</v>
      </c>
      <c r="N339" s="64"/>
      <c r="O339" s="64">
        <f>Arkusz11!B10</f>
        <v>1275</v>
      </c>
      <c r="P339" s="64"/>
      <c r="Q339" s="64">
        <f>Arkusz11!B12</f>
        <v>663</v>
      </c>
      <c r="R339" s="65"/>
      <c r="V339" s="19"/>
      <c r="W339" s="19"/>
      <c r="X339" s="19"/>
      <c r="Y339" s="20"/>
      <c r="Z339" s="19"/>
    </row>
    <row r="340" spans="7:26" ht="15.75" thickBot="1" x14ac:dyDescent="0.3">
      <c r="G340" s="135" t="s">
        <v>23</v>
      </c>
      <c r="H340" s="136"/>
      <c r="I340" s="136"/>
      <c r="J340" s="136"/>
      <c r="K340" s="143">
        <f>Arkusz11!B9</f>
        <v>3333</v>
      </c>
      <c r="L340" s="143"/>
      <c r="M340" s="66">
        <f>Arkusz11!B7</f>
        <v>1746</v>
      </c>
      <c r="N340" s="66"/>
      <c r="O340" s="66">
        <f>Arkusz11!B6</f>
        <v>315</v>
      </c>
      <c r="P340" s="66"/>
      <c r="Q340" s="66">
        <f>Arkusz11!B8</f>
        <v>315</v>
      </c>
      <c r="R340" s="127"/>
      <c r="V340" s="19"/>
      <c r="W340" s="19"/>
      <c r="X340" s="19"/>
      <c r="Y340" s="20"/>
      <c r="Z340" s="19"/>
    </row>
    <row r="341" spans="7:26" ht="15.75" thickBot="1" x14ac:dyDescent="0.3">
      <c r="G341" s="68" t="s">
        <v>73</v>
      </c>
      <c r="H341" s="69"/>
      <c r="I341" s="69"/>
      <c r="J341" s="69"/>
      <c r="K341" s="70">
        <f>SUM(K338:L340)</f>
        <v>174625</v>
      </c>
      <c r="L341" s="70"/>
      <c r="M341" s="70">
        <f t="shared" ref="M341" si="7">SUM(M338:N340)</f>
        <v>108424</v>
      </c>
      <c r="N341" s="70"/>
      <c r="O341" s="70">
        <f t="shared" ref="O341" si="8">SUM(O338:P340)</f>
        <v>13199</v>
      </c>
      <c r="P341" s="70"/>
      <c r="Q341" s="70">
        <f t="shared" ref="Q341" si="9">SUM(Q338:R340)</f>
        <v>5763</v>
      </c>
      <c r="R341" s="71"/>
      <c r="V341" s="19"/>
      <c r="W341" s="19"/>
      <c r="X341" s="19"/>
      <c r="Y341" s="20"/>
      <c r="Z341" s="19"/>
    </row>
    <row r="342" spans="7:26" x14ac:dyDescent="0.25">
      <c r="V342" s="19"/>
      <c r="W342" s="19"/>
      <c r="X342" s="19"/>
      <c r="Y342" s="20"/>
      <c r="Z342" s="19"/>
    </row>
    <row r="343" spans="7:26" x14ac:dyDescent="0.25">
      <c r="V343" s="19"/>
      <c r="W343" s="19"/>
      <c r="X343" s="19"/>
      <c r="Y343" s="20"/>
      <c r="Z343" s="19"/>
    </row>
    <row r="344" spans="7:26" x14ac:dyDescent="0.25">
      <c r="V344" s="19"/>
      <c r="W344" s="19"/>
      <c r="X344" s="19"/>
      <c r="Y344" s="20"/>
      <c r="Z344" s="19"/>
    </row>
    <row r="345" spans="7:26" ht="15" customHeight="1" x14ac:dyDescent="0.25"/>
    <row r="346" spans="7:26" x14ac:dyDescent="0.25">
      <c r="N346" s="21"/>
      <c r="O346" s="21"/>
      <c r="P346" s="21"/>
      <c r="Q346" s="21"/>
      <c r="R346" s="21"/>
      <c r="S346" s="21"/>
      <c r="T346" s="21"/>
      <c r="U346" s="21"/>
      <c r="V346" s="22"/>
      <c r="W346" s="21"/>
      <c r="X346" s="23"/>
      <c r="Y346" s="24"/>
      <c r="Z346" s="23"/>
    </row>
    <row r="361" spans="7:18" ht="15.75" thickBot="1" x14ac:dyDescent="0.3"/>
    <row r="362" spans="7:18" x14ac:dyDescent="0.25">
      <c r="G362" s="277" t="s">
        <v>2</v>
      </c>
      <c r="H362" s="278"/>
      <c r="I362" s="278"/>
      <c r="J362" s="278"/>
      <c r="K362" s="278"/>
      <c r="L362" s="278"/>
      <c r="M362" s="278"/>
      <c r="N362" s="278"/>
      <c r="O362" s="281" t="s">
        <v>3</v>
      </c>
      <c r="P362" s="281"/>
      <c r="Q362" s="293" t="s">
        <v>78</v>
      </c>
      <c r="R362" s="294"/>
    </row>
    <row r="363" spans="7:18" ht="45.75" customHeight="1" x14ac:dyDescent="0.25">
      <c r="G363" s="279"/>
      <c r="H363" s="280"/>
      <c r="I363" s="280"/>
      <c r="J363" s="280"/>
      <c r="K363" s="280"/>
      <c r="L363" s="280"/>
      <c r="M363" s="280"/>
      <c r="N363" s="280"/>
      <c r="O363" s="282"/>
      <c r="P363" s="282"/>
      <c r="Q363" s="295"/>
      <c r="R363" s="296"/>
    </row>
    <row r="364" spans="7:18" x14ac:dyDescent="0.25">
      <c r="G364" s="139" t="s">
        <v>74</v>
      </c>
      <c r="H364" s="140"/>
      <c r="I364" s="140"/>
      <c r="J364" s="140"/>
      <c r="K364" s="140"/>
      <c r="L364" s="140"/>
      <c r="M364" s="140"/>
      <c r="N364" s="140"/>
      <c r="O364" s="291">
        <f>Arkusz12!A2</f>
        <v>8760</v>
      </c>
      <c r="P364" s="291"/>
      <c r="Q364" s="283">
        <f>Arkusz12!A3</f>
        <v>8689</v>
      </c>
      <c r="R364" s="284"/>
    </row>
    <row r="365" spans="7:18" x14ac:dyDescent="0.25">
      <c r="G365" s="289" t="s">
        <v>75</v>
      </c>
      <c r="H365" s="290"/>
      <c r="I365" s="290"/>
      <c r="J365" s="290"/>
      <c r="K365" s="290"/>
      <c r="L365" s="290"/>
      <c r="M365" s="290"/>
      <c r="N365" s="290"/>
      <c r="O365" s="292">
        <f>Arkusz12!A4</f>
        <v>633</v>
      </c>
      <c r="P365" s="292"/>
      <c r="Q365" s="274">
        <f>Arkusz12!A5</f>
        <v>921</v>
      </c>
      <c r="R365" s="275"/>
    </row>
    <row r="366" spans="7:18" x14ac:dyDescent="0.25">
      <c r="G366" s="139" t="s">
        <v>76</v>
      </c>
      <c r="H366" s="140"/>
      <c r="I366" s="140"/>
      <c r="J366" s="140"/>
      <c r="K366" s="140"/>
      <c r="L366" s="140"/>
      <c r="M366" s="140"/>
      <c r="N366" s="140"/>
      <c r="O366" s="291">
        <f>Arkusz12!A6</f>
        <v>215</v>
      </c>
      <c r="P366" s="291"/>
      <c r="Q366" s="283">
        <f>Arkusz12!A7</f>
        <v>259</v>
      </c>
      <c r="R366" s="284"/>
    </row>
    <row r="367" spans="7:18" ht="15.75" thickBot="1" x14ac:dyDescent="0.3">
      <c r="G367" s="141" t="s">
        <v>77</v>
      </c>
      <c r="H367" s="142"/>
      <c r="I367" s="142"/>
      <c r="J367" s="142"/>
      <c r="K367" s="142"/>
      <c r="L367" s="142"/>
      <c r="M367" s="142"/>
      <c r="N367" s="142"/>
      <c r="O367" s="137">
        <f>Arkusz12!A8</f>
        <v>12</v>
      </c>
      <c r="P367" s="137"/>
      <c r="Q367" s="285">
        <f>Arkusz12!A9</f>
        <v>17</v>
      </c>
      <c r="R367" s="286"/>
    </row>
    <row r="368" spans="7:18" ht="15.75" thickBot="1" x14ac:dyDescent="0.3">
      <c r="G368" s="258" t="s">
        <v>73</v>
      </c>
      <c r="H368" s="259"/>
      <c r="I368" s="259"/>
      <c r="J368" s="259"/>
      <c r="K368" s="259"/>
      <c r="L368" s="259"/>
      <c r="M368" s="259"/>
      <c r="N368" s="259"/>
      <c r="O368" s="138">
        <f>SUM(O364:P367)</f>
        <v>9620</v>
      </c>
      <c r="P368" s="138"/>
      <c r="Q368" s="138">
        <f>SUM(Q364:R367)</f>
        <v>9886</v>
      </c>
      <c r="R368" s="297"/>
    </row>
    <row r="371" spans="1:25" x14ac:dyDescent="0.25">
      <c r="A371" s="86" t="s">
        <v>163</v>
      </c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 s="54" customFormat="1" x14ac:dyDescent="0.25">
      <c r="A372" s="86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 s="54" customFormat="1" x14ac:dyDescent="0.25">
      <c r="A373" s="86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 s="54" customFormat="1" x14ac:dyDescent="0.25">
      <c r="A374" s="86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 s="54" customFormat="1" x14ac:dyDescent="0.25">
      <c r="A375" s="86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 s="54" customFormat="1" x14ac:dyDescent="0.25">
      <c r="A376" s="86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 s="54" customFormat="1" x14ac:dyDescent="0.25">
      <c r="A377" s="86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 s="54" customFormat="1" x14ac:dyDescent="0.25">
      <c r="A378" s="86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 s="54" customFormat="1" x14ac:dyDescent="0.25">
      <c r="A379" s="86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 s="54" customFormat="1" x14ac:dyDescent="0.25">
      <c r="A380" s="86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 s="54" customFormat="1" x14ac:dyDescent="0.25">
      <c r="A381" s="86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 s="54" customFormat="1" x14ac:dyDescent="0.25">
      <c r="A382" s="86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 s="54" customFormat="1" x14ac:dyDescent="0.25">
      <c r="A383" s="86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 s="54" customFormat="1" x14ac:dyDescent="0.25">
      <c r="A384" s="86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 s="54" customFormat="1" x14ac:dyDescent="0.25">
      <c r="A385" s="86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 x14ac:dyDescent="0.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 x14ac:dyDescent="0.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 x14ac:dyDescent="0.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 x14ac:dyDescent="0.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 x14ac:dyDescent="0.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 x14ac:dyDescent="0.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 x14ac:dyDescent="0.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8" spans="1:25" s="57" customFormat="1" x14ac:dyDescent="0.25">
      <c r="Y398" s="6"/>
    </row>
    <row r="399" spans="1:25" s="57" customFormat="1" x14ac:dyDescent="0.25">
      <c r="Y399" s="6"/>
    </row>
    <row r="400" spans="1:25" s="57" customFormat="1" x14ac:dyDescent="0.25">
      <c r="Y400" s="6"/>
    </row>
    <row r="401" spans="1:26" s="57" customFormat="1" x14ac:dyDescent="0.25">
      <c r="Y401" s="6"/>
    </row>
    <row r="402" spans="1:26" s="57" customFormat="1" x14ac:dyDescent="0.25">
      <c r="Y402" s="6"/>
    </row>
    <row r="403" spans="1:26" s="57" customFormat="1" x14ac:dyDescent="0.25">
      <c r="Y403" s="6"/>
    </row>
    <row r="404" spans="1:26" s="57" customFormat="1" x14ac:dyDescent="0.25">
      <c r="Y404" s="6"/>
    </row>
    <row r="405" spans="1:26" s="57" customFormat="1" x14ac:dyDescent="0.25">
      <c r="Y405" s="6"/>
    </row>
    <row r="406" spans="1:26" s="57" customFormat="1" x14ac:dyDescent="0.25">
      <c r="Y406" s="6"/>
    </row>
    <row r="407" spans="1:26" s="57" customFormat="1" x14ac:dyDescent="0.25">
      <c r="Y407" s="6"/>
    </row>
    <row r="408" spans="1:26" s="57" customFormat="1" x14ac:dyDescent="0.25">
      <c r="Y408" s="6"/>
    </row>
    <row r="409" spans="1:26" s="57" customFormat="1" x14ac:dyDescent="0.25">
      <c r="Y409" s="6"/>
    </row>
    <row r="410" spans="1:26" s="57" customFormat="1" x14ac:dyDescent="0.25">
      <c r="Y410" s="6"/>
    </row>
    <row r="411" spans="1:26" s="57" customFormat="1" x14ac:dyDescent="0.25">
      <c r="Y411" s="6"/>
    </row>
    <row r="412" spans="1:26" s="57" customFormat="1" x14ac:dyDescent="0.25">
      <c r="Y412" s="6"/>
    </row>
    <row r="413" spans="1:26" ht="15" customHeight="1" x14ac:dyDescent="0.25">
      <c r="A413" s="67" t="s">
        <v>92</v>
      </c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</row>
    <row r="414" spans="1:26" ht="25.5" customHeigh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</row>
    <row r="415" spans="1:26" ht="25.5" customHeight="1" thickBo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298" t="str">
        <f>CONCATENATE(Arkusz18!C2," - ",Arkusz18!B2," r.")</f>
        <v>01.01.2017 - 30.11.2017 r.</v>
      </c>
      <c r="M415" s="298"/>
      <c r="N415" s="298"/>
      <c r="O415" s="298"/>
      <c r="P415" s="298"/>
      <c r="Q415" s="298"/>
      <c r="R415" s="298"/>
      <c r="S415" s="298"/>
      <c r="T415" s="298"/>
      <c r="U415" s="298"/>
      <c r="V415" s="298"/>
    </row>
    <row r="416" spans="1:26" ht="121.5" customHeight="1" x14ac:dyDescent="0.25">
      <c r="C416" s="240" t="s">
        <v>2</v>
      </c>
      <c r="D416" s="241"/>
      <c r="E416" s="241"/>
      <c r="F416" s="241"/>
      <c r="G416" s="241"/>
      <c r="H416" s="241"/>
      <c r="I416" s="241"/>
      <c r="J416" s="241"/>
      <c r="K416" s="241"/>
      <c r="L416" s="61" t="s">
        <v>80</v>
      </c>
      <c r="M416" s="61"/>
      <c r="N416" s="25" t="s">
        <v>11</v>
      </c>
      <c r="O416" s="25" t="s">
        <v>95</v>
      </c>
      <c r="P416" s="25" t="s">
        <v>85</v>
      </c>
      <c r="Q416" s="25" t="s">
        <v>51</v>
      </c>
      <c r="R416" s="25" t="s">
        <v>38</v>
      </c>
      <c r="S416" s="25" t="s">
        <v>4</v>
      </c>
      <c r="T416" s="43" t="s">
        <v>41</v>
      </c>
      <c r="U416" s="25" t="s">
        <v>84</v>
      </c>
      <c r="V416" s="61" t="s">
        <v>79</v>
      </c>
      <c r="W416" s="62"/>
      <c r="Y416" s="3"/>
      <c r="Z416" s="6"/>
    </row>
    <row r="417" spans="3:26" x14ac:dyDescent="0.25">
      <c r="C417" s="77" t="s">
        <v>33</v>
      </c>
      <c r="D417" s="78"/>
      <c r="E417" s="78"/>
      <c r="F417" s="78"/>
      <c r="G417" s="78"/>
      <c r="H417" s="78"/>
      <c r="I417" s="78"/>
      <c r="J417" s="78"/>
      <c r="K417" s="78"/>
      <c r="L417" s="60">
        <f>Arkusz13!C2</f>
        <v>4576</v>
      </c>
      <c r="M417" s="60"/>
      <c r="N417" s="34">
        <f>Arkusz13!C18</f>
        <v>845</v>
      </c>
      <c r="O417" s="34">
        <f>Arkusz13!C34</f>
        <v>708</v>
      </c>
      <c r="P417" s="34">
        <f>Arkusz13!C50</f>
        <v>571</v>
      </c>
      <c r="Q417" s="34">
        <f>Arkusz13!C66</f>
        <v>64</v>
      </c>
      <c r="R417" s="34">
        <f>Arkusz13!C82</f>
        <v>0</v>
      </c>
      <c r="S417" s="34">
        <f>Arkusz13!C98</f>
        <v>0</v>
      </c>
      <c r="T417" s="44">
        <f>Arkusz13!C114</f>
        <v>0</v>
      </c>
      <c r="U417" s="34">
        <f>Arkusz13!C130-SUM(N417:T417)</f>
        <v>1467</v>
      </c>
      <c r="V417" s="75">
        <f t="shared" ref="V417:V431" si="10">SUM(N417:U417)</f>
        <v>3655</v>
      </c>
      <c r="W417" s="76"/>
      <c r="Y417" s="3"/>
      <c r="Z417" s="6"/>
    </row>
    <row r="418" spans="3:26" x14ac:dyDescent="0.25">
      <c r="C418" s="242" t="s">
        <v>34</v>
      </c>
      <c r="D418" s="243"/>
      <c r="E418" s="243"/>
      <c r="F418" s="243"/>
      <c r="G418" s="243"/>
      <c r="H418" s="243"/>
      <c r="I418" s="243"/>
      <c r="J418" s="243"/>
      <c r="K418" s="243"/>
      <c r="L418" s="60">
        <f>Arkusz13!C3</f>
        <v>582</v>
      </c>
      <c r="M418" s="60"/>
      <c r="N418" s="36">
        <f>Arkusz13!C19</f>
        <v>127</v>
      </c>
      <c r="O418" s="36">
        <f>Arkusz13!C35</f>
        <v>59</v>
      </c>
      <c r="P418" s="36">
        <f>Arkusz13!C51</f>
        <v>51</v>
      </c>
      <c r="Q418" s="36">
        <f>Arkusz13!C67</f>
        <v>6</v>
      </c>
      <c r="R418" s="36">
        <f>Arkusz13!C83</f>
        <v>0</v>
      </c>
      <c r="S418" s="36">
        <f>Arkusz13!C99</f>
        <v>0</v>
      </c>
      <c r="T418" s="44">
        <f>Arkusz13!C115</f>
        <v>0</v>
      </c>
      <c r="U418" s="36">
        <f>Arkusz13!C131-SUM(N418:T418)</f>
        <v>94</v>
      </c>
      <c r="V418" s="75">
        <f t="shared" si="10"/>
        <v>337</v>
      </c>
      <c r="W418" s="76"/>
      <c r="Y418" s="3"/>
      <c r="Z418" s="6"/>
    </row>
    <row r="419" spans="3:26" x14ac:dyDescent="0.25">
      <c r="C419" s="77" t="s">
        <v>35</v>
      </c>
      <c r="D419" s="78"/>
      <c r="E419" s="78"/>
      <c r="F419" s="78"/>
      <c r="G419" s="78"/>
      <c r="H419" s="78"/>
      <c r="I419" s="78"/>
      <c r="J419" s="78"/>
      <c r="K419" s="78"/>
      <c r="L419" s="60">
        <f>Arkusz13!C4</f>
        <v>111</v>
      </c>
      <c r="M419" s="60"/>
      <c r="N419" s="36">
        <f>Arkusz13!C20</f>
        <v>35</v>
      </c>
      <c r="O419" s="36">
        <f>Arkusz13!C36</f>
        <v>9</v>
      </c>
      <c r="P419" s="36">
        <f>Arkusz13!C52</f>
        <v>12</v>
      </c>
      <c r="Q419" s="36">
        <f>Arkusz13!C68</f>
        <v>2</v>
      </c>
      <c r="R419" s="36">
        <f>Arkusz13!C84</f>
        <v>0</v>
      </c>
      <c r="S419" s="36">
        <f>Arkusz13!C100</f>
        <v>0</v>
      </c>
      <c r="T419" s="44">
        <f>Arkusz13!C116</f>
        <v>0</v>
      </c>
      <c r="U419" s="36">
        <f>Arkusz13!C132-SUM(N419:T419)</f>
        <v>18</v>
      </c>
      <c r="V419" s="75">
        <f t="shared" si="10"/>
        <v>76</v>
      </c>
      <c r="W419" s="76"/>
      <c r="Y419" s="3"/>
      <c r="Z419" s="6"/>
    </row>
    <row r="420" spans="3:26" x14ac:dyDescent="0.25">
      <c r="C420" s="242" t="s">
        <v>36</v>
      </c>
      <c r="D420" s="243"/>
      <c r="E420" s="243"/>
      <c r="F420" s="243"/>
      <c r="G420" s="243"/>
      <c r="H420" s="243"/>
      <c r="I420" s="243"/>
      <c r="J420" s="243"/>
      <c r="K420" s="243"/>
      <c r="L420" s="60">
        <f>Arkusz13!C5</f>
        <v>9</v>
      </c>
      <c r="M420" s="60"/>
      <c r="N420" s="36">
        <f>Arkusz13!C21</f>
        <v>0</v>
      </c>
      <c r="O420" s="36">
        <f>Arkusz13!C37</f>
        <v>1</v>
      </c>
      <c r="P420" s="36">
        <f>Arkusz13!C53</f>
        <v>0</v>
      </c>
      <c r="Q420" s="36">
        <f>Arkusz13!C69</f>
        <v>0</v>
      </c>
      <c r="R420" s="36">
        <f>Arkusz13!C85</f>
        <v>0</v>
      </c>
      <c r="S420" s="36">
        <f>Arkusz13!C101</f>
        <v>0</v>
      </c>
      <c r="T420" s="44">
        <f>Arkusz13!C117</f>
        <v>0</v>
      </c>
      <c r="U420" s="36">
        <f>Arkusz13!C133-SUM(N420:T420)</f>
        <v>4</v>
      </c>
      <c r="V420" s="75">
        <f t="shared" si="10"/>
        <v>5</v>
      </c>
      <c r="W420" s="76"/>
      <c r="Y420" s="3"/>
      <c r="Z420" s="6"/>
    </row>
    <row r="421" spans="3:26" x14ac:dyDescent="0.25">
      <c r="C421" s="77" t="s">
        <v>37</v>
      </c>
      <c r="D421" s="78"/>
      <c r="E421" s="78"/>
      <c r="F421" s="78"/>
      <c r="G421" s="78"/>
      <c r="H421" s="78"/>
      <c r="I421" s="78"/>
      <c r="J421" s="78"/>
      <c r="K421" s="78"/>
      <c r="L421" s="60">
        <f>Arkusz13!C6</f>
        <v>0</v>
      </c>
      <c r="M421" s="60"/>
      <c r="N421" s="36">
        <f>Arkusz13!C22</f>
        <v>1</v>
      </c>
      <c r="O421" s="36">
        <f>Arkusz13!C38</f>
        <v>0</v>
      </c>
      <c r="P421" s="36">
        <f>Arkusz13!C54</f>
        <v>0</v>
      </c>
      <c r="Q421" s="36">
        <f>Arkusz13!C70</f>
        <v>0</v>
      </c>
      <c r="R421" s="36">
        <f>Arkusz13!C86</f>
        <v>0</v>
      </c>
      <c r="S421" s="36">
        <f>Arkusz13!C102</f>
        <v>0</v>
      </c>
      <c r="T421" s="44">
        <f>Arkusz13!C118</f>
        <v>0</v>
      </c>
      <c r="U421" s="36">
        <f>Arkusz13!C134-SUM(N421:T421)</f>
        <v>0</v>
      </c>
      <c r="V421" s="75">
        <f t="shared" si="10"/>
        <v>1</v>
      </c>
      <c r="W421" s="76"/>
      <c r="Y421" s="3"/>
      <c r="Z421" s="6"/>
    </row>
    <row r="422" spans="3:26" x14ac:dyDescent="0.25">
      <c r="C422" s="242" t="s">
        <v>45</v>
      </c>
      <c r="D422" s="243"/>
      <c r="E422" s="243"/>
      <c r="F422" s="243"/>
      <c r="G422" s="243"/>
      <c r="H422" s="243"/>
      <c r="I422" s="243"/>
      <c r="J422" s="243"/>
      <c r="K422" s="243"/>
      <c r="L422" s="60">
        <f>Arkusz13!C7</f>
        <v>2</v>
      </c>
      <c r="M422" s="60"/>
      <c r="N422" s="36">
        <f>Arkusz13!C23</f>
        <v>0</v>
      </c>
      <c r="O422" s="36">
        <f>Arkusz13!C39</f>
        <v>0</v>
      </c>
      <c r="P422" s="36">
        <f>Arkusz13!C55</f>
        <v>0</v>
      </c>
      <c r="Q422" s="36">
        <f>Arkusz13!C71</f>
        <v>0</v>
      </c>
      <c r="R422" s="36">
        <f>Arkusz13!C87</f>
        <v>0</v>
      </c>
      <c r="S422" s="36">
        <f>Arkusz13!C103</f>
        <v>0</v>
      </c>
      <c r="T422" s="44">
        <f>Arkusz13!C119</f>
        <v>0</v>
      </c>
      <c r="U422" s="36">
        <f>Arkusz13!C135-SUM(N422:T422)</f>
        <v>1</v>
      </c>
      <c r="V422" s="75">
        <f t="shared" si="10"/>
        <v>1</v>
      </c>
      <c r="W422" s="76"/>
      <c r="Y422" s="3"/>
      <c r="Z422" s="6"/>
    </row>
    <row r="423" spans="3:26" x14ac:dyDescent="0.25">
      <c r="C423" s="77" t="s">
        <v>46</v>
      </c>
      <c r="D423" s="78"/>
      <c r="E423" s="78"/>
      <c r="F423" s="78"/>
      <c r="G423" s="78"/>
      <c r="H423" s="78"/>
      <c r="I423" s="78"/>
      <c r="J423" s="78"/>
      <c r="K423" s="78"/>
      <c r="L423" s="60">
        <f>Arkusz13!C8</f>
        <v>0</v>
      </c>
      <c r="M423" s="60"/>
      <c r="N423" s="36">
        <f>Arkusz13!C24</f>
        <v>0</v>
      </c>
      <c r="O423" s="36">
        <f>Arkusz13!C40</f>
        <v>0</v>
      </c>
      <c r="P423" s="36">
        <f>Arkusz13!C56</f>
        <v>0</v>
      </c>
      <c r="Q423" s="36">
        <f>Arkusz13!C72</f>
        <v>0</v>
      </c>
      <c r="R423" s="36">
        <f>Arkusz13!C88</f>
        <v>0</v>
      </c>
      <c r="S423" s="36">
        <f>Arkusz13!C104</f>
        <v>0</v>
      </c>
      <c r="T423" s="44">
        <f>Arkusz13!C120</f>
        <v>0</v>
      </c>
      <c r="U423" s="36">
        <f>Arkusz13!C136-SUM(N423:T423)</f>
        <v>0</v>
      </c>
      <c r="V423" s="75">
        <f t="shared" si="10"/>
        <v>0</v>
      </c>
      <c r="W423" s="76"/>
      <c r="Y423" s="3"/>
      <c r="Z423" s="6"/>
    </row>
    <row r="424" spans="3:26" x14ac:dyDescent="0.25">
      <c r="C424" s="242" t="s">
        <v>4</v>
      </c>
      <c r="D424" s="243"/>
      <c r="E424" s="243"/>
      <c r="F424" s="243"/>
      <c r="G424" s="243"/>
      <c r="H424" s="243"/>
      <c r="I424" s="243"/>
      <c r="J424" s="243"/>
      <c r="K424" s="243"/>
      <c r="L424" s="60">
        <f>Arkusz13!C9</f>
        <v>0</v>
      </c>
      <c r="M424" s="60"/>
      <c r="N424" s="36">
        <f>Arkusz13!C25</f>
        <v>0</v>
      </c>
      <c r="O424" s="36">
        <f>Arkusz13!C41</f>
        <v>0</v>
      </c>
      <c r="P424" s="36">
        <f>Arkusz13!C57</f>
        <v>0</v>
      </c>
      <c r="Q424" s="36">
        <f>Arkusz13!C73</f>
        <v>0</v>
      </c>
      <c r="R424" s="36">
        <f>Arkusz13!C89</f>
        <v>0</v>
      </c>
      <c r="S424" s="36">
        <f>Arkusz13!C105</f>
        <v>0</v>
      </c>
      <c r="T424" s="44">
        <f>Arkusz13!C121</f>
        <v>0</v>
      </c>
      <c r="U424" s="36">
        <f>Arkusz13!C137-SUM(N424:T424)</f>
        <v>0</v>
      </c>
      <c r="V424" s="75">
        <f t="shared" si="10"/>
        <v>0</v>
      </c>
      <c r="W424" s="76"/>
      <c r="Y424" s="3"/>
      <c r="Z424" s="6"/>
    </row>
    <row r="425" spans="3:26" x14ac:dyDescent="0.25">
      <c r="C425" s="77" t="s">
        <v>38</v>
      </c>
      <c r="D425" s="78"/>
      <c r="E425" s="78"/>
      <c r="F425" s="78"/>
      <c r="G425" s="78"/>
      <c r="H425" s="78"/>
      <c r="I425" s="78"/>
      <c r="J425" s="78"/>
      <c r="K425" s="78"/>
      <c r="L425" s="60">
        <f>Arkusz13!C10</f>
        <v>6</v>
      </c>
      <c r="M425" s="60"/>
      <c r="N425" s="36">
        <f>Arkusz13!C26</f>
        <v>2</v>
      </c>
      <c r="O425" s="36">
        <f>Arkusz13!C42</f>
        <v>0</v>
      </c>
      <c r="P425" s="36">
        <f>Arkusz13!C58</f>
        <v>0</v>
      </c>
      <c r="Q425" s="36">
        <f>Arkusz13!C74</f>
        <v>0</v>
      </c>
      <c r="R425" s="36">
        <f>Arkusz13!C90</f>
        <v>3</v>
      </c>
      <c r="S425" s="36">
        <f>Arkusz13!C106</f>
        <v>0</v>
      </c>
      <c r="T425" s="44">
        <f>Arkusz13!C122</f>
        <v>0</v>
      </c>
      <c r="U425" s="36">
        <f>Arkusz13!C138-SUM(N425:T425)</f>
        <v>0</v>
      </c>
      <c r="V425" s="75">
        <f t="shared" si="10"/>
        <v>5</v>
      </c>
      <c r="W425" s="76"/>
      <c r="Y425" s="3"/>
      <c r="Z425" s="6"/>
    </row>
    <row r="426" spans="3:26" x14ac:dyDescent="0.25">
      <c r="C426" s="242" t="s">
        <v>39</v>
      </c>
      <c r="D426" s="243"/>
      <c r="E426" s="243"/>
      <c r="F426" s="243"/>
      <c r="G426" s="243"/>
      <c r="H426" s="243"/>
      <c r="I426" s="243"/>
      <c r="J426" s="243"/>
      <c r="K426" s="243"/>
      <c r="L426" s="60">
        <f>Arkusz13!C11</f>
        <v>5</v>
      </c>
      <c r="M426" s="60"/>
      <c r="N426" s="36">
        <f>Arkusz13!C27</f>
        <v>1</v>
      </c>
      <c r="O426" s="36">
        <f>Arkusz13!C43</f>
        <v>0</v>
      </c>
      <c r="P426" s="36">
        <f>Arkusz13!C59</f>
        <v>1</v>
      </c>
      <c r="Q426" s="36">
        <f>Arkusz13!C75</f>
        <v>1</v>
      </c>
      <c r="R426" s="36">
        <f>Arkusz13!C91</f>
        <v>0</v>
      </c>
      <c r="S426" s="36">
        <f>Arkusz13!C107</f>
        <v>0</v>
      </c>
      <c r="T426" s="44">
        <f>Arkusz13!C123</f>
        <v>0</v>
      </c>
      <c r="U426" s="36">
        <f>Arkusz13!C139-SUM(N426:T426)</f>
        <v>0</v>
      </c>
      <c r="V426" s="75">
        <f t="shared" si="10"/>
        <v>3</v>
      </c>
      <c r="W426" s="76"/>
      <c r="Y426" s="3"/>
      <c r="Z426" s="6"/>
    </row>
    <row r="427" spans="3:26" x14ac:dyDescent="0.25">
      <c r="C427" s="77" t="s">
        <v>40</v>
      </c>
      <c r="D427" s="78"/>
      <c r="E427" s="78"/>
      <c r="F427" s="78"/>
      <c r="G427" s="78"/>
      <c r="H427" s="78"/>
      <c r="I427" s="78"/>
      <c r="J427" s="78"/>
      <c r="K427" s="78"/>
      <c r="L427" s="60">
        <f>Arkusz13!C12</f>
        <v>1163</v>
      </c>
      <c r="M427" s="60"/>
      <c r="N427" s="36">
        <f>Arkusz13!C28</f>
        <v>320</v>
      </c>
      <c r="O427" s="36">
        <f>Arkusz13!C44</f>
        <v>60</v>
      </c>
      <c r="P427" s="36">
        <f>Arkusz13!C60</f>
        <v>86</v>
      </c>
      <c r="Q427" s="36">
        <f>Arkusz13!C76</f>
        <v>134</v>
      </c>
      <c r="R427" s="36">
        <f>Arkusz13!C92</f>
        <v>33</v>
      </c>
      <c r="S427" s="36">
        <f>Arkusz13!C108</f>
        <v>0</v>
      </c>
      <c r="T427" s="44">
        <f>Arkusz13!C124</f>
        <v>183</v>
      </c>
      <c r="U427" s="36">
        <f>Arkusz13!C140-SUM(N427:T427)</f>
        <v>226</v>
      </c>
      <c r="V427" s="75">
        <f t="shared" si="10"/>
        <v>1042</v>
      </c>
      <c r="W427" s="76"/>
      <c r="Y427" s="3"/>
      <c r="Z427" s="6"/>
    </row>
    <row r="428" spans="3:26" x14ac:dyDescent="0.25">
      <c r="C428" s="77" t="s">
        <v>10</v>
      </c>
      <c r="D428" s="78"/>
      <c r="E428" s="78"/>
      <c r="F428" s="78"/>
      <c r="G428" s="78"/>
      <c r="H428" s="78"/>
      <c r="I428" s="78"/>
      <c r="J428" s="78"/>
      <c r="K428" s="78"/>
      <c r="L428" s="60">
        <f>Arkusz13!C14</f>
        <v>8</v>
      </c>
      <c r="M428" s="60"/>
      <c r="N428" s="36">
        <f>Arkusz13!C30</f>
        <v>0</v>
      </c>
      <c r="O428" s="36">
        <f>Arkusz13!C46</f>
        <v>0</v>
      </c>
      <c r="P428" s="36">
        <f>Arkusz13!C62</f>
        <v>0</v>
      </c>
      <c r="Q428" s="36">
        <f>Arkusz13!C78</f>
        <v>0</v>
      </c>
      <c r="R428" s="36">
        <f>Arkusz13!C94</f>
        <v>0</v>
      </c>
      <c r="S428" s="36">
        <f>Arkusz13!C110</f>
        <v>0</v>
      </c>
      <c r="T428" s="44">
        <f>Arkusz13!C126</f>
        <v>0</v>
      </c>
      <c r="U428" s="36">
        <f>Arkusz13!C142-SUM(N428:T428)</f>
        <v>6</v>
      </c>
      <c r="V428" s="75">
        <f t="shared" si="10"/>
        <v>6</v>
      </c>
      <c r="W428" s="76"/>
      <c r="Y428" s="3"/>
      <c r="Z428" s="6"/>
    </row>
    <row r="429" spans="3:26" x14ac:dyDescent="0.25">
      <c r="C429" s="242" t="s">
        <v>42</v>
      </c>
      <c r="D429" s="243"/>
      <c r="E429" s="243"/>
      <c r="F429" s="243"/>
      <c r="G429" s="243"/>
      <c r="H429" s="243"/>
      <c r="I429" s="243"/>
      <c r="J429" s="243"/>
      <c r="K429" s="243"/>
      <c r="L429" s="60">
        <f>Arkusz13!C15</f>
        <v>11</v>
      </c>
      <c r="M429" s="60"/>
      <c r="N429" s="36">
        <f>Arkusz13!C31</f>
        <v>10</v>
      </c>
      <c r="O429" s="36">
        <f>Arkusz13!C47</f>
        <v>0</v>
      </c>
      <c r="P429" s="36">
        <f>Arkusz13!C63</f>
        <v>2</v>
      </c>
      <c r="Q429" s="36">
        <f>Arkusz13!C79</f>
        <v>0</v>
      </c>
      <c r="R429" s="36">
        <f>Arkusz13!C95</f>
        <v>0</v>
      </c>
      <c r="S429" s="36">
        <f>Arkusz13!C111</f>
        <v>0</v>
      </c>
      <c r="T429" s="44">
        <f>Arkusz13!C127</f>
        <v>0</v>
      </c>
      <c r="U429" s="36">
        <f>Arkusz13!C143-SUM(N429:T429)</f>
        <v>0</v>
      </c>
      <c r="V429" s="75">
        <f t="shared" si="10"/>
        <v>12</v>
      </c>
      <c r="W429" s="76"/>
      <c r="Y429" s="3"/>
      <c r="Z429" s="6"/>
    </row>
    <row r="430" spans="3:26" x14ac:dyDescent="0.25">
      <c r="C430" s="77" t="s">
        <v>43</v>
      </c>
      <c r="D430" s="78"/>
      <c r="E430" s="78"/>
      <c r="F430" s="78"/>
      <c r="G430" s="78"/>
      <c r="H430" s="78"/>
      <c r="I430" s="78"/>
      <c r="J430" s="78"/>
      <c r="K430" s="78"/>
      <c r="L430" s="60">
        <f>Arkusz13!C16</f>
        <v>0</v>
      </c>
      <c r="M430" s="60"/>
      <c r="N430" s="36">
        <f>Arkusz13!C32</f>
        <v>0</v>
      </c>
      <c r="O430" s="36">
        <f>Arkusz13!C48</f>
        <v>0</v>
      </c>
      <c r="P430" s="36">
        <f>Arkusz13!C64</f>
        <v>0</v>
      </c>
      <c r="Q430" s="36">
        <f>Arkusz13!C80</f>
        <v>0</v>
      </c>
      <c r="R430" s="36">
        <f>Arkusz13!C96</f>
        <v>0</v>
      </c>
      <c r="S430" s="36">
        <f>Arkusz13!C112</f>
        <v>0</v>
      </c>
      <c r="T430" s="44">
        <f>Arkusz13!C128</f>
        <v>0</v>
      </c>
      <c r="U430" s="36">
        <f>Arkusz13!C144-SUM(N430:T430)</f>
        <v>0</v>
      </c>
      <c r="V430" s="75">
        <f t="shared" si="10"/>
        <v>0</v>
      </c>
      <c r="W430" s="76"/>
      <c r="Y430" s="3"/>
      <c r="Z430" s="6"/>
    </row>
    <row r="431" spans="3:26" ht="15.75" thickBot="1" x14ac:dyDescent="0.3">
      <c r="C431" s="58" t="s">
        <v>44</v>
      </c>
      <c r="D431" s="59"/>
      <c r="E431" s="59"/>
      <c r="F431" s="59"/>
      <c r="G431" s="59"/>
      <c r="H431" s="59"/>
      <c r="I431" s="59"/>
      <c r="J431" s="59"/>
      <c r="K431" s="59"/>
      <c r="L431" s="60">
        <f>Arkusz13!C17</f>
        <v>2</v>
      </c>
      <c r="M431" s="60"/>
      <c r="N431" s="36">
        <f>Arkusz13!C33</f>
        <v>3</v>
      </c>
      <c r="O431" s="36">
        <f>Arkusz13!C49</f>
        <v>0</v>
      </c>
      <c r="P431" s="36">
        <f>Arkusz13!C65</f>
        <v>0</v>
      </c>
      <c r="Q431" s="36">
        <f>Arkusz13!C81</f>
        <v>0</v>
      </c>
      <c r="R431" s="36">
        <f>Arkusz13!C97</f>
        <v>0</v>
      </c>
      <c r="S431" s="36">
        <f>Arkusz13!C113</f>
        <v>0</v>
      </c>
      <c r="T431" s="44">
        <f>Arkusz13!C129</f>
        <v>0</v>
      </c>
      <c r="U431" s="36">
        <f>Arkusz13!C145-SUM(N431:T431)</f>
        <v>3</v>
      </c>
      <c r="V431" s="75">
        <f t="shared" si="10"/>
        <v>6</v>
      </c>
      <c r="W431" s="76"/>
      <c r="Y431" s="3"/>
      <c r="Z431" s="6"/>
    </row>
    <row r="432" spans="3:26" ht="15.75" thickBot="1" x14ac:dyDescent="0.3">
      <c r="C432" s="89" t="s">
        <v>1</v>
      </c>
      <c r="D432" s="90"/>
      <c r="E432" s="90"/>
      <c r="F432" s="90"/>
      <c r="G432" s="90"/>
      <c r="H432" s="90"/>
      <c r="I432" s="90"/>
      <c r="J432" s="90"/>
      <c r="K432" s="90"/>
      <c r="L432" s="92">
        <f>SUM(L417:L431)</f>
        <v>6475</v>
      </c>
      <c r="M432" s="92"/>
      <c r="N432" s="35">
        <f t="shared" ref="N432:V432" si="11">SUM(N417:N431)</f>
        <v>1344</v>
      </c>
      <c r="O432" s="35">
        <f t="shared" si="11"/>
        <v>837</v>
      </c>
      <c r="P432" s="35">
        <f t="shared" si="11"/>
        <v>723</v>
      </c>
      <c r="Q432" s="35">
        <f t="shared" si="11"/>
        <v>207</v>
      </c>
      <c r="R432" s="35">
        <f t="shared" si="11"/>
        <v>36</v>
      </c>
      <c r="S432" s="35">
        <f t="shared" si="11"/>
        <v>0</v>
      </c>
      <c r="T432" s="45">
        <f t="shared" si="11"/>
        <v>183</v>
      </c>
      <c r="U432" s="46">
        <f t="shared" si="11"/>
        <v>1819</v>
      </c>
      <c r="V432" s="92">
        <f t="shared" si="11"/>
        <v>5149</v>
      </c>
      <c r="W432" s="93"/>
      <c r="Y432" s="3"/>
      <c r="Z432" s="6"/>
    </row>
    <row r="433" spans="1:20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</row>
    <row r="436" spans="1:20" ht="15" customHeight="1" x14ac:dyDescent="0.25"/>
    <row r="457" spans="1:25" ht="20.25" customHeight="1" thickBot="1" x14ac:dyDescent="0.3"/>
    <row r="458" spans="1:25" ht="21.75" customHeight="1" x14ac:dyDescent="0.25">
      <c r="D458" s="247" t="s">
        <v>2</v>
      </c>
      <c r="E458" s="91"/>
      <c r="F458" s="91"/>
      <c r="G458" s="91"/>
      <c r="H458" s="91"/>
      <c r="I458" s="91"/>
      <c r="J458" s="91"/>
      <c r="K458" s="91"/>
      <c r="L458" s="91" t="s">
        <v>3</v>
      </c>
      <c r="M458" s="91"/>
      <c r="N458" s="157" t="s">
        <v>87</v>
      </c>
      <c r="O458" s="157"/>
      <c r="P458" s="157"/>
      <c r="Q458" s="79" t="s">
        <v>88</v>
      </c>
      <c r="R458" s="80"/>
      <c r="S458" s="81"/>
    </row>
    <row r="459" spans="1:25" ht="15.75" thickBot="1" x14ac:dyDescent="0.3">
      <c r="D459" s="245" t="s">
        <v>86</v>
      </c>
      <c r="E459" s="246"/>
      <c r="F459" s="246"/>
      <c r="G459" s="246"/>
      <c r="H459" s="246"/>
      <c r="I459" s="246"/>
      <c r="J459" s="246"/>
      <c r="K459" s="246"/>
      <c r="L459" s="244">
        <f>Arkusz14!B2</f>
        <v>135</v>
      </c>
      <c r="M459" s="244"/>
      <c r="N459" s="244">
        <f>Arkusz14!B3</f>
        <v>81</v>
      </c>
      <c r="O459" s="244"/>
      <c r="P459" s="244"/>
      <c r="Q459" s="82">
        <f>Arkusz14!B4</f>
        <v>3</v>
      </c>
      <c r="R459" s="83"/>
      <c r="S459" s="84"/>
    </row>
    <row r="460" spans="1:25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</row>
    <row r="461" spans="1:25" x14ac:dyDescent="0.25">
      <c r="A461" s="86" t="s">
        <v>164</v>
      </c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 s="54" customFormat="1" x14ac:dyDescent="0.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 s="54" customFormat="1" x14ac:dyDescent="0.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 s="54" customFormat="1" x14ac:dyDescent="0.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 s="54" customFormat="1" x14ac:dyDescent="0.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 s="54" customFormat="1" x14ac:dyDescent="0.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 s="54" customFormat="1" x14ac:dyDescent="0.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 s="54" customFormat="1" x14ac:dyDescent="0.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 s="54" customFormat="1" x14ac:dyDescent="0.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3" spans="1:25" s="57" customFormat="1" x14ac:dyDescent="0.25">
      <c r="Y473" s="6"/>
    </row>
    <row r="474" spans="1:25" s="57" customFormat="1" x14ac:dyDescent="0.25">
      <c r="Y474" s="6"/>
    </row>
    <row r="475" spans="1:25" s="57" customFormat="1" x14ac:dyDescent="0.25">
      <c r="Y475" s="6"/>
    </row>
    <row r="476" spans="1:25" x14ac:dyDescent="0.25">
      <c r="A476" s="10" t="s">
        <v>169</v>
      </c>
      <c r="B476" s="10"/>
      <c r="C476" s="10"/>
      <c r="D476" s="10"/>
      <c r="E476" s="10"/>
      <c r="F476" s="10"/>
    </row>
    <row r="477" spans="1:25" ht="15.75" thickBot="1" x14ac:dyDescent="0.3"/>
    <row r="478" spans="1:25" x14ac:dyDescent="0.25">
      <c r="D478" s="115" t="s">
        <v>27</v>
      </c>
      <c r="E478" s="88"/>
      <c r="F478" s="88"/>
      <c r="G478" s="88"/>
      <c r="H478" s="88" t="s">
        <v>3</v>
      </c>
      <c r="I478" s="88"/>
      <c r="J478" s="88"/>
      <c r="K478" s="88" t="s">
        <v>22</v>
      </c>
      <c r="L478" s="88"/>
      <c r="M478" s="116"/>
    </row>
    <row r="479" spans="1:25" x14ac:dyDescent="0.25">
      <c r="D479" s="117" t="s">
        <v>19</v>
      </c>
      <c r="E479" s="118"/>
      <c r="F479" s="118"/>
      <c r="G479" s="118"/>
      <c r="H479" s="75">
        <v>62219</v>
      </c>
      <c r="I479" s="75"/>
      <c r="J479" s="75"/>
      <c r="K479" s="75">
        <v>63303</v>
      </c>
      <c r="L479" s="75"/>
      <c r="M479" s="76"/>
    </row>
    <row r="480" spans="1:25" x14ac:dyDescent="0.25">
      <c r="D480" s="119" t="s">
        <v>20</v>
      </c>
      <c r="E480" s="120"/>
      <c r="F480" s="120"/>
      <c r="G480" s="120"/>
      <c r="H480" s="75">
        <v>1982</v>
      </c>
      <c r="I480" s="75"/>
      <c r="J480" s="75"/>
      <c r="K480" s="75">
        <v>1990</v>
      </c>
      <c r="L480" s="75"/>
      <c r="M480" s="76"/>
    </row>
    <row r="481" spans="4:25" ht="15.75" thickBot="1" x14ac:dyDescent="0.3">
      <c r="D481" s="125" t="s">
        <v>21</v>
      </c>
      <c r="E481" s="126"/>
      <c r="F481" s="126"/>
      <c r="G481" s="126"/>
      <c r="H481" s="75">
        <v>1500</v>
      </c>
      <c r="I481" s="75"/>
      <c r="J481" s="75"/>
      <c r="K481" s="75">
        <v>1504</v>
      </c>
      <c r="L481" s="75"/>
      <c r="M481" s="76"/>
    </row>
    <row r="482" spans="4:25" ht="15.75" thickBot="1" x14ac:dyDescent="0.3">
      <c r="D482" s="121" t="s">
        <v>1</v>
      </c>
      <c r="E482" s="122"/>
      <c r="F482" s="122"/>
      <c r="G482" s="122"/>
      <c r="H482" s="123">
        <f>SUM(H479:J481)</f>
        <v>65701</v>
      </c>
      <c r="I482" s="123"/>
      <c r="J482" s="123"/>
      <c r="K482" s="123">
        <f>SUM(K479:M481)</f>
        <v>66797</v>
      </c>
      <c r="L482" s="123"/>
      <c r="M482" s="124"/>
    </row>
    <row r="483" spans="4:25" s="38" customFormat="1" x14ac:dyDescent="0.25">
      <c r="D483" s="41"/>
      <c r="E483" s="41"/>
      <c r="F483" s="41"/>
      <c r="G483" s="41"/>
      <c r="H483" s="42"/>
      <c r="I483" s="42"/>
      <c r="J483" s="42"/>
      <c r="K483" s="42"/>
      <c r="L483" s="42"/>
      <c r="M483" s="42"/>
      <c r="Y483" s="6"/>
    </row>
    <row r="484" spans="4:25" s="38" customFormat="1" x14ac:dyDescent="0.25">
      <c r="D484" s="41"/>
      <c r="E484" s="41"/>
      <c r="F484" s="41"/>
      <c r="G484" s="41"/>
      <c r="H484" s="42"/>
      <c r="I484" s="42"/>
      <c r="J484" s="42"/>
      <c r="K484" s="42"/>
      <c r="L484" s="42"/>
      <c r="M484" s="42"/>
      <c r="Y484" s="6"/>
    </row>
    <row r="485" spans="4:25" s="38" customFormat="1" x14ac:dyDescent="0.25">
      <c r="D485" s="41"/>
      <c r="E485" s="41"/>
      <c r="F485" s="41"/>
      <c r="G485" s="41"/>
      <c r="H485" s="42"/>
      <c r="I485" s="42"/>
      <c r="J485" s="42"/>
      <c r="K485" s="42"/>
      <c r="L485" s="42"/>
      <c r="M485" s="42"/>
      <c r="Y485" s="6"/>
    </row>
    <row r="486" spans="4:25" x14ac:dyDescent="0.25">
      <c r="D486" s="28"/>
      <c r="E486" s="28"/>
      <c r="F486" s="28"/>
      <c r="G486" s="28"/>
      <c r="H486" s="28"/>
      <c r="I486" s="28"/>
      <c r="J486" s="28"/>
      <c r="K486" s="28"/>
      <c r="L486" s="28"/>
      <c r="M486" s="28"/>
    </row>
    <row r="487" spans="4:25" s="38" customFormat="1" x14ac:dyDescent="0.25"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Y487" s="6"/>
    </row>
    <row r="488" spans="4:25" s="38" customFormat="1" x14ac:dyDescent="0.25"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Y488" s="6"/>
    </row>
    <row r="489" spans="4:25" s="38" customFormat="1" x14ac:dyDescent="0.25"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Y489" s="6"/>
    </row>
    <row r="490" spans="4:25" s="38" customFormat="1" x14ac:dyDescent="0.25"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Y490" s="6"/>
    </row>
    <row r="491" spans="4:25" s="38" customFormat="1" x14ac:dyDescent="0.25"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Y491" s="6"/>
    </row>
    <row r="492" spans="4:25" s="38" customFormat="1" x14ac:dyDescent="0.25"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Y492" s="6"/>
    </row>
    <row r="493" spans="4:25" s="38" customFormat="1" x14ac:dyDescent="0.25"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Y493" s="6"/>
    </row>
    <row r="494" spans="4:25" s="38" customFormat="1" x14ac:dyDescent="0.25"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Y494" s="6"/>
    </row>
    <row r="495" spans="4:25" s="38" customFormat="1" x14ac:dyDescent="0.25"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Y495" s="6"/>
    </row>
    <row r="496" spans="4:25" s="38" customFormat="1" x14ac:dyDescent="0.25"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Y496" s="6"/>
    </row>
    <row r="497" spans="1:25" s="38" customFormat="1" x14ac:dyDescent="0.25"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Y497" s="6"/>
    </row>
    <row r="498" spans="1:25" s="38" customFormat="1" x14ac:dyDescent="0.25"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Y498" s="6"/>
    </row>
    <row r="500" spans="1:25" s="38" customFormat="1" x14ac:dyDescent="0.25">
      <c r="Y500" s="6"/>
    </row>
    <row r="501" spans="1:25" x14ac:dyDescent="0.25">
      <c r="A501" s="86" t="s">
        <v>165</v>
      </c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 x14ac:dyDescent="0.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 x14ac:dyDescent="0.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5" spans="1:25" x14ac:dyDescent="0.25">
      <c r="A505" s="10" t="s">
        <v>170</v>
      </c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25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25" ht="15.75" thickBo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25" x14ac:dyDescent="0.25">
      <c r="D508" s="107" t="s">
        <v>47</v>
      </c>
      <c r="E508" s="108"/>
      <c r="F508" s="108"/>
      <c r="G508" s="97" t="str">
        <f>CONCATENATE(Arkusz18!A2," - ",Arkusz18!B2," r.")</f>
        <v>01.11.2017 - 30.11.2017 r.</v>
      </c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8"/>
    </row>
    <row r="509" spans="1:25" ht="24" customHeight="1" x14ac:dyDescent="0.25">
      <c r="D509" s="109"/>
      <c r="E509" s="110"/>
      <c r="F509" s="110"/>
      <c r="G509" s="102" t="s">
        <v>63</v>
      </c>
      <c r="H509" s="102"/>
      <c r="I509" s="102"/>
      <c r="J509" s="102" t="s">
        <v>91</v>
      </c>
      <c r="K509" s="102"/>
      <c r="L509" s="102"/>
      <c r="M509" s="102" t="s">
        <v>62</v>
      </c>
      <c r="N509" s="102"/>
      <c r="O509" s="102"/>
      <c r="P509" s="102" t="s">
        <v>90</v>
      </c>
      <c r="Q509" s="102"/>
      <c r="R509" s="111"/>
    </row>
    <row r="510" spans="1:25" ht="15" customHeight="1" x14ac:dyDescent="0.25">
      <c r="D510" s="99" t="s">
        <v>89</v>
      </c>
      <c r="E510" s="100"/>
      <c r="F510" s="100"/>
      <c r="G510" s="101">
        <f>Arkusz16!A2</f>
        <v>0</v>
      </c>
      <c r="H510" s="101"/>
      <c r="I510" s="101"/>
      <c r="J510" s="101">
        <f>Arkusz16!A3</f>
        <v>0</v>
      </c>
      <c r="K510" s="101"/>
      <c r="L510" s="101"/>
      <c r="M510" s="101">
        <f>Arkusz16!A4</f>
        <v>0</v>
      </c>
      <c r="N510" s="101"/>
      <c r="O510" s="101"/>
      <c r="P510" s="101">
        <f>Arkusz16!A5</f>
        <v>0</v>
      </c>
      <c r="Q510" s="101"/>
      <c r="R510" s="101"/>
    </row>
    <row r="511" spans="1:25" x14ac:dyDescent="0.25">
      <c r="D511" s="112" t="s">
        <v>49</v>
      </c>
      <c r="E511" s="113"/>
      <c r="F511" s="113"/>
      <c r="G511" s="114">
        <f>Arkusz16!A6</f>
        <v>2074</v>
      </c>
      <c r="H511" s="114"/>
      <c r="I511" s="114"/>
      <c r="J511" s="248">
        <f>Arkusz16!A7</f>
        <v>10</v>
      </c>
      <c r="K511" s="249"/>
      <c r="L511" s="250"/>
      <c r="M511" s="248">
        <f>Arkusz16!A8</f>
        <v>13</v>
      </c>
      <c r="N511" s="249"/>
      <c r="O511" s="250"/>
      <c r="P511" s="248">
        <f>Arkusz16!A9</f>
        <v>9</v>
      </c>
      <c r="Q511" s="249"/>
      <c r="R511" s="250"/>
    </row>
    <row r="512" spans="1:25" ht="15.75" thickBot="1" x14ac:dyDescent="0.3">
      <c r="D512" s="94" t="s">
        <v>50</v>
      </c>
      <c r="E512" s="95"/>
      <c r="F512" s="95"/>
      <c r="G512" s="96">
        <f>Arkusz16!A10</f>
        <v>799</v>
      </c>
      <c r="H512" s="96"/>
      <c r="I512" s="96"/>
      <c r="J512" s="96">
        <f>Arkusz16!A11</f>
        <v>1</v>
      </c>
      <c r="K512" s="96"/>
      <c r="L512" s="96"/>
      <c r="M512" s="96">
        <f>Arkusz16!A12</f>
        <v>10</v>
      </c>
      <c r="N512" s="96"/>
      <c r="O512" s="96"/>
      <c r="P512" s="96">
        <f>Arkusz16!A13</f>
        <v>4</v>
      </c>
      <c r="Q512" s="96"/>
      <c r="R512" s="96"/>
    </row>
    <row r="513" spans="1:25" ht="15.75" thickBot="1" x14ac:dyDescent="0.3">
      <c r="D513" s="103" t="s">
        <v>48</v>
      </c>
      <c r="E513" s="104"/>
      <c r="F513" s="104"/>
      <c r="G513" s="105">
        <f>SUM(G510:I512)</f>
        <v>2873</v>
      </c>
      <c r="H513" s="105"/>
      <c r="I513" s="105"/>
      <c r="J513" s="105">
        <f t="shared" ref="J513" si="12">SUM(J510:L512)</f>
        <v>11</v>
      </c>
      <c r="K513" s="105"/>
      <c r="L513" s="105"/>
      <c r="M513" s="105">
        <f t="shared" ref="M513" si="13">SUM(M510:O512)</f>
        <v>23</v>
      </c>
      <c r="N513" s="105"/>
      <c r="O513" s="105"/>
      <c r="P513" s="105">
        <f t="shared" ref="P513" si="14">SUM(P510:R512)</f>
        <v>13</v>
      </c>
      <c r="Q513" s="105"/>
      <c r="R513" s="106"/>
    </row>
    <row r="514" spans="1:25" x14ac:dyDescent="0.25">
      <c r="A514" s="29"/>
      <c r="B514" s="29"/>
      <c r="C514" s="29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6" spans="1:25" ht="15.75" thickBot="1" x14ac:dyDescent="0.3"/>
    <row r="517" spans="1:25" x14ac:dyDescent="0.25">
      <c r="D517" s="107" t="s">
        <v>47</v>
      </c>
      <c r="E517" s="108"/>
      <c r="F517" s="108"/>
      <c r="G517" s="97" t="str">
        <f>CONCATENATE(Arkusz18!C2," - ",Arkusz18!B2," r.")</f>
        <v>01.01.2017 - 30.11.2017 r.</v>
      </c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8"/>
    </row>
    <row r="518" spans="1:25" ht="23.25" customHeight="1" x14ac:dyDescent="0.25">
      <c r="D518" s="109"/>
      <c r="E518" s="110"/>
      <c r="F518" s="110"/>
      <c r="G518" s="102" t="s">
        <v>63</v>
      </c>
      <c r="H518" s="102"/>
      <c r="I518" s="102"/>
      <c r="J518" s="102" t="s">
        <v>91</v>
      </c>
      <c r="K518" s="102"/>
      <c r="L518" s="102"/>
      <c r="M518" s="102" t="s">
        <v>62</v>
      </c>
      <c r="N518" s="102"/>
      <c r="O518" s="102"/>
      <c r="P518" s="102" t="s">
        <v>90</v>
      </c>
      <c r="Q518" s="102"/>
      <c r="R518" s="111"/>
    </row>
    <row r="519" spans="1:25" x14ac:dyDescent="0.25">
      <c r="D519" s="99" t="s">
        <v>89</v>
      </c>
      <c r="E519" s="100"/>
      <c r="F519" s="100"/>
      <c r="G519" s="101">
        <f>Arkusz17!A2</f>
        <v>1</v>
      </c>
      <c r="H519" s="101"/>
      <c r="I519" s="101"/>
      <c r="J519" s="101">
        <f>Arkusz17!A3</f>
        <v>0</v>
      </c>
      <c r="K519" s="101"/>
      <c r="L519" s="101"/>
      <c r="M519" s="101">
        <f>Arkusz17!A4</f>
        <v>23</v>
      </c>
      <c r="N519" s="101"/>
      <c r="O519" s="101"/>
      <c r="P519" s="101">
        <f>Arkusz17!A5</f>
        <v>1</v>
      </c>
      <c r="Q519" s="101"/>
      <c r="R519" s="101"/>
    </row>
    <row r="520" spans="1:25" x14ac:dyDescent="0.25">
      <c r="D520" s="112" t="s">
        <v>49</v>
      </c>
      <c r="E520" s="113"/>
      <c r="F520" s="113"/>
      <c r="G520" s="114">
        <f>Arkusz17!A6</f>
        <v>26673</v>
      </c>
      <c r="H520" s="114"/>
      <c r="I520" s="114"/>
      <c r="J520" s="114">
        <f>Arkusz17!A7</f>
        <v>127</v>
      </c>
      <c r="K520" s="114"/>
      <c r="L520" s="114"/>
      <c r="M520" s="114">
        <f>Arkusz17!A8</f>
        <v>118</v>
      </c>
      <c r="N520" s="114"/>
      <c r="O520" s="114"/>
      <c r="P520" s="114">
        <f>Arkusz17!A9</f>
        <v>104</v>
      </c>
      <c r="Q520" s="114"/>
      <c r="R520" s="114"/>
    </row>
    <row r="521" spans="1:25" ht="15.75" thickBot="1" x14ac:dyDescent="0.3">
      <c r="D521" s="94" t="s">
        <v>50</v>
      </c>
      <c r="E521" s="95"/>
      <c r="F521" s="95"/>
      <c r="G521" s="96">
        <f>Arkusz17!A10</f>
        <v>9170</v>
      </c>
      <c r="H521" s="96"/>
      <c r="I521" s="96"/>
      <c r="J521" s="96">
        <f>Arkusz17!A11</f>
        <v>55</v>
      </c>
      <c r="K521" s="96"/>
      <c r="L521" s="96"/>
      <c r="M521" s="96">
        <f>Arkusz17!A12</f>
        <v>279</v>
      </c>
      <c r="N521" s="96"/>
      <c r="O521" s="96"/>
      <c r="P521" s="96">
        <f>Arkusz17!A13</f>
        <v>102</v>
      </c>
      <c r="Q521" s="96"/>
      <c r="R521" s="96"/>
    </row>
    <row r="522" spans="1:25" ht="15.75" thickBot="1" x14ac:dyDescent="0.3">
      <c r="D522" s="103" t="s">
        <v>48</v>
      </c>
      <c r="E522" s="104"/>
      <c r="F522" s="104"/>
      <c r="G522" s="105">
        <f>SUM(G519:I521)</f>
        <v>35844</v>
      </c>
      <c r="H522" s="105"/>
      <c r="I522" s="105"/>
      <c r="J522" s="105">
        <f t="shared" ref="J522" si="15">SUM(J519:L521)</f>
        <v>182</v>
      </c>
      <c r="K522" s="105"/>
      <c r="L522" s="105"/>
      <c r="M522" s="105">
        <f t="shared" ref="M522" si="16">SUM(M519:O521)</f>
        <v>420</v>
      </c>
      <c r="N522" s="105"/>
      <c r="O522" s="105"/>
      <c r="P522" s="105">
        <f t="shared" ref="P522" si="17">SUM(P519:R521)</f>
        <v>207</v>
      </c>
      <c r="Q522" s="105"/>
      <c r="R522" s="106"/>
    </row>
    <row r="525" spans="1:25" x14ac:dyDescent="0.25">
      <c r="A525" s="85" t="s">
        <v>166</v>
      </c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</row>
    <row r="526" spans="1:25" x14ac:dyDescent="0.25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</row>
    <row r="527" spans="1:25" x14ac:dyDescent="0.25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</row>
    <row r="528" spans="1:25" x14ac:dyDescent="0.25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</row>
    <row r="529" spans="1:25" x14ac:dyDescent="0.25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</row>
    <row r="530" spans="1:25" x14ac:dyDescent="0.25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</row>
    <row r="533" spans="1:25" s="57" customFormat="1" x14ac:dyDescent="0.25">
      <c r="Y533" s="6"/>
    </row>
    <row r="534" spans="1:25" s="57" customFormat="1" x14ac:dyDescent="0.25">
      <c r="Y534" s="6"/>
    </row>
    <row r="535" spans="1:25" s="57" customFormat="1" x14ac:dyDescent="0.25">
      <c r="Y535" s="6"/>
    </row>
    <row r="536" spans="1:25" s="57" customFormat="1" x14ac:dyDescent="0.25">
      <c r="Y536" s="6"/>
    </row>
    <row r="537" spans="1:25" s="57" customFormat="1" x14ac:dyDescent="0.25">
      <c r="Y537" s="6"/>
    </row>
    <row r="538" spans="1:25" s="57" customFormat="1" x14ac:dyDescent="0.25">
      <c r="Y538" s="6"/>
    </row>
    <row r="539" spans="1:25" s="57" customFormat="1" x14ac:dyDescent="0.25">
      <c r="Y539" s="6"/>
    </row>
    <row r="540" spans="1:25" s="57" customFormat="1" x14ac:dyDescent="0.25">
      <c r="Y540" s="6"/>
    </row>
    <row r="541" spans="1:25" s="57" customFormat="1" x14ac:dyDescent="0.25">
      <c r="Y541" s="6"/>
    </row>
    <row r="542" spans="1:25" s="57" customFormat="1" x14ac:dyDescent="0.25">
      <c r="Y542" s="6"/>
    </row>
    <row r="543" spans="1:25" s="57" customFormat="1" x14ac:dyDescent="0.25">
      <c r="Y543" s="6"/>
    </row>
    <row r="544" spans="1:25" s="57" customFormat="1" x14ac:dyDescent="0.25">
      <c r="Y544" s="6"/>
    </row>
    <row r="545" spans="1:25" s="57" customFormat="1" x14ac:dyDescent="0.25">
      <c r="Y545" s="6"/>
    </row>
    <row r="546" spans="1:25" s="57" customFormat="1" x14ac:dyDescent="0.25">
      <c r="Y546" s="6"/>
    </row>
    <row r="547" spans="1:25" s="57" customFormat="1" x14ac:dyDescent="0.25">
      <c r="Y547" s="6"/>
    </row>
    <row r="548" spans="1:25" x14ac:dyDescent="0.25">
      <c r="A548" s="30" t="s">
        <v>171</v>
      </c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R548" s="31"/>
      <c r="S548" s="31"/>
      <c r="T548" s="31"/>
    </row>
    <row r="549" spans="1:25" ht="15" customHeight="1" x14ac:dyDescent="0.25">
      <c r="P549" s="32"/>
      <c r="Q549" s="32"/>
      <c r="R549" s="31"/>
      <c r="S549" s="31"/>
      <c r="T549" s="31"/>
      <c r="U549" s="32"/>
    </row>
    <row r="550" spans="1:25" ht="15" customHeight="1" x14ac:dyDescent="0.25"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5" ht="15" customHeight="1" x14ac:dyDescent="0.25">
      <c r="A551" s="86" t="s">
        <v>167</v>
      </c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 ht="15" customHeight="1" x14ac:dyDescent="0.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 ht="15" customHeight="1" x14ac:dyDescent="0.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 ht="15" customHeight="1" x14ac:dyDescent="0.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 ht="15" customHeight="1" x14ac:dyDescent="0.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 ht="15" customHeight="1" x14ac:dyDescent="0.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 ht="15" customHeight="1" x14ac:dyDescent="0.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 ht="15" customHeight="1" x14ac:dyDescent="0.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 ht="15" customHeight="1" x14ac:dyDescent="0.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 ht="15" customHeight="1" x14ac:dyDescent="0.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 ht="15" customHeight="1" x14ac:dyDescent="0.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 x14ac:dyDescent="0.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 x14ac:dyDescent="0.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 x14ac:dyDescent="0.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 ht="15" customHeight="1" x14ac:dyDescent="0.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 x14ac:dyDescent="0.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 x14ac:dyDescent="0.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 ht="15" customHeight="1" x14ac:dyDescent="0.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 x14ac:dyDescent="0.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 x14ac:dyDescent="0.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 x14ac:dyDescent="0.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 ht="15" customHeight="1" x14ac:dyDescent="0.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 s="57" customFormat="1" ht="36" customHeight="1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</row>
    <row r="574" spans="1:25" ht="46.5" customHeight="1" x14ac:dyDescent="0.25">
      <c r="A574" s="300" t="s">
        <v>172</v>
      </c>
      <c r="B574" s="300"/>
      <c r="C574" s="300"/>
      <c r="D574" s="300"/>
      <c r="E574" s="300"/>
      <c r="F574" s="300"/>
      <c r="G574" s="300"/>
      <c r="H574" s="300"/>
      <c r="I574" s="300"/>
      <c r="J574" s="300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5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5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x14ac:dyDescent="0.25">
      <c r="R578" s="33"/>
      <c r="S578" s="33"/>
      <c r="T578" s="33"/>
    </row>
    <row r="579" spans="1:2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U579" s="33"/>
    </row>
    <row r="580" spans="1:2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U580" s="33"/>
    </row>
  </sheetData>
  <sheetProtection formatCells="0" insertColumns="0" insertRows="0" deleteColumns="0" deleteRows="0"/>
  <mergeCells count="597">
    <mergeCell ref="A574:J574"/>
    <mergeCell ref="Q366:R366"/>
    <mergeCell ref="Q367:R367"/>
    <mergeCell ref="Q368:R368"/>
    <mergeCell ref="Q362:R363"/>
    <mergeCell ref="Q364:R364"/>
    <mergeCell ref="L415:V415"/>
    <mergeCell ref="O368:P368"/>
    <mergeCell ref="G362:N363"/>
    <mergeCell ref="O362:P363"/>
    <mergeCell ref="G364:N364"/>
    <mergeCell ref="O364:P364"/>
    <mergeCell ref="G365:N365"/>
    <mergeCell ref="O365:P365"/>
    <mergeCell ref="G366:N366"/>
    <mergeCell ref="O366:P366"/>
    <mergeCell ref="S259:U259"/>
    <mergeCell ref="J259:L259"/>
    <mergeCell ref="G203:I203"/>
    <mergeCell ref="J203:L203"/>
    <mergeCell ref="Q330:R330"/>
    <mergeCell ref="Q331:R331"/>
    <mergeCell ref="Q303:R303"/>
    <mergeCell ref="Q332:R332"/>
    <mergeCell ref="Q365:R365"/>
    <mergeCell ref="G336:J337"/>
    <mergeCell ref="K336:L337"/>
    <mergeCell ref="M336:R336"/>
    <mergeCell ref="M337:N337"/>
    <mergeCell ref="Q338:R338"/>
    <mergeCell ref="G340:J340"/>
    <mergeCell ref="K340:L340"/>
    <mergeCell ref="G329:N329"/>
    <mergeCell ref="G332:N332"/>
    <mergeCell ref="O328:P328"/>
    <mergeCell ref="O329:P329"/>
    <mergeCell ref="O330:P330"/>
    <mergeCell ref="G328:N328"/>
    <mergeCell ref="Q326:R327"/>
    <mergeCell ref="Q328:R328"/>
    <mergeCell ref="Q329:R329"/>
    <mergeCell ref="M165:O165"/>
    <mergeCell ref="P165:Q165"/>
    <mergeCell ref="R165:S165"/>
    <mergeCell ref="T165:U165"/>
    <mergeCell ref="T166:U166"/>
    <mergeCell ref="T167:U167"/>
    <mergeCell ref="O337:P337"/>
    <mergeCell ref="Q337:R337"/>
    <mergeCell ref="G326:N327"/>
    <mergeCell ref="O326:P327"/>
    <mergeCell ref="P201:R201"/>
    <mergeCell ref="P195:R195"/>
    <mergeCell ref="P194:R194"/>
    <mergeCell ref="P193:R193"/>
    <mergeCell ref="J189:L189"/>
    <mergeCell ref="G202:I202"/>
    <mergeCell ref="J202:L202"/>
    <mergeCell ref="M202:O202"/>
    <mergeCell ref="P202:R202"/>
    <mergeCell ref="S202:U202"/>
    <mergeCell ref="S204:U204"/>
    <mergeCell ref="P206:R206"/>
    <mergeCell ref="M205:O205"/>
    <mergeCell ref="G19:V19"/>
    <mergeCell ref="U27:V27"/>
    <mergeCell ref="S27:T27"/>
    <mergeCell ref="G27:H27"/>
    <mergeCell ref="U22:V22"/>
    <mergeCell ref="S22:T22"/>
    <mergeCell ref="Q22:R22"/>
    <mergeCell ref="O22:P22"/>
    <mergeCell ref="M22:N22"/>
    <mergeCell ref="K22:L22"/>
    <mergeCell ref="I22:J22"/>
    <mergeCell ref="G22:H22"/>
    <mergeCell ref="M26:N26"/>
    <mergeCell ref="U25:V25"/>
    <mergeCell ref="S25:T25"/>
    <mergeCell ref="Q25:R25"/>
    <mergeCell ref="O25:P25"/>
    <mergeCell ref="M25:N25"/>
    <mergeCell ref="U26:V26"/>
    <mergeCell ref="S26:T26"/>
    <mergeCell ref="Q26:R26"/>
    <mergeCell ref="O26:P26"/>
    <mergeCell ref="S207:U207"/>
    <mergeCell ref="U21:V21"/>
    <mergeCell ref="S21:T21"/>
    <mergeCell ref="S20:V20"/>
    <mergeCell ref="G20:J20"/>
    <mergeCell ref="P205:R205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A183:Z183"/>
    <mergeCell ref="B255:I255"/>
    <mergeCell ref="B254:I254"/>
    <mergeCell ref="O58:P58"/>
    <mergeCell ref="M58:N58"/>
    <mergeCell ref="U60:V60"/>
    <mergeCell ref="S194:U194"/>
    <mergeCell ref="S191:U191"/>
    <mergeCell ref="R167:S167"/>
    <mergeCell ref="P168:Q168"/>
    <mergeCell ref="R168:S168"/>
    <mergeCell ref="A171:Y181"/>
    <mergeCell ref="S193:U193"/>
    <mergeCell ref="A165:C165"/>
    <mergeCell ref="A185:U185"/>
    <mergeCell ref="T168:U168"/>
    <mergeCell ref="M164:O164"/>
    <mergeCell ref="P164:Q164"/>
    <mergeCell ref="C191:F191"/>
    <mergeCell ref="J193:L193"/>
    <mergeCell ref="A461:Y469"/>
    <mergeCell ref="A501:Y503"/>
    <mergeCell ref="D511:F511"/>
    <mergeCell ref="G511:I511"/>
    <mergeCell ref="J511:L511"/>
    <mergeCell ref="M511:O511"/>
    <mergeCell ref="P511:R511"/>
    <mergeCell ref="D510:F510"/>
    <mergeCell ref="C19:F21"/>
    <mergeCell ref="C22:F22"/>
    <mergeCell ref="C23:F23"/>
    <mergeCell ref="C24:F24"/>
    <mergeCell ref="C26:F26"/>
    <mergeCell ref="C28:F28"/>
    <mergeCell ref="C25:F25"/>
    <mergeCell ref="C27:F27"/>
    <mergeCell ref="C422:K422"/>
    <mergeCell ref="C423:K423"/>
    <mergeCell ref="C424:K424"/>
    <mergeCell ref="C425:K425"/>
    <mergeCell ref="C426:K426"/>
    <mergeCell ref="C427:K427"/>
    <mergeCell ref="C428:K428"/>
    <mergeCell ref="G368:N368"/>
    <mergeCell ref="G367:N367"/>
    <mergeCell ref="O367:P367"/>
    <mergeCell ref="C416:K416"/>
    <mergeCell ref="C417:K417"/>
    <mergeCell ref="C418:K418"/>
    <mergeCell ref="C419:K419"/>
    <mergeCell ref="C429:K429"/>
    <mergeCell ref="C420:K420"/>
    <mergeCell ref="C421:K421"/>
    <mergeCell ref="L421:M421"/>
    <mergeCell ref="L422:M422"/>
    <mergeCell ref="L423:M423"/>
    <mergeCell ref="A371:Y393"/>
    <mergeCell ref="P203:R203"/>
    <mergeCell ref="B256:I256"/>
    <mergeCell ref="B257:I257"/>
    <mergeCell ref="C205:F205"/>
    <mergeCell ref="G205:I205"/>
    <mergeCell ref="J205:L205"/>
    <mergeCell ref="M255:O255"/>
    <mergeCell ref="P255:R255"/>
    <mergeCell ref="A250:Y251"/>
    <mergeCell ref="J207:L207"/>
    <mergeCell ref="J206:L206"/>
    <mergeCell ref="P204:R204"/>
    <mergeCell ref="G204:I204"/>
    <mergeCell ref="J204:L204"/>
    <mergeCell ref="M204:O204"/>
    <mergeCell ref="C207:F207"/>
    <mergeCell ref="C203:F203"/>
    <mergeCell ref="S205:U205"/>
    <mergeCell ref="S206:U206"/>
    <mergeCell ref="S256:U256"/>
    <mergeCell ref="A211:Y247"/>
    <mergeCell ref="M207:O207"/>
    <mergeCell ref="V255:X255"/>
    <mergeCell ref="M190:O190"/>
    <mergeCell ref="P190:R190"/>
    <mergeCell ref="S190:U190"/>
    <mergeCell ref="C188:F189"/>
    <mergeCell ref="G189:I189"/>
    <mergeCell ref="C194:F194"/>
    <mergeCell ref="C195:F195"/>
    <mergeCell ref="G195:I195"/>
    <mergeCell ref="G191:I191"/>
    <mergeCell ref="M193:O193"/>
    <mergeCell ref="M191:O191"/>
    <mergeCell ref="J194:L194"/>
    <mergeCell ref="M194:O194"/>
    <mergeCell ref="P191:R191"/>
    <mergeCell ref="C192:F192"/>
    <mergeCell ref="G192:I192"/>
    <mergeCell ref="J192:L192"/>
    <mergeCell ref="C193:F193"/>
    <mergeCell ref="G193:I193"/>
    <mergeCell ref="P166:Q166"/>
    <mergeCell ref="R166:S166"/>
    <mergeCell ref="M168:O168"/>
    <mergeCell ref="P200:R200"/>
    <mergeCell ref="C190:F190"/>
    <mergeCell ref="F166:G166"/>
    <mergeCell ref="A163:C163"/>
    <mergeCell ref="T164:U164"/>
    <mergeCell ref="S189:U189"/>
    <mergeCell ref="S192:U192"/>
    <mergeCell ref="S196:U196"/>
    <mergeCell ref="J190:L190"/>
    <mergeCell ref="S195:U195"/>
    <mergeCell ref="P192:R192"/>
    <mergeCell ref="P167:Q167"/>
    <mergeCell ref="P163:Q163"/>
    <mergeCell ref="M163:O163"/>
    <mergeCell ref="T163:U163"/>
    <mergeCell ref="P169:Q169"/>
    <mergeCell ref="R169:S169"/>
    <mergeCell ref="T169:U169"/>
    <mergeCell ref="R163:S163"/>
    <mergeCell ref="G188:U188"/>
    <mergeCell ref="D169:E169"/>
    <mergeCell ref="F169:G169"/>
    <mergeCell ref="H169:I169"/>
    <mergeCell ref="M169:O169"/>
    <mergeCell ref="A161:C162"/>
    <mergeCell ref="D161:E162"/>
    <mergeCell ref="P207:R207"/>
    <mergeCell ref="M206:O206"/>
    <mergeCell ref="G201:I201"/>
    <mergeCell ref="M189:O189"/>
    <mergeCell ref="C202:F202"/>
    <mergeCell ref="M167:O167"/>
    <mergeCell ref="M166:O166"/>
    <mergeCell ref="A168:C168"/>
    <mergeCell ref="A167:C167"/>
    <mergeCell ref="A166:C166"/>
    <mergeCell ref="A169:C169"/>
    <mergeCell ref="G190:I190"/>
    <mergeCell ref="G194:I194"/>
    <mergeCell ref="J191:L191"/>
    <mergeCell ref="M192:O192"/>
    <mergeCell ref="G196:I196"/>
    <mergeCell ref="J196:L196"/>
    <mergeCell ref="M196:O196"/>
    <mergeCell ref="K27:L27"/>
    <mergeCell ref="D85:E85"/>
    <mergeCell ref="F161:G162"/>
    <mergeCell ref="A164:C164"/>
    <mergeCell ref="K28:L28"/>
    <mergeCell ref="E9:Q9"/>
    <mergeCell ref="C54:F54"/>
    <mergeCell ref="C55:F55"/>
    <mergeCell ref="C56:F56"/>
    <mergeCell ref="C57:F57"/>
    <mergeCell ref="M161:O162"/>
    <mergeCell ref="C58:F58"/>
    <mergeCell ref="C59:F59"/>
    <mergeCell ref="C60:F60"/>
    <mergeCell ref="A62:Z62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G26:H26"/>
    <mergeCell ref="I26:J26"/>
    <mergeCell ref="K26:L26"/>
    <mergeCell ref="H164:I164"/>
    <mergeCell ref="H165:I165"/>
    <mergeCell ref="H166:I166"/>
    <mergeCell ref="H167:I167"/>
    <mergeCell ref="H168:I168"/>
    <mergeCell ref="A160:I160"/>
    <mergeCell ref="D166:E166"/>
    <mergeCell ref="D164:E164"/>
    <mergeCell ref="F164:G164"/>
    <mergeCell ref="D167:E167"/>
    <mergeCell ref="F167:G167"/>
    <mergeCell ref="F165:G165"/>
    <mergeCell ref="D168:E168"/>
    <mergeCell ref="F168:G168"/>
    <mergeCell ref="D165:E165"/>
    <mergeCell ref="I28:J28"/>
    <mergeCell ref="D163:E163"/>
    <mergeCell ref="F163:G163"/>
    <mergeCell ref="A97:Y151"/>
    <mergeCell ref="H161:I162"/>
    <mergeCell ref="H163:I163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P161:Q162"/>
    <mergeCell ref="R161:S162"/>
    <mergeCell ref="K58:L58"/>
    <mergeCell ref="S60:T60"/>
    <mergeCell ref="U59:V59"/>
    <mergeCell ref="S59:T59"/>
    <mergeCell ref="Q60:R60"/>
    <mergeCell ref="G60:H60"/>
    <mergeCell ref="M160:U160"/>
    <mergeCell ref="T161:U162"/>
    <mergeCell ref="O28:P28"/>
    <mergeCell ref="Q28:R28"/>
    <mergeCell ref="U28:V28"/>
    <mergeCell ref="A156:U156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R164:S164"/>
    <mergeCell ref="P189:R189"/>
    <mergeCell ref="J195:L195"/>
    <mergeCell ref="M195:O195"/>
    <mergeCell ref="V258:X258"/>
    <mergeCell ref="B258:I258"/>
    <mergeCell ref="S203:U203"/>
    <mergeCell ref="S255:U255"/>
    <mergeCell ref="M259:O259"/>
    <mergeCell ref="P259:R259"/>
    <mergeCell ref="J254:L254"/>
    <mergeCell ref="V256:X256"/>
    <mergeCell ref="J257:L257"/>
    <mergeCell ref="S257:U257"/>
    <mergeCell ref="V259:X259"/>
    <mergeCell ref="J258:L258"/>
    <mergeCell ref="M258:O258"/>
    <mergeCell ref="P258:R258"/>
    <mergeCell ref="S258:U258"/>
    <mergeCell ref="M254:O254"/>
    <mergeCell ref="P256:R256"/>
    <mergeCell ref="M257:O257"/>
    <mergeCell ref="P257:R257"/>
    <mergeCell ref="V257:X257"/>
    <mergeCell ref="V254:X254"/>
    <mergeCell ref="J255:L255"/>
    <mergeCell ref="C206:F206"/>
    <mergeCell ref="G206:I206"/>
    <mergeCell ref="G207:I207"/>
    <mergeCell ref="C196:F196"/>
    <mergeCell ref="C199:F200"/>
    <mergeCell ref="P254:R254"/>
    <mergeCell ref="B259:I259"/>
    <mergeCell ref="J256:L256"/>
    <mergeCell ref="M256:O256"/>
    <mergeCell ref="S254:U254"/>
    <mergeCell ref="C204:F204"/>
    <mergeCell ref="C201:F201"/>
    <mergeCell ref="G199:U199"/>
    <mergeCell ref="G200:I200"/>
    <mergeCell ref="J200:L200"/>
    <mergeCell ref="M200:O200"/>
    <mergeCell ref="S200:U200"/>
    <mergeCell ref="P196:R196"/>
    <mergeCell ref="M201:O201"/>
    <mergeCell ref="J201:L201"/>
    <mergeCell ref="S201:U201"/>
    <mergeCell ref="M203:O203"/>
    <mergeCell ref="O306:P306"/>
    <mergeCell ref="Q306:R306"/>
    <mergeCell ref="K306:L306"/>
    <mergeCell ref="A298:U300"/>
    <mergeCell ref="J260:L260"/>
    <mergeCell ref="B260:I260"/>
    <mergeCell ref="G305:J305"/>
    <mergeCell ref="G304:J304"/>
    <mergeCell ref="G302:J303"/>
    <mergeCell ref="K302:L303"/>
    <mergeCell ref="K304:L304"/>
    <mergeCell ref="P260:R260"/>
    <mergeCell ref="O303:P303"/>
    <mergeCell ref="M340:N340"/>
    <mergeCell ref="Q340:R340"/>
    <mergeCell ref="O340:P340"/>
    <mergeCell ref="V260:X260"/>
    <mergeCell ref="K307:L307"/>
    <mergeCell ref="M307:N307"/>
    <mergeCell ref="O307:P307"/>
    <mergeCell ref="Q307:R307"/>
    <mergeCell ref="M260:O260"/>
    <mergeCell ref="S260:U260"/>
    <mergeCell ref="M302:R302"/>
    <mergeCell ref="M303:N303"/>
    <mergeCell ref="K305:L305"/>
    <mergeCell ref="A282:Y293"/>
    <mergeCell ref="G338:J338"/>
    <mergeCell ref="K338:L338"/>
    <mergeCell ref="M338:N338"/>
    <mergeCell ref="O338:P338"/>
    <mergeCell ref="G307:J307"/>
    <mergeCell ref="G306:J306"/>
    <mergeCell ref="O331:P331"/>
    <mergeCell ref="O332:P332"/>
    <mergeCell ref="G330:N330"/>
    <mergeCell ref="G331:N331"/>
    <mergeCell ref="D478:G478"/>
    <mergeCell ref="K478:M478"/>
    <mergeCell ref="D479:G479"/>
    <mergeCell ref="K479:M479"/>
    <mergeCell ref="D480:G480"/>
    <mergeCell ref="K480:M480"/>
    <mergeCell ref="H480:J480"/>
    <mergeCell ref="H479:J479"/>
    <mergeCell ref="P510:R510"/>
    <mergeCell ref="G510:I510"/>
    <mergeCell ref="J510:L510"/>
    <mergeCell ref="M510:O510"/>
    <mergeCell ref="D482:G482"/>
    <mergeCell ref="K482:M482"/>
    <mergeCell ref="H481:J481"/>
    <mergeCell ref="H482:J482"/>
    <mergeCell ref="D508:F509"/>
    <mergeCell ref="G508:R508"/>
    <mergeCell ref="G509:I509"/>
    <mergeCell ref="J509:L509"/>
    <mergeCell ref="M509:O509"/>
    <mergeCell ref="P509:R509"/>
    <mergeCell ref="D481:G481"/>
    <mergeCell ref="K481:M481"/>
    <mergeCell ref="P522:R522"/>
    <mergeCell ref="D520:F520"/>
    <mergeCell ref="G520:I520"/>
    <mergeCell ref="J520:L520"/>
    <mergeCell ref="M522:O522"/>
    <mergeCell ref="M520:O520"/>
    <mergeCell ref="M521:O521"/>
    <mergeCell ref="P520:R520"/>
    <mergeCell ref="P521:R521"/>
    <mergeCell ref="D522:F522"/>
    <mergeCell ref="G522:I522"/>
    <mergeCell ref="J522:L522"/>
    <mergeCell ref="D521:F521"/>
    <mergeCell ref="G521:I521"/>
    <mergeCell ref="J521:L521"/>
    <mergeCell ref="P519:R519"/>
    <mergeCell ref="M518:O518"/>
    <mergeCell ref="D513:F513"/>
    <mergeCell ref="G513:I513"/>
    <mergeCell ref="J513:L513"/>
    <mergeCell ref="M513:O513"/>
    <mergeCell ref="P513:R513"/>
    <mergeCell ref="D517:F518"/>
    <mergeCell ref="G518:I518"/>
    <mergeCell ref="J518:L518"/>
    <mergeCell ref="P518:R518"/>
    <mergeCell ref="A525:Y530"/>
    <mergeCell ref="A551:Y572"/>
    <mergeCell ref="H478:J478"/>
    <mergeCell ref="L425:M425"/>
    <mergeCell ref="L426:M426"/>
    <mergeCell ref="L427:M427"/>
    <mergeCell ref="L428:M428"/>
    <mergeCell ref="L429:M429"/>
    <mergeCell ref="L430:M430"/>
    <mergeCell ref="L431:M431"/>
    <mergeCell ref="C432:K432"/>
    <mergeCell ref="L458:M458"/>
    <mergeCell ref="V432:W432"/>
    <mergeCell ref="V429:W429"/>
    <mergeCell ref="D512:F512"/>
    <mergeCell ref="G512:I512"/>
    <mergeCell ref="J512:L512"/>
    <mergeCell ref="M512:O512"/>
    <mergeCell ref="P512:R512"/>
    <mergeCell ref="G517:R517"/>
    <mergeCell ref="D519:F519"/>
    <mergeCell ref="G519:I519"/>
    <mergeCell ref="J519:L519"/>
    <mergeCell ref="M519:O519"/>
    <mergeCell ref="V430:W430"/>
    <mergeCell ref="V431:W431"/>
    <mergeCell ref="V425:W425"/>
    <mergeCell ref="V426:W426"/>
    <mergeCell ref="V427:W427"/>
    <mergeCell ref="V428:W428"/>
    <mergeCell ref="C430:K430"/>
    <mergeCell ref="Q458:S458"/>
    <mergeCell ref="Q459:S459"/>
    <mergeCell ref="N458:P458"/>
    <mergeCell ref="L459:M459"/>
    <mergeCell ref="N459:P459"/>
    <mergeCell ref="D459:K459"/>
    <mergeCell ref="D458:K458"/>
    <mergeCell ref="L432:M432"/>
    <mergeCell ref="V424:W424"/>
    <mergeCell ref="V417:W417"/>
    <mergeCell ref="V418:W418"/>
    <mergeCell ref="V419:W419"/>
    <mergeCell ref="V420:W420"/>
    <mergeCell ref="V421:W421"/>
    <mergeCell ref="V422:W422"/>
    <mergeCell ref="V423:W423"/>
    <mergeCell ref="L424:M424"/>
    <mergeCell ref="L418:M418"/>
    <mergeCell ref="C431:K431"/>
    <mergeCell ref="L419:M419"/>
    <mergeCell ref="L420:M420"/>
    <mergeCell ref="V416:W416"/>
    <mergeCell ref="L416:M416"/>
    <mergeCell ref="L417:M417"/>
    <mergeCell ref="M304:N304"/>
    <mergeCell ref="O304:P304"/>
    <mergeCell ref="Q304:R304"/>
    <mergeCell ref="Q305:R305"/>
    <mergeCell ref="M306:N306"/>
    <mergeCell ref="M305:N305"/>
    <mergeCell ref="O305:P305"/>
    <mergeCell ref="A413:U414"/>
    <mergeCell ref="G341:J341"/>
    <mergeCell ref="K341:L341"/>
    <mergeCell ref="O341:P341"/>
    <mergeCell ref="Q341:R341"/>
    <mergeCell ref="M341:N341"/>
    <mergeCell ref="G339:J339"/>
    <mergeCell ref="K339:L339"/>
    <mergeCell ref="M339:N339"/>
    <mergeCell ref="O339:P339"/>
    <mergeCell ref="Q339:R33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1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23</v>
      </c>
      <c r="B4" t="s">
        <v>89</v>
      </c>
      <c r="C4" t="s">
        <v>62</v>
      </c>
      <c r="D4">
        <v>3</v>
      </c>
    </row>
    <row r="5" spans="1:4" x14ac:dyDescent="0.25">
      <c r="A5">
        <v>1</v>
      </c>
      <c r="B5" t="s">
        <v>89</v>
      </c>
      <c r="C5" t="s">
        <v>90</v>
      </c>
      <c r="D5">
        <v>4</v>
      </c>
    </row>
    <row r="6" spans="1:4" x14ac:dyDescent="0.25">
      <c r="A6">
        <v>26673</v>
      </c>
      <c r="B6" t="s">
        <v>49</v>
      </c>
      <c r="C6" t="s">
        <v>63</v>
      </c>
      <c r="D6">
        <v>1</v>
      </c>
    </row>
    <row r="7" spans="1:4" x14ac:dyDescent="0.25">
      <c r="A7">
        <v>127</v>
      </c>
      <c r="B7" t="s">
        <v>49</v>
      </c>
      <c r="C7" t="s">
        <v>91</v>
      </c>
      <c r="D7">
        <v>2</v>
      </c>
    </row>
    <row r="8" spans="1:4" x14ac:dyDescent="0.25">
      <c r="A8">
        <v>118</v>
      </c>
      <c r="B8" t="s">
        <v>49</v>
      </c>
      <c r="C8" t="s">
        <v>62</v>
      </c>
      <c r="D8">
        <v>3</v>
      </c>
    </row>
    <row r="9" spans="1:4" x14ac:dyDescent="0.25">
      <c r="A9">
        <v>104</v>
      </c>
      <c r="B9" t="s">
        <v>49</v>
      </c>
      <c r="C9" t="s">
        <v>90</v>
      </c>
      <c r="D9">
        <v>4</v>
      </c>
    </row>
    <row r="10" spans="1:4" x14ac:dyDescent="0.25">
      <c r="A10">
        <v>9170</v>
      </c>
      <c r="B10" t="s">
        <v>50</v>
      </c>
      <c r="C10" t="s">
        <v>63</v>
      </c>
      <c r="D10">
        <v>1</v>
      </c>
    </row>
    <row r="11" spans="1:4" x14ac:dyDescent="0.25">
      <c r="A11">
        <v>55</v>
      </c>
      <c r="B11" t="s">
        <v>50</v>
      </c>
      <c r="C11" t="s">
        <v>91</v>
      </c>
      <c r="D11">
        <v>2</v>
      </c>
    </row>
    <row r="12" spans="1:4" x14ac:dyDescent="0.25">
      <c r="A12">
        <v>279</v>
      </c>
      <c r="B12" t="s">
        <v>50</v>
      </c>
      <c r="C12" t="s">
        <v>62</v>
      </c>
      <c r="D12">
        <v>3</v>
      </c>
    </row>
    <row r="13" spans="1:4" x14ac:dyDescent="0.25">
      <c r="A13">
        <v>102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0</v>
      </c>
      <c r="D2">
        <v>11</v>
      </c>
      <c r="E2">
        <v>5</v>
      </c>
      <c r="F2">
        <v>112</v>
      </c>
      <c r="G2">
        <v>141</v>
      </c>
    </row>
    <row r="3" spans="1:7" x14ac:dyDescent="0.25">
      <c r="A3">
        <v>2</v>
      </c>
      <c r="B3" t="s">
        <v>123</v>
      </c>
      <c r="C3">
        <v>0</v>
      </c>
      <c r="D3">
        <v>19</v>
      </c>
      <c r="E3">
        <v>0</v>
      </c>
      <c r="F3">
        <v>44</v>
      </c>
      <c r="G3">
        <v>24</v>
      </c>
    </row>
    <row r="4" spans="1:7" x14ac:dyDescent="0.25">
      <c r="A4">
        <v>3</v>
      </c>
      <c r="B4" t="s">
        <v>140</v>
      </c>
      <c r="C4">
        <v>0</v>
      </c>
      <c r="D4">
        <v>11</v>
      </c>
      <c r="E4">
        <v>0</v>
      </c>
      <c r="F4">
        <v>8</v>
      </c>
      <c r="G4">
        <v>1</v>
      </c>
    </row>
    <row r="5" spans="1:7" x14ac:dyDescent="0.25">
      <c r="A5">
        <v>4</v>
      </c>
      <c r="B5" t="s">
        <v>154</v>
      </c>
      <c r="C5">
        <v>0</v>
      </c>
      <c r="D5">
        <v>3</v>
      </c>
      <c r="E5">
        <v>0</v>
      </c>
      <c r="F5">
        <v>0</v>
      </c>
      <c r="G5">
        <v>5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1</v>
      </c>
      <c r="G6">
        <v>5</v>
      </c>
    </row>
    <row r="7" spans="1:7" x14ac:dyDescent="0.25">
      <c r="A7">
        <v>6</v>
      </c>
      <c r="B7" t="s">
        <v>103</v>
      </c>
      <c r="C7">
        <v>5</v>
      </c>
      <c r="D7">
        <v>2</v>
      </c>
      <c r="E7">
        <v>0</v>
      </c>
      <c r="F7">
        <v>16</v>
      </c>
      <c r="G7">
        <v>12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14</v>
      </c>
      <c r="D2">
        <v>66</v>
      </c>
      <c r="E2">
        <v>5</v>
      </c>
      <c r="F2">
        <v>1222</v>
      </c>
      <c r="G2">
        <v>2052</v>
      </c>
    </row>
    <row r="3" spans="1:7" x14ac:dyDescent="0.25">
      <c r="A3">
        <v>2</v>
      </c>
      <c r="B3" t="s">
        <v>123</v>
      </c>
      <c r="C3">
        <v>56</v>
      </c>
      <c r="D3">
        <v>170</v>
      </c>
      <c r="E3">
        <v>0</v>
      </c>
      <c r="F3">
        <v>329</v>
      </c>
      <c r="G3">
        <v>239</v>
      </c>
    </row>
    <row r="4" spans="1:7" x14ac:dyDescent="0.25">
      <c r="A4">
        <v>3</v>
      </c>
      <c r="B4" t="s">
        <v>140</v>
      </c>
      <c r="C4">
        <v>7</v>
      </c>
      <c r="D4">
        <v>28</v>
      </c>
      <c r="E4">
        <v>0</v>
      </c>
      <c r="F4">
        <v>148</v>
      </c>
      <c r="G4">
        <v>58</v>
      </c>
    </row>
    <row r="5" spans="1:7" x14ac:dyDescent="0.25">
      <c r="A5">
        <v>4</v>
      </c>
      <c r="B5" t="s">
        <v>150</v>
      </c>
      <c r="C5">
        <v>1</v>
      </c>
      <c r="D5">
        <v>0</v>
      </c>
      <c r="E5">
        <v>0</v>
      </c>
      <c r="F5">
        <v>62</v>
      </c>
      <c r="G5">
        <v>30</v>
      </c>
    </row>
    <row r="6" spans="1:7" x14ac:dyDescent="0.25">
      <c r="A6">
        <v>5</v>
      </c>
      <c r="B6" t="s">
        <v>139</v>
      </c>
      <c r="C6">
        <v>0</v>
      </c>
      <c r="D6">
        <v>1</v>
      </c>
      <c r="E6">
        <v>0</v>
      </c>
      <c r="F6">
        <v>22</v>
      </c>
      <c r="G6">
        <v>33</v>
      </c>
    </row>
    <row r="7" spans="1:7" x14ac:dyDescent="0.25">
      <c r="A7">
        <v>6</v>
      </c>
      <c r="B7" t="s">
        <v>103</v>
      </c>
      <c r="C7">
        <v>62</v>
      </c>
      <c r="D7">
        <v>28</v>
      </c>
      <c r="E7">
        <v>4</v>
      </c>
      <c r="F7">
        <v>215</v>
      </c>
      <c r="G7">
        <v>218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1457</v>
      </c>
      <c r="B2" t="s">
        <v>109</v>
      </c>
      <c r="C2" t="s">
        <v>155</v>
      </c>
    </row>
    <row r="3" spans="1:3" x14ac:dyDescent="0.25">
      <c r="A3">
        <v>1473</v>
      </c>
      <c r="B3" t="s">
        <v>109</v>
      </c>
      <c r="C3" t="s">
        <v>156</v>
      </c>
    </row>
    <row r="4" spans="1:3" x14ac:dyDescent="0.25">
      <c r="A4">
        <v>1494</v>
      </c>
      <c r="B4" t="s">
        <v>109</v>
      </c>
      <c r="C4" t="s">
        <v>157</v>
      </c>
    </row>
    <row r="5" spans="1:3" x14ac:dyDescent="0.25">
      <c r="A5">
        <v>1473</v>
      </c>
      <c r="B5" t="s">
        <v>109</v>
      </c>
      <c r="C5" t="s">
        <v>158</v>
      </c>
    </row>
    <row r="6" spans="1:3" x14ac:dyDescent="0.25">
      <c r="A6">
        <v>1469</v>
      </c>
      <c r="B6" t="s">
        <v>109</v>
      </c>
      <c r="C6" t="s">
        <v>159</v>
      </c>
    </row>
    <row r="7" spans="1:3" x14ac:dyDescent="0.25">
      <c r="A7">
        <v>2017</v>
      </c>
      <c r="B7" t="s">
        <v>5</v>
      </c>
      <c r="C7" t="s">
        <v>155</v>
      </c>
    </row>
    <row r="8" spans="1:3" x14ac:dyDescent="0.25">
      <c r="A8">
        <v>2045</v>
      </c>
      <c r="B8" t="s">
        <v>5</v>
      </c>
      <c r="C8" t="s">
        <v>156</v>
      </c>
    </row>
    <row r="9" spans="1:3" x14ac:dyDescent="0.25">
      <c r="A9">
        <v>2053</v>
      </c>
      <c r="B9" t="s">
        <v>5</v>
      </c>
      <c r="C9" t="s">
        <v>157</v>
      </c>
    </row>
    <row r="10" spans="1:3" x14ac:dyDescent="0.25">
      <c r="A10">
        <v>2064</v>
      </c>
      <c r="B10" t="s">
        <v>5</v>
      </c>
      <c r="C10" t="s">
        <v>158</v>
      </c>
    </row>
    <row r="11" spans="1:3" x14ac:dyDescent="0.25">
      <c r="A11">
        <v>2063</v>
      </c>
      <c r="B11" t="s">
        <v>5</v>
      </c>
      <c r="C11" t="s">
        <v>159</v>
      </c>
    </row>
    <row r="12" spans="1:3" x14ac:dyDescent="0.25">
      <c r="A12">
        <v>97</v>
      </c>
      <c r="B12" t="s">
        <v>6</v>
      </c>
      <c r="C12" t="s">
        <v>155</v>
      </c>
    </row>
    <row r="13" spans="1:3" x14ac:dyDescent="0.25">
      <c r="A13">
        <v>70</v>
      </c>
      <c r="B13" t="s">
        <v>6</v>
      </c>
      <c r="C13" t="s">
        <v>156</v>
      </c>
    </row>
    <row r="14" spans="1:3" x14ac:dyDescent="0.25">
      <c r="A14">
        <v>39</v>
      </c>
      <c r="B14" t="s">
        <v>6</v>
      </c>
      <c r="C14" t="s">
        <v>157</v>
      </c>
    </row>
    <row r="15" spans="1:3" x14ac:dyDescent="0.25">
      <c r="A15">
        <v>75</v>
      </c>
      <c r="B15" t="s">
        <v>6</v>
      </c>
      <c r="C15" t="s">
        <v>158</v>
      </c>
    </row>
    <row r="16" spans="1:3" x14ac:dyDescent="0.25">
      <c r="A16">
        <v>31</v>
      </c>
      <c r="B16" t="s">
        <v>6</v>
      </c>
      <c r="C16" t="s">
        <v>159</v>
      </c>
    </row>
    <row r="17" spans="1:3" x14ac:dyDescent="0.25">
      <c r="A17">
        <v>48</v>
      </c>
      <c r="B17" t="s">
        <v>7</v>
      </c>
      <c r="C17" t="s">
        <v>155</v>
      </c>
    </row>
    <row r="18" spans="1:3" x14ac:dyDescent="0.25">
      <c r="A18">
        <v>39</v>
      </c>
      <c r="B18" t="s">
        <v>7</v>
      </c>
      <c r="C18" t="s">
        <v>156</v>
      </c>
    </row>
    <row r="19" spans="1:3" x14ac:dyDescent="0.25">
      <c r="A19">
        <v>60</v>
      </c>
      <c r="B19" t="s">
        <v>7</v>
      </c>
      <c r="C19" t="s">
        <v>157</v>
      </c>
    </row>
    <row r="20" spans="1:3" x14ac:dyDescent="0.25">
      <c r="A20">
        <v>63</v>
      </c>
      <c r="B20" t="s">
        <v>7</v>
      </c>
      <c r="C20" t="s">
        <v>158</v>
      </c>
    </row>
    <row r="21" spans="1:3" x14ac:dyDescent="0.25">
      <c r="A21" s="2">
        <v>34</v>
      </c>
      <c r="B21" s="2" t="s">
        <v>7</v>
      </c>
      <c r="C21" s="2" t="s">
        <v>159</v>
      </c>
    </row>
    <row r="22" spans="1:3" x14ac:dyDescent="0.25">
      <c r="A22" s="2">
        <v>0</v>
      </c>
      <c r="B22" s="2" t="s">
        <v>134</v>
      </c>
      <c r="C22" s="2" t="s">
        <v>155</v>
      </c>
    </row>
    <row r="23" spans="1:3" x14ac:dyDescent="0.25">
      <c r="A23" s="2">
        <v>0</v>
      </c>
      <c r="B23" s="2" t="s">
        <v>134</v>
      </c>
      <c r="C23" s="2" t="s">
        <v>156</v>
      </c>
    </row>
    <row r="24" spans="1:3" x14ac:dyDescent="0.25">
      <c r="A24" s="2">
        <v>0</v>
      </c>
      <c r="B24" s="2" t="s">
        <v>134</v>
      </c>
      <c r="C24" s="2" t="s">
        <v>157</v>
      </c>
    </row>
    <row r="25" spans="1:3" x14ac:dyDescent="0.25">
      <c r="A25" s="2">
        <v>0</v>
      </c>
      <c r="B25" s="2" t="s">
        <v>134</v>
      </c>
      <c r="C25" s="2" t="s">
        <v>158</v>
      </c>
    </row>
    <row r="26" spans="1:3" x14ac:dyDescent="0.25">
      <c r="A26" s="2">
        <v>0</v>
      </c>
      <c r="B26" s="2" t="s">
        <v>134</v>
      </c>
      <c r="C26" s="2" t="s">
        <v>159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1144</v>
      </c>
      <c r="C2" t="s">
        <v>33</v>
      </c>
    </row>
    <row r="3" spans="1:3" x14ac:dyDescent="0.25">
      <c r="A3" t="s">
        <v>113</v>
      </c>
      <c r="B3">
        <v>8066</v>
      </c>
      <c r="C3" t="s">
        <v>33</v>
      </c>
    </row>
    <row r="4" spans="1:3" x14ac:dyDescent="0.25">
      <c r="A4" t="s">
        <v>114</v>
      </c>
      <c r="B4">
        <v>452</v>
      </c>
      <c r="C4" t="s">
        <v>33</v>
      </c>
    </row>
    <row r="5" spans="1:3" x14ac:dyDescent="0.25">
      <c r="A5" t="s">
        <v>29</v>
      </c>
      <c r="B5">
        <v>16644</v>
      </c>
      <c r="C5" t="s">
        <v>33</v>
      </c>
    </row>
    <row r="6" spans="1:3" x14ac:dyDescent="0.25">
      <c r="A6" t="s">
        <v>112</v>
      </c>
      <c r="B6">
        <v>45</v>
      </c>
      <c r="C6" t="s">
        <v>23</v>
      </c>
    </row>
    <row r="7" spans="1:3" x14ac:dyDescent="0.25">
      <c r="A7" t="s">
        <v>113</v>
      </c>
      <c r="B7">
        <v>176</v>
      </c>
      <c r="C7" t="s">
        <v>23</v>
      </c>
    </row>
    <row r="8" spans="1:3" x14ac:dyDescent="0.25">
      <c r="A8" t="s">
        <v>114</v>
      </c>
      <c r="B8">
        <v>39</v>
      </c>
      <c r="C8" t="s">
        <v>23</v>
      </c>
    </row>
    <row r="9" spans="1:3" x14ac:dyDescent="0.25">
      <c r="A9" t="s">
        <v>29</v>
      </c>
      <c r="B9">
        <v>340</v>
      </c>
      <c r="C9" t="s">
        <v>23</v>
      </c>
    </row>
    <row r="10" spans="1:3" x14ac:dyDescent="0.25">
      <c r="A10" t="s">
        <v>112</v>
      </c>
      <c r="B10">
        <v>100</v>
      </c>
      <c r="C10" t="s">
        <v>34</v>
      </c>
    </row>
    <row r="11" spans="1:3" x14ac:dyDescent="0.25">
      <c r="A11" t="s">
        <v>113</v>
      </c>
      <c r="B11">
        <v>943</v>
      </c>
      <c r="C11" t="s">
        <v>34</v>
      </c>
    </row>
    <row r="12" spans="1:3" x14ac:dyDescent="0.25">
      <c r="A12" t="s">
        <v>114</v>
      </c>
      <c r="B12">
        <v>60</v>
      </c>
      <c r="C12" t="s">
        <v>34</v>
      </c>
    </row>
    <row r="13" spans="1:3" x14ac:dyDescent="0.25">
      <c r="A13" t="s">
        <v>29</v>
      </c>
      <c r="B13">
        <v>1547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1001</v>
      </c>
      <c r="B2" t="s">
        <v>135</v>
      </c>
      <c r="C2" t="s">
        <v>78</v>
      </c>
      <c r="D2">
        <v>1</v>
      </c>
    </row>
    <row r="3" spans="1:4" x14ac:dyDescent="0.25">
      <c r="A3">
        <v>1124</v>
      </c>
      <c r="B3" t="s">
        <v>135</v>
      </c>
      <c r="C3" t="s">
        <v>3</v>
      </c>
      <c r="D3">
        <v>1</v>
      </c>
    </row>
    <row r="4" spans="1:4" x14ac:dyDescent="0.25">
      <c r="A4">
        <v>54</v>
      </c>
      <c r="B4" t="s">
        <v>136</v>
      </c>
      <c r="C4" t="s">
        <v>3</v>
      </c>
      <c r="D4">
        <v>2</v>
      </c>
    </row>
    <row r="5" spans="1:4" x14ac:dyDescent="0.25">
      <c r="A5">
        <v>100</v>
      </c>
      <c r="B5" t="s">
        <v>136</v>
      </c>
      <c r="C5" t="s">
        <v>78</v>
      </c>
      <c r="D5">
        <v>2</v>
      </c>
    </row>
    <row r="6" spans="1:4" x14ac:dyDescent="0.25">
      <c r="A6">
        <v>32</v>
      </c>
      <c r="B6" t="s">
        <v>137</v>
      </c>
      <c r="C6" t="s">
        <v>78</v>
      </c>
      <c r="D6">
        <v>3</v>
      </c>
    </row>
    <row r="7" spans="1:4" x14ac:dyDescent="0.25">
      <c r="A7">
        <v>17</v>
      </c>
      <c r="B7" t="s">
        <v>137</v>
      </c>
      <c r="C7" t="s">
        <v>3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1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11609</v>
      </c>
      <c r="C2" t="s">
        <v>33</v>
      </c>
    </row>
    <row r="3" spans="1:3" x14ac:dyDescent="0.25">
      <c r="A3" t="s">
        <v>113</v>
      </c>
      <c r="B3">
        <v>94369</v>
      </c>
      <c r="C3" t="s">
        <v>33</v>
      </c>
    </row>
    <row r="4" spans="1:3" x14ac:dyDescent="0.25">
      <c r="A4" t="s">
        <v>114</v>
      </c>
      <c r="B4">
        <v>4785</v>
      </c>
      <c r="C4" t="s">
        <v>33</v>
      </c>
    </row>
    <row r="5" spans="1:3" x14ac:dyDescent="0.25">
      <c r="A5" t="s">
        <v>29</v>
      </c>
      <c r="B5">
        <v>153997</v>
      </c>
      <c r="C5" t="s">
        <v>33</v>
      </c>
    </row>
    <row r="6" spans="1:3" x14ac:dyDescent="0.25">
      <c r="A6" t="s">
        <v>112</v>
      </c>
      <c r="B6">
        <v>315</v>
      </c>
      <c r="C6" t="s">
        <v>23</v>
      </c>
    </row>
    <row r="7" spans="1:3" x14ac:dyDescent="0.25">
      <c r="A7" t="s">
        <v>113</v>
      </c>
      <c r="B7">
        <v>1746</v>
      </c>
      <c r="C7" t="s">
        <v>23</v>
      </c>
    </row>
    <row r="8" spans="1:3" x14ac:dyDescent="0.25">
      <c r="A8" t="s">
        <v>114</v>
      </c>
      <c r="B8">
        <v>315</v>
      </c>
      <c r="C8" t="s">
        <v>23</v>
      </c>
    </row>
    <row r="9" spans="1:3" x14ac:dyDescent="0.25">
      <c r="A9" t="s">
        <v>29</v>
      </c>
      <c r="B9">
        <v>3333</v>
      </c>
      <c r="C9" t="s">
        <v>23</v>
      </c>
    </row>
    <row r="10" spans="1:3" x14ac:dyDescent="0.25">
      <c r="A10" t="s">
        <v>112</v>
      </c>
      <c r="B10">
        <v>1275</v>
      </c>
      <c r="C10" t="s">
        <v>34</v>
      </c>
    </row>
    <row r="11" spans="1:3" x14ac:dyDescent="0.25">
      <c r="A11" t="s">
        <v>113</v>
      </c>
      <c r="B11">
        <v>12309</v>
      </c>
      <c r="C11" t="s">
        <v>34</v>
      </c>
    </row>
    <row r="12" spans="1:3" x14ac:dyDescent="0.25">
      <c r="A12" t="s">
        <v>114</v>
      </c>
      <c r="B12">
        <v>663</v>
      </c>
      <c r="C12" t="s">
        <v>34</v>
      </c>
    </row>
    <row r="13" spans="1:3" x14ac:dyDescent="0.25">
      <c r="A13" t="s">
        <v>29</v>
      </c>
      <c r="B13">
        <v>17295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8760</v>
      </c>
      <c r="B2" t="s">
        <v>135</v>
      </c>
      <c r="C2" t="s">
        <v>3</v>
      </c>
      <c r="D2">
        <v>1</v>
      </c>
    </row>
    <row r="3" spans="1:4" x14ac:dyDescent="0.25">
      <c r="A3">
        <v>8689</v>
      </c>
      <c r="B3" t="s">
        <v>135</v>
      </c>
      <c r="C3" t="s">
        <v>78</v>
      </c>
      <c r="D3">
        <v>1</v>
      </c>
    </row>
    <row r="4" spans="1:4" x14ac:dyDescent="0.25">
      <c r="A4">
        <v>633</v>
      </c>
      <c r="B4" t="s">
        <v>136</v>
      </c>
      <c r="C4" t="s">
        <v>3</v>
      </c>
      <c r="D4">
        <v>2</v>
      </c>
    </row>
    <row r="5" spans="1:4" x14ac:dyDescent="0.25">
      <c r="A5">
        <v>921</v>
      </c>
      <c r="B5" t="s">
        <v>136</v>
      </c>
      <c r="C5" t="s">
        <v>78</v>
      </c>
      <c r="D5">
        <v>2</v>
      </c>
    </row>
    <row r="6" spans="1:4" x14ac:dyDescent="0.25">
      <c r="A6">
        <v>215</v>
      </c>
      <c r="B6" t="s">
        <v>137</v>
      </c>
      <c r="C6" t="s">
        <v>3</v>
      </c>
      <c r="D6">
        <v>3</v>
      </c>
    </row>
    <row r="7" spans="1:4" x14ac:dyDescent="0.25">
      <c r="A7">
        <v>259</v>
      </c>
      <c r="B7" t="s">
        <v>137</v>
      </c>
      <c r="C7" t="s">
        <v>78</v>
      </c>
      <c r="D7">
        <v>3</v>
      </c>
    </row>
    <row r="8" spans="1:4" x14ac:dyDescent="0.25">
      <c r="A8">
        <v>12</v>
      </c>
      <c r="B8" t="s">
        <v>138</v>
      </c>
      <c r="C8" t="s">
        <v>3</v>
      </c>
      <c r="D8">
        <v>4</v>
      </c>
    </row>
    <row r="9" spans="1:4" x14ac:dyDescent="0.25">
      <c r="A9">
        <v>17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4576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582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111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9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2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6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5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1163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8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11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2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845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127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35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1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2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320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10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3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708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59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9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1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60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571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51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12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86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2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64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6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2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1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134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3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33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183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3655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337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76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5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1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1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5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3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1042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6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12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6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135</v>
      </c>
      <c r="C2" t="s">
        <v>86</v>
      </c>
      <c r="D2" t="s">
        <v>3</v>
      </c>
    </row>
    <row r="3" spans="1:4" x14ac:dyDescent="0.25">
      <c r="A3">
        <v>2</v>
      </c>
      <c r="B3">
        <v>81</v>
      </c>
      <c r="C3" t="s">
        <v>86</v>
      </c>
      <c r="D3" t="s">
        <v>87</v>
      </c>
    </row>
    <row r="4" spans="1:4" x14ac:dyDescent="0.25">
      <c r="A4">
        <v>3</v>
      </c>
      <c r="B4">
        <v>3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47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10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122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14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2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2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24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81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27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6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2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27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225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37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12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3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29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6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26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1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646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184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35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13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314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1961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248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67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61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18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388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962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408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51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38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29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386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2871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621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110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76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62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484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164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25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10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4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15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496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30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21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7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22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3027</v>
      </c>
      <c r="D2">
        <v>2743</v>
      </c>
      <c r="E2">
        <v>933</v>
      </c>
    </row>
    <row r="3" spans="1:5" x14ac:dyDescent="0.25">
      <c r="A3">
        <v>2</v>
      </c>
      <c r="B3" t="s">
        <v>126</v>
      </c>
      <c r="C3">
        <v>1142</v>
      </c>
      <c r="D3">
        <v>886</v>
      </c>
      <c r="E3">
        <v>53</v>
      </c>
    </row>
    <row r="4" spans="1:5" x14ac:dyDescent="0.25">
      <c r="A4">
        <v>3</v>
      </c>
      <c r="B4" t="s">
        <v>127</v>
      </c>
      <c r="C4">
        <v>326</v>
      </c>
      <c r="D4">
        <v>265</v>
      </c>
      <c r="E4">
        <v>193</v>
      </c>
    </row>
    <row r="5" spans="1:5" x14ac:dyDescent="0.25">
      <c r="A5" s="2">
        <v>4</v>
      </c>
      <c r="B5" s="2" t="s">
        <v>151</v>
      </c>
      <c r="C5" s="2">
        <v>226</v>
      </c>
      <c r="D5" s="2">
        <v>217</v>
      </c>
      <c r="E5" s="2">
        <v>35</v>
      </c>
    </row>
    <row r="6" spans="1:5" x14ac:dyDescent="0.25">
      <c r="A6" s="2">
        <v>5</v>
      </c>
      <c r="B6" s="2" t="s">
        <v>143</v>
      </c>
      <c r="C6" s="2">
        <v>222</v>
      </c>
      <c r="D6" s="2">
        <v>188</v>
      </c>
      <c r="E6" s="2">
        <v>69</v>
      </c>
    </row>
    <row r="7" spans="1:5" x14ac:dyDescent="0.25">
      <c r="A7" s="2">
        <v>6</v>
      </c>
      <c r="B7" s="2" t="s">
        <v>103</v>
      </c>
      <c r="C7" s="2">
        <v>458</v>
      </c>
      <c r="D7" s="2">
        <v>399</v>
      </c>
      <c r="E7" s="2">
        <v>99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50</v>
      </c>
      <c r="D2" s="2">
        <v>39</v>
      </c>
      <c r="E2" s="2">
        <v>8</v>
      </c>
    </row>
    <row r="3" spans="1:5" x14ac:dyDescent="0.25">
      <c r="A3" s="2">
        <v>2</v>
      </c>
      <c r="B3" s="2" t="s">
        <v>152</v>
      </c>
      <c r="C3" s="2">
        <v>12</v>
      </c>
      <c r="D3" s="2">
        <v>8</v>
      </c>
      <c r="E3" s="2">
        <v>0</v>
      </c>
    </row>
    <row r="4" spans="1:5" x14ac:dyDescent="0.25">
      <c r="A4" s="2">
        <v>3</v>
      </c>
      <c r="B4" s="2" t="s">
        <v>153</v>
      </c>
      <c r="C4" s="2">
        <v>11</v>
      </c>
      <c r="D4" s="2">
        <v>2</v>
      </c>
      <c r="E4" s="2">
        <v>2</v>
      </c>
    </row>
    <row r="5" spans="1:5" x14ac:dyDescent="0.25">
      <c r="A5" s="2">
        <v>4</v>
      </c>
      <c r="B5" s="2" t="s">
        <v>127</v>
      </c>
      <c r="C5" s="2">
        <v>9</v>
      </c>
      <c r="D5" s="2">
        <v>3</v>
      </c>
      <c r="E5" s="2">
        <v>1</v>
      </c>
    </row>
    <row r="6" spans="1:5" x14ac:dyDescent="0.25">
      <c r="A6" s="2">
        <v>5</v>
      </c>
      <c r="B6" s="2" t="s">
        <v>142</v>
      </c>
      <c r="C6" s="2">
        <v>9</v>
      </c>
      <c r="D6" s="2">
        <v>4</v>
      </c>
      <c r="E6" s="2">
        <v>1</v>
      </c>
    </row>
    <row r="7" spans="1:5" x14ac:dyDescent="0.25">
      <c r="A7" s="2">
        <v>6</v>
      </c>
      <c r="B7" s="2" t="s">
        <v>103</v>
      </c>
      <c r="C7" s="2">
        <v>57</v>
      </c>
      <c r="D7" s="2">
        <v>29</v>
      </c>
      <c r="E7" s="2">
        <v>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2074</v>
      </c>
      <c r="B6" t="s">
        <v>49</v>
      </c>
      <c r="C6" t="s">
        <v>63</v>
      </c>
      <c r="D6">
        <v>1</v>
      </c>
    </row>
    <row r="7" spans="1:4" x14ac:dyDescent="0.25">
      <c r="A7">
        <v>10</v>
      </c>
      <c r="B7" t="s">
        <v>49</v>
      </c>
      <c r="C7" t="s">
        <v>91</v>
      </c>
      <c r="D7">
        <v>2</v>
      </c>
    </row>
    <row r="8" spans="1:4" x14ac:dyDescent="0.25">
      <c r="A8">
        <v>13</v>
      </c>
      <c r="B8" t="s">
        <v>49</v>
      </c>
      <c r="C8" t="s">
        <v>62</v>
      </c>
      <c r="D8">
        <v>3</v>
      </c>
    </row>
    <row r="9" spans="1:4" x14ac:dyDescent="0.25">
      <c r="A9">
        <v>9</v>
      </c>
      <c r="B9" t="s">
        <v>49</v>
      </c>
      <c r="C9" t="s">
        <v>90</v>
      </c>
      <c r="D9">
        <v>4</v>
      </c>
    </row>
    <row r="10" spans="1:4" x14ac:dyDescent="0.25">
      <c r="A10">
        <v>799</v>
      </c>
      <c r="B10" t="s">
        <v>50</v>
      </c>
      <c r="C10" t="s">
        <v>63</v>
      </c>
      <c r="D10">
        <v>1</v>
      </c>
    </row>
    <row r="11" spans="1:4" x14ac:dyDescent="0.25">
      <c r="A11">
        <v>1</v>
      </c>
      <c r="B11" t="s">
        <v>50</v>
      </c>
      <c r="C11" t="s">
        <v>91</v>
      </c>
      <c r="D11">
        <v>2</v>
      </c>
    </row>
    <row r="12" spans="1:4" x14ac:dyDescent="0.25">
      <c r="A12">
        <v>10</v>
      </c>
      <c r="B12" t="s">
        <v>50</v>
      </c>
      <c r="C12" t="s">
        <v>62</v>
      </c>
      <c r="D12">
        <v>3</v>
      </c>
    </row>
    <row r="13" spans="1:4" x14ac:dyDescent="0.25">
      <c r="A13">
        <v>4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2017-12-20T15:35:18Z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