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3AB81C4F-8690-4845-B20A-C181DE6ADB01}"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I_ 2023" sheetId="78" r:id="rId14"/>
    <sheet name="Eksport_I-XII_ 2023" sheetId="77" r:id="rId15"/>
    <sheet name="Import_I-X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'Eksport_I-XII_ 2023'!$P$6:$S$63</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'Import_I-XII_ 2023'!$P$7:$S$33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7" i="36" l="1"/>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<sst xmlns="http://schemas.openxmlformats.org/spreadsheetml/2006/main" count="4346" uniqueCount="510">
  <si>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</si>
  <si>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</si>
  <si>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</si>
  <si>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</si>
  <si>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</si>
  <si>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</si>
  <si>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</si>
  <si>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</si>
  <si>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</si>
  <si>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</si>
  <si>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</si>
  <si>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</si>
  <si>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</si>
  <si>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</si>
  <si>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</si>
  <si>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</si>
  <si>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</si>
  <si>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</si>
  <si>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</si>
  <si>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</si>
  <si>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</si>
  <si>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</si>
  <si>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</si>
  <si>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</si>
  <si>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</si>
  <si>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</si>
  <si>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</si>
  <si>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</si>
  <si>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</si>
  <si>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</si>
  <si>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</si>
  <si>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</si>
  <si>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</si>
  <si>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</si>
  <si>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</si>
  <si>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</si>
  <si>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</si>
  <si>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</si>
  <si>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</si>
  <si>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</si>
  <si>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</si>
  <si>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</si>
  <si>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</si>
  <si>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</si>
  <si>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</si>
  <si>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</si>
  <si>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</si>
  <si>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</si>
  <si>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</si>
  <si>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</si>
  <si>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</si>
  <si>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</si>
  <si>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</si>
  <si>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</si>
  <si>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</si>
  <si>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</si>
  <si>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</si>
  <si>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</si>
  <si>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</si>
  <si>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</si>
  <si>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</si>
  <si>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</si>
  <si>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</si>
  <si>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</si>
  <si>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</si>
  <si>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</si>
  <si>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</si>
  <si>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</si>
  <si>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</si>
  <si>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</si>
  <si>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</si>
  <si>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</si>
  <si>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</si>
  <si>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</si>
  <si>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</si>
  <si>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</si>
  <si>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</si>
  <si>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</si>
  <si>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</si>
  <si>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</si>
  <si>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</si>
  <si>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</si>
  <si>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</si>
  <si>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</si>
  <si>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</si>
  <si>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</si>
  <si>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</si>
  <si>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</si>
  <si>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</si>
  <si>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</si>
  <si>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</si>
  <si>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</si>
  <si>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</si>
  <si>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</si>
  <si>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</si>
  <si>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</si>
  <si>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</si>
  <si>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</si>
  <si>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</si>
  <si>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</si>
  <si>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</si>
  <si>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</si>
  <si>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</si>
  <si>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</si>
  <si>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</si>
  <si>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</si>
  <si>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</si>
  <si>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</si>
  <si>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</si>
  <si>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</si>
  <si>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</si>
  <si>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</si>
  <si>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</si>
  <si>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</si>
  <si>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</si>
  <si>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</si>
  <si>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</si>
  <si>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</si>
  <si>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</si>
  <si>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</si>
  <si>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</si>
  <si>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</si>
  <si>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</si>
  <si>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</si>
  <si>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</si>
  <si>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</si>
  <si>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</si>
  <si>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</si>
  <si>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</si>
  <si>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</si>
  <si>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</si>
  <si>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</si>
  <si>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</si>
  <si>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</si>
  <si>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</si>
  <si>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</si>
  <si>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</si>
  <si>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</si>
  <si>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</si>
  <si>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</si>
  <si>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</si>
  <si>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</si>
  <si>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</si>
  <si>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</si>
  <si>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</si>
  <si>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</si>
  <si>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</si>
  <si>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</si>
  <si>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</si>
  <si>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</si>
  <si>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</si>
  <si>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</si>
  <si>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</si>
  <si>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</si>
  <si>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</si>
  <si>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</si>
  <si>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</si>
  <si>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</si>
  <si>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</si>
  <si>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</si>
  <si>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</si>
  <si>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</si>
  <si>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</si>
  <si>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</si>
  <si>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</si>
  <si>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</si>
  <si>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</si>
  <si>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</si>
  <si>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</si>
  <si>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</si>
  <si>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</si>
  <si>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</si>
  <si>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</si>
  <si>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</si>
  <si>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</si>
  <si>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</si>
  <si>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</si>
  <si>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</si>
  <si>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</si>
  <si>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</si>
  <si>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</si>
  <si>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</si>
  <si>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</si>
  <si>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</si>
  <si>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</si>
  <si>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</si>
  <si>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</si>
  <si>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</si>
  <si>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</si>
  <si>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</si>
  <si>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</si>
  <si>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</si>
  <si>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</si>
  <si>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</si>
  <si>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</si>
  <si>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</si>
  <si>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</si>
  <si>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</si>
  <si>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</si>
  <si>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</si>
  <si>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</si>
  <si>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</si>
  <si>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</si>
  <si>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</si>
  <si>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</si>
  <si>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</si>
  <si>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</si>
  <si>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</si>
  <si>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</si>
  <si>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</si>
  <si>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</si>
  <si>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</si>
  <si>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</si>
  <si>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</si>
  <si>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</si>
  <si>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</si>
  <si>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</si>
  <si>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</si>
  <si>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</si>
  <si>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</si>
  <si>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</si>
  <si>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</si>
  <si>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</si>
  <si>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</si>
  <si>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</si>
  <si>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</si>
  <si>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</si>
  <si>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</si>
  <si>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</si>
  <si>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</si>
  <si>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</si>
  <si>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</si>
  <si>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</si>
  <si>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</si>
  <si>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</si>
  <si>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</si>
  <si>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</si>
  <si>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</si>
  <si>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</si>
  <si>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</si>
  <si>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</si>
  <si>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</si>
  <si>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</si>
  <si>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</si>
  <si>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</si>
  <si>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</si>
  <si>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</si>
  <si>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</si>
  <si>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</si>
  <si>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</si>
  <si>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</si>
  <si>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</si>
  <si>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</si>
  <si>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</si>
  <si>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</si>
  <si>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</si>
  <si>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</si>
  <si>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</si>
  <si>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</si>
  <si>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</si>
  <si>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</si>
  <si>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</si>
  <si>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</si>
  <si>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</si>
  <si>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</si>
  <si>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</si>
  <si>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</si>
  <si>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</si>
  <si>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</si>
  <si>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</si>
  <si>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</si>
  <si>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</si>
  <si>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</si>
  <si>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</si>
  <si>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</si>
  <si>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</si>
  <si>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</si>
  <si>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</si>
  <si>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</si>
  <si>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</si>
  <si>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</si>
  <si>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</si>
  <si>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</si>
  <si>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</si>
  <si>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</si>
  <si>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</si>
  <si>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</si>
  <si>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</si>
  <si>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</si>
  <si>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</si>
  <si>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</si>
  <si>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</si>
  <si>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</si>
  <si>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</si>
  <si>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</si>
  <si>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</si>
  <si>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</si>
  <si>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</si>
  <si>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</si>
  <si>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</si>
  <si>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</si>
  <si>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</si>
  <si>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</si>
  <si>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</si>
  <si>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</si>
  <si>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</si>
  <si>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</si>
  <si>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</si>
  <si>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</si>
  <si>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</si>
  <si>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</si>
  <si>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</si>
  <si>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</si>
  <si>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</si>
  <si>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</si>
  <si>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</si>
  <si>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</si>
  <si>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</si>
  <si>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</si>
  <si>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</si>
  <si>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</si>
  <si>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</si>
  <si>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</si>
  <si>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</si>
  <si>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</si>
  <si>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</si>
  <si>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</si>
  <si>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</si>
  <si>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</si>
  <si>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</si>
  <si>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</si>
  <si>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</si>
  <si>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</si>
  <si>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</si>
  <si>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</si>
  <si>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</si>
  <si>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</si>
  <si>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</si>
  <si>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</si>
  <si>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</si>
  <si>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</si>
  <si>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</si>
  <si>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</si>
  <si>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</si>
  <si>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</si>
  <si>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</si>
  <si>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</si>
  <si>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</si>
  <si>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</si>
  <si>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</si>
  <si>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</si>
  <si>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</si>
  <si>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</si>
  <si>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</si>
  <si>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</si>
  <si>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</si>
  <si>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</si>
  <si>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</si>
  <si>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</si>
  <si>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</si>
  <si>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</si>
  <si>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</si>
  <si>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</si>
  <si>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</si>
  <si>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</si>
  <si>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</si>
  <si>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</si>
  <si>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</si>
  <si>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</si>
  <si>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</si>
  <si>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</si>
  <si>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</si>
  <si>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</si>
  <si>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</si>
  <si>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</si>
  <si>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</si>
  <si>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</si>
  <si>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</si>
  <si>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</si>
  <si>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</si>
  <si>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</si>
  <si>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</si>
  <si>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</si>
  <si>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</si>
  <si>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</si>
  <si>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</si>
  <si>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</si>
  <si>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</si>
  <si>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</si>
  <si>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</si>
  <si>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</si>
  <si>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</si>
  <si>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</si>
  <si>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</si>
  <si>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</si>
  <si>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</si>
  <si>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</si>
  <si>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</si>
  <si>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</si>
  <si>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</si>
  <si>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</si>
  <si>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</si>
  <si>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</si>
  <si>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</si>
  <si>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</si>
  <si>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</si>
  <si>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</si>
  <si>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</si>
  <si>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</si>
  <si>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</si>
  <si>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</si>
  <si>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</si>
  <si>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</si>
  <si>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</si>
  <si>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</si>
  <si>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</si>
  <si>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</si>
  <si>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</si>
  <si>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</si>
  <si>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</si>
  <si>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</si>
  <si>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</si>
  <si>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</si>
  <si>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</si>
  <si>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</si>
  <si>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</si>
  <si>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</si>
  <si>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</si>
  <si>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</si>
  <si>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</si>
  <si>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</si>
  <si>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</si>
  <si>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</si>
  <si>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</si>
  <si>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</si>
  <si>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</si>
  <si>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</si>
  <si>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</si>
  <si>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</si>
  <si>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</si>
  <si>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</si>
  <si>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</si>
  <si>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</si>
  <si>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</si>
  <si>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</si>
  <si>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</si>
  <si>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</si>
  <si>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</si>
  <si>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</si>
  <si>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</si>
  <si>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</si>
  <si>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</si>
  <si>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</si>
  <si>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</si>
  <si>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</si>
  <si>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</si>
  <si>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</si>
  <si>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</si>
  <si>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</si>
  <si>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</si>
  <si>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</si>
  <si>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</si>
  <si>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</si>
  <si>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</si>
  <si>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</si>
  <si>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</si>
  <si>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</si>
  <si>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</si>
  <si>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</si>
  <si>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</si>
  <si>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</si>
  <si>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</si>
  <si>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</si>
  <si>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</si>
  <si>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</si>
  <si>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</si>
  <si>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</si>
  <si>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</si>
  <si>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</si>
  <si>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</si>
  <si>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</si>
  <si>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</si>
  <si>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</si>
  <si>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</si>
  <si>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</si>
  <si>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</si>
  <si>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</si>
  <si>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</si>
  <si>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</si>
  <si>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</si>
  <si>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</si>
  <si>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</si>
  <si>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</si>
  <si>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</si>
  <si>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</si>
  <si>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</si>
  <si>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</si>
  <si>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22.02.2024</t>
  </si>
  <si>
    <t>Week 7</t>
  </si>
  <si>
    <t>25.02.2024</t>
  </si>
  <si>
    <t>NR 09/2024</t>
  </si>
  <si>
    <t>07 marca 2024r.</t>
  </si>
  <si>
    <t>03.03.2024</t>
  </si>
  <si>
    <r>
      <t>Tablica 6. Średnie ceny sprzedaży netto (bez VAT) elementów mięsa wołowego (kraj) wg makroregionów:</t>
    </r>
    <r>
      <rPr>
        <b/>
        <sz val="14"/>
        <color rgb="FF0000FF"/>
        <rFont val="Calibri"/>
        <family val="2"/>
        <charset val="238"/>
        <scheme val="minor"/>
      </rPr>
      <t xml:space="preserve"> 26.02 - 03.03.2024 r.</t>
    </r>
  </si>
  <si>
    <r>
      <t>Tablica 5. Średnie ceny sprzedaży netto (bez VAT) ćwierci wołowych (zagranica):</t>
    </r>
    <r>
      <rPr>
        <b/>
        <sz val="12"/>
        <color rgb="FF0000FF"/>
        <rFont val="Calibri"/>
        <family val="2"/>
        <charset val="238"/>
        <scheme val="minor"/>
      </rPr>
      <t xml:space="preserve"> 26.02 - 03.03.2024 r.</t>
    </r>
  </si>
  <si>
    <r>
      <t xml:space="preserve">Tablica 7. Średnie ceny sprzedaży netto (bez VAT) elementów mięsa wołowego (zagranica): </t>
    </r>
    <r>
      <rPr>
        <b/>
        <sz val="12"/>
        <color rgb="FF0000FF"/>
        <rFont val="Calibri"/>
        <family val="2"/>
        <charset val="238"/>
        <scheme val="minor"/>
      </rPr>
      <t>26.02 - 03.03.2024 r.</t>
    </r>
  </si>
  <si>
    <r>
      <t>Tablica 9. Średnie ceny zakupu mięsa wołowego płacone przez podmioty handlu detalicznego w okresie:</t>
    </r>
    <r>
      <rPr>
        <b/>
        <sz val="16"/>
        <color rgb="FF0000FF"/>
        <rFont val="Calibri"/>
        <family val="2"/>
        <charset val="238"/>
        <scheme val="minor"/>
      </rPr>
      <t xml:space="preserve"> 26.02 - 03.03.2024 r.</t>
    </r>
  </si>
  <si>
    <t>26.02.2024 - 03.03.2024</t>
  </si>
  <si>
    <t>26.02 - 03.03.2024 r.</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</si>
  <si>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- 15 659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</si>
</sst>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1">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cellStyleXfs>
  <cellXfs count="1337">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14" fontId="221" fillId="65" borderId="51" xfId="234" applyNumberFormat="1" applyFont="1" applyFill="1" applyBorder="1" applyAlignment="1">
      <alignment horizontal="center" vertical="center"/>
    </xf>
    <xf numFmtId="14" fontId="221" fillId="66" borderId="51" xfId="234" applyNumberFormat="1" applyFont="1" applyFill="1" applyBorder="1" applyAlignment="1">
      <alignment horizontal="center" vertical="center"/>
    </xf>
    <xf numFmtId="0" fontId="222" fillId="0" borderId="18" xfId="234" applyFont="1" applyBorder="1"/>
    <xf numFmtId="4" fontId="222" fillId="65" borderId="1" xfId="234" applyNumberFormat="1" applyFont="1" applyFill="1" applyBorder="1" applyAlignment="1">
      <alignment horizontal="right"/>
    </xf>
    <xf numFmtId="4" fontId="222" fillId="66" borderId="1" xfId="234" quotePrefix="1" applyNumberFormat="1" applyFont="1" applyFill="1" applyBorder="1" applyAlignment="1">
      <alignment horizontal="right"/>
    </xf>
    <xf numFmtId="165" fontId="223" fillId="0" borderId="29" xfId="234" quotePrefix="1" applyNumberFormat="1" applyFont="1" applyBorder="1" applyAlignment="1">
      <alignment horizontal="right"/>
    </xf>
    <xf numFmtId="0" fontId="222" fillId="0" borderId="20" xfId="234" applyFont="1" applyBorder="1"/>
    <xf numFmtId="4" fontId="222" fillId="65" borderId="46" xfId="234" applyNumberFormat="1" applyFont="1" applyFill="1" applyBorder="1" applyAlignment="1">
      <alignment horizontal="right"/>
    </xf>
    <xf numFmtId="4" fontId="222" fillId="66" borderId="46" xfId="234" applyNumberFormat="1" applyFont="1" applyFill="1" applyBorder="1" applyAlignment="1">
      <alignment horizontal="right"/>
    </xf>
    <xf numFmtId="0" fontId="222" fillId="0" borderId="22" xfId="234" applyFont="1" applyBorder="1"/>
    <xf numFmtId="4" fontId="222" fillId="65" borderId="51" xfId="234" applyNumberFormat="1" applyFont="1" applyFill="1" applyBorder="1"/>
    <xf numFmtId="4" fontId="222" fillId="66" borderId="51" xfId="234" applyNumberFormat="1" applyFont="1" applyFill="1" applyBorder="1"/>
    <xf numFmtId="165" fontId="223" fillId="0" borderId="30" xfId="234" quotePrefix="1" applyNumberFormat="1" applyFont="1" applyBorder="1" applyAlignment="1">
      <alignment horizontal="right"/>
    </xf>
    <xf numFmtId="0" fontId="222" fillId="0" borderId="16" xfId="234" applyFont="1" applyBorder="1"/>
    <xf numFmtId="4" fontId="222" fillId="65" borderId="55" xfId="234" applyNumberFormat="1" applyFont="1" applyFill="1" applyBorder="1" applyAlignment="1">
      <alignment horizontal="right"/>
    </xf>
    <xf numFmtId="4" fontId="222" fillId="66" borderId="55" xfId="234" applyNumberFormat="1" applyFont="1" applyFill="1" applyBorder="1" applyAlignment="1">
      <alignment horizontal="right"/>
    </xf>
    <xf numFmtId="165" fontId="224" fillId="0" borderId="27" xfId="234" quotePrefix="1" applyNumberFormat="1" applyFont="1" applyBorder="1" applyAlignment="1">
      <alignment horizontal="right"/>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165" fontId="223" fillId="0" borderId="7" xfId="234" quotePrefix="1" applyNumberFormat="1" applyFont="1" applyBorder="1" applyAlignment="1">
      <alignment horizontal="right"/>
    </xf>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6" fillId="0" borderId="0" xfId="0" applyFont="1"/>
    <xf numFmtId="0" fontId="193" fillId="0" borderId="0" xfId="51" applyFont="1"/>
    <xf numFmtId="0" fontId="227"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8"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9"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31"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32"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32"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33" fillId="68" borderId="0" xfId="104" applyFont="1" applyFill="1"/>
    <xf numFmtId="2" fontId="232"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31" fillId="0" borderId="0" xfId="104" applyFont="1"/>
    <xf numFmtId="0" fontId="235" fillId="0" borderId="16" xfId="104" applyFont="1" applyBorder="1"/>
    <xf numFmtId="169" fontId="235" fillId="0" borderId="27" xfId="104" applyNumberFormat="1" applyFont="1" applyBorder="1"/>
    <xf numFmtId="0" fontId="236" fillId="0" borderId="14" xfId="104" applyFont="1" applyBorder="1"/>
    <xf numFmtId="169" fontId="236" fillId="0" borderId="28" xfId="104" applyNumberFormat="1" applyFont="1" applyBorder="1"/>
    <xf numFmtId="0" fontId="236" fillId="0" borderId="20" xfId="104" applyFont="1" applyBorder="1"/>
    <xf numFmtId="169" fontId="236" fillId="0" borderId="29" xfId="104" applyNumberFormat="1" applyFont="1" applyBorder="1"/>
    <xf numFmtId="0" fontId="236" fillId="0" borderId="22" xfId="104" applyFont="1" applyBorder="1"/>
    <xf numFmtId="169" fontId="236" fillId="0" borderId="30" xfId="104" applyNumberFormat="1" applyFont="1" applyBorder="1"/>
    <xf numFmtId="0" fontId="236" fillId="0" borderId="0" xfId="104" applyFont="1"/>
    <xf numFmtId="0" fontId="236" fillId="0" borderId="18" xfId="104" applyFont="1" applyBorder="1"/>
    <xf numFmtId="0" fontId="175" fillId="0" borderId="0" xfId="104" applyFont="1" applyAlignment="1">
      <alignment horizontal="center"/>
    </xf>
    <xf numFmtId="2" fontId="175" fillId="0" borderId="0" xfId="104" applyNumberFormat="1" applyFont="1"/>
    <xf numFmtId="2" fontId="231" fillId="0" borderId="0" xfId="104" applyNumberFormat="1" applyFont="1"/>
    <xf numFmtId="2" fontId="165" fillId="0" borderId="0" xfId="104" applyNumberFormat="1" applyFont="1"/>
    <xf numFmtId="2" fontId="232"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21" fillId="0" borderId="5" xfId="234" applyFont="1" applyBorder="1" applyAlignment="1">
      <alignment horizontal="center" vertical="center"/>
    </xf>
    <xf numFmtId="0" fontId="221" fillId="0" borderId="22" xfId="234" applyFont="1" applyBorder="1" applyAlignment="1">
      <alignment horizontal="center" vertical="center"/>
    </xf>
    <xf numFmtId="0" fontId="221" fillId="0" borderId="57" xfId="234" applyFont="1" applyBorder="1" applyAlignment="1">
      <alignment horizontal="center" vertical="center"/>
    </xf>
    <xf numFmtId="0" fontId="221" fillId="0" borderId="1" xfId="234" applyFont="1" applyBorder="1" applyAlignment="1">
      <alignment horizontal="center" vertical="center"/>
    </xf>
    <xf numFmtId="0" fontId="221" fillId="0" borderId="45" xfId="234" applyFont="1" applyBorder="1" applyAlignment="1">
      <alignment horizontal="center" vertical="center" wrapText="1"/>
    </xf>
    <xf numFmtId="0" fontId="221" fillId="0" borderId="30" xfId="234" applyFont="1" applyBorder="1" applyAlignment="1">
      <alignment horizontal="center" vertical="center" wrapText="1"/>
    </xf>
    <xf numFmtId="0" fontId="221" fillId="0" borderId="32" xfId="234" applyFont="1" applyBorder="1" applyAlignment="1">
      <alignment horizontal="left"/>
    </xf>
    <xf numFmtId="0" fontId="221" fillId="0" borderId="33" xfId="234" applyFont="1" applyBorder="1" applyAlignment="1">
      <alignment horizontal="left"/>
    </xf>
    <xf numFmtId="0" fontId="221" fillId="0" borderId="9" xfId="234" applyFont="1" applyBorder="1" applyAlignment="1">
      <alignment horizontal="left"/>
    </xf>
    <xf numFmtId="0" fontId="221"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74" fillId="0" borderId="0" xfId="0" applyFont="1" applyAlignment="1">
      <alignment horizontal="center"/>
    </xf>
    <xf numFmtId="0" fontId="229" fillId="0" borderId="0" xfId="104" applyFont="1" applyAlignment="1">
      <alignment horizontal="left" vertical="center" wrapText="1"/>
    </xf>
    <xf numFmtId="0" fontId="15" fillId="0" borderId="0" xfId="0" applyFont="1" applyAlignment="1">
      <alignment horizontal="center"/>
    </xf>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165" fontId="187" fillId="0" borderId="29"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0" fontId="237" fillId="0" borderId="0" xfId="0" applyFont="1" applyAlignment="1">
      <alignment vertical="center"/>
    </xf>
    <xf numFmtId="0" fontId="0" fillId="0" borderId="0" xfId="0" applyAlignment="1">
      <alignment vertical="center"/>
    </xf>
    <xf numFmtId="0" fontId="238" fillId="0" borderId="0" xfId="0" applyFont="1" applyAlignment="1">
      <alignment vertical="center"/>
    </xf>
    <xf numFmtId="0" fontId="239" fillId="0" borderId="0" xfId="0" applyFont="1" applyAlignment="1">
      <alignment vertical="center"/>
    </xf>
    <xf numFmtId="0" fontId="240" fillId="0" borderId="0" xfId="0" quotePrefix="1" applyFont="1" applyAlignment="1">
      <alignment vertical="center"/>
    </xf>
    <xf numFmtId="0" fontId="241" fillId="0" borderId="2" xfId="0" applyFont="1" applyBorder="1" applyAlignment="1">
      <alignment horizontal="centerContinuous"/>
    </xf>
    <xf numFmtId="0" fontId="242" fillId="0" borderId="3" xfId="0" applyFont="1" applyBorder="1" applyAlignment="1">
      <alignment horizontal="centerContinuous"/>
    </xf>
    <xf numFmtId="0" fontId="242" fillId="0" borderId="4" xfId="0" applyFont="1" applyBorder="1" applyAlignment="1">
      <alignment horizontal="centerContinuous"/>
    </xf>
    <xf numFmtId="0" fontId="243" fillId="0" borderId="5" xfId="0" applyFont="1" applyBorder="1" applyAlignment="1">
      <alignment horizontal="center" vertical="center" wrapText="1"/>
    </xf>
    <xf numFmtId="0" fontId="243" fillId="0" borderId="6" xfId="0" applyFont="1" applyBorder="1" applyAlignment="1">
      <alignment horizontal="center" vertical="center" wrapText="1"/>
    </xf>
    <xf numFmtId="0" fontId="243" fillId="0" borderId="1" xfId="0" applyFont="1" applyBorder="1" applyAlignment="1">
      <alignment horizontal="centerContinuous" vertical="center"/>
    </xf>
    <xf numFmtId="0" fontId="243" fillId="0" borderId="7" xfId="0" applyFont="1" applyBorder="1" applyAlignment="1">
      <alignment horizontal="centerContinuous" vertical="center" wrapText="1"/>
    </xf>
    <xf numFmtId="0" fontId="243" fillId="0" borderId="32" xfId="0" applyFont="1" applyBorder="1" applyAlignment="1">
      <alignment horizontal="center" vertical="center" wrapText="1"/>
    </xf>
    <xf numFmtId="0" fontId="243" fillId="0" borderId="6" xfId="0" applyFont="1" applyBorder="1" applyAlignment="1">
      <alignment horizontal="center" vertical="center" wrapText="1"/>
    </xf>
    <xf numFmtId="0" fontId="243" fillId="0" borderId="8" xfId="0" applyFont="1" applyBorder="1" applyAlignment="1">
      <alignment horizontal="centerContinuous" vertical="center"/>
    </xf>
    <xf numFmtId="0" fontId="243" fillId="0" borderId="8" xfId="0" applyFont="1" applyBorder="1" applyAlignment="1">
      <alignment horizontal="centerContinuous" vertical="center" wrapText="1"/>
    </xf>
    <xf numFmtId="0" fontId="243" fillId="0" borderId="9" xfId="0" applyFont="1" applyBorder="1" applyAlignment="1">
      <alignment horizontal="centerContinuous" vertical="center" wrapText="1"/>
    </xf>
    <xf numFmtId="0" fontId="244" fillId="0" borderId="10" xfId="0" applyFont="1" applyBorder="1" applyAlignment="1">
      <alignment horizontal="center" vertical="center" wrapText="1"/>
    </xf>
    <xf numFmtId="0" fontId="244" fillId="0" borderId="11" xfId="0" applyFont="1" applyBorder="1" applyAlignment="1">
      <alignment horizontal="center" vertical="center" wrapText="1"/>
    </xf>
    <xf numFmtId="0" fontId="243" fillId="0" borderId="12" xfId="0" applyFont="1" applyBorder="1" applyAlignment="1">
      <alignment horizontal="centerContinuous" vertical="center"/>
    </xf>
    <xf numFmtId="0" fontId="243" fillId="2" borderId="52" xfId="0" applyFont="1" applyFill="1" applyBorder="1" applyAlignment="1">
      <alignment horizontal="centerContinuous" vertical="center"/>
    </xf>
    <xf numFmtId="0" fontId="243" fillId="2" borderId="12" xfId="0" applyFont="1" applyFill="1" applyBorder="1" applyAlignment="1">
      <alignment horizontal="centerContinuous" vertical="center"/>
    </xf>
    <xf numFmtId="0" fontId="243" fillId="0" borderId="0" xfId="0" applyFont="1" applyAlignment="1">
      <alignment horizontal="center" vertical="center" wrapText="1"/>
    </xf>
    <xf numFmtId="0" fontId="243" fillId="0" borderId="66" xfId="0" applyFont="1" applyBorder="1" applyAlignment="1">
      <alignment horizontal="center" vertical="center" wrapText="1"/>
    </xf>
    <xf numFmtId="0" fontId="243" fillId="0" borderId="54" xfId="0" applyFont="1" applyBorder="1" applyAlignment="1">
      <alignment horizontal="center" vertical="center" wrapText="1"/>
    </xf>
    <xf numFmtId="0" fontId="243" fillId="0" borderId="52" xfId="0" applyFont="1" applyBorder="1" applyAlignment="1">
      <alignment horizontal="centerContinuous" vertical="center"/>
    </xf>
    <xf numFmtId="0" fontId="243" fillId="0" borderId="54" xfId="0" applyFont="1" applyBorder="1" applyAlignment="1">
      <alignment horizontal="centerContinuous" vertical="center" wrapText="1"/>
    </xf>
    <xf numFmtId="0" fontId="243" fillId="0" borderId="13" xfId="0" applyFont="1" applyBorder="1" applyAlignment="1">
      <alignment horizontal="centerContinuous" vertical="center" wrapText="1"/>
    </xf>
    <xf numFmtId="0" fontId="244" fillId="0" borderId="14" xfId="0" applyFont="1" applyBorder="1" applyAlignment="1">
      <alignment horizontal="center" vertical="center"/>
    </xf>
    <xf numFmtId="0" fontId="244" fillId="0" borderId="15" xfId="0" applyFont="1" applyBorder="1" applyAlignment="1">
      <alignment horizontal="center" vertical="center"/>
    </xf>
    <xf numFmtId="14" fontId="243" fillId="0" borderId="46" xfId="0" applyNumberFormat="1" applyFont="1" applyBorder="1" applyAlignment="1">
      <alignment horizontal="center" vertical="center" wrapText="1"/>
    </xf>
    <xf numFmtId="14" fontId="243" fillId="0" borderId="47" xfId="0" applyNumberFormat="1" applyFont="1" applyBorder="1" applyAlignment="1">
      <alignment horizontal="center" vertical="center" wrapText="1"/>
    </xf>
    <xf numFmtId="14" fontId="243" fillId="2" borderId="51" xfId="0" applyNumberFormat="1" applyFont="1" applyFill="1" applyBorder="1" applyAlignment="1">
      <alignment horizontal="center" vertical="center" wrapText="1"/>
    </xf>
    <xf numFmtId="14" fontId="243" fillId="2" borderId="21" xfId="0" applyNumberFormat="1" applyFont="1" applyFill="1" applyBorder="1" applyAlignment="1">
      <alignment horizontal="center" vertical="center" wrapText="1"/>
    </xf>
    <xf numFmtId="0" fontId="243" fillId="0" borderId="13" xfId="0" applyFont="1" applyBorder="1" applyAlignment="1">
      <alignment horizontal="center" vertical="center" wrapText="1"/>
    </xf>
    <xf numFmtId="0" fontId="243" fillId="0" borderId="53" xfId="0" applyFont="1" applyBorder="1" applyAlignment="1">
      <alignment horizontal="center" vertical="center" wrapText="1"/>
    </xf>
    <xf numFmtId="0" fontId="243" fillId="0" borderId="12" xfId="0" applyFont="1" applyBorder="1" applyAlignment="1">
      <alignment horizontal="center" vertical="center" wrapText="1"/>
    </xf>
    <xf numFmtId="14" fontId="243" fillId="0" borderId="12" xfId="0" applyNumberFormat="1" applyFont="1" applyBorder="1" applyAlignment="1">
      <alignment horizontal="center" vertical="center" wrapText="1"/>
    </xf>
    <xf numFmtId="14" fontId="243" fillId="0" borderId="29" xfId="0" applyNumberFormat="1" applyFont="1" applyBorder="1" applyAlignment="1">
      <alignment horizontal="center" vertical="center" wrapText="1"/>
    </xf>
    <xf numFmtId="0" fontId="245" fillId="0" borderId="16" xfId="0" applyFont="1" applyBorder="1"/>
    <xf numFmtId="0" fontId="245" fillId="0" borderId="17" xfId="0" applyFont="1" applyBorder="1" applyAlignment="1">
      <alignment horizontal="center"/>
    </xf>
    <xf numFmtId="3" fontId="243" fillId="0" borderId="55" xfId="0" applyNumberFormat="1" applyFont="1" applyBorder="1"/>
    <xf numFmtId="3" fontId="243" fillId="2" borderId="43" xfId="0" applyNumberFormat="1" applyFont="1" applyFill="1" applyBorder="1"/>
    <xf numFmtId="3" fontId="243" fillId="2" borderId="55" xfId="0" applyNumberFormat="1" applyFont="1" applyFill="1" applyBorder="1"/>
    <xf numFmtId="2" fontId="243" fillId="0" borderId="4" xfId="0" applyNumberFormat="1" applyFont="1" applyBorder="1"/>
    <xf numFmtId="165" fontId="243" fillId="0" borderId="56" xfId="0" applyNumberFormat="1" applyFont="1" applyBorder="1"/>
    <xf numFmtId="165" fontId="243" fillId="0" borderId="3" xfId="0" applyNumberFormat="1" applyFont="1" applyBorder="1"/>
    <xf numFmtId="165" fontId="243" fillId="0" borderId="27" xfId="0" applyNumberFormat="1" applyFont="1" applyBorder="1"/>
    <xf numFmtId="0" fontId="245" fillId="0" borderId="2" xfId="0" applyFont="1" applyBorder="1"/>
    <xf numFmtId="0" fontId="245" fillId="0" borderId="3" xfId="0" applyFont="1" applyBorder="1" applyAlignment="1">
      <alignment horizontal="center"/>
    </xf>
    <xf numFmtId="3" fontId="243" fillId="0" borderId="3" xfId="0" applyNumberFormat="1" applyFont="1" applyBorder="1"/>
    <xf numFmtId="2" fontId="243" fillId="0" borderId="3" xfId="0" applyNumberFormat="1" applyFont="1" applyBorder="1"/>
    <xf numFmtId="165" fontId="243" fillId="0" borderId="4" xfId="0" applyNumberFormat="1" applyFont="1" applyBorder="1"/>
    <xf numFmtId="0" fontId="216" fillId="0" borderId="18" xfId="0" applyFont="1" applyBorder="1"/>
    <xf numFmtId="0" fontId="216" fillId="0" borderId="19" xfId="0" applyFont="1" applyBorder="1" applyAlignment="1">
      <alignment horizontal="center"/>
    </xf>
    <xf numFmtId="3" fontId="246" fillId="0" borderId="1" xfId="0" applyNumberFormat="1" applyFont="1" applyBorder="1"/>
    <xf numFmtId="3" fontId="246" fillId="2" borderId="1" xfId="0" applyNumberFormat="1" applyFont="1" applyFill="1" applyBorder="1"/>
    <xf numFmtId="2" fontId="246" fillId="0" borderId="35" xfId="0" applyNumberFormat="1" applyFont="1" applyBorder="1"/>
    <xf numFmtId="165" fontId="246" fillId="0" borderId="57" xfId="0" applyNumberFormat="1" applyFont="1" applyBorder="1"/>
    <xf numFmtId="165" fontId="246" fillId="0" borderId="7" xfId="0" applyNumberFormat="1" applyFont="1" applyBorder="1"/>
    <xf numFmtId="0" fontId="216" fillId="0" borderId="14" xfId="0" applyFont="1" applyBorder="1"/>
    <xf numFmtId="0" fontId="216" fillId="0" borderId="15" xfId="0" applyFont="1" applyBorder="1" applyAlignment="1">
      <alignment horizontal="center"/>
    </xf>
    <xf numFmtId="3" fontId="246" fillId="0" borderId="12" xfId="0" applyNumberFormat="1" applyFont="1" applyBorder="1"/>
    <xf numFmtId="3" fontId="246" fillId="2" borderId="12" xfId="0" applyNumberFormat="1" applyFont="1" applyFill="1" applyBorder="1"/>
    <xf numFmtId="2" fontId="246" fillId="0" borderId="13" xfId="0" applyNumberFormat="1" applyFont="1" applyBorder="1"/>
    <xf numFmtId="165" fontId="246" fillId="0" borderId="53" xfId="0" applyNumberFormat="1" applyFont="1" applyBorder="1"/>
    <xf numFmtId="165" fontId="246" fillId="0" borderId="28" xfId="0" applyNumberFormat="1" applyFont="1" applyBorder="1"/>
    <xf numFmtId="0" fontId="216" fillId="0" borderId="20" xfId="0" applyFont="1" applyBorder="1"/>
    <xf numFmtId="0" fontId="216" fillId="0" borderId="21" xfId="0" applyFont="1" applyBorder="1" applyAlignment="1">
      <alignment horizontal="center"/>
    </xf>
    <xf numFmtId="3" fontId="246" fillId="0" borderId="46" xfId="0" applyNumberFormat="1" applyFont="1" applyBorder="1"/>
    <xf numFmtId="3" fontId="246" fillId="2" borderId="46" xfId="0" applyNumberFormat="1" applyFont="1" applyFill="1" applyBorder="1"/>
    <xf numFmtId="2" fontId="246" fillId="0" borderId="58" xfId="0" applyNumberFormat="1" applyFont="1" applyBorder="1"/>
    <xf numFmtId="165" fontId="246" fillId="0" borderId="47" xfId="0" applyNumberFormat="1" applyFont="1" applyBorder="1"/>
    <xf numFmtId="165" fontId="246" fillId="0" borderId="29" xfId="0" applyNumberFormat="1" applyFont="1" applyBorder="1"/>
    <xf numFmtId="2" fontId="246" fillId="0" borderId="58" xfId="0" quotePrefix="1" applyNumberFormat="1" applyFont="1" applyBorder="1"/>
    <xf numFmtId="0" fontId="216" fillId="0" borderId="22" xfId="0" applyFont="1" applyBorder="1"/>
    <xf numFmtId="0" fontId="216" fillId="0" borderId="23" xfId="0" applyFont="1" applyBorder="1" applyAlignment="1">
      <alignment horizontal="center"/>
    </xf>
    <xf numFmtId="3" fontId="246" fillId="0" borderId="51" xfId="0" applyNumberFormat="1" applyFont="1" applyBorder="1"/>
    <xf numFmtId="3" fontId="246" fillId="2" borderId="51" xfId="0" applyNumberFormat="1" applyFont="1" applyFill="1" applyBorder="1"/>
    <xf numFmtId="2" fontId="246" fillId="0" borderId="59" xfId="0" applyNumberFormat="1" applyFont="1" applyBorder="1"/>
    <xf numFmtId="165" fontId="246" fillId="0" borderId="60" xfId="0" applyNumberFormat="1" applyFont="1" applyBorder="1"/>
    <xf numFmtId="165" fontId="246" fillId="0" borderId="30" xfId="0" applyNumberFormat="1" applyFont="1" applyBorder="1"/>
    <xf numFmtId="0" fontId="245" fillId="0" borderId="3" xfId="0" applyFont="1" applyBorder="1"/>
    <xf numFmtId="0" fontId="245" fillId="0" borderId="14" xfId="0" applyFont="1" applyBorder="1"/>
    <xf numFmtId="0" fontId="245" fillId="0" borderId="15" xfId="0" applyFont="1" applyBorder="1"/>
    <xf numFmtId="3" fontId="243" fillId="0" borderId="12" xfId="0" applyNumberFormat="1" applyFont="1" applyBorder="1"/>
    <xf numFmtId="3" fontId="243" fillId="2" borderId="12" xfId="0" applyNumberFormat="1" applyFont="1" applyFill="1" applyBorder="1"/>
    <xf numFmtId="2" fontId="243" fillId="0" borderId="13" xfId="0" applyNumberFormat="1" applyFont="1" applyBorder="1"/>
    <xf numFmtId="165" fontId="243" fillId="0" borderId="53" xfId="0" applyNumberFormat="1" applyFont="1" applyBorder="1"/>
    <xf numFmtId="165" fontId="243" fillId="0" borderId="49" xfId="0" applyNumberFormat="1" applyFont="1" applyBorder="1"/>
    <xf numFmtId="165" fontId="243" fillId="0" borderId="37" xfId="0" applyNumberFormat="1" applyFont="1" applyBorder="1"/>
    <xf numFmtId="0" fontId="216" fillId="0" borderId="21" xfId="0" applyFont="1" applyBorder="1"/>
    <xf numFmtId="165" fontId="246" fillId="0" borderId="61" xfId="0" applyNumberFormat="1" applyFont="1" applyBorder="1"/>
    <xf numFmtId="165" fontId="246" fillId="0" borderId="62" xfId="0" applyNumberFormat="1" applyFont="1" applyBorder="1"/>
    <xf numFmtId="0" fontId="245" fillId="0" borderId="21" xfId="0" applyFont="1" applyBorder="1"/>
    <xf numFmtId="3" fontId="243" fillId="0" borderId="46" xfId="0" applyNumberFormat="1" applyFont="1" applyBorder="1"/>
    <xf numFmtId="3" fontId="243" fillId="2" borderId="46" xfId="0" applyNumberFormat="1" applyFont="1" applyFill="1" applyBorder="1"/>
    <xf numFmtId="2" fontId="243" fillId="0" borderId="58" xfId="0" applyNumberFormat="1" applyFont="1" applyBorder="1"/>
    <xf numFmtId="165" fontId="243" fillId="0" borderId="47" xfId="0" applyNumberFormat="1" applyFont="1" applyBorder="1"/>
    <xf numFmtId="165" fontId="243" fillId="0" borderId="61" xfId="0" applyNumberFormat="1" applyFont="1" applyBorder="1"/>
    <xf numFmtId="165" fontId="243" fillId="0" borderId="62" xfId="0" applyNumberFormat="1" applyFont="1" applyBorder="1"/>
    <xf numFmtId="0" fontId="216" fillId="0" borderId="10" xfId="0" applyFont="1" applyBorder="1"/>
    <xf numFmtId="0" fontId="216" fillId="0" borderId="24" xfId="0" applyFont="1" applyBorder="1"/>
    <xf numFmtId="3" fontId="246" fillId="0" borderId="48" xfId="0" applyNumberFormat="1" applyFont="1" applyBorder="1"/>
    <xf numFmtId="3" fontId="246" fillId="2" borderId="48" xfId="0" applyNumberFormat="1" applyFont="1" applyFill="1" applyBorder="1"/>
    <xf numFmtId="2" fontId="246" fillId="0" borderId="63" xfId="0" applyNumberFormat="1" applyFont="1" applyBorder="1"/>
    <xf numFmtId="0" fontId="216" fillId="0" borderId="2" xfId="0" applyFont="1" applyBorder="1"/>
    <xf numFmtId="0" fontId="216" fillId="0" borderId="3" xfId="0" applyFont="1" applyBorder="1"/>
    <xf numFmtId="3" fontId="246" fillId="0" borderId="3" xfId="0" applyNumberFormat="1" applyFont="1" applyBorder="1"/>
    <xf numFmtId="2" fontId="246" fillId="0" borderId="3" xfId="0" applyNumberFormat="1" applyFont="1" applyBorder="1"/>
    <xf numFmtId="165" fontId="246" fillId="0" borderId="3" xfId="0" applyNumberFormat="1" applyFont="1" applyBorder="1"/>
    <xf numFmtId="165" fontId="246" fillId="0" borderId="4" xfId="0" applyNumberFormat="1" applyFont="1" applyBorder="1"/>
    <xf numFmtId="0" fontId="216" fillId="0" borderId="11" xfId="0" applyFont="1" applyBorder="1"/>
    <xf numFmtId="3" fontId="246" fillId="0" borderId="52" xfId="0" applyNumberFormat="1" applyFont="1" applyBorder="1"/>
    <xf numFmtId="3" fontId="246" fillId="2" borderId="52" xfId="0" applyNumberFormat="1" applyFont="1" applyFill="1" applyBorder="1"/>
    <xf numFmtId="2" fontId="246" fillId="0" borderId="64" xfId="0" applyNumberFormat="1" applyFont="1" applyBorder="1"/>
    <xf numFmtId="165" fontId="246" fillId="0" borderId="49" xfId="0" applyNumberFormat="1" applyFont="1" applyBorder="1"/>
    <xf numFmtId="165" fontId="246" fillId="0" borderId="37" xfId="0" applyNumberFormat="1" applyFont="1" applyBorder="1"/>
    <xf numFmtId="0" fontId="245" fillId="0" borderId="20" xfId="0" applyFont="1" applyBorder="1"/>
    <xf numFmtId="0" fontId="216" fillId="0" borderId="25" xfId="0" applyFont="1" applyBorder="1"/>
    <xf numFmtId="3" fontId="247" fillId="0" borderId="46" xfId="0" applyNumberFormat="1" applyFont="1" applyBorder="1"/>
    <xf numFmtId="3" fontId="247" fillId="2" borderId="46" xfId="0" applyNumberFormat="1" applyFont="1" applyFill="1" applyBorder="1"/>
    <xf numFmtId="2" fontId="247" fillId="0" borderId="58" xfId="0" applyNumberFormat="1" applyFont="1" applyBorder="1"/>
    <xf numFmtId="165" fontId="247" fillId="0" borderId="47" xfId="0" applyNumberFormat="1" applyFont="1" applyBorder="1"/>
    <xf numFmtId="165" fontId="247" fillId="0" borderId="61" xfId="0" applyNumberFormat="1" applyFont="1" applyBorder="1"/>
    <xf numFmtId="165" fontId="247" fillId="0" borderId="62" xfId="0" applyNumberFormat="1" applyFont="1" applyBorder="1"/>
    <xf numFmtId="0" fontId="216" fillId="0" borderId="26" xfId="0" applyFont="1" applyBorder="1"/>
    <xf numFmtId="0" fontId="216" fillId="0" borderId="23" xfId="0" applyFont="1" applyBorder="1"/>
    <xf numFmtId="0" fontId="246" fillId="0" borderId="0" xfId="0" applyFont="1"/>
    <xf numFmtId="4" fontId="246" fillId="0" borderId="0" xfId="0" applyNumberFormat="1" applyFont="1"/>
    <xf numFmtId="0" fontId="0" fillId="0" borderId="41" xfId="0" applyBorder="1"/>
  </cellXfs>
  <cellStyles count="241">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0</xdr:rowOff>
    </xdr:to>
    <xdr:pic>
      <xdr:nvPicPr>
        <xdr:cNvPr id="6" name="Obraz 5">
          <a:extLst>
            <a:ext uri="{FF2B5EF4-FFF2-40B4-BE49-F238E27FC236}">
              <a16:creationId xmlns:a16="http://schemas.microsoft.com/office/drawing/2014/main" id="{37997070-DD4C-1A40-79E4-96380C5048B7}"/>
            </a:ext>
          </a:extLst>
        </xdr:cNvPr>
        <xdr:cNvPicPr>
          <a:picLocks noChangeAspect="1"/>
        </xdr:cNvPicPr>
      </xdr:nvPicPr>
      <xdr:blipFill>
        <a:blip xmlns:r="http://schemas.openxmlformats.org/officeDocument/2006/relationships" r:embed="rId1"/>
        <a:stretch>
          <a:fillRect/>
        </a:stretch>
      </xdr:blipFill>
      <xdr:spPr>
        <a:xfrm>
          <a:off x="0" y="0"/>
          <a:ext cx="6645216" cy="3556000"/>
        </a:xfrm>
        <a:prstGeom prst="rect">
          <a:avLst/>
        </a:prstGeom>
      </xdr:spPr>
    </xdr:pic>
    <xdr:clientData/>
  </xdr:twoCellAnchor>
  <xdr:twoCellAnchor editAs="oneCell">
    <xdr:from>
      <xdr:col>11</xdr:col>
      <xdr:colOff>0</xdr:colOff>
      <xdr:row>0</xdr:row>
      <xdr:rowOff>0</xdr:rowOff>
    </xdr:from>
    <xdr:to>
      <xdr:col>21</xdr:col>
      <xdr:colOff>231716</xdr:colOff>
      <xdr:row>20</xdr:row>
      <xdr:rowOff>228600</xdr:rowOff>
    </xdr:to>
    <xdr:pic>
      <xdr:nvPicPr>
        <xdr:cNvPr id="8" name="Obraz 7">
          <a:extLst>
            <a:ext uri="{FF2B5EF4-FFF2-40B4-BE49-F238E27FC236}">
              <a16:creationId xmlns:a16="http://schemas.microsoft.com/office/drawing/2014/main" id="{16D08C10-1895-F21D-0B03-CEEC11D5B8D7}"/>
            </a:ext>
          </a:extLst>
        </xdr:cNvPr>
        <xdr:cNvPicPr>
          <a:picLocks noChangeAspect="1"/>
        </xdr:cNvPicPr>
      </xdr:nvPicPr>
      <xdr:blipFill>
        <a:blip xmlns:r="http://schemas.openxmlformats.org/officeDocument/2006/relationships" r:embed="rId2"/>
        <a:stretch>
          <a:fillRect/>
        </a:stretch>
      </xdr:blipFill>
      <xdr:spPr>
        <a:xfrm>
          <a:off x="7054850" y="0"/>
          <a:ext cx="6645216" cy="3549650"/>
        </a:xfrm>
        <a:prstGeom prst="rect">
          <a:avLst/>
        </a:prstGeom>
      </xdr:spPr>
    </xdr:pic>
    <xdr:clientData/>
  </xdr:twoCellAnchor>
  <xdr:twoCellAnchor editAs="oneCell">
    <xdr:from>
      <xdr:col>0</xdr:col>
      <xdr:colOff>0</xdr:colOff>
      <xdr:row>22</xdr:row>
      <xdr:rowOff>0</xdr:rowOff>
    </xdr:from>
    <xdr:to>
      <xdr:col>10</xdr:col>
      <xdr:colOff>231716</xdr:colOff>
      <xdr:row>43</xdr:row>
      <xdr:rowOff>76200</xdr:rowOff>
    </xdr:to>
    <xdr:pic>
      <xdr:nvPicPr>
        <xdr:cNvPr id="10" name="Obraz 9">
          <a:extLst>
            <a:ext uri="{FF2B5EF4-FFF2-40B4-BE49-F238E27FC236}">
              <a16:creationId xmlns:a16="http://schemas.microsoft.com/office/drawing/2014/main" id="{E86E47E8-3D6A-CCA0-9ABF-4CA9CDCB8DDE}"/>
            </a:ext>
          </a:extLst>
        </xdr:cNvPr>
        <xdr:cNvPicPr>
          <a:picLocks noChangeAspect="1"/>
        </xdr:cNvPicPr>
      </xdr:nvPicPr>
      <xdr:blipFill>
        <a:blip xmlns:r="http://schemas.openxmlformats.org/officeDocument/2006/relationships" r:embed="rId3"/>
        <a:stretch>
          <a:fillRect/>
        </a:stretch>
      </xdr:blipFill>
      <xdr:spPr>
        <a:xfrm>
          <a:off x="0" y="3708400"/>
          <a:ext cx="6645216" cy="3581400"/>
        </a:xfrm>
        <a:prstGeom prst="rect">
          <a:avLst/>
        </a:prstGeom>
      </xdr:spPr>
    </xdr:pic>
    <xdr:clientData/>
  </xdr:twoCellAnchor>
  <xdr:twoCellAnchor editAs="oneCell">
    <xdr:from>
      <xdr:col>11</xdr:col>
      <xdr:colOff>19050</xdr:colOff>
      <xdr:row>22</xdr:row>
      <xdr:rowOff>0</xdr:rowOff>
    </xdr:from>
    <xdr:to>
      <xdr:col>21</xdr:col>
      <xdr:colOff>250766</xdr:colOff>
      <xdr:row>43</xdr:row>
      <xdr:rowOff>82550</xdr:rowOff>
    </xdr:to>
    <xdr:pic>
      <xdr:nvPicPr>
        <xdr:cNvPr id="12" name="Obraz 11">
          <a:extLst>
            <a:ext uri="{FF2B5EF4-FFF2-40B4-BE49-F238E27FC236}">
              <a16:creationId xmlns:a16="http://schemas.microsoft.com/office/drawing/2014/main" id="{2B0A47FF-AA3E-7964-A53C-33569767D072}"/>
            </a:ext>
          </a:extLst>
        </xdr:cNvPr>
        <xdr:cNvPicPr>
          <a:picLocks noChangeAspect="1"/>
        </xdr:cNvPicPr>
      </xdr:nvPicPr>
      <xdr:blipFill>
        <a:blip xmlns:r="http://schemas.openxmlformats.org/officeDocument/2006/relationships" r:embed="rId4"/>
        <a:stretch>
          <a:fillRect/>
        </a:stretch>
      </xdr:blipFill>
      <xdr:spPr>
        <a:xfrm>
          <a:off x="7073900" y="3708400"/>
          <a:ext cx="6645216" cy="3587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B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B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B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B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B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B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B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B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B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B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B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B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B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B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B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B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B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B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B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B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B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B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B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B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B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B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B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B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B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B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B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B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B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B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B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B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B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B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B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B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B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B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B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B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B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B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B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B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B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B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B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B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B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B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B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B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B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B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B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B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B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B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B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B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B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B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B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B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B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B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B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B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B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B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B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B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B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B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B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B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B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B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B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B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B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B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C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C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C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C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D15" sqref="D15"/>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5" customHeight="1">
      <c r="B1"/>
      <c r="C1"/>
      <c r="D1"/>
      <c r="E1"/>
      <c r="F1"/>
      <c r="L1" s="334"/>
      <c r="M1" s="334"/>
      <c r="N1" s="334"/>
      <c r="O1" s="334"/>
      <c r="P1" s="334"/>
      <c r="Q1" s="334"/>
      <c r="R1" s="334"/>
      <c r="S1" s="334"/>
      <c r="T1" s="334"/>
    </row>
    <row r="2" spans="2:36" ht="13">
      <c r="B2" s="470"/>
      <c r="C2" s="470"/>
      <c r="D2" s="470"/>
      <c r="E2" s="471"/>
      <c r="F2" s="471"/>
      <c r="L2" s="334"/>
      <c r="M2" s="334"/>
      <c r="N2" s="334"/>
      <c r="O2" s="334"/>
      <c r="P2" s="334"/>
      <c r="Q2" s="334"/>
      <c r="R2" s="334"/>
      <c r="S2" s="334"/>
      <c r="T2" s="334"/>
      <c r="AI2" s="335"/>
      <c r="AJ2" s="335"/>
    </row>
    <row r="3" spans="2:36" ht="19.5" customHeight="1">
      <c r="B3" s="470"/>
      <c r="C3" s="470"/>
      <c r="D3" s="472" t="s">
        <v>387</v>
      </c>
      <c r="E3" s="471"/>
      <c r="F3" s="471"/>
      <c r="G3" s="334"/>
      <c r="H3" s="334"/>
      <c r="I3" s="334"/>
      <c r="J3" s="334"/>
      <c r="K3" s="334"/>
      <c r="L3" s="334"/>
      <c r="M3" s="334"/>
      <c r="N3" s="334"/>
      <c r="O3" s="334"/>
      <c r="P3" s="334"/>
      <c r="Q3" s="334"/>
      <c r="R3" s="334"/>
      <c r="S3" s="334"/>
      <c r="T3" s="334"/>
      <c r="AI3" s="335"/>
      <c r="AJ3" s="335"/>
    </row>
    <row r="4" spans="2:36" ht="15.5">
      <c r="B4" s="470"/>
      <c r="C4" s="470"/>
      <c r="D4" s="472" t="s">
        <v>454</v>
      </c>
      <c r="E4" s="471"/>
      <c r="F4" s="471"/>
      <c r="G4" s="334"/>
      <c r="H4" s="336"/>
      <c r="I4" s="334"/>
      <c r="J4" s="334"/>
      <c r="K4" s="334"/>
      <c r="L4" s="334"/>
      <c r="M4" s="334"/>
      <c r="N4" s="334"/>
      <c r="O4" s="334"/>
      <c r="P4" s="334"/>
      <c r="Q4" s="334"/>
      <c r="R4" s="334"/>
      <c r="S4" s="334"/>
      <c r="T4" s="334"/>
    </row>
    <row r="5" spans="2:36" ht="17">
      <c r="B5" s="470"/>
      <c r="C5" s="470"/>
      <c r="D5" s="473" t="s">
        <v>439</v>
      </c>
      <c r="E5" s="470"/>
      <c r="F5" s="471"/>
      <c r="G5" s="334"/>
      <c r="H5" s="336"/>
      <c r="I5" s="334"/>
      <c r="J5" s="334"/>
      <c r="K5" s="334"/>
      <c r="L5" s="334"/>
      <c r="M5" s="334"/>
      <c r="N5" s="334"/>
      <c r="O5" s="334"/>
      <c r="P5" s="334"/>
      <c r="Q5" s="334"/>
      <c r="R5" s="334"/>
      <c r="S5" s="334"/>
      <c r="T5" s="334"/>
    </row>
    <row r="6" spans="2:36" ht="18" customHeight="1">
      <c r="B6" s="471"/>
      <c r="C6" s="471"/>
      <c r="D6" s="471"/>
      <c r="E6" s="471"/>
      <c r="F6" s="471"/>
      <c r="G6" s="334"/>
      <c r="H6" s="336"/>
      <c r="I6" s="334"/>
      <c r="J6" s="334"/>
      <c r="K6" s="334"/>
      <c r="L6" s="334"/>
      <c r="M6" s="334"/>
      <c r="N6" s="334"/>
      <c r="O6" s="334"/>
      <c r="P6" s="334"/>
      <c r="Q6" s="334"/>
      <c r="R6" s="334"/>
      <c r="S6" s="334"/>
      <c r="T6" s="334"/>
    </row>
    <row r="7" spans="2:36" ht="16.5" customHeight="1">
      <c r="B7" s="474" t="s">
        <v>0</v>
      </c>
      <c r="C7" s="358"/>
      <c r="D7" s="358"/>
      <c r="E7" s="334"/>
      <c r="F7" s="334"/>
      <c r="G7" s="334"/>
      <c r="H7" s="334"/>
      <c r="I7" s="334"/>
      <c r="J7" s="334"/>
      <c r="K7" s="334"/>
      <c r="L7" s="334"/>
      <c r="M7" s="334"/>
      <c r="N7" s="334"/>
      <c r="O7" s="334"/>
      <c r="P7" s="334"/>
      <c r="Q7" s="334"/>
      <c r="R7" s="334"/>
      <c r="S7" s="334"/>
      <c r="T7" s="334"/>
    </row>
    <row r="8" spans="2:36" ht="23.25" customHeight="1">
      <c r="B8" s="370"/>
      <c r="C8" s="358"/>
      <c r="D8" s="358"/>
      <c r="E8" s="334"/>
      <c r="F8" s="334"/>
      <c r="G8" s="334"/>
      <c r="H8" s="334"/>
      <c r="I8" s="334"/>
      <c r="J8" s="334"/>
      <c r="K8" s="334"/>
      <c r="L8" s="334"/>
      <c r="M8" s="334"/>
      <c r="N8" s="334"/>
      <c r="O8" s="334"/>
      <c r="P8" s="334"/>
      <c r="Q8" s="334"/>
      <c r="R8" s="334"/>
      <c r="S8" s="334"/>
      <c r="T8" s="334"/>
    </row>
    <row r="9" spans="2:36" ht="33" customHeight="1">
      <c r="B9" s="337" t="s">
        <v>48</v>
      </c>
      <c r="C9" s="338"/>
      <c r="D9" s="338"/>
      <c r="E9" s="338"/>
      <c r="F9" s="334"/>
      <c r="G9" s="334"/>
      <c r="H9" s="334"/>
      <c r="I9" s="334"/>
      <c r="J9" s="334"/>
      <c r="K9" s="334"/>
      <c r="L9" s="334"/>
      <c r="M9" s="334"/>
      <c r="N9" s="334"/>
      <c r="O9" s="334"/>
      <c r="P9" s="334"/>
      <c r="Q9" s="334"/>
      <c r="R9" s="334"/>
      <c r="S9" s="334"/>
      <c r="T9" s="334"/>
    </row>
    <row r="10" spans="2:36" ht="23.25" customHeight="1">
      <c r="B10" s="339"/>
      <c r="C10" s="334"/>
      <c r="D10" s="334"/>
      <c r="E10" s="334"/>
      <c r="F10" s="334"/>
      <c r="G10" s="334"/>
      <c r="H10" s="334"/>
      <c r="I10" s="334"/>
      <c r="J10" s="334"/>
      <c r="K10" s="334"/>
      <c r="L10" s="334"/>
      <c r="M10" s="334"/>
      <c r="N10" s="334"/>
      <c r="O10" s="334"/>
      <c r="P10" s="334"/>
      <c r="Q10" s="334"/>
      <c r="R10" s="334"/>
      <c r="S10" s="334"/>
      <c r="T10" s="334"/>
    </row>
    <row r="11" spans="2:36" ht="13">
      <c r="B11" s="334"/>
      <c r="C11" s="334"/>
      <c r="D11" s="334"/>
      <c r="E11" s="334"/>
      <c r="F11" s="334"/>
      <c r="G11" s="334"/>
      <c r="H11" s="334"/>
      <c r="I11" s="334"/>
      <c r="J11" s="334"/>
      <c r="K11" s="334"/>
      <c r="L11" s="334"/>
      <c r="M11" s="334"/>
      <c r="N11" s="334"/>
      <c r="O11" s="334"/>
      <c r="P11" s="334"/>
      <c r="Q11" s="334"/>
      <c r="R11" s="334"/>
      <c r="S11" s="334"/>
      <c r="T11" s="334"/>
    </row>
    <row r="12" spans="2:36" ht="23.5">
      <c r="B12" s="340" t="s">
        <v>500</v>
      </c>
      <c r="C12" s="341"/>
      <c r="D12" s="342"/>
      <c r="E12" s="343" t="s">
        <v>501</v>
      </c>
      <c r="F12" s="344"/>
      <c r="G12" s="342"/>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3">
      <c r="B14" s="334"/>
      <c r="C14" s="334"/>
      <c r="D14" s="334"/>
      <c r="E14" s="334"/>
      <c r="F14" s="334"/>
      <c r="G14" s="334"/>
      <c r="H14" s="334"/>
      <c r="I14" s="334"/>
      <c r="J14" s="334"/>
      <c r="K14" s="334"/>
      <c r="L14" s="334"/>
      <c r="M14" s="334"/>
      <c r="N14" s="334"/>
      <c r="O14" s="334"/>
      <c r="P14" s="334"/>
      <c r="Q14" s="334"/>
      <c r="R14" s="334"/>
      <c r="S14" s="334"/>
      <c r="T14" s="334"/>
    </row>
    <row r="15" spans="2:36" ht="18.5">
      <c r="B15" s="475" t="s">
        <v>440</v>
      </c>
      <c r="C15" s="476"/>
      <c r="D15" s="478" t="s">
        <v>508</v>
      </c>
      <c r="E15" s="479"/>
      <c r="F15" s="476"/>
      <c r="G15" s="477"/>
      <c r="H15" s="334"/>
      <c r="I15" s="334"/>
      <c r="J15" s="334"/>
      <c r="K15" s="334"/>
      <c r="L15" s="334"/>
      <c r="M15" s="334"/>
      <c r="N15" s="334"/>
      <c r="O15" s="334"/>
      <c r="P15" s="334"/>
      <c r="Q15" s="334"/>
      <c r="R15" s="334"/>
      <c r="S15" s="334"/>
      <c r="T15" s="334"/>
    </row>
    <row r="16" spans="2:36" ht="14.5">
      <c r="B16" s="345"/>
      <c r="C16" s="345"/>
      <c r="D16" s="345"/>
      <c r="E16" s="345"/>
      <c r="F16" s="345"/>
      <c r="G16" s="334"/>
      <c r="H16" s="334"/>
      <c r="I16" s="334"/>
      <c r="J16" s="334"/>
      <c r="K16" s="334"/>
      <c r="L16" s="334"/>
      <c r="M16" s="334"/>
      <c r="N16" s="334"/>
      <c r="O16" s="334"/>
      <c r="P16" s="334"/>
      <c r="Q16" s="334"/>
      <c r="R16" s="334"/>
      <c r="S16" s="334"/>
      <c r="T16" s="334"/>
    </row>
    <row r="17" spans="2:20" ht="14.5">
      <c r="B17" s="334" t="s">
        <v>455</v>
      </c>
      <c r="C17" s="334"/>
      <c r="D17" s="334"/>
      <c r="E17" s="334"/>
      <c r="F17" s="345"/>
      <c r="G17" s="334"/>
      <c r="H17" s="334"/>
      <c r="I17" s="334"/>
      <c r="J17" s="334"/>
      <c r="K17" s="334"/>
      <c r="L17" s="334"/>
      <c r="M17" s="334"/>
      <c r="N17" s="334"/>
      <c r="O17" s="334"/>
      <c r="P17" s="334"/>
      <c r="Q17" s="334"/>
      <c r="R17" s="334"/>
      <c r="S17" s="334"/>
      <c r="T17" s="334"/>
    </row>
    <row r="18" spans="2:20" ht="14.5">
      <c r="B18" s="334" t="s">
        <v>1</v>
      </c>
      <c r="C18" s="334"/>
      <c r="D18" s="334"/>
      <c r="E18" s="334"/>
      <c r="F18" s="345"/>
      <c r="G18" s="334"/>
      <c r="H18" s="334"/>
      <c r="I18" s="334"/>
      <c r="J18" s="334"/>
      <c r="K18" s="334"/>
      <c r="L18" s="334"/>
      <c r="M18" s="334"/>
      <c r="N18" s="334"/>
      <c r="O18" s="334"/>
      <c r="P18" s="334"/>
      <c r="Q18" s="334"/>
      <c r="R18" s="334"/>
      <c r="S18" s="334"/>
      <c r="T18" s="334"/>
    </row>
    <row r="19" spans="2:20" ht="14.5">
      <c r="B19" s="347" t="s">
        <v>452</v>
      </c>
      <c r="C19" s="347"/>
      <c r="D19" s="347"/>
      <c r="E19" s="347"/>
      <c r="F19" s="346"/>
      <c r="G19" s="347"/>
      <c r="H19" s="347"/>
      <c r="I19" s="347"/>
      <c r="J19" s="347"/>
      <c r="K19" s="334"/>
      <c r="L19" s="334"/>
      <c r="M19" s="334"/>
      <c r="N19" s="334"/>
      <c r="O19" s="334"/>
      <c r="P19" s="334"/>
      <c r="Q19" s="334"/>
      <c r="R19" s="334"/>
      <c r="S19" s="334"/>
      <c r="T19" s="334"/>
    </row>
    <row r="20" spans="2:20" ht="14.5">
      <c r="B20" s="347" t="s">
        <v>453</v>
      </c>
      <c r="C20" s="347"/>
      <c r="D20" s="347"/>
      <c r="E20" s="347"/>
      <c r="F20" s="345"/>
      <c r="G20" s="334"/>
      <c r="H20" s="334"/>
      <c r="I20" s="334"/>
      <c r="J20" s="334"/>
      <c r="K20" s="334"/>
      <c r="L20" s="334"/>
      <c r="M20" s="334"/>
      <c r="N20" s="334"/>
      <c r="O20" s="334"/>
      <c r="P20" s="334"/>
      <c r="Q20" s="334"/>
      <c r="R20" s="334"/>
      <c r="S20" s="334"/>
      <c r="T20" s="334"/>
    </row>
    <row r="21" spans="2:20" ht="14.5">
      <c r="B21" s="334" t="s">
        <v>2</v>
      </c>
      <c r="C21" s="334"/>
      <c r="D21" s="334"/>
      <c r="E21" s="334"/>
      <c r="F21" s="345"/>
      <c r="G21" s="334"/>
      <c r="H21" s="334"/>
      <c r="I21" s="334"/>
      <c r="J21" s="334"/>
      <c r="K21" s="334"/>
      <c r="L21" s="334"/>
      <c r="M21" s="334"/>
      <c r="N21" s="334"/>
      <c r="O21" s="334"/>
      <c r="P21" s="334"/>
      <c r="Q21" s="334"/>
      <c r="R21" s="334"/>
      <c r="S21" s="334"/>
      <c r="T21" s="334"/>
    </row>
    <row r="22" spans="2:20" ht="14.5">
      <c r="B22" s="334" t="s">
        <v>3</v>
      </c>
      <c r="C22" s="334"/>
      <c r="D22" s="334"/>
      <c r="E22" s="334"/>
      <c r="F22" s="345"/>
      <c r="G22" s="334"/>
      <c r="H22" s="334"/>
      <c r="I22" s="334"/>
      <c r="J22" s="334"/>
      <c r="K22" s="334"/>
      <c r="L22" s="334"/>
      <c r="M22" s="334"/>
      <c r="N22" s="334"/>
      <c r="O22" s="334"/>
      <c r="P22" s="334"/>
      <c r="Q22" s="334"/>
      <c r="R22" s="334"/>
      <c r="S22" s="334"/>
      <c r="T22" s="334"/>
    </row>
    <row r="23" spans="2:20" ht="14.5">
      <c r="B23" s="345"/>
      <c r="C23" s="345"/>
      <c r="D23" s="345"/>
      <c r="E23" s="345"/>
      <c r="F23" s="345"/>
      <c r="G23" s="334"/>
      <c r="H23" s="334"/>
      <c r="I23" s="334"/>
      <c r="J23" s="334"/>
      <c r="K23" s="334"/>
      <c r="L23" s="334"/>
      <c r="M23" s="334"/>
      <c r="N23" s="334"/>
      <c r="O23" s="334"/>
      <c r="P23" s="334"/>
      <c r="Q23" s="334"/>
      <c r="R23" s="334"/>
      <c r="S23" s="334"/>
      <c r="T23" s="334"/>
    </row>
    <row r="24" spans="2:20" ht="14.5">
      <c r="B24" s="345"/>
      <c r="C24" s="348"/>
      <c r="D24" s="345"/>
      <c r="E24" s="345"/>
      <c r="F24" s="345"/>
      <c r="G24" s="334"/>
      <c r="H24" s="334"/>
      <c r="I24" s="334"/>
      <c r="J24" s="334"/>
      <c r="K24" s="334"/>
      <c r="L24" s="334"/>
      <c r="M24" s="334"/>
      <c r="N24" s="334"/>
      <c r="O24" s="334"/>
      <c r="P24" s="334"/>
      <c r="Q24" s="334"/>
      <c r="R24" s="334"/>
      <c r="S24" s="334"/>
      <c r="T24" s="334"/>
    </row>
    <row r="25" spans="2:20" ht="14.5">
      <c r="B25" s="345"/>
      <c r="C25" s="348"/>
      <c r="D25" s="345"/>
      <c r="E25" s="345"/>
      <c r="F25" s="345"/>
      <c r="G25" s="334"/>
      <c r="H25" s="334"/>
      <c r="I25" s="334"/>
      <c r="J25" s="334"/>
      <c r="K25" s="334"/>
      <c r="L25" s="334"/>
      <c r="M25" s="334"/>
      <c r="N25" s="334"/>
      <c r="O25" s="334"/>
      <c r="P25" s="334"/>
      <c r="Q25" s="334"/>
      <c r="R25" s="334"/>
      <c r="S25" s="334"/>
      <c r="T25" s="334"/>
    </row>
    <row r="26" spans="2:20" ht="14.5">
      <c r="B26" s="346" t="s">
        <v>441</v>
      </c>
      <c r="C26" s="345"/>
      <c r="D26" s="345"/>
      <c r="E26" s="345"/>
      <c r="F26" s="345"/>
      <c r="G26" s="334"/>
      <c r="H26" s="334"/>
      <c r="I26" s="334"/>
      <c r="J26" s="334"/>
      <c r="K26" s="334"/>
      <c r="L26" s="334"/>
      <c r="M26" s="334"/>
      <c r="N26" s="334"/>
      <c r="O26" s="334"/>
      <c r="P26" s="334"/>
      <c r="Q26" s="334"/>
      <c r="R26" s="334"/>
      <c r="S26" s="334"/>
      <c r="T26" s="334"/>
    </row>
    <row r="27" spans="2:20" ht="14.5">
      <c r="B27" s="346" t="s">
        <v>446</v>
      </c>
      <c r="C27" s="346"/>
      <c r="D27" s="346"/>
      <c r="E27" s="346"/>
      <c r="F27" s="346"/>
      <c r="G27" s="347"/>
      <c r="H27" s="347"/>
      <c r="I27" s="347"/>
      <c r="J27" s="347"/>
      <c r="K27" s="334"/>
      <c r="L27" s="334"/>
      <c r="M27" s="334"/>
      <c r="N27" s="334"/>
      <c r="O27" s="334"/>
      <c r="P27" s="334"/>
      <c r="Q27" s="334"/>
      <c r="R27" s="334"/>
      <c r="S27" s="334"/>
      <c r="T27" s="334"/>
    </row>
    <row r="28" spans="2:20" ht="14.5">
      <c r="B28" s="345" t="s">
        <v>442</v>
      </c>
      <c r="C28" s="356" t="s">
        <v>466</v>
      </c>
      <c r="D28" s="345"/>
      <c r="E28" s="345"/>
      <c r="F28" s="345"/>
      <c r="G28" s="334"/>
      <c r="H28" s="334"/>
      <c r="I28" s="334"/>
      <c r="J28" s="334"/>
      <c r="K28" s="334"/>
      <c r="L28" s="334"/>
      <c r="M28" s="334"/>
      <c r="N28" s="334"/>
      <c r="O28" s="334"/>
      <c r="P28" s="334"/>
      <c r="Q28" s="334"/>
      <c r="R28" s="334"/>
      <c r="S28" s="334"/>
      <c r="T28" s="334"/>
    </row>
    <row r="29" spans="2:20" ht="14.5">
      <c r="B29" s="345" t="s">
        <v>456</v>
      </c>
      <c r="C29" s="345"/>
      <c r="D29" s="345"/>
      <c r="E29" s="345"/>
      <c r="F29" s="345"/>
      <c r="G29" s="334"/>
      <c r="H29" s="334"/>
      <c r="I29" s="334"/>
      <c r="J29" s="334"/>
      <c r="K29" s="334"/>
      <c r="L29" s="334"/>
      <c r="M29" s="334"/>
      <c r="N29" s="334"/>
      <c r="O29" s="334"/>
      <c r="P29" s="334"/>
      <c r="Q29" s="334"/>
      <c r="R29" s="334"/>
      <c r="S29" s="334"/>
      <c r="T29" s="334"/>
    </row>
    <row r="30" spans="2:20" ht="14.5">
      <c r="B30" s="345"/>
      <c r="C30" s="345"/>
      <c r="D30" s="345"/>
      <c r="E30" s="345"/>
      <c r="F30" s="345"/>
      <c r="G30" s="334"/>
      <c r="H30" s="334"/>
      <c r="I30" s="334"/>
      <c r="J30" s="334"/>
      <c r="K30" s="334"/>
      <c r="L30" s="334"/>
      <c r="M30" s="334"/>
      <c r="N30" s="334"/>
      <c r="O30" s="334"/>
      <c r="P30" s="334"/>
      <c r="Q30" s="334"/>
      <c r="R30" s="334"/>
      <c r="S30" s="334"/>
      <c r="T30" s="334"/>
    </row>
    <row r="31" spans="2:20" ht="14.5">
      <c r="B31" s="349" t="s">
        <v>443</v>
      </c>
      <c r="C31" s="350"/>
      <c r="D31" s="350"/>
      <c r="E31" s="350"/>
      <c r="F31" s="350"/>
      <c r="G31" s="351"/>
      <c r="H31" s="351"/>
      <c r="I31" s="351"/>
      <c r="J31" s="351"/>
      <c r="K31" s="351"/>
      <c r="L31" s="351"/>
      <c r="M31" s="351"/>
      <c r="N31" s="351"/>
      <c r="O31" s="351"/>
      <c r="P31" s="351"/>
      <c r="Q31" s="334"/>
      <c r="R31" s="334"/>
      <c r="S31" s="334"/>
      <c r="T31" s="334"/>
    </row>
    <row r="32" spans="2:20" ht="15">
      <c r="B32" s="352" t="s">
        <v>444</v>
      </c>
      <c r="C32" s="350"/>
      <c r="D32" s="350"/>
      <c r="E32" s="350"/>
      <c r="F32" s="350"/>
      <c r="G32" s="351"/>
      <c r="H32" s="351"/>
      <c r="I32" s="351"/>
      <c r="J32" s="351"/>
      <c r="K32" s="351"/>
      <c r="L32" s="351"/>
      <c r="M32" s="351"/>
      <c r="N32" s="351"/>
      <c r="O32" s="351"/>
      <c r="P32" s="351"/>
      <c r="Q32" s="334"/>
      <c r="R32" s="334"/>
      <c r="S32" s="334"/>
      <c r="T32" s="334"/>
    </row>
    <row r="33" spans="2:20" ht="15.5">
      <c r="B33" s="352" t="s">
        <v>445</v>
      </c>
      <c r="C33" s="345"/>
      <c r="D33" s="345"/>
      <c r="E33" s="345"/>
      <c r="F33" s="345"/>
      <c r="G33" s="334"/>
      <c r="H33" s="334"/>
      <c r="I33" s="334"/>
      <c r="J33" s="334"/>
      <c r="K33" s="334"/>
      <c r="L33" s="334"/>
      <c r="M33" s="334"/>
      <c r="N33" s="353"/>
      <c r="O33" s="334"/>
      <c r="P33" s="334"/>
      <c r="Q33" s="334"/>
      <c r="R33" s="334"/>
      <c r="S33" s="334"/>
      <c r="T33" s="334"/>
    </row>
    <row r="34" spans="2:20" ht="15.5">
      <c r="B34" s="345"/>
      <c r="C34" s="345"/>
      <c r="D34" s="345"/>
      <c r="E34" s="345"/>
      <c r="F34" s="345"/>
      <c r="G34" s="334"/>
      <c r="H34" s="334"/>
      <c r="I34" s="334"/>
      <c r="J34" s="334"/>
      <c r="K34" s="334"/>
      <c r="L34" s="334"/>
      <c r="M34" s="334"/>
      <c r="N34" s="353"/>
      <c r="O34" s="334"/>
      <c r="P34" s="334"/>
      <c r="Q34" s="334"/>
      <c r="R34" s="334"/>
      <c r="S34" s="334"/>
      <c r="T34" s="334"/>
    </row>
    <row r="35" spans="2:20" ht="15.5">
      <c r="B35" s="334"/>
      <c r="C35" s="334"/>
      <c r="D35" s="334"/>
      <c r="E35" s="334"/>
      <c r="F35" s="334"/>
      <c r="G35" s="334"/>
      <c r="H35" s="334"/>
      <c r="I35" s="334"/>
      <c r="J35" s="334"/>
      <c r="K35" s="334"/>
      <c r="L35" s="334"/>
      <c r="M35" s="334"/>
      <c r="N35" s="353"/>
      <c r="O35" s="334"/>
      <c r="P35" s="334"/>
      <c r="Q35" s="334"/>
      <c r="R35" s="334"/>
      <c r="S35" s="334"/>
      <c r="T35" s="334"/>
    </row>
    <row r="36" spans="2:20" ht="15.5">
      <c r="B36" s="334"/>
      <c r="C36" s="334"/>
      <c r="D36" s="334"/>
      <c r="E36" s="334"/>
      <c r="F36" s="334"/>
      <c r="G36" s="334"/>
      <c r="H36" s="334"/>
      <c r="I36" s="334"/>
      <c r="J36" s="334"/>
      <c r="K36" s="334"/>
      <c r="L36" s="334"/>
      <c r="M36" s="334"/>
      <c r="N36" s="353"/>
      <c r="O36" s="334"/>
      <c r="P36" s="334"/>
      <c r="Q36" s="334"/>
      <c r="R36" s="334"/>
      <c r="S36" s="334"/>
      <c r="T36" s="334"/>
    </row>
    <row r="37" spans="2:20" ht="15.5">
      <c r="B37" s="354"/>
      <c r="C37" s="354"/>
      <c r="D37" s="354"/>
      <c r="E37" s="354"/>
      <c r="F37" s="354"/>
      <c r="G37" s="354"/>
      <c r="H37" s="354"/>
      <c r="I37" s="354"/>
      <c r="J37" s="354"/>
      <c r="K37" s="354"/>
      <c r="N37" s="355"/>
    </row>
    <row r="38" spans="2:20" ht="15.5">
      <c r="B38" s="354"/>
      <c r="C38" s="354"/>
      <c r="D38" s="354"/>
      <c r="E38" s="354"/>
      <c r="F38" s="354"/>
      <c r="G38" s="354"/>
      <c r="H38" s="354"/>
      <c r="I38" s="354"/>
      <c r="J38" s="354"/>
      <c r="K38" s="354"/>
      <c r="N38" s="355"/>
    </row>
    <row r="39" spans="2:20">
      <c r="B39" s="354"/>
      <c r="C39" s="354"/>
      <c r="D39" s="354"/>
      <c r="E39" s="354"/>
      <c r="F39" s="354"/>
      <c r="G39" s="354"/>
      <c r="H39" s="354"/>
      <c r="I39" s="354"/>
      <c r="J39" s="354"/>
      <c r="K39" s="354"/>
    </row>
    <row r="40" spans="2:20">
      <c r="B40" s="354"/>
      <c r="C40" s="354"/>
      <c r="D40" s="354"/>
      <c r="E40" s="354"/>
      <c r="F40" s="354"/>
      <c r="G40" s="354"/>
      <c r="H40" s="354"/>
      <c r="I40" s="354"/>
      <c r="J40" s="354"/>
      <c r="K40" s="354"/>
    </row>
    <row r="41" spans="2:20">
      <c r="B41" s="354"/>
      <c r="C41" s="354"/>
      <c r="D41" s="354"/>
      <c r="E41" s="354"/>
      <c r="F41" s="354"/>
      <c r="G41" s="354"/>
      <c r="H41" s="354"/>
      <c r="I41" s="354"/>
      <c r="J41" s="354"/>
      <c r="K41" s="354"/>
    </row>
    <row r="42" spans="2:20">
      <c r="B42" s="354"/>
      <c r="C42" s="354"/>
      <c r="D42" s="354"/>
      <c r="E42" s="354"/>
      <c r="F42" s="354"/>
      <c r="G42" s="354"/>
      <c r="H42" s="354"/>
      <c r="I42" s="354"/>
      <c r="J42" s="354"/>
      <c r="K42" s="354"/>
    </row>
    <row r="43" spans="2:20">
      <c r="B43" s="354"/>
      <c r="C43" s="354"/>
      <c r="D43" s="354"/>
      <c r="E43" s="354"/>
      <c r="F43" s="354"/>
      <c r="G43" s="354"/>
      <c r="H43" s="354"/>
      <c r="I43" s="354"/>
      <c r="J43" s="354"/>
      <c r="K43" s="354"/>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8">
    <tabColor theme="8" tint="0.59999389629810485"/>
  </sheetPr>
  <dimension ref="A1:M12"/>
  <sheetViews>
    <sheetView showGridLines="0" zoomScale="90" zoomScaleNormal="90" workbookViewId="0">
      <selection activeCell="D13" sqref="D13"/>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071" t="s">
        <v>393</v>
      </c>
      <c r="B1" s="1071"/>
      <c r="C1" s="1071"/>
      <c r="D1" s="1071"/>
      <c r="E1" s="1071"/>
      <c r="F1" s="1071"/>
      <c r="G1" s="58"/>
      <c r="H1" s="58"/>
    </row>
    <row r="2" spans="1:13" ht="18.75" customHeight="1" thickBot="1">
      <c r="A2" s="372"/>
      <c r="B2" s="371"/>
      <c r="C2" s="371"/>
      <c r="D2" s="371"/>
      <c r="E2" s="371"/>
      <c r="F2" s="371"/>
    </row>
    <row r="3" spans="1:13" ht="27" customHeight="1">
      <c r="A3" s="1067" t="s">
        <v>53</v>
      </c>
      <c r="B3" s="1067" t="s">
        <v>89</v>
      </c>
      <c r="C3" s="1072" t="s">
        <v>59</v>
      </c>
      <c r="D3" s="1073"/>
      <c r="E3" s="1074"/>
      <c r="F3" s="1069" t="s">
        <v>90</v>
      </c>
      <c r="G3" s="1070"/>
    </row>
    <row r="4" spans="1:13" ht="32.25" customHeight="1" thickBot="1">
      <c r="A4" s="1068"/>
      <c r="B4" s="1068"/>
      <c r="C4" s="488">
        <v>45354</v>
      </c>
      <c r="D4" s="488">
        <v>45347</v>
      </c>
      <c r="E4" s="489">
        <v>44990</v>
      </c>
      <c r="F4" s="490" t="s">
        <v>241</v>
      </c>
      <c r="G4" s="491" t="s">
        <v>91</v>
      </c>
    </row>
    <row r="5" spans="1:13" ht="29.25" customHeight="1">
      <c r="A5" s="759" t="s">
        <v>95</v>
      </c>
      <c r="B5" s="760" t="s">
        <v>226</v>
      </c>
      <c r="C5" s="492">
        <v>864.69</v>
      </c>
      <c r="D5" s="492" t="s">
        <v>185</v>
      </c>
      <c r="E5" s="493">
        <v>843.53</v>
      </c>
      <c r="F5" s="494" t="s">
        <v>72</v>
      </c>
      <c r="G5" s="495">
        <v>2.5085059215439975</v>
      </c>
      <c r="I5" s="367"/>
      <c r="J5" s="367"/>
      <c r="K5" s="367"/>
      <c r="L5" s="367"/>
      <c r="M5" s="367"/>
    </row>
    <row r="6" spans="1:13" ht="28.5" customHeight="1" thickBot="1">
      <c r="A6" s="761" t="s">
        <v>96</v>
      </c>
      <c r="B6" s="762" t="s">
        <v>226</v>
      </c>
      <c r="C6" s="496">
        <v>1260.58</v>
      </c>
      <c r="D6" s="496" t="s">
        <v>185</v>
      </c>
      <c r="E6" s="497">
        <v>1237.92</v>
      </c>
      <c r="F6" s="498" t="s">
        <v>72</v>
      </c>
      <c r="G6" s="499">
        <v>1.830489853948547</v>
      </c>
    </row>
    <row r="7" spans="1:13" ht="32.25" customHeight="1" thickBot="1">
      <c r="A7" s="763" t="s">
        <v>92</v>
      </c>
      <c r="B7" s="764" t="s">
        <v>93</v>
      </c>
      <c r="C7" s="496" t="s">
        <v>185</v>
      </c>
      <c r="D7" s="496" t="s">
        <v>185</v>
      </c>
      <c r="E7" s="500" t="s">
        <v>185</v>
      </c>
      <c r="F7" s="498" t="s">
        <v>72</v>
      </c>
      <c r="G7" s="499" t="s">
        <v>72</v>
      </c>
    </row>
    <row r="8" spans="1:13" ht="15.5">
      <c r="A8" s="110"/>
      <c r="B8" s="111"/>
      <c r="D8" s="101"/>
      <c r="E8" s="102"/>
      <c r="F8" s="103"/>
      <c r="G8" s="103"/>
    </row>
    <row r="9" spans="1:13" ht="19.5" customHeight="1">
      <c r="A9" s="466" t="s">
        <v>38</v>
      </c>
      <c r="B9" s="358"/>
    </row>
    <row r="10" spans="1:13" ht="13">
      <c r="A10" s="467" t="s">
        <v>451</v>
      </c>
      <c r="B10" s="358"/>
    </row>
    <row r="11" spans="1:13" ht="14.5">
      <c r="A11" s="468"/>
      <c r="B11" s="358"/>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E12" sqref="E12"/>
    </sheetView>
  </sheetViews>
  <sheetFormatPr defaultColWidth="9.1796875" defaultRowHeight="13"/>
  <cols>
    <col min="1" max="1" width="19.7265625" style="358" customWidth="1"/>
    <col min="2" max="2" width="38.81640625" style="358" bestFit="1" customWidth="1"/>
    <col min="3" max="3" width="16" style="358" bestFit="1" customWidth="1"/>
    <col min="4" max="4" width="15.7265625" style="358" customWidth="1"/>
    <col min="5" max="5" width="11.453125" style="358" customWidth="1"/>
    <col min="6" max="6" width="12" style="358" customWidth="1"/>
    <col min="7" max="8" width="10.26953125" style="358" bestFit="1" customWidth="1"/>
    <col min="9" max="9" width="11.26953125" style="358" bestFit="1" customWidth="1"/>
    <col min="10" max="16384" width="9.1796875" style="358"/>
  </cols>
  <sheetData>
    <row r="1" spans="1:14" ht="27.75" customHeight="1">
      <c r="A1" s="364" t="s">
        <v>506</v>
      </c>
      <c r="B1" s="365"/>
      <c r="C1" s="365"/>
      <c r="D1" s="365"/>
      <c r="E1" s="365"/>
      <c r="F1" s="365"/>
      <c r="G1" s="365"/>
      <c r="H1" s="365"/>
      <c r="I1" s="365"/>
      <c r="J1" s="365"/>
      <c r="K1" s="365"/>
      <c r="L1" s="365"/>
      <c r="M1" s="365"/>
      <c r="N1" s="365"/>
    </row>
    <row r="2" spans="1:14" ht="21">
      <c r="A2" s="366" t="s">
        <v>388</v>
      </c>
      <c r="B2" s="365"/>
      <c r="C2" s="365"/>
      <c r="D2" s="365"/>
      <c r="E2" s="365"/>
      <c r="F2" s="365"/>
      <c r="G2" s="365"/>
      <c r="H2" s="365"/>
      <c r="I2" s="365"/>
      <c r="J2" s="365"/>
      <c r="K2" s="365"/>
      <c r="L2" s="365"/>
      <c r="M2" s="365"/>
      <c r="N2" s="365"/>
    </row>
    <row r="3" spans="1:14" ht="25.5" customHeight="1">
      <c r="A3" s="372"/>
      <c r="B3" s="367"/>
      <c r="C3" s="368"/>
      <c r="D3" s="368"/>
      <c r="E3" s="368"/>
      <c r="F3" s="368"/>
      <c r="G3" s="368"/>
      <c r="H3" s="368"/>
    </row>
    <row r="4" spans="1:14" ht="34.5" customHeight="1" thickBot="1">
      <c r="B4" s="372"/>
    </row>
    <row r="5" spans="1:14" ht="25" customHeight="1">
      <c r="B5" s="1075" t="s">
        <v>94</v>
      </c>
      <c r="C5" s="1077" t="s">
        <v>389</v>
      </c>
      <c r="D5" s="1078"/>
      <c r="E5" s="1079" t="s">
        <v>390</v>
      </c>
      <c r="F5" s="369"/>
    </row>
    <row r="6" spans="1:14" ht="25" customHeight="1" thickBot="1">
      <c r="B6" s="1076"/>
      <c r="C6" s="765">
        <v>45354</v>
      </c>
      <c r="D6" s="766">
        <v>45347</v>
      </c>
      <c r="E6" s="1080"/>
    </row>
    <row r="7" spans="1:14" ht="25" customHeight="1" thickBot="1">
      <c r="B7" s="1081" t="s">
        <v>406</v>
      </c>
      <c r="C7" s="1082"/>
      <c r="D7" s="1082"/>
      <c r="E7" s="1083"/>
    </row>
    <row r="8" spans="1:14" ht="25" customHeight="1">
      <c r="B8" s="767" t="s">
        <v>435</v>
      </c>
      <c r="C8" s="768" t="s">
        <v>185</v>
      </c>
      <c r="D8" s="769">
        <v>55.25</v>
      </c>
      <c r="E8" s="788" t="s">
        <v>72</v>
      </c>
    </row>
    <row r="9" spans="1:14" ht="25" customHeight="1">
      <c r="B9" s="771" t="s">
        <v>407</v>
      </c>
      <c r="C9" s="772">
        <v>36.1</v>
      </c>
      <c r="D9" s="773">
        <v>35.06</v>
      </c>
      <c r="E9" s="770">
        <v>2.9663434112949205</v>
      </c>
      <c r="G9" s="367"/>
      <c r="H9" s="367"/>
      <c r="I9" s="367"/>
      <c r="J9" s="367"/>
    </row>
    <row r="10" spans="1:14" ht="25" customHeight="1" thickBot="1">
      <c r="B10" s="774" t="s">
        <v>408</v>
      </c>
      <c r="C10" s="775">
        <v>22.82</v>
      </c>
      <c r="D10" s="776">
        <v>23.51</v>
      </c>
      <c r="E10" s="777">
        <v>-2.934921310080822</v>
      </c>
      <c r="G10" s="367"/>
      <c r="H10" s="367"/>
      <c r="I10" s="367"/>
      <c r="J10" s="367"/>
    </row>
    <row r="11" spans="1:14" ht="25.5" customHeight="1" thickBot="1">
      <c r="B11" s="1084" t="s">
        <v>409</v>
      </c>
      <c r="C11" s="1082"/>
      <c r="D11" s="1082"/>
      <c r="E11" s="1083"/>
    </row>
    <row r="12" spans="1:14" ht="20.25" customHeight="1" thickBot="1">
      <c r="B12" s="778" t="s">
        <v>407</v>
      </c>
      <c r="C12" s="779">
        <v>34.96</v>
      </c>
      <c r="D12" s="780">
        <v>35.130000000000003</v>
      </c>
      <c r="E12" s="781">
        <v>-0.48391688015941275</v>
      </c>
    </row>
    <row r="13" spans="1:14" ht="15.5">
      <c r="B13" s="370" t="s">
        <v>437</v>
      </c>
    </row>
    <row r="17" spans="18:24" ht="18.5">
      <c r="R17" s="367"/>
      <c r="S17" s="367"/>
      <c r="T17" s="367"/>
      <c r="U17" s="367"/>
      <c r="V17" s="367"/>
      <c r="W17" s="825"/>
      <c r="X17" s="825"/>
    </row>
    <row r="18" spans="18:24" ht="18.5">
      <c r="R18" s="371"/>
      <c r="S18" s="371"/>
      <c r="T18" s="371"/>
      <c r="U18" s="371"/>
      <c r="V18" s="371"/>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0" stopIfTrue="1" operator="lessThan">
      <formula>0</formula>
    </cfRule>
    <cfRule type="cellIs" dxfId="19" priority="11" stopIfTrue="1" operator="greaterThan">
      <formula>0</formula>
    </cfRule>
    <cfRule type="cellIs" dxfId="18" priority="12"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workbookViewId="0">
      <selection activeCell="S5" sqref="S5"/>
    </sheetView>
  </sheetViews>
  <sheetFormatPr defaultColWidth="9.453125" defaultRowHeight="13"/>
  <cols>
    <col min="1" max="1" width="17.453125" style="205" customWidth="1"/>
    <col min="2" max="2" width="1" style="205" customWidth="1"/>
    <col min="3" max="7" width="7.453125" style="205" customWidth="1"/>
    <col min="8" max="8" width="7.72656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15" t="s">
        <v>376</v>
      </c>
      <c r="B1" s="516"/>
      <c r="C1" s="516"/>
      <c r="D1" s="517"/>
      <c r="E1" s="517"/>
      <c r="F1" s="516"/>
      <c r="G1" s="516"/>
      <c r="H1" s="516"/>
      <c r="I1" s="516"/>
      <c r="J1" s="516"/>
      <c r="K1" s="516"/>
      <c r="L1" s="516"/>
      <c r="M1" s="516"/>
      <c r="N1" s="516"/>
      <c r="O1" s="516"/>
      <c r="P1" s="516"/>
      <c r="Q1" s="516"/>
      <c r="R1" s="516"/>
      <c r="S1" s="516"/>
      <c r="T1" s="516"/>
      <c r="U1" s="516"/>
      <c r="V1" s="516"/>
      <c r="W1" s="516"/>
      <c r="X1" s="516"/>
      <c r="Y1" s="516"/>
      <c r="Z1" s="518"/>
      <c r="AA1" s="518" t="s">
        <v>381</v>
      </c>
      <c r="AD1" s="196">
        <v>1</v>
      </c>
      <c r="AE1" s="196"/>
      <c r="AF1" s="196"/>
      <c r="AG1" s="196">
        <v>0</v>
      </c>
      <c r="AH1" s="196">
        <v>0</v>
      </c>
      <c r="AI1" s="196">
        <v>0</v>
      </c>
    </row>
    <row r="2" spans="1:35" s="198" customFormat="1" ht="18" customHeight="1">
      <c r="A2" s="519"/>
      <c r="B2" s="520"/>
      <c r="C2" s="520"/>
      <c r="D2" s="521"/>
      <c r="E2" s="521"/>
      <c r="F2" s="520"/>
      <c r="G2" s="520"/>
      <c r="H2" s="520"/>
      <c r="I2" s="520"/>
      <c r="J2" s="520"/>
      <c r="K2" s="520"/>
      <c r="L2" s="520"/>
      <c r="M2" s="520"/>
      <c r="N2" s="520"/>
      <c r="O2" s="520"/>
      <c r="P2" s="520"/>
      <c r="Q2" s="520"/>
      <c r="R2" s="520"/>
      <c r="S2" s="520"/>
      <c r="T2" s="520"/>
      <c r="U2" s="520"/>
      <c r="V2" s="520"/>
      <c r="W2" s="520"/>
      <c r="X2" s="520"/>
      <c r="Y2" s="520"/>
      <c r="Z2" s="197"/>
      <c r="AA2" s="522" t="s">
        <v>497</v>
      </c>
      <c r="AD2" s="199"/>
      <c r="AF2" s="200"/>
    </row>
    <row r="3" spans="1:35" s="195" customFormat="1" ht="15" customHeight="1">
      <c r="A3" s="201"/>
      <c r="B3" s="202"/>
      <c r="C3" s="203"/>
      <c r="D3" s="782"/>
      <c r="E3" s="782"/>
      <c r="F3" s="203"/>
      <c r="G3" s="203"/>
      <c r="H3" s="203"/>
      <c r="I3" s="203"/>
      <c r="J3" s="203"/>
      <c r="K3" s="203"/>
      <c r="L3" s="203"/>
      <c r="M3" s="203"/>
      <c r="N3" s="203"/>
      <c r="Y3" s="204"/>
      <c r="Z3" s="205"/>
      <c r="AA3" s="206"/>
    </row>
    <row r="4" spans="1:35" ht="14.5">
      <c r="A4" s="201"/>
      <c r="Y4" s="1085">
        <v>7</v>
      </c>
      <c r="Z4" s="1085"/>
      <c r="AA4" s="1085"/>
    </row>
    <row r="5" spans="1:35" ht="15.5">
      <c r="A5" s="523" t="s">
        <v>482</v>
      </c>
      <c r="B5" s="207"/>
      <c r="C5" s="207"/>
      <c r="D5" s="207"/>
      <c r="E5" s="207"/>
      <c r="F5" s="207"/>
      <c r="G5" s="207"/>
      <c r="H5" s="207"/>
      <c r="I5" s="207"/>
      <c r="J5" s="207"/>
      <c r="Y5" s="965"/>
      <c r="Z5" s="966" t="s">
        <v>382</v>
      </c>
      <c r="AA5" s="967">
        <v>45334</v>
      </c>
      <c r="AE5" s="195"/>
      <c r="AF5" s="195"/>
      <c r="AG5" s="195"/>
      <c r="AH5" s="195"/>
      <c r="AI5" s="195"/>
    </row>
    <row r="6" spans="1:35">
      <c r="Y6" s="965"/>
      <c r="Z6" s="968" t="s">
        <v>383</v>
      </c>
      <c r="AA6" s="969">
        <v>45340</v>
      </c>
      <c r="AE6" s="195"/>
      <c r="AF6" s="195"/>
      <c r="AG6" s="195"/>
      <c r="AH6" s="195"/>
      <c r="AI6" s="195"/>
    </row>
    <row r="7" spans="1:35" s="207" customFormat="1" ht="15.5">
      <c r="A7" s="1086" t="s">
        <v>384</v>
      </c>
      <c r="B7" s="1086"/>
      <c r="C7" s="1086"/>
      <c r="D7" s="1086"/>
      <c r="E7" s="1086"/>
      <c r="F7" s="1086"/>
      <c r="G7" s="1086"/>
      <c r="H7" s="1086"/>
      <c r="I7" s="1086"/>
      <c r="J7" s="1086"/>
      <c r="K7" s="1086"/>
      <c r="L7" s="1086"/>
      <c r="M7" s="1086"/>
      <c r="N7" s="1086"/>
      <c r="O7" s="1086"/>
      <c r="P7" s="1086"/>
      <c r="Q7" s="1086"/>
      <c r="R7" s="1086"/>
      <c r="S7" s="1086"/>
      <c r="T7" s="1086"/>
      <c r="U7" s="1086"/>
      <c r="V7" s="1086"/>
      <c r="W7" s="1086"/>
      <c r="X7" s="1086"/>
      <c r="Y7" s="1086"/>
      <c r="Z7" s="1086"/>
      <c r="AA7" s="970"/>
      <c r="AB7" s="971"/>
      <c r="AC7" s="971"/>
      <c r="AD7" s="971"/>
      <c r="AE7" s="195"/>
      <c r="AF7" s="195"/>
      <c r="AG7" s="195"/>
      <c r="AH7" s="195"/>
      <c r="AI7" s="195"/>
    </row>
    <row r="8" spans="1:35" s="207" customFormat="1" ht="15.5">
      <c r="A8" s="1086" t="s">
        <v>385</v>
      </c>
      <c r="B8" s="1086"/>
      <c r="C8" s="1086"/>
      <c r="D8" s="1086"/>
      <c r="E8" s="1086"/>
      <c r="F8" s="1086"/>
      <c r="G8" s="1086"/>
      <c r="H8" s="1086"/>
      <c r="I8" s="1086"/>
      <c r="J8" s="1086"/>
      <c r="K8" s="1086"/>
      <c r="L8" s="1086"/>
      <c r="M8" s="1086"/>
      <c r="N8" s="1086"/>
      <c r="O8" s="1086"/>
      <c r="P8" s="1086"/>
      <c r="Q8" s="1086"/>
      <c r="R8" s="1086"/>
      <c r="S8" s="1086"/>
      <c r="T8" s="1086"/>
      <c r="U8" s="1086"/>
      <c r="V8" s="1086"/>
      <c r="W8" s="1086"/>
      <c r="X8" s="1086"/>
      <c r="Y8" s="1086"/>
      <c r="Z8" s="1086"/>
      <c r="AA8" s="970"/>
      <c r="AB8" s="971"/>
      <c r="AC8" s="971"/>
      <c r="AD8" s="971"/>
      <c r="AE8" s="195"/>
      <c r="AF8" s="195"/>
      <c r="AG8" s="195"/>
      <c r="AH8" s="195"/>
      <c r="AI8" s="195"/>
    </row>
    <row r="9" spans="1:35" s="207" customFormat="1" ht="13.5" thickBot="1">
      <c r="A9" s="972"/>
      <c r="B9" s="972"/>
      <c r="C9" s="973"/>
      <c r="D9" s="973"/>
      <c r="E9" s="973"/>
      <c r="F9" s="973"/>
      <c r="G9" s="973"/>
      <c r="H9" s="974"/>
      <c r="I9" s="973"/>
      <c r="J9" s="973"/>
      <c r="K9" s="973"/>
      <c r="L9" s="973"/>
      <c r="M9" s="973"/>
      <c r="N9" s="973"/>
      <c r="O9" s="973"/>
      <c r="P9" s="973"/>
      <c r="Q9" s="973"/>
      <c r="R9" s="973"/>
      <c r="S9" s="973"/>
      <c r="T9" s="973"/>
      <c r="U9" s="973"/>
      <c r="V9" s="973"/>
      <c r="W9" s="973"/>
      <c r="X9" s="973"/>
      <c r="Y9" s="973"/>
      <c r="Z9" s="972"/>
      <c r="AA9" s="972"/>
      <c r="AB9" s="971"/>
      <c r="AC9" s="971"/>
      <c r="AD9" s="971"/>
      <c r="AE9" s="195"/>
      <c r="AF9" s="195"/>
      <c r="AG9" s="195"/>
      <c r="AH9" s="195"/>
      <c r="AI9" s="195"/>
    </row>
    <row r="10" spans="1:35" s="207" customFormat="1" ht="13.5" thickBot="1">
      <c r="A10" s="975" t="s">
        <v>272</v>
      </c>
      <c r="B10" s="972"/>
      <c r="C10" s="1087" t="s">
        <v>323</v>
      </c>
      <c r="D10" s="1088"/>
      <c r="E10" s="1088"/>
      <c r="F10" s="1088"/>
      <c r="G10" s="1088"/>
      <c r="H10" s="1089"/>
      <c r="I10" s="973"/>
      <c r="J10" s="1087" t="s">
        <v>324</v>
      </c>
      <c r="K10" s="1088"/>
      <c r="L10" s="1088"/>
      <c r="M10" s="1088"/>
      <c r="N10" s="1088"/>
      <c r="O10" s="1089"/>
      <c r="P10" s="973"/>
      <c r="Q10" s="1087" t="s">
        <v>325</v>
      </c>
      <c r="R10" s="1088"/>
      <c r="S10" s="1088"/>
      <c r="T10" s="1088"/>
      <c r="U10" s="1088"/>
      <c r="V10" s="1089"/>
      <c r="W10" s="973"/>
      <c r="X10" s="1090" t="s">
        <v>326</v>
      </c>
      <c r="Y10" s="1091"/>
      <c r="Z10" s="1091"/>
      <c r="AA10" s="1092"/>
      <c r="AB10" s="971"/>
      <c r="AC10" s="971"/>
      <c r="AD10" s="971"/>
      <c r="AE10" s="195"/>
      <c r="AF10" s="195"/>
      <c r="AG10" s="195"/>
      <c r="AH10" s="195"/>
      <c r="AI10" s="195"/>
    </row>
    <row r="11" spans="1:35" s="207" customFormat="1" ht="12" customHeight="1">
      <c r="A11" s="972"/>
      <c r="B11" s="972"/>
      <c r="C11" s="1093" t="s">
        <v>273</v>
      </c>
      <c r="D11" s="1093" t="s">
        <v>274</v>
      </c>
      <c r="E11" s="1093" t="s">
        <v>275</v>
      </c>
      <c r="F11" s="1093" t="s">
        <v>276</v>
      </c>
      <c r="G11" s="976" t="s">
        <v>318</v>
      </c>
      <c r="H11" s="977"/>
      <c r="I11" s="973"/>
      <c r="J11" s="1095" t="s">
        <v>277</v>
      </c>
      <c r="K11" s="1095" t="s">
        <v>278</v>
      </c>
      <c r="L11" s="1095" t="s">
        <v>279</v>
      </c>
      <c r="M11" s="1095" t="s">
        <v>276</v>
      </c>
      <c r="N11" s="976" t="s">
        <v>318</v>
      </c>
      <c r="O11" s="976"/>
      <c r="P11" s="973"/>
      <c r="Q11" s="1093" t="s">
        <v>273</v>
      </c>
      <c r="R11" s="1093" t="s">
        <v>274</v>
      </c>
      <c r="S11" s="1093" t="s">
        <v>275</v>
      </c>
      <c r="T11" s="1093" t="s">
        <v>276</v>
      </c>
      <c r="U11" s="976" t="s">
        <v>318</v>
      </c>
      <c r="V11" s="977"/>
      <c r="W11" s="973"/>
      <c r="X11" s="1096" t="s">
        <v>280</v>
      </c>
      <c r="Y11" s="978" t="s">
        <v>281</v>
      </c>
      <c r="Z11" s="976" t="s">
        <v>318</v>
      </c>
      <c r="AA11" s="976"/>
      <c r="AB11" s="971"/>
      <c r="AC11" s="971"/>
      <c r="AD11" s="971"/>
      <c r="AE11" s="195"/>
      <c r="AF11" s="195"/>
      <c r="AG11" s="195"/>
      <c r="AH11" s="195"/>
      <c r="AI11" s="195"/>
    </row>
    <row r="12" spans="1:35" s="207" customFormat="1" ht="12" customHeight="1" thickBot="1">
      <c r="A12" s="979" t="s">
        <v>319</v>
      </c>
      <c r="B12" s="972"/>
      <c r="C12" s="1094"/>
      <c r="D12" s="1094"/>
      <c r="E12" s="1094"/>
      <c r="F12" s="1094"/>
      <c r="G12" s="980" t="s">
        <v>320</v>
      </c>
      <c r="H12" s="981" t="s">
        <v>282</v>
      </c>
      <c r="I12" s="982"/>
      <c r="J12" s="1094"/>
      <c r="K12" s="1094"/>
      <c r="L12" s="1094"/>
      <c r="M12" s="1094"/>
      <c r="N12" s="980" t="s">
        <v>320</v>
      </c>
      <c r="O12" s="981" t="s">
        <v>282</v>
      </c>
      <c r="P12" s="972"/>
      <c r="Q12" s="1094"/>
      <c r="R12" s="1094"/>
      <c r="S12" s="1094"/>
      <c r="T12" s="1094"/>
      <c r="U12" s="980" t="s">
        <v>320</v>
      </c>
      <c r="V12" s="981" t="s">
        <v>282</v>
      </c>
      <c r="W12" s="972"/>
      <c r="X12" s="1097"/>
      <c r="Y12" s="983" t="s">
        <v>283</v>
      </c>
      <c r="Z12" s="980" t="s">
        <v>320</v>
      </c>
      <c r="AA12" s="980" t="s">
        <v>282</v>
      </c>
      <c r="AB12" s="971"/>
      <c r="AC12" s="971"/>
      <c r="AD12" s="971"/>
      <c r="AE12" s="971"/>
    </row>
    <row r="13" spans="1:35" s="207" customFormat="1" ht="15.5" thickBot="1">
      <c r="A13" s="984" t="s">
        <v>321</v>
      </c>
      <c r="B13" s="972"/>
      <c r="C13" s="985">
        <v>504.55200000000002</v>
      </c>
      <c r="D13" s="986">
        <v>497.15300000000002</v>
      </c>
      <c r="E13" s="987"/>
      <c r="F13" s="988">
        <v>497.46800000000002</v>
      </c>
      <c r="G13" s="208">
        <v>-7.0000000000050022E-3</v>
      </c>
      <c r="H13" s="209">
        <v>-1.4071058847209272E-5</v>
      </c>
      <c r="I13" s="982"/>
      <c r="J13" s="985">
        <v>401.48200000000003</v>
      </c>
      <c r="K13" s="986">
        <v>522.43899999999996</v>
      </c>
      <c r="L13" s="987">
        <v>533.36400000000003</v>
      </c>
      <c r="M13" s="988">
        <v>525.50300000000004</v>
      </c>
      <c r="N13" s="208">
        <v>-2.6809999999999263</v>
      </c>
      <c r="O13" s="209">
        <v>-5.0758826469562424E-3</v>
      </c>
      <c r="P13" s="972"/>
      <c r="Q13" s="985">
        <v>498.10599999999999</v>
      </c>
      <c r="R13" s="986">
        <v>503.27300000000002</v>
      </c>
      <c r="S13" s="987"/>
      <c r="T13" s="988">
        <v>487.55900000000003</v>
      </c>
      <c r="U13" s="208">
        <v>-1.9689999999999941</v>
      </c>
      <c r="V13" s="209">
        <v>-4.0222418329493026E-3</v>
      </c>
      <c r="W13" s="972"/>
      <c r="X13" s="989">
        <v>499.28730000000002</v>
      </c>
      <c r="Y13" s="240">
        <v>224.49968525179855</v>
      </c>
      <c r="Z13" s="208">
        <v>-0.665300000000002</v>
      </c>
      <c r="AA13" s="209">
        <v>-1.3307261528392456E-3</v>
      </c>
      <c r="AB13" s="971"/>
      <c r="AC13" s="971"/>
      <c r="AD13" s="971"/>
      <c r="AE13" s="971"/>
      <c r="AF13" s="210"/>
    </row>
    <row r="14" spans="1:35" s="207" customFormat="1" ht="2.15" customHeight="1">
      <c r="A14" s="990"/>
      <c r="B14" s="972"/>
      <c r="C14" s="990"/>
      <c r="D14" s="973"/>
      <c r="E14" s="973"/>
      <c r="F14" s="973"/>
      <c r="G14" s="973"/>
      <c r="H14" s="211"/>
      <c r="I14" s="973"/>
      <c r="J14" s="973"/>
      <c r="K14" s="973"/>
      <c r="L14" s="973"/>
      <c r="M14" s="973"/>
      <c r="N14" s="973"/>
      <c r="O14" s="212"/>
      <c r="P14" s="972"/>
      <c r="Q14" s="990"/>
      <c r="R14" s="973"/>
      <c r="S14" s="973"/>
      <c r="T14" s="973"/>
      <c r="U14" s="973"/>
      <c r="V14" s="211"/>
      <c r="W14" s="972"/>
      <c r="X14" s="991"/>
      <c r="Y14" s="992"/>
      <c r="Z14" s="990"/>
      <c r="AA14" s="990"/>
      <c r="AB14" s="971"/>
      <c r="AC14" s="971"/>
      <c r="AD14" s="971"/>
      <c r="AE14" s="971"/>
    </row>
    <row r="15" spans="1:35" s="207" customFormat="1" ht="2.9" customHeight="1">
      <c r="A15" s="993"/>
      <c r="B15" s="972"/>
      <c r="C15" s="993"/>
      <c r="D15" s="993"/>
      <c r="E15" s="993"/>
      <c r="F15" s="993"/>
      <c r="G15" s="213"/>
      <c r="H15" s="214"/>
      <c r="I15" s="993"/>
      <c r="J15" s="993"/>
      <c r="K15" s="993"/>
      <c r="L15" s="993"/>
      <c r="M15" s="993"/>
      <c r="N15" s="993"/>
      <c r="O15" s="215"/>
      <c r="P15" s="993"/>
      <c r="Q15" s="993"/>
      <c r="R15" s="993"/>
      <c r="S15" s="993"/>
      <c r="T15" s="993"/>
      <c r="U15" s="213"/>
      <c r="V15" s="214"/>
      <c r="W15" s="993"/>
      <c r="X15" s="993"/>
      <c r="Y15" s="993"/>
      <c r="Z15" s="994"/>
      <c r="AA15" s="994"/>
      <c r="AB15" s="971"/>
      <c r="AC15" s="971"/>
      <c r="AD15" s="971"/>
      <c r="AE15" s="971"/>
    </row>
    <row r="16" spans="1:35" s="207" customFormat="1" ht="13.5" thickBot="1">
      <c r="A16" s="993"/>
      <c r="B16" s="972"/>
      <c r="C16" s="995" t="s">
        <v>284</v>
      </c>
      <c r="D16" s="995" t="s">
        <v>285</v>
      </c>
      <c r="E16" s="995" t="s">
        <v>286</v>
      </c>
      <c r="F16" s="995" t="s">
        <v>287</v>
      </c>
      <c r="G16" s="995"/>
      <c r="H16" s="216"/>
      <c r="I16" s="973"/>
      <c r="J16" s="995" t="s">
        <v>284</v>
      </c>
      <c r="K16" s="995" t="s">
        <v>285</v>
      </c>
      <c r="L16" s="995" t="s">
        <v>286</v>
      </c>
      <c r="M16" s="995" t="s">
        <v>287</v>
      </c>
      <c r="N16" s="996"/>
      <c r="O16" s="217"/>
      <c r="P16" s="973"/>
      <c r="Q16" s="995" t="s">
        <v>284</v>
      </c>
      <c r="R16" s="995" t="s">
        <v>285</v>
      </c>
      <c r="S16" s="995" t="s">
        <v>286</v>
      </c>
      <c r="T16" s="995" t="s">
        <v>287</v>
      </c>
      <c r="U16" s="995"/>
      <c r="V16" s="216"/>
      <c r="W16" s="972"/>
      <c r="X16" s="997" t="s">
        <v>280</v>
      </c>
      <c r="Y16" s="973"/>
      <c r="Z16" s="994"/>
      <c r="AA16" s="994"/>
      <c r="AB16" s="971"/>
      <c r="AC16" s="971"/>
      <c r="AD16" s="971"/>
      <c r="AE16" s="971"/>
    </row>
    <row r="17" spans="1:31" s="207" customFormat="1">
      <c r="A17" s="998" t="s">
        <v>288</v>
      </c>
      <c r="B17" s="972"/>
      <c r="C17" s="999">
        <v>462.35910000000001</v>
      </c>
      <c r="D17" s="1000">
        <v>424.13900000000001</v>
      </c>
      <c r="E17" s="1000" t="s">
        <v>333</v>
      </c>
      <c r="F17" s="1001">
        <v>457.3843</v>
      </c>
      <c r="G17" s="218">
        <v>-6.5704000000000065</v>
      </c>
      <c r="H17" s="219">
        <v>-1.4161727427268289E-2</v>
      </c>
      <c r="I17" s="1002"/>
      <c r="J17" s="999" t="s">
        <v>333</v>
      </c>
      <c r="K17" s="1000" t="s">
        <v>333</v>
      </c>
      <c r="L17" s="1000" t="s">
        <v>333</v>
      </c>
      <c r="M17" s="1001" t="s">
        <v>333</v>
      </c>
      <c r="N17" s="218"/>
      <c r="O17" s="219"/>
      <c r="P17" s="972"/>
      <c r="Q17" s="999" t="s">
        <v>333</v>
      </c>
      <c r="R17" s="1000" t="s">
        <v>333</v>
      </c>
      <c r="S17" s="1000" t="s">
        <v>333</v>
      </c>
      <c r="T17" s="1001" t="s">
        <v>333</v>
      </c>
      <c r="U17" s="218" t="s">
        <v>333</v>
      </c>
      <c r="V17" s="220" t="s">
        <v>333</v>
      </c>
      <c r="W17" s="972"/>
      <c r="X17" s="1003">
        <v>457.3843</v>
      </c>
      <c r="Y17" s="1004"/>
      <c r="Z17" s="221">
        <v>-6.5704000000000065</v>
      </c>
      <c r="AA17" s="220">
        <v>-1.4161727427268289E-2</v>
      </c>
      <c r="AB17" s="1005"/>
      <c r="AC17" s="1005"/>
      <c r="AD17" s="1005"/>
      <c r="AE17" s="1005"/>
    </row>
    <row r="18" spans="1:31" s="207" customFormat="1">
      <c r="A18" s="1006" t="s">
        <v>289</v>
      </c>
      <c r="B18" s="972"/>
      <c r="C18" s="1007" t="s">
        <v>333</v>
      </c>
      <c r="D18" s="1008">
        <v>545.96069999999997</v>
      </c>
      <c r="E18" s="1008" t="s">
        <v>333</v>
      </c>
      <c r="F18" s="1009">
        <v>545.96069999999997</v>
      </c>
      <c r="G18" s="222"/>
      <c r="H18" s="223">
        <v>0</v>
      </c>
      <c r="I18" s="1002"/>
      <c r="J18" s="1007" t="s">
        <v>333</v>
      </c>
      <c r="K18" s="1008" t="s">
        <v>333</v>
      </c>
      <c r="L18" s="1008" t="s">
        <v>333</v>
      </c>
      <c r="M18" s="1009" t="s">
        <v>333</v>
      </c>
      <c r="N18" s="222" t="s">
        <v>333</v>
      </c>
      <c r="O18" s="224" t="s">
        <v>333</v>
      </c>
      <c r="P18" s="972"/>
      <c r="Q18" s="1007" t="s">
        <v>333</v>
      </c>
      <c r="R18" s="1008" t="s">
        <v>333</v>
      </c>
      <c r="S18" s="1008" t="s">
        <v>333</v>
      </c>
      <c r="T18" s="1009" t="s">
        <v>333</v>
      </c>
      <c r="U18" s="222" t="s">
        <v>333</v>
      </c>
      <c r="V18" s="224" t="s">
        <v>333</v>
      </c>
      <c r="W18" s="972"/>
      <c r="X18" s="1010">
        <v>545.96069999999997</v>
      </c>
      <c r="Y18" s="973"/>
      <c r="Z18" s="225" t="s">
        <v>333</v>
      </c>
      <c r="AA18" s="224" t="s">
        <v>333</v>
      </c>
      <c r="AB18" s="1005"/>
      <c r="AC18" s="1005"/>
      <c r="AD18" s="1005"/>
      <c r="AE18" s="1005"/>
    </row>
    <row r="19" spans="1:31" s="207" customFormat="1">
      <c r="A19" s="1006" t="s">
        <v>290</v>
      </c>
      <c r="B19" s="972"/>
      <c r="C19" s="1007" t="s">
        <v>464</v>
      </c>
      <c r="D19" s="1008">
        <v>443.58879999999999</v>
      </c>
      <c r="E19" s="1008">
        <v>444.5539</v>
      </c>
      <c r="F19" s="1009" t="s">
        <v>464</v>
      </c>
      <c r="G19" s="222" t="s">
        <v>333</v>
      </c>
      <c r="H19" s="223" t="s">
        <v>333</v>
      </c>
      <c r="I19" s="1002"/>
      <c r="J19" s="1007" t="s">
        <v>333</v>
      </c>
      <c r="K19" s="1008" t="s">
        <v>333</v>
      </c>
      <c r="L19" s="1008" t="s">
        <v>333</v>
      </c>
      <c r="M19" s="1009" t="s">
        <v>333</v>
      </c>
      <c r="N19" s="222" t="s">
        <v>333</v>
      </c>
      <c r="O19" s="224" t="s">
        <v>333</v>
      </c>
      <c r="P19" s="972"/>
      <c r="Q19" s="1007" t="s">
        <v>333</v>
      </c>
      <c r="R19" s="1008" t="s">
        <v>333</v>
      </c>
      <c r="S19" s="1008" t="s">
        <v>464</v>
      </c>
      <c r="T19" s="1009" t="s">
        <v>464</v>
      </c>
      <c r="U19" s="222" t="s">
        <v>333</v>
      </c>
      <c r="V19" s="224" t="s">
        <v>333</v>
      </c>
      <c r="W19" s="972"/>
      <c r="X19" s="1010" t="s">
        <v>464</v>
      </c>
      <c r="Y19" s="973"/>
      <c r="Z19" s="225" t="s">
        <v>333</v>
      </c>
      <c r="AA19" s="224" t="s">
        <v>333</v>
      </c>
      <c r="AB19" s="1005"/>
      <c r="AC19" s="1005"/>
      <c r="AD19" s="1005"/>
      <c r="AE19" s="1005"/>
    </row>
    <row r="20" spans="1:31" s="207" customFormat="1">
      <c r="A20" s="1006" t="s">
        <v>291</v>
      </c>
      <c r="B20" s="972"/>
      <c r="C20" s="1007" t="s">
        <v>333</v>
      </c>
      <c r="D20" s="1008">
        <v>414.25209999999998</v>
      </c>
      <c r="E20" s="1008">
        <v>396.7722</v>
      </c>
      <c r="F20" s="1009">
        <v>403.86529999999999</v>
      </c>
      <c r="G20" s="222">
        <v>-1.9410000000000309</v>
      </c>
      <c r="H20" s="223">
        <v>-4.7830701494777639E-3</v>
      </c>
      <c r="I20" s="1002"/>
      <c r="J20" s="1007" t="s">
        <v>333</v>
      </c>
      <c r="K20" s="1008" t="s">
        <v>333</v>
      </c>
      <c r="L20" s="1008" t="s">
        <v>333</v>
      </c>
      <c r="M20" s="1009" t="s">
        <v>333</v>
      </c>
      <c r="N20" s="222" t="s">
        <v>333</v>
      </c>
      <c r="O20" s="224" t="s">
        <v>333</v>
      </c>
      <c r="P20" s="972"/>
      <c r="Q20" s="1007" t="s">
        <v>333</v>
      </c>
      <c r="R20" s="1008">
        <v>440.54790000000003</v>
      </c>
      <c r="S20" s="1008">
        <v>456.2466</v>
      </c>
      <c r="T20" s="1009">
        <v>451.87380000000002</v>
      </c>
      <c r="U20" s="222">
        <v>1.9144000000000005</v>
      </c>
      <c r="V20" s="224">
        <v>4.2546060822377108E-3</v>
      </c>
      <c r="W20" s="972"/>
      <c r="X20" s="1011">
        <v>438.24470000000002</v>
      </c>
      <c r="Y20" s="972"/>
      <c r="Z20" s="225">
        <v>0.81990000000001828</v>
      </c>
      <c r="AA20" s="224">
        <v>1.8743793218858329E-3</v>
      </c>
      <c r="AB20" s="1005"/>
      <c r="AC20" s="1005"/>
      <c r="AD20" s="1005"/>
      <c r="AE20" s="1005"/>
    </row>
    <row r="21" spans="1:31" s="207" customFormat="1">
      <c r="A21" s="1006" t="s">
        <v>292</v>
      </c>
      <c r="B21" s="972"/>
      <c r="C21" s="1007">
        <v>478.36360000000002</v>
      </c>
      <c r="D21" s="1008">
        <v>493.05009999999999</v>
      </c>
      <c r="E21" s="1008" t="s">
        <v>333</v>
      </c>
      <c r="F21" s="1009">
        <v>485.53879999999998</v>
      </c>
      <c r="G21" s="222">
        <v>3.6168999999999869</v>
      </c>
      <c r="H21" s="223">
        <v>7.505157993442424E-3</v>
      </c>
      <c r="I21" s="1002"/>
      <c r="J21" s="1007" t="s">
        <v>333</v>
      </c>
      <c r="K21" s="1008" t="s">
        <v>333</v>
      </c>
      <c r="L21" s="1008" t="s">
        <v>333</v>
      </c>
      <c r="M21" s="1009" t="s">
        <v>333</v>
      </c>
      <c r="N21" s="222" t="s">
        <v>333</v>
      </c>
      <c r="O21" s="224" t="s">
        <v>333</v>
      </c>
      <c r="P21" s="972"/>
      <c r="Q21" s="1007" t="s">
        <v>333</v>
      </c>
      <c r="R21" s="1008" t="s">
        <v>333</v>
      </c>
      <c r="S21" s="1008" t="s">
        <v>333</v>
      </c>
      <c r="T21" s="1009" t="s">
        <v>333</v>
      </c>
      <c r="U21" s="222" t="s">
        <v>333</v>
      </c>
      <c r="V21" s="224" t="s">
        <v>333</v>
      </c>
      <c r="W21" s="972"/>
      <c r="X21" s="1011">
        <v>485.53879999999998</v>
      </c>
      <c r="Y21" s="973"/>
      <c r="Z21" s="225">
        <v>3.6168999999999869</v>
      </c>
      <c r="AA21" s="224">
        <v>7.505157993442424E-3</v>
      </c>
      <c r="AB21" s="1005"/>
      <c r="AC21" s="1005"/>
      <c r="AD21" s="1005"/>
      <c r="AE21" s="1005"/>
    </row>
    <row r="22" spans="1:31" s="207" customFormat="1">
      <c r="A22" s="1006" t="s">
        <v>293</v>
      </c>
      <c r="B22" s="972"/>
      <c r="C22" s="1007" t="s">
        <v>333</v>
      </c>
      <c r="D22" s="1008" t="s">
        <v>464</v>
      </c>
      <c r="E22" s="1008" t="s">
        <v>333</v>
      </c>
      <c r="F22" s="1009" t="s">
        <v>464</v>
      </c>
      <c r="G22" s="236" t="s">
        <v>333</v>
      </c>
      <c r="H22" s="237" t="s">
        <v>333</v>
      </c>
      <c r="I22" s="1002"/>
      <c r="J22" s="1007" t="s">
        <v>333</v>
      </c>
      <c r="K22" s="1008" t="s">
        <v>333</v>
      </c>
      <c r="L22" s="1008" t="s">
        <v>333</v>
      </c>
      <c r="M22" s="1009" t="s">
        <v>333</v>
      </c>
      <c r="N22" s="222" t="s">
        <v>333</v>
      </c>
      <c r="O22" s="224" t="s">
        <v>333</v>
      </c>
      <c r="P22" s="972"/>
      <c r="Q22" s="1007" t="s">
        <v>333</v>
      </c>
      <c r="R22" s="1008" t="s">
        <v>333</v>
      </c>
      <c r="S22" s="1008" t="s">
        <v>333</v>
      </c>
      <c r="T22" s="1009" t="s">
        <v>333</v>
      </c>
      <c r="U22" s="222" t="s">
        <v>333</v>
      </c>
      <c r="V22" s="224" t="s">
        <v>333</v>
      </c>
      <c r="W22" s="972"/>
      <c r="X22" s="1011" t="s">
        <v>464</v>
      </c>
      <c r="Y22" s="973"/>
      <c r="Z22" s="225"/>
      <c r="AA22" s="224"/>
      <c r="AB22" s="1005"/>
      <c r="AC22" s="1005"/>
      <c r="AD22" s="1005"/>
      <c r="AE22" s="1005"/>
    </row>
    <row r="23" spans="1:31" s="207" customFormat="1">
      <c r="A23" s="1006" t="s">
        <v>294</v>
      </c>
      <c r="B23" s="972"/>
      <c r="C23" s="1012" t="s">
        <v>333</v>
      </c>
      <c r="D23" s="1013" t="s">
        <v>333</v>
      </c>
      <c r="E23" s="1013" t="s">
        <v>333</v>
      </c>
      <c r="F23" s="1014" t="s">
        <v>333</v>
      </c>
      <c r="G23" s="222"/>
      <c r="H23" s="223"/>
      <c r="I23" s="1015"/>
      <c r="J23" s="1012">
        <v>504.4821</v>
      </c>
      <c r="K23" s="1013">
        <v>520.85040000000004</v>
      </c>
      <c r="L23" s="1013">
        <v>541.93190000000004</v>
      </c>
      <c r="M23" s="1014">
        <v>530.32240000000002</v>
      </c>
      <c r="N23" s="222">
        <v>-3.2091000000000349</v>
      </c>
      <c r="O23" s="224">
        <v>-6.0148276156141156E-3</v>
      </c>
      <c r="P23" s="972"/>
      <c r="Q23" s="1012" t="s">
        <v>333</v>
      </c>
      <c r="R23" s="1013" t="s">
        <v>333</v>
      </c>
      <c r="S23" s="1013" t="s">
        <v>333</v>
      </c>
      <c r="T23" s="1014" t="s">
        <v>333</v>
      </c>
      <c r="U23" s="222" t="s">
        <v>333</v>
      </c>
      <c r="V23" s="224" t="s">
        <v>333</v>
      </c>
      <c r="W23" s="972"/>
      <c r="X23" s="1011">
        <v>530.32240000000002</v>
      </c>
      <c r="Y23" s="1004"/>
      <c r="Z23" s="225">
        <v>-3.2091000000000349</v>
      </c>
      <c r="AA23" s="224">
        <v>-6.0148276156141156E-3</v>
      </c>
      <c r="AB23" s="1005"/>
      <c r="AC23" s="1005"/>
      <c r="AD23" s="1005"/>
      <c r="AE23" s="1005"/>
    </row>
    <row r="24" spans="1:31" s="207" customFormat="1">
      <c r="A24" s="1006" t="s">
        <v>295</v>
      </c>
      <c r="B24" s="972"/>
      <c r="C24" s="1007" t="s">
        <v>333</v>
      </c>
      <c r="D24" s="1008">
        <v>441.3415</v>
      </c>
      <c r="E24" s="1008">
        <v>467.27870000000001</v>
      </c>
      <c r="F24" s="1009">
        <v>453.20460000000003</v>
      </c>
      <c r="G24" s="222">
        <v>0</v>
      </c>
      <c r="H24" s="223">
        <v>0</v>
      </c>
      <c r="I24" s="1002"/>
      <c r="J24" s="1007" t="s">
        <v>333</v>
      </c>
      <c r="K24" s="1008" t="s">
        <v>333</v>
      </c>
      <c r="L24" s="1008" t="s">
        <v>333</v>
      </c>
      <c r="M24" s="1009" t="s">
        <v>333</v>
      </c>
      <c r="N24" s="222" t="s">
        <v>333</v>
      </c>
      <c r="O24" s="224" t="s">
        <v>333</v>
      </c>
      <c r="P24" s="972"/>
      <c r="Q24" s="1007" t="s">
        <v>333</v>
      </c>
      <c r="R24" s="1008">
        <v>475.19209999999998</v>
      </c>
      <c r="S24" s="1008">
        <v>500.93099999999998</v>
      </c>
      <c r="T24" s="1009">
        <v>490.94450000000001</v>
      </c>
      <c r="U24" s="222" t="s">
        <v>333</v>
      </c>
      <c r="V24" s="224" t="s">
        <v>333</v>
      </c>
      <c r="W24" s="972"/>
      <c r="X24" s="1011">
        <v>471.46010000000001</v>
      </c>
      <c r="Y24" s="1004"/>
      <c r="Z24" s="225" t="s">
        <v>333</v>
      </c>
      <c r="AA24" s="224" t="s">
        <v>333</v>
      </c>
      <c r="AB24" s="1005"/>
      <c r="AC24" s="1005"/>
      <c r="AD24" s="1005"/>
      <c r="AE24" s="1005"/>
    </row>
    <row r="25" spans="1:31" s="207" customFormat="1">
      <c r="A25" s="1006" t="s">
        <v>296</v>
      </c>
      <c r="B25" s="972"/>
      <c r="C25" s="1007">
        <v>501.14269999999999</v>
      </c>
      <c r="D25" s="1008">
        <v>507.25400000000002</v>
      </c>
      <c r="E25" s="1008" t="s">
        <v>333</v>
      </c>
      <c r="F25" s="1009">
        <v>503.29520000000002</v>
      </c>
      <c r="G25" s="222">
        <v>0.67430000000001655</v>
      </c>
      <c r="H25" s="223">
        <v>1.3415677700630013E-3</v>
      </c>
      <c r="I25" s="1002"/>
      <c r="J25" s="1007" t="s">
        <v>333</v>
      </c>
      <c r="K25" s="1008" t="s">
        <v>333</v>
      </c>
      <c r="L25" s="1008" t="s">
        <v>333</v>
      </c>
      <c r="M25" s="1009" t="s">
        <v>333</v>
      </c>
      <c r="N25" s="222" t="s">
        <v>333</v>
      </c>
      <c r="O25" s="224" t="s">
        <v>333</v>
      </c>
      <c r="P25" s="972"/>
      <c r="Q25" s="1007">
        <v>494.3784</v>
      </c>
      <c r="R25" s="1008">
        <v>518.82569999999998</v>
      </c>
      <c r="S25" s="1008">
        <v>500.93099999999998</v>
      </c>
      <c r="T25" s="1009">
        <v>509.24579999999997</v>
      </c>
      <c r="U25" s="222">
        <v>-1.6162000000000489</v>
      </c>
      <c r="V25" s="224">
        <v>-3.163672381191085E-3</v>
      </c>
      <c r="W25" s="972"/>
      <c r="X25" s="1011">
        <v>506.47680000000003</v>
      </c>
      <c r="Y25" s="1004"/>
      <c r="Z25" s="225">
        <v>-0.55029999999999291</v>
      </c>
      <c r="AA25" s="224">
        <v>-1.0853463256698115E-3</v>
      </c>
      <c r="AB25" s="1005"/>
      <c r="AC25" s="1005"/>
      <c r="AD25" s="1005"/>
      <c r="AE25" s="1005"/>
    </row>
    <row r="26" spans="1:31" s="207" customFormat="1">
      <c r="A26" s="1006" t="s">
        <v>297</v>
      </c>
      <c r="B26" s="972"/>
      <c r="C26" s="1012">
        <v>531.46939999999995</v>
      </c>
      <c r="D26" s="1013">
        <v>536.70960000000002</v>
      </c>
      <c r="E26" s="1013">
        <v>517.14869999999996</v>
      </c>
      <c r="F26" s="1014">
        <v>530.85350000000005</v>
      </c>
      <c r="G26" s="222">
        <v>2.772199999999998</v>
      </c>
      <c r="H26" s="223">
        <v>5.2495704733344084E-3</v>
      </c>
      <c r="I26" s="1002"/>
      <c r="J26" s="1012" t="s">
        <v>333</v>
      </c>
      <c r="K26" s="1013">
        <v>534</v>
      </c>
      <c r="L26" s="1013" t="s">
        <v>94</v>
      </c>
      <c r="M26" s="1014">
        <v>501.52550000000002</v>
      </c>
      <c r="N26" s="222">
        <v>-4.9899999999979627E-2</v>
      </c>
      <c r="O26" s="224">
        <v>-9.9486537816662057E-5</v>
      </c>
      <c r="P26" s="972"/>
      <c r="Q26" s="1012" t="s">
        <v>333</v>
      </c>
      <c r="R26" s="1013" t="s">
        <v>333</v>
      </c>
      <c r="S26" s="1013" t="s">
        <v>333</v>
      </c>
      <c r="T26" s="1014" t="s">
        <v>333</v>
      </c>
      <c r="U26" s="222" t="s">
        <v>333</v>
      </c>
      <c r="V26" s="224" t="s">
        <v>333</v>
      </c>
      <c r="W26" s="972"/>
      <c r="X26" s="1011">
        <v>526.29960000000005</v>
      </c>
      <c r="Y26" s="973"/>
      <c r="Z26" s="225">
        <v>2.33400000000006</v>
      </c>
      <c r="AA26" s="224">
        <v>4.4544909055099779E-3</v>
      </c>
      <c r="AB26" s="1005"/>
      <c r="AC26" s="1005"/>
      <c r="AD26" s="1005"/>
      <c r="AE26" s="1005"/>
    </row>
    <row r="27" spans="1:31" s="207" customFormat="1">
      <c r="A27" s="1006" t="s">
        <v>298</v>
      </c>
      <c r="B27" s="972"/>
      <c r="C27" s="1012">
        <v>501.20929999999998</v>
      </c>
      <c r="D27" s="1013">
        <v>516.60230000000001</v>
      </c>
      <c r="E27" s="1013" t="s">
        <v>333</v>
      </c>
      <c r="F27" s="1014">
        <v>512.89290000000005</v>
      </c>
      <c r="G27" s="222">
        <v>4.5562000000000467</v>
      </c>
      <c r="H27" s="223">
        <v>8.9629570322191654E-3</v>
      </c>
      <c r="I27" s="1002"/>
      <c r="J27" s="1012" t="s">
        <v>333</v>
      </c>
      <c r="K27" s="1013" t="s">
        <v>333</v>
      </c>
      <c r="L27" s="1013" t="s">
        <v>333</v>
      </c>
      <c r="M27" s="1014" t="s">
        <v>333</v>
      </c>
      <c r="N27" s="222" t="s">
        <v>333</v>
      </c>
      <c r="O27" s="224" t="s">
        <v>333</v>
      </c>
      <c r="P27" s="972"/>
      <c r="Q27" s="1012">
        <v>691.57090000000005</v>
      </c>
      <c r="R27" s="1013">
        <v>572.97540000000004</v>
      </c>
      <c r="S27" s="1013">
        <v>572.97540000000004</v>
      </c>
      <c r="T27" s="1014">
        <v>534.93529999999998</v>
      </c>
      <c r="U27" s="222" t="s">
        <v>333</v>
      </c>
      <c r="V27" s="224" t="s">
        <v>333</v>
      </c>
      <c r="W27" s="972"/>
      <c r="X27" s="1011">
        <v>513.85239999999999</v>
      </c>
      <c r="Y27" s="973"/>
      <c r="Z27" s="225">
        <v>4.3577999999999975</v>
      </c>
      <c r="AA27" s="224">
        <v>8.5531819179240909E-3</v>
      </c>
      <c r="AB27" s="1005"/>
      <c r="AC27" s="1005"/>
      <c r="AD27" s="1005"/>
      <c r="AE27" s="1005"/>
    </row>
    <row r="28" spans="1:31" s="207" customFormat="1">
      <c r="A28" s="1006" t="s">
        <v>299</v>
      </c>
      <c r="B28" s="972"/>
      <c r="C28" s="1007">
        <v>540.85090000000002</v>
      </c>
      <c r="D28" s="1008">
        <v>499.27730000000003</v>
      </c>
      <c r="E28" s="1008">
        <v>460.66730000000001</v>
      </c>
      <c r="F28" s="1009">
        <v>533.66759999999999</v>
      </c>
      <c r="G28" s="226">
        <v>-4.95799999999997</v>
      </c>
      <c r="H28" s="223">
        <v>-9.2049096812331088E-3</v>
      </c>
      <c r="I28" s="1002"/>
      <c r="J28" s="1007" t="s">
        <v>333</v>
      </c>
      <c r="K28" s="1008" t="s">
        <v>333</v>
      </c>
      <c r="L28" s="1008" t="s">
        <v>333</v>
      </c>
      <c r="M28" s="1009" t="s">
        <v>333</v>
      </c>
      <c r="N28" s="222" t="s">
        <v>333</v>
      </c>
      <c r="O28" s="224" t="s">
        <v>333</v>
      </c>
      <c r="P28" s="972"/>
      <c r="Q28" s="1007">
        <v>529.94039999999995</v>
      </c>
      <c r="R28" s="1008">
        <v>519.14949999999999</v>
      </c>
      <c r="S28" s="1008">
        <v>606.96379999999999</v>
      </c>
      <c r="T28" s="1009">
        <v>542.64710000000002</v>
      </c>
      <c r="U28" s="222">
        <v>-0.92520000000001801</v>
      </c>
      <c r="V28" s="224">
        <v>-1.702073486820499E-3</v>
      </c>
      <c r="W28" s="972"/>
      <c r="X28" s="1011">
        <v>534.12080000000003</v>
      </c>
      <c r="Y28" s="973"/>
      <c r="Z28" s="225">
        <v>-4.7543999999999187</v>
      </c>
      <c r="AA28" s="224">
        <v>-8.822822056015811E-3</v>
      </c>
      <c r="AB28" s="1005"/>
      <c r="AC28" s="1005"/>
      <c r="AD28" s="1005"/>
      <c r="AE28" s="1005"/>
    </row>
    <row r="29" spans="1:31" s="207" customFormat="1">
      <c r="A29" s="1006" t="s">
        <v>300</v>
      </c>
      <c r="B29" s="972"/>
      <c r="C29" s="1007" t="s">
        <v>333</v>
      </c>
      <c r="D29" s="1008" t="s">
        <v>333</v>
      </c>
      <c r="E29" s="1008" t="s">
        <v>333</v>
      </c>
      <c r="F29" s="1009" t="s">
        <v>333</v>
      </c>
      <c r="G29" s="222">
        <v>0</v>
      </c>
      <c r="H29" s="223">
        <v>0</v>
      </c>
      <c r="I29" s="1002"/>
      <c r="J29" s="1007" t="s">
        <v>333</v>
      </c>
      <c r="K29" s="1008" t="s">
        <v>333</v>
      </c>
      <c r="L29" s="1008" t="s">
        <v>333</v>
      </c>
      <c r="M29" s="1009" t="s">
        <v>333</v>
      </c>
      <c r="N29" s="222" t="s">
        <v>333</v>
      </c>
      <c r="O29" s="224" t="s">
        <v>333</v>
      </c>
      <c r="P29" s="972"/>
      <c r="Q29" s="1007" t="s">
        <v>333</v>
      </c>
      <c r="R29" s="1008" t="s">
        <v>333</v>
      </c>
      <c r="S29" s="1008" t="s">
        <v>333</v>
      </c>
      <c r="T29" s="1009" t="s">
        <v>333</v>
      </c>
      <c r="U29" s="222" t="s">
        <v>333</v>
      </c>
      <c r="V29" s="224" t="s">
        <v>333</v>
      </c>
      <c r="W29" s="972"/>
      <c r="X29" s="1011" t="s">
        <v>333</v>
      </c>
      <c r="Y29" s="1004"/>
      <c r="Z29" s="225" t="s">
        <v>333</v>
      </c>
      <c r="AA29" s="224" t="s">
        <v>333</v>
      </c>
      <c r="AB29" s="1005"/>
      <c r="AC29" s="1005"/>
      <c r="AD29" s="1005"/>
      <c r="AE29" s="1005"/>
    </row>
    <row r="30" spans="1:31" s="207" customFormat="1">
      <c r="A30" s="1006" t="s">
        <v>301</v>
      </c>
      <c r="B30" s="972"/>
      <c r="C30" s="1007" t="s">
        <v>333</v>
      </c>
      <c r="D30" s="1008">
        <v>372.73099999999999</v>
      </c>
      <c r="E30" s="1008" t="s">
        <v>333</v>
      </c>
      <c r="F30" s="1009">
        <v>372.73099999999999</v>
      </c>
      <c r="G30" s="222">
        <v>-28.25139999999999</v>
      </c>
      <c r="H30" s="223">
        <v>-7.0455461386833895E-2</v>
      </c>
      <c r="I30" s="1002"/>
      <c r="J30" s="1007" t="s">
        <v>333</v>
      </c>
      <c r="K30" s="1008" t="s">
        <v>333</v>
      </c>
      <c r="L30" s="1008" t="s">
        <v>333</v>
      </c>
      <c r="M30" s="1009" t="s">
        <v>333</v>
      </c>
      <c r="N30" s="222" t="s">
        <v>333</v>
      </c>
      <c r="O30" s="224" t="s">
        <v>333</v>
      </c>
      <c r="P30" s="972"/>
      <c r="Q30" s="1007" t="s">
        <v>333</v>
      </c>
      <c r="R30" s="1008">
        <v>313.63670000000002</v>
      </c>
      <c r="S30" s="1008" t="s">
        <v>333</v>
      </c>
      <c r="T30" s="1009">
        <v>313.63670000000002</v>
      </c>
      <c r="U30" s="222">
        <v>-20.671699999999987</v>
      </c>
      <c r="V30" s="224">
        <v>-6.1834222532248573E-2</v>
      </c>
      <c r="W30" s="972"/>
      <c r="X30" s="1011">
        <v>360.58749999999998</v>
      </c>
      <c r="Y30" s="1004"/>
      <c r="Z30" s="225">
        <v>-26.69380000000001</v>
      </c>
      <c r="AA30" s="224">
        <v>-6.8926126823061207E-2</v>
      </c>
      <c r="AB30" s="1005"/>
      <c r="AC30" s="1005"/>
      <c r="AD30" s="1005"/>
      <c r="AE30" s="1005"/>
    </row>
    <row r="31" spans="1:31" s="207" customFormat="1">
      <c r="A31" s="1006" t="s">
        <v>302</v>
      </c>
      <c r="B31" s="972"/>
      <c r="C31" s="1007" t="s">
        <v>333</v>
      </c>
      <c r="D31" s="1008">
        <v>389.3263</v>
      </c>
      <c r="E31" s="1008">
        <v>400.64929999999998</v>
      </c>
      <c r="F31" s="1009">
        <v>397.30520000000001</v>
      </c>
      <c r="G31" s="222">
        <v>-0.82889999999997599</v>
      </c>
      <c r="H31" s="223">
        <v>-2.0819618314532606E-3</v>
      </c>
      <c r="I31" s="1002"/>
      <c r="J31" s="1007" t="s">
        <v>333</v>
      </c>
      <c r="K31" s="1008" t="s">
        <v>333</v>
      </c>
      <c r="L31" s="1008" t="s">
        <v>333</v>
      </c>
      <c r="M31" s="1009" t="s">
        <v>333</v>
      </c>
      <c r="N31" s="222" t="s">
        <v>333</v>
      </c>
      <c r="O31" s="224" t="s">
        <v>333</v>
      </c>
      <c r="P31" s="972"/>
      <c r="Q31" s="1007" t="s">
        <v>333</v>
      </c>
      <c r="R31" s="1008" t="s">
        <v>464</v>
      </c>
      <c r="S31" s="1008" t="s">
        <v>333</v>
      </c>
      <c r="T31" s="1009" t="s">
        <v>464</v>
      </c>
      <c r="U31" s="222" t="s">
        <v>333</v>
      </c>
      <c r="V31" s="224" t="s">
        <v>333</v>
      </c>
      <c r="W31" s="972"/>
      <c r="X31" s="1011" t="s">
        <v>464</v>
      </c>
      <c r="Y31" s="1004"/>
      <c r="Z31" s="225" t="s">
        <v>333</v>
      </c>
      <c r="AA31" s="224" t="s">
        <v>333</v>
      </c>
      <c r="AB31" s="1005"/>
      <c r="AC31" s="1005"/>
      <c r="AD31" s="1005"/>
      <c r="AE31" s="1005"/>
    </row>
    <row r="32" spans="1:31" s="207" customFormat="1">
      <c r="A32" s="1006" t="s">
        <v>303</v>
      </c>
      <c r="B32" s="972"/>
      <c r="C32" s="1007" t="s">
        <v>464</v>
      </c>
      <c r="D32" s="1013" t="s">
        <v>464</v>
      </c>
      <c r="E32" s="1013" t="s">
        <v>333</v>
      </c>
      <c r="F32" s="1014" t="s">
        <v>464</v>
      </c>
      <c r="G32" s="222" t="s">
        <v>333</v>
      </c>
      <c r="H32" s="223" t="s">
        <v>333</v>
      </c>
      <c r="I32" s="1002"/>
      <c r="J32" s="1007" t="s">
        <v>333</v>
      </c>
      <c r="K32" s="1013" t="s">
        <v>333</v>
      </c>
      <c r="L32" s="1013" t="s">
        <v>333</v>
      </c>
      <c r="M32" s="1014" t="s">
        <v>333</v>
      </c>
      <c r="N32" s="222" t="s">
        <v>333</v>
      </c>
      <c r="O32" s="224" t="s">
        <v>333</v>
      </c>
      <c r="P32" s="972"/>
      <c r="Q32" s="1007" t="s">
        <v>333</v>
      </c>
      <c r="R32" s="1013" t="s">
        <v>333</v>
      </c>
      <c r="S32" s="1013" t="s">
        <v>333</v>
      </c>
      <c r="T32" s="1014" t="s">
        <v>333</v>
      </c>
      <c r="U32" s="222" t="s">
        <v>333</v>
      </c>
      <c r="V32" s="224" t="s">
        <v>333</v>
      </c>
      <c r="W32" s="972"/>
      <c r="X32" s="1011" t="s">
        <v>464</v>
      </c>
      <c r="Y32" s="1004"/>
      <c r="Z32" s="225" t="s">
        <v>333</v>
      </c>
      <c r="AA32" s="224" t="s">
        <v>333</v>
      </c>
      <c r="AB32" s="1005"/>
      <c r="AC32" s="1005"/>
      <c r="AD32" s="1005"/>
      <c r="AE32" s="1005"/>
    </row>
    <row r="33" spans="1:31" s="207" customFormat="1">
      <c r="A33" s="1006" t="s">
        <v>304</v>
      </c>
      <c r="B33" s="972"/>
      <c r="C33" s="1007" t="s">
        <v>333</v>
      </c>
      <c r="D33" s="1013">
        <v>196.3278</v>
      </c>
      <c r="E33" s="1013" t="s">
        <v>333</v>
      </c>
      <c r="F33" s="1014">
        <v>196.3278</v>
      </c>
      <c r="G33" s="222">
        <v>-2.6218000000000075</v>
      </c>
      <c r="H33" s="223">
        <v>-1.317821196926261E-2</v>
      </c>
      <c r="I33" s="1002"/>
      <c r="J33" s="1007" t="s">
        <v>333</v>
      </c>
      <c r="K33" s="1013" t="s">
        <v>333</v>
      </c>
      <c r="L33" s="1013" t="s">
        <v>333</v>
      </c>
      <c r="M33" s="1014" t="s">
        <v>333</v>
      </c>
      <c r="N33" s="222" t="s">
        <v>333</v>
      </c>
      <c r="O33" s="224" t="s">
        <v>333</v>
      </c>
      <c r="P33" s="972"/>
      <c r="Q33" s="1007" t="s">
        <v>333</v>
      </c>
      <c r="R33" s="1013" t="s">
        <v>333</v>
      </c>
      <c r="S33" s="1013" t="s">
        <v>333</v>
      </c>
      <c r="T33" s="1014" t="s">
        <v>333</v>
      </c>
      <c r="U33" s="222" t="s">
        <v>333</v>
      </c>
      <c r="V33" s="224" t="s">
        <v>333</v>
      </c>
      <c r="W33" s="972"/>
      <c r="X33" s="1011">
        <v>196.3278</v>
      </c>
      <c r="Y33" s="1004"/>
      <c r="Z33" s="225">
        <v>-2.6218000000000075</v>
      </c>
      <c r="AA33" s="224">
        <v>-1.317821196926261E-2</v>
      </c>
      <c r="AB33" s="1005"/>
      <c r="AC33" s="1005"/>
      <c r="AD33" s="1005"/>
      <c r="AE33" s="1005"/>
    </row>
    <row r="34" spans="1:31" s="207" customFormat="1">
      <c r="A34" s="1006" t="s">
        <v>305</v>
      </c>
      <c r="B34" s="972"/>
      <c r="C34" s="1007" t="s">
        <v>333</v>
      </c>
      <c r="D34" s="1013" t="s">
        <v>333</v>
      </c>
      <c r="E34" s="1013" t="s">
        <v>333</v>
      </c>
      <c r="F34" s="1014" t="s">
        <v>333</v>
      </c>
      <c r="G34" s="222"/>
      <c r="H34" s="223" t="s">
        <v>333</v>
      </c>
      <c r="I34" s="1002"/>
      <c r="J34" s="1007" t="s">
        <v>333</v>
      </c>
      <c r="K34" s="1013" t="s">
        <v>333</v>
      </c>
      <c r="L34" s="1013" t="s">
        <v>333</v>
      </c>
      <c r="M34" s="1014" t="s">
        <v>333</v>
      </c>
      <c r="N34" s="222" t="s">
        <v>333</v>
      </c>
      <c r="O34" s="224" t="s">
        <v>333</v>
      </c>
      <c r="P34" s="972"/>
      <c r="Q34" s="1007" t="s">
        <v>333</v>
      </c>
      <c r="R34" s="1013" t="s">
        <v>333</v>
      </c>
      <c r="S34" s="1013" t="s">
        <v>333</v>
      </c>
      <c r="T34" s="1014" t="s">
        <v>333</v>
      </c>
      <c r="U34" s="222" t="s">
        <v>333</v>
      </c>
      <c r="V34" s="224" t="s">
        <v>333</v>
      </c>
      <c r="W34" s="972"/>
      <c r="X34" s="1011" t="s">
        <v>333</v>
      </c>
      <c r="Y34" s="1004"/>
      <c r="Z34" s="225" t="s">
        <v>333</v>
      </c>
      <c r="AA34" s="224" t="s">
        <v>333</v>
      </c>
      <c r="AB34" s="1005"/>
      <c r="AC34" s="1005"/>
      <c r="AD34" s="1005"/>
      <c r="AE34" s="1005"/>
    </row>
    <row r="35" spans="1:31" s="207" customFormat="1">
      <c r="A35" s="1006" t="s">
        <v>306</v>
      </c>
      <c r="B35" s="972"/>
      <c r="C35" s="1007" t="s">
        <v>333</v>
      </c>
      <c r="D35" s="1008">
        <v>391.86720000000003</v>
      </c>
      <c r="E35" s="1008">
        <v>180.7773</v>
      </c>
      <c r="F35" s="1009">
        <v>284.81549999999999</v>
      </c>
      <c r="G35" s="222">
        <v>24.631199999999978</v>
      </c>
      <c r="H35" s="223">
        <v>9.4668279369662045E-2</v>
      </c>
      <c r="I35" s="1002"/>
      <c r="J35" s="1007" t="s">
        <v>333</v>
      </c>
      <c r="K35" s="1008" t="s">
        <v>333</v>
      </c>
      <c r="L35" s="1008" t="s">
        <v>333</v>
      </c>
      <c r="M35" s="1009" t="s">
        <v>333</v>
      </c>
      <c r="N35" s="222" t="s">
        <v>333</v>
      </c>
      <c r="O35" s="224" t="s">
        <v>333</v>
      </c>
      <c r="P35" s="972"/>
      <c r="Q35" s="1007" t="s">
        <v>333</v>
      </c>
      <c r="R35" s="1008">
        <v>445.80930000000001</v>
      </c>
      <c r="S35" s="1008">
        <v>419.14670000000001</v>
      </c>
      <c r="T35" s="1009">
        <v>423.71019999999999</v>
      </c>
      <c r="U35" s="222">
        <v>3.3895999999999731</v>
      </c>
      <c r="V35" s="224">
        <v>8.0643204258843415E-3</v>
      </c>
      <c r="W35" s="972"/>
      <c r="X35" s="1011">
        <v>391.79219999999998</v>
      </c>
      <c r="Y35" s="973"/>
      <c r="Z35" s="225">
        <v>8.2708999999999833</v>
      </c>
      <c r="AA35" s="224">
        <v>2.1565686182227539E-2</v>
      </c>
      <c r="AB35" s="1005"/>
      <c r="AC35" s="1005"/>
      <c r="AD35" s="1005"/>
      <c r="AE35" s="1005"/>
    </row>
    <row r="36" spans="1:31" s="207" customFormat="1">
      <c r="A36" s="1006" t="s">
        <v>307</v>
      </c>
      <c r="B36" s="972"/>
      <c r="C36" s="1007">
        <v>474.27730000000003</v>
      </c>
      <c r="D36" s="1008">
        <v>483.9821</v>
      </c>
      <c r="E36" s="1008" t="s">
        <v>333</v>
      </c>
      <c r="F36" s="1009">
        <v>477.4751</v>
      </c>
      <c r="G36" s="222">
        <v>2.6799999999980173E-2</v>
      </c>
      <c r="H36" s="223">
        <v>5.6131731959174758E-5</v>
      </c>
      <c r="I36" s="1002"/>
      <c r="J36" s="1007" t="s">
        <v>333</v>
      </c>
      <c r="K36" s="1008" t="s">
        <v>333</v>
      </c>
      <c r="L36" s="1008" t="s">
        <v>333</v>
      </c>
      <c r="M36" s="1009" t="s">
        <v>333</v>
      </c>
      <c r="N36" s="222" t="s">
        <v>333</v>
      </c>
      <c r="O36" s="224" t="s">
        <v>333</v>
      </c>
      <c r="P36" s="972"/>
      <c r="Q36" s="1007">
        <v>559.3845</v>
      </c>
      <c r="R36" s="1008">
        <v>549.24480000000005</v>
      </c>
      <c r="S36" s="1008" t="s">
        <v>333</v>
      </c>
      <c r="T36" s="1009">
        <v>555.24419999999998</v>
      </c>
      <c r="U36" s="222">
        <v>2.3455999999999904</v>
      </c>
      <c r="V36" s="224">
        <v>4.2423692156210446E-3</v>
      </c>
      <c r="W36" s="972"/>
      <c r="X36" s="1011">
        <v>483.40940000000001</v>
      </c>
      <c r="Y36" s="973"/>
      <c r="Z36" s="225">
        <v>0.20380000000000109</v>
      </c>
      <c r="AA36" s="224">
        <v>4.2176663515491875E-4</v>
      </c>
      <c r="AB36" s="1005"/>
      <c r="AC36" s="1005"/>
      <c r="AD36" s="1005"/>
      <c r="AE36" s="1005"/>
    </row>
    <row r="37" spans="1:31" s="207" customFormat="1">
      <c r="A37" s="1006" t="s">
        <v>308</v>
      </c>
      <c r="B37" s="972"/>
      <c r="C37" s="1007" t="s">
        <v>333</v>
      </c>
      <c r="D37" s="1008">
        <v>479.35750000000002</v>
      </c>
      <c r="E37" s="1008">
        <v>484.31799999999998</v>
      </c>
      <c r="F37" s="1009">
        <v>482.67009999999999</v>
      </c>
      <c r="G37" s="222">
        <v>-4.4524999999999864</v>
      </c>
      <c r="H37" s="223">
        <v>-9.1404094164384553E-3</v>
      </c>
      <c r="I37" s="1002"/>
      <c r="J37" s="1007" t="s">
        <v>333</v>
      </c>
      <c r="K37" s="1008" t="s">
        <v>333</v>
      </c>
      <c r="L37" s="1008" t="s">
        <v>333</v>
      </c>
      <c r="M37" s="1009" t="s">
        <v>333</v>
      </c>
      <c r="N37" s="222" t="s">
        <v>333</v>
      </c>
      <c r="O37" s="224" t="s">
        <v>333</v>
      </c>
      <c r="P37" s="972"/>
      <c r="Q37" s="1007" t="s">
        <v>333</v>
      </c>
      <c r="R37" s="1008">
        <v>396.38619999999997</v>
      </c>
      <c r="S37" s="1008">
        <v>419.2</v>
      </c>
      <c r="T37" s="1009">
        <v>414.90429999999998</v>
      </c>
      <c r="U37" s="222">
        <v>-31.610299999999995</v>
      </c>
      <c r="V37" s="224">
        <v>-7.0793429822899379E-2</v>
      </c>
      <c r="W37" s="972"/>
      <c r="X37" s="1011">
        <v>482.1019</v>
      </c>
      <c r="Y37" s="973"/>
      <c r="Z37" s="225">
        <v>-4.6802000000000135</v>
      </c>
      <c r="AA37" s="224">
        <v>-9.6145688183686406E-3</v>
      </c>
      <c r="AB37" s="1005"/>
      <c r="AC37" s="1005"/>
      <c r="AD37" s="1005"/>
      <c r="AE37" s="1005"/>
    </row>
    <row r="38" spans="1:31" s="207" customFormat="1">
      <c r="A38" s="1006" t="s">
        <v>309</v>
      </c>
      <c r="B38" s="972"/>
      <c r="C38" s="1007">
        <v>487.01299999999998</v>
      </c>
      <c r="D38" s="1008">
        <v>488.29230000000001</v>
      </c>
      <c r="E38" s="1008" t="s">
        <v>333</v>
      </c>
      <c r="F38" s="1009">
        <v>487.57260000000002</v>
      </c>
      <c r="G38" s="222">
        <v>-4.8788999999999874</v>
      </c>
      <c r="H38" s="223">
        <v>-9.9073715888772229E-3</v>
      </c>
      <c r="I38" s="1002"/>
      <c r="J38" s="1007" t="s">
        <v>333</v>
      </c>
      <c r="K38" s="1008" t="s">
        <v>333</v>
      </c>
      <c r="L38" s="1008" t="s">
        <v>333</v>
      </c>
      <c r="M38" s="1009" t="s">
        <v>333</v>
      </c>
      <c r="N38" s="222" t="s">
        <v>333</v>
      </c>
      <c r="O38" s="224" t="s">
        <v>333</v>
      </c>
      <c r="P38" s="972"/>
      <c r="Q38" s="1007">
        <v>466.06119999999999</v>
      </c>
      <c r="R38" s="1008">
        <v>445.83460000000002</v>
      </c>
      <c r="S38" s="1008" t="s">
        <v>333</v>
      </c>
      <c r="T38" s="1009">
        <v>449.14440000000002</v>
      </c>
      <c r="U38" s="222">
        <v>-9.906599999999969</v>
      </c>
      <c r="V38" s="224">
        <v>-2.1580608690537573E-2</v>
      </c>
      <c r="W38" s="972"/>
      <c r="X38" s="1011">
        <v>469.36250000000001</v>
      </c>
      <c r="Y38" s="973"/>
      <c r="Z38" s="225">
        <v>-7.2613999999999805</v>
      </c>
      <c r="AA38" s="224">
        <v>-1.5235073188734294E-2</v>
      </c>
      <c r="AB38" s="971"/>
      <c r="AC38" s="971"/>
      <c r="AD38" s="971"/>
      <c r="AE38" s="971"/>
    </row>
    <row r="39" spans="1:31" s="207" customFormat="1">
      <c r="A39" s="1006" t="s">
        <v>310</v>
      </c>
      <c r="B39" s="972"/>
      <c r="C39" s="1007">
        <v>441.24709999999999</v>
      </c>
      <c r="D39" s="1008">
        <v>485.65280000000001</v>
      </c>
      <c r="E39" s="1008">
        <v>467.5514</v>
      </c>
      <c r="F39" s="1009">
        <v>472.53629999999998</v>
      </c>
      <c r="G39" s="222">
        <v>21.938199999999995</v>
      </c>
      <c r="H39" s="223">
        <v>4.8686845328464567E-2</v>
      </c>
      <c r="I39" s="1002"/>
      <c r="J39" s="1007" t="s">
        <v>333</v>
      </c>
      <c r="K39" s="1008" t="s">
        <v>333</v>
      </c>
      <c r="L39" s="1008" t="s">
        <v>333</v>
      </c>
      <c r="M39" s="1009" t="s">
        <v>333</v>
      </c>
      <c r="N39" s="222" t="s">
        <v>333</v>
      </c>
      <c r="O39" s="224" t="s">
        <v>333</v>
      </c>
      <c r="P39" s="972"/>
      <c r="Q39" s="1007">
        <v>355.55950000000001</v>
      </c>
      <c r="R39" s="1008">
        <v>352.00909999999999</v>
      </c>
      <c r="S39" s="1008">
        <v>442.07229999999998</v>
      </c>
      <c r="T39" s="1009">
        <v>429.69779999999997</v>
      </c>
      <c r="U39" s="222">
        <v>-19.934000000000026</v>
      </c>
      <c r="V39" s="224">
        <v>-4.4334052885049546E-2</v>
      </c>
      <c r="W39" s="972"/>
      <c r="X39" s="1011">
        <v>441.15170000000001</v>
      </c>
      <c r="Y39" s="973"/>
      <c r="Z39" s="225">
        <v>-8.7384999999999877</v>
      </c>
      <c r="AA39" s="224">
        <v>-1.9423628254182868E-2</v>
      </c>
      <c r="AB39" s="1005"/>
      <c r="AC39" s="1005"/>
      <c r="AD39" s="1005"/>
      <c r="AE39" s="1005"/>
    </row>
    <row r="40" spans="1:31" s="207" customFormat="1">
      <c r="A40" s="1006" t="s">
        <v>311</v>
      </c>
      <c r="B40" s="972"/>
      <c r="C40" s="1007">
        <v>479.24680000000001</v>
      </c>
      <c r="D40" s="1008">
        <v>489.22719999999998</v>
      </c>
      <c r="E40" s="1008">
        <v>489.97910000000002</v>
      </c>
      <c r="F40" s="1009">
        <v>486.02069999999998</v>
      </c>
      <c r="G40" s="222">
        <v>0.309599999999989</v>
      </c>
      <c r="H40" s="223">
        <v>6.3741594540456248E-4</v>
      </c>
      <c r="I40" s="1002"/>
      <c r="J40" s="1007" t="s">
        <v>333</v>
      </c>
      <c r="K40" s="1008" t="s">
        <v>333</v>
      </c>
      <c r="L40" s="1008" t="s">
        <v>333</v>
      </c>
      <c r="M40" s="1009" t="s">
        <v>333</v>
      </c>
      <c r="N40" s="222" t="s">
        <v>333</v>
      </c>
      <c r="O40" s="224" t="s">
        <v>333</v>
      </c>
      <c r="P40" s="972"/>
      <c r="Q40" s="1007" t="s">
        <v>333</v>
      </c>
      <c r="R40" s="1008">
        <v>401.83940000000001</v>
      </c>
      <c r="S40" s="1008">
        <v>329.21550000000002</v>
      </c>
      <c r="T40" s="1009">
        <v>381.14780000000002</v>
      </c>
      <c r="U40" s="222">
        <v>-86.757599999999968</v>
      </c>
      <c r="V40" s="224">
        <v>-0.18541696676293962</v>
      </c>
      <c r="W40" s="972"/>
      <c r="X40" s="1011">
        <v>477.36590000000001</v>
      </c>
      <c r="Y40" s="973"/>
      <c r="Z40" s="225">
        <v>-6.8757999999999697</v>
      </c>
      <c r="AA40" s="224">
        <v>-1.4199107594409899E-2</v>
      </c>
      <c r="AB40" s="1005"/>
      <c r="AC40" s="1005"/>
      <c r="AD40" s="1005"/>
      <c r="AE40" s="1005"/>
    </row>
    <row r="41" spans="1:31" s="207" customFormat="1">
      <c r="A41" s="1006" t="s">
        <v>312</v>
      </c>
      <c r="B41" s="972"/>
      <c r="C41" s="1007" t="s">
        <v>333</v>
      </c>
      <c r="D41" s="1008">
        <v>456.71230000000003</v>
      </c>
      <c r="E41" s="1008">
        <v>454.87490000000003</v>
      </c>
      <c r="F41" s="1009">
        <v>455.88409999999999</v>
      </c>
      <c r="G41" s="222">
        <v>1.9252999999999929</v>
      </c>
      <c r="H41" s="223">
        <v>4.2411337768977209E-3</v>
      </c>
      <c r="I41" s="1002"/>
      <c r="J41" s="1007" t="s">
        <v>333</v>
      </c>
      <c r="K41" s="1008" t="s">
        <v>333</v>
      </c>
      <c r="L41" s="1008" t="s">
        <v>333</v>
      </c>
      <c r="M41" s="1009" t="s">
        <v>333</v>
      </c>
      <c r="N41" s="222" t="s">
        <v>333</v>
      </c>
      <c r="O41" s="224" t="s">
        <v>333</v>
      </c>
      <c r="P41" s="972"/>
      <c r="Q41" s="1007" t="s">
        <v>333</v>
      </c>
      <c r="R41" s="1008" t="s">
        <v>333</v>
      </c>
      <c r="S41" s="1008" t="s">
        <v>464</v>
      </c>
      <c r="T41" s="1009" t="s">
        <v>464</v>
      </c>
      <c r="U41" s="222" t="s">
        <v>333</v>
      </c>
      <c r="V41" s="224" t="s">
        <v>333</v>
      </c>
      <c r="W41" s="972"/>
      <c r="X41" s="1011" t="s">
        <v>464</v>
      </c>
      <c r="Y41" s="973"/>
      <c r="Z41" s="225" t="s">
        <v>333</v>
      </c>
      <c r="AA41" s="224" t="s">
        <v>333</v>
      </c>
      <c r="AB41" s="1005"/>
      <c r="AC41" s="1005"/>
      <c r="AD41" s="1005"/>
      <c r="AE41" s="1005"/>
    </row>
    <row r="42" spans="1:31" s="207" customFormat="1">
      <c r="A42" s="1006" t="s">
        <v>313</v>
      </c>
      <c r="B42" s="972"/>
      <c r="C42" s="1007" t="s">
        <v>333</v>
      </c>
      <c r="D42" s="1008">
        <v>482.81990000000002</v>
      </c>
      <c r="E42" s="1008">
        <v>477.60919999999999</v>
      </c>
      <c r="F42" s="1009">
        <v>478.74329999999998</v>
      </c>
      <c r="G42" s="222">
        <v>-1.0745000000000005</v>
      </c>
      <c r="H42" s="223">
        <v>-2.2393917024337018E-3</v>
      </c>
      <c r="I42" s="1002"/>
      <c r="J42" s="1007" t="s">
        <v>333</v>
      </c>
      <c r="K42" s="1008" t="s">
        <v>333</v>
      </c>
      <c r="L42" s="1008" t="s">
        <v>333</v>
      </c>
      <c r="M42" s="1009" t="s">
        <v>333</v>
      </c>
      <c r="N42" s="222" t="s">
        <v>333</v>
      </c>
      <c r="O42" s="224" t="s">
        <v>333</v>
      </c>
      <c r="P42" s="972"/>
      <c r="Q42" s="1007" t="s">
        <v>333</v>
      </c>
      <c r="R42" s="1008" t="s">
        <v>333</v>
      </c>
      <c r="S42" s="1008" t="s">
        <v>333</v>
      </c>
      <c r="T42" s="1009" t="s">
        <v>333</v>
      </c>
      <c r="U42" s="222" t="s">
        <v>333</v>
      </c>
      <c r="V42" s="224" t="s">
        <v>333</v>
      </c>
      <c r="W42" s="972"/>
      <c r="X42" s="1011">
        <v>478.74329999999998</v>
      </c>
      <c r="Y42" s="973"/>
      <c r="Z42" s="225">
        <v>-1.0745000000000005</v>
      </c>
      <c r="AA42" s="224">
        <v>-2.2393917024337018E-3</v>
      </c>
      <c r="AB42" s="1005"/>
      <c r="AC42" s="1005"/>
      <c r="AD42" s="1005"/>
      <c r="AE42" s="1005"/>
    </row>
    <row r="43" spans="1:31" s="207" customFormat="1" ht="13.5" thickBot="1">
      <c r="A43" s="1016" t="s">
        <v>314</v>
      </c>
      <c r="B43" s="972"/>
      <c r="C43" s="1017" t="s">
        <v>333</v>
      </c>
      <c r="D43" s="1018">
        <v>518.50059999999996</v>
      </c>
      <c r="E43" s="1018">
        <v>548.85339999999997</v>
      </c>
      <c r="F43" s="1019">
        <v>536.10159999999996</v>
      </c>
      <c r="G43" s="227">
        <v>1.8456999999999653</v>
      </c>
      <c r="H43" s="228">
        <v>3.4547114968688231E-3</v>
      </c>
      <c r="I43" s="1002"/>
      <c r="J43" s="1017" t="s">
        <v>333</v>
      </c>
      <c r="K43" s="1018" t="s">
        <v>333</v>
      </c>
      <c r="L43" s="1018" t="s">
        <v>333</v>
      </c>
      <c r="M43" s="1019" t="s">
        <v>333</v>
      </c>
      <c r="N43" s="227" t="s">
        <v>333</v>
      </c>
      <c r="O43" s="229" t="s">
        <v>333</v>
      </c>
      <c r="P43" s="972"/>
      <c r="Q43" s="1017" t="s">
        <v>333</v>
      </c>
      <c r="R43" s="1018">
        <v>536.53610000000003</v>
      </c>
      <c r="S43" s="1018" t="s">
        <v>333</v>
      </c>
      <c r="T43" s="1019">
        <v>536.53610000000003</v>
      </c>
      <c r="U43" s="227">
        <v>26.797800000000052</v>
      </c>
      <c r="V43" s="229">
        <v>5.2571682371130635E-2</v>
      </c>
      <c r="W43" s="972"/>
      <c r="X43" s="1020">
        <v>536.12739999999997</v>
      </c>
      <c r="Y43" s="973"/>
      <c r="Z43" s="230">
        <v>3.3267999999999347</v>
      </c>
      <c r="AA43" s="229">
        <v>6.2439869624770772E-3</v>
      </c>
      <c r="AB43" s="971"/>
      <c r="AC43" s="971"/>
      <c r="AD43" s="971"/>
      <c r="AE43" s="971"/>
    </row>
    <row r="44" spans="1:31">
      <c r="A44" s="1021" t="s">
        <v>362</v>
      </c>
    </row>
    <row r="55" spans="3:5" ht="15">
      <c r="D55" s="971"/>
      <c r="E55" s="210"/>
    </row>
    <row r="59" spans="3:5" ht="20.9" customHeight="1">
      <c r="C59" s="195"/>
      <c r="D59" s="231" t="s">
        <v>386</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ColWidth="9.1796875" defaultRowHeight="12.5" outlineLevelCol="1"/>
  <cols>
    <col min="1" max="2" width="8.7265625" style="172" hidden="1" customWidth="1" outlineLevel="1"/>
    <col min="3" max="3" width="32" customWidth="1" collapsed="1"/>
    <col min="4" max="19" width="10.453125" customWidth="1"/>
  </cols>
  <sheetData>
    <row r="1" spans="1:31" ht="53.15" customHeight="1">
      <c r="C1" s="515" t="s">
        <v>376</v>
      </c>
      <c r="D1" s="516"/>
      <c r="E1" s="516"/>
      <c r="F1" s="517"/>
      <c r="G1" s="517"/>
      <c r="H1" s="516"/>
      <c r="I1" s="516"/>
      <c r="J1" s="516"/>
      <c r="K1" s="516"/>
      <c r="L1" s="516"/>
      <c r="M1" s="516"/>
      <c r="N1" s="516"/>
      <c r="O1" s="516"/>
      <c r="P1" s="516"/>
      <c r="Q1" s="516"/>
      <c r="R1" s="516"/>
      <c r="S1" s="518" t="s">
        <v>377</v>
      </c>
      <c r="U1" s="172">
        <v>0</v>
      </c>
      <c r="AE1">
        <v>0</v>
      </c>
    </row>
    <row r="2" spans="1:31" s="137" customFormat="1" ht="20.9" customHeight="1">
      <c r="A2" s="576"/>
      <c r="B2" s="576"/>
      <c r="C2" s="519"/>
      <c r="D2" s="520"/>
      <c r="E2" s="520"/>
      <c r="F2" s="521"/>
      <c r="G2" s="521"/>
      <c r="H2" s="520"/>
      <c r="I2" s="520"/>
      <c r="J2" s="520"/>
      <c r="K2" s="520"/>
      <c r="L2" s="520"/>
      <c r="M2" s="520"/>
      <c r="N2" s="520"/>
      <c r="O2" s="520"/>
      <c r="P2" s="520"/>
      <c r="Q2" s="520"/>
      <c r="R2" s="520"/>
      <c r="S2" s="522" t="s">
        <v>497</v>
      </c>
      <c r="U2" s="576"/>
    </row>
    <row r="3" spans="1:31" s="173" customFormat="1" ht="13">
      <c r="C3" s="577"/>
      <c r="Q3" s="578" t="s">
        <v>498</v>
      </c>
      <c r="R3" s="579" t="s">
        <v>378</v>
      </c>
      <c r="S3" s="580">
        <v>45334</v>
      </c>
    </row>
    <row r="4" spans="1:31" s="173" customFormat="1" ht="13">
      <c r="C4" s="577"/>
      <c r="R4" s="579" t="s">
        <v>379</v>
      </c>
      <c r="S4" s="580">
        <v>45340</v>
      </c>
    </row>
    <row r="5" spans="1:31" ht="6.65" customHeight="1">
      <c r="C5" s="523"/>
    </row>
    <row r="6" spans="1:31" ht="28.4" customHeight="1">
      <c r="C6" s="1098" t="s">
        <v>380</v>
      </c>
      <c r="D6" s="1098"/>
      <c r="E6" s="1098"/>
      <c r="F6" s="1098"/>
      <c r="G6" s="1098"/>
      <c r="H6" s="1098"/>
      <c r="I6" s="1098"/>
      <c r="J6" s="1098"/>
      <c r="K6" s="1098"/>
      <c r="L6" s="1098"/>
      <c r="M6" s="1098"/>
      <c r="N6" s="1098"/>
      <c r="O6" s="1098"/>
      <c r="P6" s="1098"/>
      <c r="Q6" s="1098"/>
      <c r="R6" s="1098"/>
      <c r="S6" s="1098"/>
    </row>
    <row r="7" spans="1:31" ht="5.9" customHeight="1">
      <c r="C7" s="524"/>
      <c r="D7" s="524"/>
      <c r="E7" s="524"/>
      <c r="F7" s="524"/>
      <c r="G7" s="524"/>
      <c r="H7" s="524"/>
      <c r="I7" s="524"/>
      <c r="J7" s="524"/>
      <c r="K7" s="524"/>
      <c r="L7" s="524"/>
      <c r="M7" s="524"/>
      <c r="N7" s="524"/>
      <c r="O7" s="524"/>
      <c r="P7" s="524"/>
      <c r="Q7" s="525"/>
      <c r="R7" s="524"/>
      <c r="S7" s="524"/>
    </row>
    <row r="8" spans="1:31" ht="13" thickBot="1">
      <c r="A8" s="581"/>
      <c r="B8" s="581"/>
      <c r="C8" s="524"/>
      <c r="D8" s="524"/>
      <c r="E8" s="524"/>
      <c r="F8" s="524"/>
      <c r="G8" s="524"/>
      <c r="H8" s="524"/>
      <c r="I8" s="524"/>
      <c r="J8" s="524"/>
      <c r="K8" s="524"/>
      <c r="L8" s="524"/>
      <c r="M8" s="524"/>
      <c r="N8" s="524"/>
      <c r="O8" s="524"/>
      <c r="P8" s="524"/>
      <c r="Q8" s="524"/>
      <c r="R8" s="524"/>
      <c r="S8" s="524"/>
    </row>
    <row r="9" spans="1:31" ht="18.5" thickBot="1">
      <c r="A9" s="581"/>
      <c r="B9" s="581"/>
      <c r="C9" s="526" t="s">
        <v>337</v>
      </c>
      <c r="D9" s="527"/>
      <c r="E9" s="527"/>
      <c r="F9" s="527"/>
      <c r="G9" s="527"/>
      <c r="H9" s="527"/>
      <c r="I9" s="527"/>
      <c r="J9" s="527"/>
      <c r="K9" s="527"/>
      <c r="L9" s="527"/>
      <c r="M9" s="527"/>
      <c r="N9" s="527"/>
      <c r="O9" s="527"/>
      <c r="P9" s="527"/>
      <c r="Q9" s="527"/>
      <c r="R9" s="528"/>
      <c r="S9" s="524"/>
    </row>
    <row r="10" spans="1:31" ht="13.5" thickBot="1">
      <c r="A10" s="172" t="s">
        <v>339</v>
      </c>
      <c r="B10" s="172" t="s">
        <v>340</v>
      </c>
      <c r="C10" s="529"/>
      <c r="D10" s="530" t="s">
        <v>288</v>
      </c>
      <c r="E10" s="531" t="s">
        <v>291</v>
      </c>
      <c r="F10" s="531" t="s">
        <v>292</v>
      </c>
      <c r="G10" s="531" t="s">
        <v>294</v>
      </c>
      <c r="H10" s="531" t="s">
        <v>296</v>
      </c>
      <c r="I10" s="531" t="s">
        <v>297</v>
      </c>
      <c r="J10" s="531" t="s">
        <v>299</v>
      </c>
      <c r="K10" s="531" t="s">
        <v>306</v>
      </c>
      <c r="L10" s="531" t="s">
        <v>307</v>
      </c>
      <c r="M10" s="531" t="s">
        <v>308</v>
      </c>
      <c r="N10" s="531" t="s">
        <v>309</v>
      </c>
      <c r="O10" s="531" t="s">
        <v>310</v>
      </c>
      <c r="P10" s="532" t="s">
        <v>311</v>
      </c>
      <c r="Q10" s="532" t="s">
        <v>314</v>
      </c>
      <c r="R10" s="533" t="s">
        <v>338</v>
      </c>
      <c r="S10" s="524"/>
    </row>
    <row r="11" spans="1:31" ht="14">
      <c r="C11" s="534" t="s">
        <v>341</v>
      </c>
      <c r="D11" s="535"/>
      <c r="E11" s="536"/>
      <c r="F11" s="536"/>
      <c r="G11" s="536"/>
      <c r="H11" s="536"/>
      <c r="I11" s="536"/>
      <c r="J11" s="536"/>
      <c r="K11" s="536"/>
      <c r="L11" s="536"/>
      <c r="M11" s="536"/>
      <c r="N11" s="536"/>
      <c r="O11" s="536"/>
      <c r="P11" s="536"/>
      <c r="Q11" s="536"/>
      <c r="R11" s="537"/>
      <c r="S11" s="524"/>
    </row>
    <row r="12" spans="1:31" ht="13">
      <c r="C12" s="538" t="s">
        <v>342</v>
      </c>
      <c r="D12" s="582">
        <v>56.75</v>
      </c>
      <c r="E12" s="583">
        <v>97.257999999999996</v>
      </c>
      <c r="F12" s="583">
        <v>85.15</v>
      </c>
      <c r="G12" s="583">
        <v>63.75</v>
      </c>
      <c r="H12" s="583">
        <v>85.75</v>
      </c>
      <c r="I12" s="583">
        <v>64.75</v>
      </c>
      <c r="J12" s="583">
        <v>111.68</v>
      </c>
      <c r="K12" s="583">
        <v>72</v>
      </c>
      <c r="L12" s="583">
        <v>126.11</v>
      </c>
      <c r="M12" s="583">
        <v>195.29839999999999</v>
      </c>
      <c r="N12" s="583" t="e">
        <v>#N/A</v>
      </c>
      <c r="O12" s="583">
        <v>44.094900000000003</v>
      </c>
      <c r="P12" s="584" t="e">
        <v>#N/A</v>
      </c>
      <c r="Q12" s="584" t="e">
        <v>#N/A</v>
      </c>
      <c r="R12" s="585">
        <v>92.274900000000002</v>
      </c>
      <c r="S12" s="524"/>
    </row>
    <row r="13" spans="1:31">
      <c r="A13" s="586"/>
      <c r="B13" s="586"/>
      <c r="C13" s="539" t="s">
        <v>343</v>
      </c>
      <c r="D13" s="587">
        <v>56.75</v>
      </c>
      <c r="E13" s="588">
        <v>100.58920000000001</v>
      </c>
      <c r="F13" s="588">
        <v>87.78</v>
      </c>
      <c r="G13" s="588">
        <v>72.61</v>
      </c>
      <c r="H13" s="588">
        <v>87.71</v>
      </c>
      <c r="I13" s="588">
        <v>61.78</v>
      </c>
      <c r="J13" s="588">
        <v>115.21</v>
      </c>
      <c r="K13" s="588">
        <v>72</v>
      </c>
      <c r="L13" s="588">
        <v>132.82</v>
      </c>
      <c r="M13" s="588">
        <v>193.36619999999999</v>
      </c>
      <c r="N13" s="588" t="e">
        <v>#N/A</v>
      </c>
      <c r="O13" s="588">
        <v>44.7151</v>
      </c>
      <c r="P13" s="589" t="e">
        <v>#N/A</v>
      </c>
      <c r="Q13" s="589" t="e">
        <v>#N/A</v>
      </c>
      <c r="R13" s="590">
        <v>93.656400000000005</v>
      </c>
      <c r="S13" s="524"/>
    </row>
    <row r="14" spans="1:31">
      <c r="A14" s="586"/>
      <c r="B14" s="586"/>
      <c r="C14" s="540" t="s">
        <v>344</v>
      </c>
      <c r="D14" s="591">
        <v>0</v>
      </c>
      <c r="E14" s="592">
        <v>-3.3312000000000097</v>
      </c>
      <c r="F14" s="592">
        <v>-2.6299999999999955</v>
      </c>
      <c r="G14" s="592">
        <v>-8.86</v>
      </c>
      <c r="H14" s="592">
        <v>-1.9599999999999937</v>
      </c>
      <c r="I14" s="592">
        <v>2.9699999999999989</v>
      </c>
      <c r="J14" s="592">
        <v>-3.5299999999999869</v>
      </c>
      <c r="K14" s="592">
        <v>0</v>
      </c>
      <c r="L14" s="592">
        <v>-6.7099999999999937</v>
      </c>
      <c r="M14" s="592">
        <v>1.9321999999999946</v>
      </c>
      <c r="N14" s="593" t="e">
        <v>#N/A</v>
      </c>
      <c r="O14" s="592">
        <v>-0.62019999999999698</v>
      </c>
      <c r="P14" s="594"/>
      <c r="Q14" s="595"/>
      <c r="R14" s="596">
        <v>-1.3815000000000026</v>
      </c>
      <c r="S14" s="524"/>
    </row>
    <row r="15" spans="1:31" ht="13">
      <c r="A15" s="597"/>
      <c r="B15" s="597"/>
      <c r="C15" s="540" t="s">
        <v>345</v>
      </c>
      <c r="D15" s="541">
        <v>61.50101490221067</v>
      </c>
      <c r="E15" s="542">
        <v>105.40027678166001</v>
      </c>
      <c r="F15" s="542">
        <v>92.278615311422712</v>
      </c>
      <c r="G15" s="542">
        <v>69.087043172086879</v>
      </c>
      <c r="H15" s="542">
        <v>92.928846305983541</v>
      </c>
      <c r="I15" s="542">
        <v>70.170761496354913</v>
      </c>
      <c r="J15" s="542">
        <v>121.02966245425355</v>
      </c>
      <c r="K15" s="542">
        <v>78.027719347298131</v>
      </c>
      <c r="L15" s="542">
        <v>136.66771787344121</v>
      </c>
      <c r="M15" s="542">
        <v>211.64845478022733</v>
      </c>
      <c r="N15" s="542"/>
      <c r="O15" s="542">
        <v>47.786451136766338</v>
      </c>
      <c r="P15" s="543"/>
      <c r="Q15" s="543"/>
      <c r="R15" s="544"/>
      <c r="S15" s="524"/>
    </row>
    <row r="16" spans="1:31" ht="13">
      <c r="A16" s="172" t="s">
        <v>339</v>
      </c>
      <c r="B16" s="172" t="s">
        <v>347</v>
      </c>
      <c r="C16" s="545" t="s">
        <v>346</v>
      </c>
      <c r="D16" s="546">
        <v>3.1</v>
      </c>
      <c r="E16" s="547">
        <v>3.17</v>
      </c>
      <c r="F16" s="547">
        <v>21.7</v>
      </c>
      <c r="G16" s="547">
        <v>8.6</v>
      </c>
      <c r="H16" s="547">
        <v>4.6100000000000003</v>
      </c>
      <c r="I16" s="547">
        <v>18.399999999999999</v>
      </c>
      <c r="J16" s="547">
        <v>10.62</v>
      </c>
      <c r="K16" s="547">
        <v>8.94</v>
      </c>
      <c r="L16" s="547">
        <v>3.14</v>
      </c>
      <c r="M16" s="547">
        <v>11.6</v>
      </c>
      <c r="N16" s="547">
        <v>0</v>
      </c>
      <c r="O16" s="547">
        <v>6.13</v>
      </c>
      <c r="P16" s="548"/>
      <c r="Q16" s="549"/>
      <c r="R16" s="550">
        <v>100.00999999999999</v>
      </c>
      <c r="S16" s="524"/>
    </row>
    <row r="17" spans="1:19" ht="14">
      <c r="C17" s="534" t="s">
        <v>348</v>
      </c>
      <c r="D17" s="551"/>
      <c r="E17" s="552"/>
      <c r="F17" s="552"/>
      <c r="G17" s="552"/>
      <c r="H17" s="552"/>
      <c r="I17" s="552"/>
      <c r="J17" s="552"/>
      <c r="K17" s="552"/>
      <c r="L17" s="552"/>
      <c r="M17" s="552"/>
      <c r="N17" s="552"/>
      <c r="O17" s="552"/>
      <c r="P17" s="552"/>
      <c r="Q17" s="552"/>
      <c r="R17" s="553"/>
      <c r="S17" s="524"/>
    </row>
    <row r="18" spans="1:19" ht="13">
      <c r="C18" s="538" t="s">
        <v>342</v>
      </c>
      <c r="D18" s="582">
        <v>354.17</v>
      </c>
      <c r="E18" s="583" t="s">
        <v>333</v>
      </c>
      <c r="F18" s="583">
        <v>192</v>
      </c>
      <c r="G18" s="583">
        <v>209.48</v>
      </c>
      <c r="H18" s="583">
        <v>197.13</v>
      </c>
      <c r="I18" s="583">
        <v>244.71</v>
      </c>
      <c r="J18" s="583">
        <v>231.86</v>
      </c>
      <c r="K18" s="583">
        <v>169</v>
      </c>
      <c r="L18" s="583">
        <v>360.75</v>
      </c>
      <c r="M18" s="583">
        <v>297.01940000000002</v>
      </c>
      <c r="N18" s="583" t="e">
        <v>#N/A</v>
      </c>
      <c r="O18" s="583">
        <v>378.99540000000002</v>
      </c>
      <c r="P18" s="584"/>
      <c r="Q18" s="584"/>
      <c r="R18" s="585">
        <v>238.3981</v>
      </c>
      <c r="S18" s="524"/>
    </row>
    <row r="19" spans="1:19">
      <c r="A19" s="586"/>
      <c r="B19" s="586"/>
      <c r="C19" s="539" t="s">
        <v>343</v>
      </c>
      <c r="D19" s="587">
        <v>352.78</v>
      </c>
      <c r="E19" s="588" t="s">
        <v>333</v>
      </c>
      <c r="F19" s="588">
        <v>183.2</v>
      </c>
      <c r="G19" s="588">
        <v>254.59</v>
      </c>
      <c r="H19" s="588">
        <v>197.13</v>
      </c>
      <c r="I19" s="588">
        <v>238.47</v>
      </c>
      <c r="J19" s="588">
        <v>236.31</v>
      </c>
      <c r="K19" s="588">
        <v>169</v>
      </c>
      <c r="L19" s="588">
        <v>339.8</v>
      </c>
      <c r="M19" s="588">
        <v>290.66230000000002</v>
      </c>
      <c r="N19" s="588" t="e">
        <v>#N/A</v>
      </c>
      <c r="O19" s="588">
        <v>246.38550000000001</v>
      </c>
      <c r="P19" s="589"/>
      <c r="Q19" s="589"/>
      <c r="R19" s="590">
        <v>232.81960000000001</v>
      </c>
      <c r="S19" s="524"/>
    </row>
    <row r="20" spans="1:19">
      <c r="A20" s="586"/>
      <c r="B20" s="586"/>
      <c r="C20" s="540" t="s">
        <v>344</v>
      </c>
      <c r="D20" s="591">
        <v>-1.3900000000000432</v>
      </c>
      <c r="E20" s="593" t="e">
        <v>#VALUE!</v>
      </c>
      <c r="F20" s="592">
        <v>8.8000000000000114</v>
      </c>
      <c r="G20" s="592">
        <v>-45.110000000000014</v>
      </c>
      <c r="H20" s="592">
        <v>0</v>
      </c>
      <c r="I20" s="592">
        <v>6.2400000000000091</v>
      </c>
      <c r="J20" s="592">
        <v>-4.4499999999999886</v>
      </c>
      <c r="K20" s="592">
        <v>0</v>
      </c>
      <c r="L20" s="592">
        <v>20.949999999999989</v>
      </c>
      <c r="M20" s="592">
        <v>6.3571000000000026</v>
      </c>
      <c r="N20" s="593">
        <v>0</v>
      </c>
      <c r="O20" s="592">
        <v>132.60990000000001</v>
      </c>
      <c r="P20" s="594"/>
      <c r="Q20" s="595"/>
      <c r="R20" s="596">
        <v>5.5784999999999911</v>
      </c>
      <c r="S20" s="524"/>
    </row>
    <row r="21" spans="1:19" ht="13">
      <c r="A21" s="597"/>
      <c r="B21" s="597"/>
      <c r="C21" s="540" t="s">
        <v>345</v>
      </c>
      <c r="D21" s="541">
        <v>148.56242562335856</v>
      </c>
      <c r="E21" s="554" t="e">
        <v>#VALUE!</v>
      </c>
      <c r="F21" s="542">
        <v>80.53755461977255</v>
      </c>
      <c r="G21" s="542">
        <v>87.869827821614336</v>
      </c>
      <c r="H21" s="542">
        <v>82.689417407269602</v>
      </c>
      <c r="I21" s="542">
        <v>102.647630161482</v>
      </c>
      <c r="J21" s="542">
        <v>97.257486531981598</v>
      </c>
      <c r="K21" s="542">
        <v>70.889826722612298</v>
      </c>
      <c r="L21" s="542">
        <v>151.32251473480702</v>
      </c>
      <c r="M21" s="542">
        <v>124.58966745120873</v>
      </c>
      <c r="N21" s="542"/>
      <c r="O21" s="542">
        <v>158.97584754240913</v>
      </c>
      <c r="P21" s="543"/>
      <c r="Q21" s="543"/>
      <c r="R21" s="544"/>
      <c r="S21" s="524"/>
    </row>
    <row r="22" spans="1:19" ht="13.5" thickBot="1">
      <c r="C22" s="555" t="s">
        <v>346</v>
      </c>
      <c r="D22" s="556">
        <v>3.57</v>
      </c>
      <c r="E22" s="557">
        <v>0</v>
      </c>
      <c r="F22" s="557">
        <v>17.29</v>
      </c>
      <c r="G22" s="557">
        <v>9.2799999999999994</v>
      </c>
      <c r="H22" s="557">
        <v>11.3</v>
      </c>
      <c r="I22" s="557">
        <v>27.46</v>
      </c>
      <c r="J22" s="557">
        <v>9.18</v>
      </c>
      <c r="K22" s="557">
        <v>6.31</v>
      </c>
      <c r="L22" s="557">
        <v>2.77</v>
      </c>
      <c r="M22" s="557">
        <v>8.49</v>
      </c>
      <c r="N22" s="557">
        <v>0</v>
      </c>
      <c r="O22" s="557">
        <v>4.3499999999999996</v>
      </c>
      <c r="P22" s="558"/>
      <c r="Q22" s="559"/>
      <c r="R22" s="560">
        <v>100</v>
      </c>
      <c r="S22" s="524"/>
    </row>
    <row r="23" spans="1:19" ht="13" thickBot="1">
      <c r="A23" s="581"/>
      <c r="B23" s="581"/>
      <c r="C23" s="524"/>
      <c r="D23" s="524"/>
      <c r="E23" s="524"/>
      <c r="F23" s="524"/>
      <c r="G23" s="524"/>
      <c r="H23" s="524"/>
      <c r="I23" s="524"/>
      <c r="J23" s="524"/>
      <c r="K23" s="524"/>
      <c r="L23" s="524"/>
      <c r="M23" s="524"/>
      <c r="N23" s="524"/>
      <c r="O23" s="524"/>
      <c r="P23" s="524"/>
      <c r="Q23" s="524"/>
      <c r="R23" s="524"/>
      <c r="S23" s="524"/>
    </row>
    <row r="24" spans="1:19" ht="18.5" thickBot="1">
      <c r="A24" s="581"/>
      <c r="B24" s="581"/>
      <c r="C24" s="561" t="s">
        <v>349</v>
      </c>
      <c r="D24" s="527"/>
      <c r="E24" s="527"/>
      <c r="F24" s="527"/>
      <c r="G24" s="527"/>
      <c r="H24" s="527"/>
      <c r="I24" s="527"/>
      <c r="J24" s="527"/>
      <c r="K24" s="527"/>
      <c r="L24" s="527"/>
      <c r="M24" s="527"/>
      <c r="N24" s="527"/>
      <c r="O24" s="527"/>
      <c r="P24" s="527"/>
      <c r="Q24" s="527"/>
      <c r="R24" s="528"/>
      <c r="S24" s="524"/>
    </row>
    <row r="25" spans="1:19" ht="13.5" thickBot="1">
      <c r="A25" s="172" t="s">
        <v>350</v>
      </c>
      <c r="B25" s="172" t="s">
        <v>351</v>
      </c>
      <c r="C25" s="529"/>
      <c r="D25" s="530" t="s">
        <v>288</v>
      </c>
      <c r="E25" s="531" t="s">
        <v>291</v>
      </c>
      <c r="F25" s="531" t="s">
        <v>292</v>
      </c>
      <c r="G25" s="531" t="s">
        <v>294</v>
      </c>
      <c r="H25" s="531" t="s">
        <v>296</v>
      </c>
      <c r="I25" s="531" t="s">
        <v>297</v>
      </c>
      <c r="J25" s="531" t="s">
        <v>299</v>
      </c>
      <c r="K25" s="531" t="s">
        <v>306</v>
      </c>
      <c r="L25" s="531" t="s">
        <v>307</v>
      </c>
      <c r="M25" s="531" t="s">
        <v>308</v>
      </c>
      <c r="N25" s="531" t="s">
        <v>309</v>
      </c>
      <c r="O25" s="531" t="s">
        <v>310</v>
      </c>
      <c r="P25" s="532" t="s">
        <v>311</v>
      </c>
      <c r="Q25" s="532" t="s">
        <v>314</v>
      </c>
      <c r="R25" s="533" t="s">
        <v>338</v>
      </c>
      <c r="S25" s="524"/>
    </row>
    <row r="26" spans="1:19" ht="14">
      <c r="C26" s="534" t="s">
        <v>352</v>
      </c>
      <c r="D26" s="535"/>
      <c r="E26" s="536"/>
      <c r="F26" s="536"/>
      <c r="G26" s="536"/>
      <c r="H26" s="536"/>
      <c r="I26" s="536"/>
      <c r="J26" s="536"/>
      <c r="K26" s="536"/>
      <c r="L26" s="536"/>
      <c r="M26" s="536"/>
      <c r="N26" s="536"/>
      <c r="O26" s="536"/>
      <c r="P26" s="536"/>
      <c r="Q26" s="536"/>
      <c r="R26" s="537"/>
      <c r="S26" s="524"/>
    </row>
    <row r="27" spans="1:19" ht="13">
      <c r="C27" s="538" t="s">
        <v>353</v>
      </c>
      <c r="D27" s="582">
        <v>4.8899999999999997</v>
      </c>
      <c r="E27" s="583"/>
      <c r="F27" s="583"/>
      <c r="G27" s="583">
        <v>2.8</v>
      </c>
      <c r="H27" s="583">
        <v>3.36</v>
      </c>
      <c r="I27" s="583">
        <v>3.48</v>
      </c>
      <c r="J27" s="583">
        <v>3.5</v>
      </c>
      <c r="K27" s="583"/>
      <c r="L27" s="583">
        <v>2.7</v>
      </c>
      <c r="M27" s="583" t="s">
        <v>333</v>
      </c>
      <c r="N27" s="583">
        <v>4.16</v>
      </c>
      <c r="O27" s="583"/>
      <c r="P27" s="584"/>
      <c r="Q27" s="584">
        <v>2.3538999999999999</v>
      </c>
      <c r="R27" s="585">
        <v>3.3441000000000001</v>
      </c>
      <c r="S27" s="524"/>
    </row>
    <row r="28" spans="1:19">
      <c r="A28" s="586"/>
      <c r="B28" s="586"/>
      <c r="C28" s="539" t="s">
        <v>343</v>
      </c>
      <c r="D28" s="587">
        <v>4.8899999999999997</v>
      </c>
      <c r="E28" s="562"/>
      <c r="F28" s="563"/>
      <c r="G28" s="563">
        <v>2.8</v>
      </c>
      <c r="H28" s="563">
        <v>3.33</v>
      </c>
      <c r="I28" s="563">
        <v>3.48</v>
      </c>
      <c r="J28" s="563">
        <v>3.5</v>
      </c>
      <c r="K28" s="563"/>
      <c r="L28" s="563">
        <v>2.61</v>
      </c>
      <c r="M28" s="563" t="s">
        <v>333</v>
      </c>
      <c r="N28" s="563">
        <v>3.12</v>
      </c>
      <c r="O28" s="563"/>
      <c r="P28" s="564"/>
      <c r="Q28" s="564">
        <v>2.3902000000000001</v>
      </c>
      <c r="R28" s="590">
        <v>3.2928000000000002</v>
      </c>
      <c r="S28" s="524"/>
    </row>
    <row r="29" spans="1:19">
      <c r="A29" s="586"/>
      <c r="B29" s="586"/>
      <c r="C29" s="540" t="s">
        <v>344</v>
      </c>
      <c r="D29" s="591">
        <v>0</v>
      </c>
      <c r="E29" s="593"/>
      <c r="F29" s="592"/>
      <c r="G29" s="592">
        <v>0</v>
      </c>
      <c r="H29" s="592">
        <v>2.9999999999999805E-2</v>
      </c>
      <c r="I29" s="592">
        <v>0</v>
      </c>
      <c r="J29" s="592">
        <v>0</v>
      </c>
      <c r="K29" s="592"/>
      <c r="L29" s="592">
        <v>9.0000000000000302E-2</v>
      </c>
      <c r="M29" s="592" t="e">
        <v>#VALUE!</v>
      </c>
      <c r="N29" s="592">
        <v>1.04</v>
      </c>
      <c r="O29" s="593"/>
      <c r="P29" s="595"/>
      <c r="Q29" s="594">
        <v>-3.6300000000000221E-2</v>
      </c>
      <c r="R29" s="596">
        <v>5.1299999999999901E-2</v>
      </c>
      <c r="S29" s="524"/>
    </row>
    <row r="30" spans="1:19" ht="13">
      <c r="A30" s="597"/>
      <c r="B30" s="597"/>
      <c r="C30" s="540" t="s">
        <v>345</v>
      </c>
      <c r="D30" s="541">
        <v>146.22768457881043</v>
      </c>
      <c r="E30" s="554"/>
      <c r="F30" s="542"/>
      <c r="G30" s="542">
        <v>83.729553542059136</v>
      </c>
      <c r="H30" s="542">
        <v>100.47546425047098</v>
      </c>
      <c r="I30" s="542">
        <v>104.06387368798779</v>
      </c>
      <c r="J30" s="542">
        <v>104.66194192757395</v>
      </c>
      <c r="K30" s="542"/>
      <c r="L30" s="542">
        <v>80.739212344128461</v>
      </c>
      <c r="M30" s="542" t="e">
        <v>#VALUE!</v>
      </c>
      <c r="N30" s="542">
        <v>124.39819383391647</v>
      </c>
      <c r="O30" s="542"/>
      <c r="P30" s="543"/>
      <c r="Q30" s="543">
        <v>70.389641458090367</v>
      </c>
      <c r="R30" s="565"/>
      <c r="S30" s="524"/>
    </row>
    <row r="31" spans="1:19" ht="13">
      <c r="A31" s="172" t="s">
        <v>350</v>
      </c>
      <c r="B31" s="172" t="s">
        <v>354</v>
      </c>
      <c r="C31" s="545" t="s">
        <v>346</v>
      </c>
      <c r="D31" s="546">
        <v>5.45</v>
      </c>
      <c r="E31" s="547"/>
      <c r="F31" s="547">
        <v>0</v>
      </c>
      <c r="G31" s="547">
        <v>20.34</v>
      </c>
      <c r="H31" s="547">
        <v>7.69</v>
      </c>
      <c r="I31" s="547">
        <v>44.62</v>
      </c>
      <c r="J31" s="547">
        <v>7.21</v>
      </c>
      <c r="K31" s="547"/>
      <c r="L31" s="547">
        <v>5.73</v>
      </c>
      <c r="M31" s="547">
        <v>0</v>
      </c>
      <c r="N31" s="547">
        <v>4.37</v>
      </c>
      <c r="O31" s="547"/>
      <c r="P31" s="548"/>
      <c r="Q31" s="549">
        <v>4.59</v>
      </c>
      <c r="R31" s="550">
        <v>100</v>
      </c>
      <c r="S31" s="524"/>
    </row>
    <row r="32" spans="1:19" ht="14">
      <c r="C32" s="534" t="s">
        <v>355</v>
      </c>
      <c r="D32" s="551"/>
      <c r="E32" s="552"/>
      <c r="F32" s="552"/>
      <c r="G32" s="552"/>
      <c r="H32" s="552"/>
      <c r="I32" s="552"/>
      <c r="J32" s="552"/>
      <c r="K32" s="552"/>
      <c r="L32" s="552"/>
      <c r="M32" s="552"/>
      <c r="N32" s="552"/>
      <c r="O32" s="552"/>
      <c r="P32" s="552"/>
      <c r="Q32" s="552"/>
      <c r="R32" s="553"/>
      <c r="S32" s="524"/>
    </row>
    <row r="33" spans="1:19" ht="13">
      <c r="C33" s="538" t="s">
        <v>353</v>
      </c>
      <c r="D33" s="582">
        <v>4.62</v>
      </c>
      <c r="E33" s="583"/>
      <c r="F33" s="583">
        <v>4.68</v>
      </c>
      <c r="G33" s="583">
        <v>2.61</v>
      </c>
      <c r="H33" s="583" t="e">
        <v>#N/A</v>
      </c>
      <c r="I33" s="583">
        <v>3.23</v>
      </c>
      <c r="J33" s="583">
        <v>3.77</v>
      </c>
      <c r="K33" s="583"/>
      <c r="L33" s="583">
        <v>1.8</v>
      </c>
      <c r="M33" s="583"/>
      <c r="N33" s="583">
        <v>2.93</v>
      </c>
      <c r="O33" s="583"/>
      <c r="P33" s="584"/>
      <c r="Q33" s="584">
        <v>2.1355</v>
      </c>
      <c r="R33" s="585">
        <v>3.4611000000000001</v>
      </c>
      <c r="S33" s="524"/>
    </row>
    <row r="34" spans="1:19">
      <c r="A34" s="586"/>
      <c r="B34" s="586"/>
      <c r="C34" s="539" t="s">
        <v>343</v>
      </c>
      <c r="D34" s="587">
        <v>4.62</v>
      </c>
      <c r="E34" s="588"/>
      <c r="F34" s="588">
        <v>4.53</v>
      </c>
      <c r="G34" s="588">
        <v>2.5499999999999998</v>
      </c>
      <c r="H34" s="588" t="e">
        <v>#N/A</v>
      </c>
      <c r="I34" s="588">
        <v>3.24</v>
      </c>
      <c r="J34" s="588">
        <v>3.77</v>
      </c>
      <c r="K34" s="588"/>
      <c r="L34" s="588">
        <v>2.1</v>
      </c>
      <c r="M34" s="588"/>
      <c r="N34" s="588">
        <v>2.93</v>
      </c>
      <c r="O34" s="588"/>
      <c r="P34" s="589"/>
      <c r="Q34" s="589">
        <v>2.0859000000000001</v>
      </c>
      <c r="R34" s="590">
        <v>3.4241000000000001</v>
      </c>
      <c r="S34" s="524"/>
    </row>
    <row r="35" spans="1:19">
      <c r="A35" s="586"/>
      <c r="B35" s="586"/>
      <c r="C35" s="540" t="s">
        <v>344</v>
      </c>
      <c r="D35" s="591">
        <v>0</v>
      </c>
      <c r="E35" s="593"/>
      <c r="F35" s="592">
        <v>0.14999999999999947</v>
      </c>
      <c r="G35" s="592">
        <v>6.0000000000000053E-2</v>
      </c>
      <c r="H35" s="592" t="e">
        <v>#N/A</v>
      </c>
      <c r="I35" s="592">
        <v>-1.0000000000000231E-2</v>
      </c>
      <c r="J35" s="592">
        <v>0</v>
      </c>
      <c r="K35" s="592"/>
      <c r="L35" s="592">
        <v>-0.30000000000000004</v>
      </c>
      <c r="M35" s="592"/>
      <c r="N35" s="592">
        <v>0</v>
      </c>
      <c r="O35" s="593"/>
      <c r="P35" s="595"/>
      <c r="Q35" s="594">
        <v>4.9599999999999866E-2</v>
      </c>
      <c r="R35" s="596">
        <v>3.6999999999999922E-2</v>
      </c>
      <c r="S35" s="524"/>
    </row>
    <row r="36" spans="1:19" ht="13">
      <c r="A36" s="597"/>
      <c r="B36" s="597"/>
      <c r="C36" s="540" t="s">
        <v>345</v>
      </c>
      <c r="D36" s="541">
        <v>133.48357458611423</v>
      </c>
      <c r="E36" s="554"/>
      <c r="F36" s="542">
        <v>135.21712750281699</v>
      </c>
      <c r="G36" s="542">
        <v>75.40955187657103</v>
      </c>
      <c r="H36" s="542" t="e">
        <v>#N/A</v>
      </c>
      <c r="I36" s="542">
        <v>93.322932015833118</v>
      </c>
      <c r="J36" s="542">
        <v>108.92490826615816</v>
      </c>
      <c r="K36" s="542"/>
      <c r="L36" s="542">
        <v>52.006587501083466</v>
      </c>
      <c r="M36" s="542"/>
      <c r="N36" s="542">
        <v>84.655167432319217</v>
      </c>
      <c r="O36" s="542"/>
      <c r="P36" s="543"/>
      <c r="Q36" s="543">
        <v>61.700037560313191</v>
      </c>
      <c r="R36" s="544"/>
      <c r="S36" s="524"/>
    </row>
    <row r="37" spans="1:19" ht="13">
      <c r="A37" s="172" t="s">
        <v>350</v>
      </c>
      <c r="B37" s="172" t="s">
        <v>356</v>
      </c>
      <c r="C37" s="545" t="s">
        <v>346</v>
      </c>
      <c r="D37" s="546">
        <v>2.85</v>
      </c>
      <c r="E37" s="547"/>
      <c r="F37" s="547">
        <v>25.17</v>
      </c>
      <c r="G37" s="547">
        <v>24.15</v>
      </c>
      <c r="H37" s="547">
        <v>0</v>
      </c>
      <c r="I37" s="547">
        <v>21.5</v>
      </c>
      <c r="J37" s="547">
        <v>16.48</v>
      </c>
      <c r="K37" s="547"/>
      <c r="L37" s="547">
        <v>4.92</v>
      </c>
      <c r="M37" s="547"/>
      <c r="N37" s="547">
        <v>1.46</v>
      </c>
      <c r="O37" s="547"/>
      <c r="P37" s="548"/>
      <c r="Q37" s="549">
        <v>3.47</v>
      </c>
      <c r="R37" s="550">
        <v>100</v>
      </c>
      <c r="S37" s="524"/>
    </row>
    <row r="38" spans="1:19" ht="14">
      <c r="C38" s="534" t="s">
        <v>357</v>
      </c>
      <c r="D38" s="551"/>
      <c r="E38" s="552"/>
      <c r="F38" s="552"/>
      <c r="G38" s="552"/>
      <c r="H38" s="552"/>
      <c r="I38" s="552"/>
      <c r="J38" s="552"/>
      <c r="K38" s="552"/>
      <c r="L38" s="552"/>
      <c r="M38" s="552"/>
      <c r="N38" s="552"/>
      <c r="O38" s="552"/>
      <c r="P38" s="552"/>
      <c r="Q38" s="552"/>
      <c r="R38" s="553"/>
      <c r="S38" s="524"/>
    </row>
    <row r="39" spans="1:19" ht="13">
      <c r="C39" s="538" t="s">
        <v>353</v>
      </c>
      <c r="D39" s="582">
        <v>3.33</v>
      </c>
      <c r="E39" s="583"/>
      <c r="F39" s="583">
        <v>2.46</v>
      </c>
      <c r="G39" s="583">
        <v>2.6</v>
      </c>
      <c r="H39" s="583" t="e">
        <v>#N/A</v>
      </c>
      <c r="I39" s="583">
        <v>3.25</v>
      </c>
      <c r="J39" s="583">
        <v>2.95</v>
      </c>
      <c r="K39" s="583"/>
      <c r="L39" s="583">
        <v>2.3199999999999998</v>
      </c>
      <c r="M39" s="583"/>
      <c r="N39" s="583">
        <v>2.67</v>
      </c>
      <c r="O39" s="583"/>
      <c r="P39" s="584"/>
      <c r="Q39" s="584">
        <v>2.0653999999999999</v>
      </c>
      <c r="R39" s="585">
        <v>2.8365999999999998</v>
      </c>
      <c r="S39" s="524"/>
    </row>
    <row r="40" spans="1:19">
      <c r="A40" s="586"/>
      <c r="B40" s="586"/>
      <c r="C40" s="539" t="s">
        <v>343</v>
      </c>
      <c r="D40" s="587">
        <v>3.33</v>
      </c>
      <c r="E40" s="588"/>
      <c r="F40" s="588">
        <v>2.41</v>
      </c>
      <c r="G40" s="588">
        <v>2.65</v>
      </c>
      <c r="H40" s="588" t="e">
        <v>#N/A</v>
      </c>
      <c r="I40" s="588">
        <v>3.25</v>
      </c>
      <c r="J40" s="588">
        <v>2.95</v>
      </c>
      <c r="K40" s="588"/>
      <c r="L40" s="588">
        <v>2.15</v>
      </c>
      <c r="M40" s="588"/>
      <c r="N40" s="588">
        <v>2.67</v>
      </c>
      <c r="O40" s="588"/>
      <c r="P40" s="589"/>
      <c r="Q40" s="589">
        <v>2.2098</v>
      </c>
      <c r="R40" s="590">
        <v>2.8292000000000002</v>
      </c>
      <c r="S40" s="524"/>
    </row>
    <row r="41" spans="1:19">
      <c r="A41" s="586"/>
      <c r="B41" s="586"/>
      <c r="C41" s="540" t="s">
        <v>344</v>
      </c>
      <c r="D41" s="591">
        <v>0</v>
      </c>
      <c r="E41" s="593"/>
      <c r="F41" s="592">
        <v>4.9999999999999822E-2</v>
      </c>
      <c r="G41" s="592">
        <v>-4.9999999999999822E-2</v>
      </c>
      <c r="H41" s="592" t="e">
        <v>#N/A</v>
      </c>
      <c r="I41" s="592">
        <v>0</v>
      </c>
      <c r="J41" s="592">
        <v>0</v>
      </c>
      <c r="K41" s="592"/>
      <c r="L41" s="592">
        <v>0.16999999999999993</v>
      </c>
      <c r="M41" s="592"/>
      <c r="N41" s="592">
        <v>0</v>
      </c>
      <c r="O41" s="593"/>
      <c r="P41" s="595"/>
      <c r="Q41" s="594">
        <v>-0.14440000000000008</v>
      </c>
      <c r="R41" s="596">
        <v>7.3999999999996291E-3</v>
      </c>
      <c r="S41" s="524"/>
    </row>
    <row r="42" spans="1:19" ht="13">
      <c r="A42" s="597"/>
      <c r="B42" s="597"/>
      <c r="C42" s="540" t="s">
        <v>345</v>
      </c>
      <c r="D42" s="541">
        <v>117.39406331523656</v>
      </c>
      <c r="E42" s="554"/>
      <c r="F42" s="542">
        <v>86.723542268913491</v>
      </c>
      <c r="G42" s="542">
        <v>91.659028414298817</v>
      </c>
      <c r="H42" s="542" t="e">
        <v>#N/A</v>
      </c>
      <c r="I42" s="542">
        <v>114.57378551787352</v>
      </c>
      <c r="J42" s="542">
        <v>103.99774377776212</v>
      </c>
      <c r="K42" s="542"/>
      <c r="L42" s="542">
        <v>81.788056123528165</v>
      </c>
      <c r="M42" s="542"/>
      <c r="N42" s="542">
        <v>94.126771486991473</v>
      </c>
      <c r="O42" s="542"/>
      <c r="P42" s="543"/>
      <c r="Q42" s="543">
        <v>72.812522033420294</v>
      </c>
      <c r="R42" s="544"/>
      <c r="S42" s="524"/>
    </row>
    <row r="43" spans="1:19" ht="13.5" thickBot="1">
      <c r="C43" s="555" t="s">
        <v>346</v>
      </c>
      <c r="D43" s="556">
        <v>5.14</v>
      </c>
      <c r="E43" s="557"/>
      <c r="F43" s="557">
        <v>25.14</v>
      </c>
      <c r="G43" s="557">
        <v>14.29</v>
      </c>
      <c r="H43" s="557">
        <v>0</v>
      </c>
      <c r="I43" s="557">
        <v>32.54</v>
      </c>
      <c r="J43" s="557">
        <v>13.84</v>
      </c>
      <c r="K43" s="557"/>
      <c r="L43" s="557">
        <v>3.79</v>
      </c>
      <c r="M43" s="557"/>
      <c r="N43" s="557">
        <v>2.1800000000000002</v>
      </c>
      <c r="O43" s="557"/>
      <c r="P43" s="558"/>
      <c r="Q43" s="559">
        <v>3.09</v>
      </c>
      <c r="R43" s="560">
        <v>100.01000000000002</v>
      </c>
      <c r="S43" s="524"/>
    </row>
    <row r="44" spans="1:19" ht="13" thickBot="1">
      <c r="A44" s="581" t="s">
        <v>358</v>
      </c>
      <c r="B44" s="581" t="s">
        <v>359</v>
      </c>
      <c r="C44" s="524"/>
      <c r="D44" s="524"/>
      <c r="E44" s="524"/>
      <c r="F44" s="524"/>
      <c r="G44" s="524"/>
      <c r="H44" s="524"/>
      <c r="I44" s="524"/>
      <c r="J44" s="524"/>
      <c r="K44" s="524"/>
      <c r="L44" s="524"/>
      <c r="M44" s="524"/>
      <c r="N44" s="524"/>
      <c r="O44" s="524"/>
      <c r="P44" s="524"/>
      <c r="Q44" s="524"/>
      <c r="R44" s="524"/>
      <c r="S44" s="524"/>
    </row>
    <row r="45" spans="1:19" ht="18.5" thickBot="1">
      <c r="A45" s="581"/>
      <c r="B45" s="581"/>
      <c r="C45" s="526" t="s">
        <v>360</v>
      </c>
      <c r="D45" s="527"/>
      <c r="E45" s="527"/>
      <c r="F45" s="527"/>
      <c r="G45" s="527"/>
      <c r="H45" s="527"/>
      <c r="I45" s="527"/>
      <c r="J45" s="527"/>
      <c r="K45" s="527"/>
      <c r="L45" s="527"/>
      <c r="M45" s="527"/>
      <c r="N45" s="527"/>
      <c r="O45" s="527"/>
      <c r="P45" s="527"/>
      <c r="Q45" s="527"/>
      <c r="R45" s="528"/>
      <c r="S45" s="524"/>
    </row>
    <row r="46" spans="1:19" ht="13.5" thickBot="1">
      <c r="C46" s="529"/>
      <c r="D46" s="530" t="s">
        <v>288</v>
      </c>
      <c r="E46" s="531" t="s">
        <v>291</v>
      </c>
      <c r="F46" s="531" t="s">
        <v>292</v>
      </c>
      <c r="G46" s="531" t="s">
        <v>294</v>
      </c>
      <c r="H46" s="531" t="s">
        <v>296</v>
      </c>
      <c r="I46" s="531" t="s">
        <v>297</v>
      </c>
      <c r="J46" s="531" t="s">
        <v>299</v>
      </c>
      <c r="K46" s="531" t="s">
        <v>306</v>
      </c>
      <c r="L46" s="531" t="s">
        <v>307</v>
      </c>
      <c r="M46" s="531" t="s">
        <v>308</v>
      </c>
      <c r="N46" s="531" t="s">
        <v>309</v>
      </c>
      <c r="O46" s="531" t="s">
        <v>310</v>
      </c>
      <c r="P46" s="532" t="s">
        <v>311</v>
      </c>
      <c r="Q46" s="532" t="s">
        <v>314</v>
      </c>
      <c r="R46" s="533" t="s">
        <v>338</v>
      </c>
      <c r="S46" s="524"/>
    </row>
    <row r="47" spans="1:19" ht="13">
      <c r="C47" s="566" t="s">
        <v>361</v>
      </c>
      <c r="D47" s="567">
        <v>710.15</v>
      </c>
      <c r="E47" s="568"/>
      <c r="F47" s="569">
        <v>565</v>
      </c>
      <c r="G47" s="569"/>
      <c r="H47" s="569"/>
      <c r="I47" s="569">
        <v>712.6</v>
      </c>
      <c r="J47" s="569">
        <v>568.37</v>
      </c>
      <c r="K47" s="568">
        <v>577.95000000000005</v>
      </c>
      <c r="L47" s="568"/>
      <c r="M47" s="568"/>
      <c r="N47" s="568">
        <v>458.87</v>
      </c>
      <c r="O47" s="568"/>
      <c r="P47" s="568">
        <v>453.46</v>
      </c>
      <c r="Q47" s="568"/>
      <c r="R47" s="570">
        <v>622.54610000000002</v>
      </c>
      <c r="S47" s="524"/>
    </row>
    <row r="48" spans="1:19">
      <c r="A48" s="586"/>
      <c r="B48" s="586"/>
      <c r="C48" s="571" t="s">
        <v>343</v>
      </c>
      <c r="D48" s="572">
        <v>710.15</v>
      </c>
      <c r="E48" s="573"/>
      <c r="F48" s="573">
        <v>532</v>
      </c>
      <c r="G48" s="573"/>
      <c r="H48" s="573"/>
      <c r="I48" s="573">
        <v>720.3</v>
      </c>
      <c r="J48" s="573">
        <v>587</v>
      </c>
      <c r="K48" s="573">
        <v>577.95000000000005</v>
      </c>
      <c r="L48" s="573"/>
      <c r="M48" s="573"/>
      <c r="N48" s="573">
        <v>471.67</v>
      </c>
      <c r="O48" s="573"/>
      <c r="P48" s="573">
        <v>456.8</v>
      </c>
      <c r="Q48" s="574"/>
      <c r="R48" s="575">
        <v>625.33219999999994</v>
      </c>
      <c r="S48" s="524"/>
    </row>
    <row r="49" spans="1:19">
      <c r="A49" s="586"/>
      <c r="B49" s="586"/>
      <c r="C49" s="540" t="s">
        <v>344</v>
      </c>
      <c r="D49" s="591">
        <v>0</v>
      </c>
      <c r="E49" s="593"/>
      <c r="F49" s="592">
        <v>33</v>
      </c>
      <c r="G49" s="592"/>
      <c r="H49" s="592"/>
      <c r="I49" s="592">
        <v>-7.6999999999999318</v>
      </c>
      <c r="J49" s="592">
        <v>-18.629999999999995</v>
      </c>
      <c r="K49" s="592">
        <v>0</v>
      </c>
      <c r="L49" s="592"/>
      <c r="M49" s="592"/>
      <c r="N49" s="592">
        <v>-12.800000000000011</v>
      </c>
      <c r="O49" s="592"/>
      <c r="P49" s="592">
        <v>-3.3400000000000318</v>
      </c>
      <c r="Q49" s="595"/>
      <c r="R49" s="596">
        <v>-2.7860999999999194</v>
      </c>
      <c r="S49" s="524"/>
    </row>
    <row r="50" spans="1:19" ht="13">
      <c r="A50" s="597"/>
      <c r="B50" s="597"/>
      <c r="C50" s="540" t="s">
        <v>345</v>
      </c>
      <c r="D50" s="541">
        <v>114.071873552818</v>
      </c>
      <c r="E50" s="542"/>
      <c r="F50" s="542">
        <v>90.756331137565553</v>
      </c>
      <c r="G50" s="542"/>
      <c r="H50" s="542"/>
      <c r="I50" s="542">
        <v>114.46541870553844</v>
      </c>
      <c r="J50" s="542">
        <v>91.297656510899344</v>
      </c>
      <c r="K50" s="542">
        <v>92.836498373373473</v>
      </c>
      <c r="L50" s="542"/>
      <c r="M50" s="542"/>
      <c r="N50" s="542">
        <v>73.708597644415406</v>
      </c>
      <c r="O50" s="542"/>
      <c r="P50" s="542">
        <v>72.83958569493889</v>
      </c>
      <c r="Q50" s="543"/>
      <c r="R50" s="565"/>
      <c r="S50" s="524"/>
    </row>
    <row r="51" spans="1:19" ht="13.5" thickBot="1">
      <c r="C51" s="555" t="s">
        <v>346</v>
      </c>
      <c r="D51" s="556">
        <v>7.99</v>
      </c>
      <c r="E51" s="557"/>
      <c r="F51" s="557">
        <v>7.91</v>
      </c>
      <c r="G51" s="557"/>
      <c r="H51" s="557"/>
      <c r="I51" s="557">
        <v>28.82</v>
      </c>
      <c r="J51" s="557">
        <v>15.97</v>
      </c>
      <c r="K51" s="557">
        <v>37.450000000000003</v>
      </c>
      <c r="L51" s="557"/>
      <c r="M51" s="557"/>
      <c r="N51" s="557">
        <v>1.48</v>
      </c>
      <c r="O51" s="557"/>
      <c r="P51" s="558">
        <v>0.37</v>
      </c>
      <c r="Q51" s="559"/>
      <c r="R51" s="560">
        <v>99.990000000000009</v>
      </c>
      <c r="S51" s="524"/>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topLeftCell="A10" workbookViewId="0">
      <selection activeCell="G36" sqref="G3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t="s">
        <v>213</v>
      </c>
    </row>
    <row r="2" spans="1:20" ht="26.25" customHeight="1">
      <c r="A2" s="375" t="s">
        <v>214</v>
      </c>
    </row>
    <row r="5" spans="1:20" ht="38.25" customHeight="1" thickBot="1">
      <c r="A5" s="1100" t="s">
        <v>491</v>
      </c>
      <c r="B5" s="1100"/>
      <c r="C5" s="1100"/>
      <c r="D5" s="1100"/>
      <c r="E5" s="1100"/>
      <c r="F5" s="1100"/>
      <c r="H5" s="376" t="s">
        <v>232</v>
      </c>
      <c r="K5"/>
      <c r="L5"/>
      <c r="M5"/>
      <c r="N5"/>
      <c r="O5"/>
      <c r="P5"/>
    </row>
    <row r="6" spans="1:20" ht="15.75" customHeight="1" thickBot="1">
      <c r="A6" s="1101" t="s">
        <v>115</v>
      </c>
      <c r="B6" s="1103" t="s">
        <v>490</v>
      </c>
      <c r="C6" s="1104"/>
      <c r="D6" s="1105"/>
      <c r="E6" s="1106" t="s">
        <v>492</v>
      </c>
      <c r="F6" s="1108" t="s">
        <v>493</v>
      </c>
      <c r="K6"/>
      <c r="L6"/>
      <c r="M6"/>
      <c r="N6"/>
      <c r="O6"/>
      <c r="P6"/>
    </row>
    <row r="7" spans="1:20" ht="21" customHeight="1" thickBot="1">
      <c r="A7" s="1102"/>
      <c r="B7" s="796" t="s">
        <v>220</v>
      </c>
      <c r="C7" s="797" t="s">
        <v>222</v>
      </c>
      <c r="D7" s="377" t="s">
        <v>223</v>
      </c>
      <c r="E7" s="1107"/>
      <c r="F7" s="1109"/>
      <c r="K7"/>
      <c r="L7"/>
      <c r="M7"/>
      <c r="N7"/>
      <c r="O7"/>
      <c r="P7"/>
    </row>
    <row r="8" spans="1:20" ht="17.25" customHeight="1" thickBot="1">
      <c r="A8" s="378" t="s">
        <v>116</v>
      </c>
      <c r="B8" s="383">
        <v>12034.236000000001</v>
      </c>
      <c r="C8" s="392">
        <v>6598.8909999999996</v>
      </c>
      <c r="D8" s="381">
        <f t="shared" ref="D8:D13" si="0">(C8/B8)*100</f>
        <v>54.834316029700588</v>
      </c>
      <c r="E8" s="380">
        <v>13363.523999999999</v>
      </c>
      <c r="F8" s="381">
        <f t="shared" ref="F8:F13" si="1">((B8-E8)/E8)*100</f>
        <v>-9.9471366983738623</v>
      </c>
      <c r="H8" s="382" t="s">
        <v>117</v>
      </c>
      <c r="J8"/>
      <c r="K8"/>
      <c r="L8"/>
      <c r="M8"/>
      <c r="N8"/>
      <c r="O8"/>
      <c r="P8"/>
    </row>
    <row r="9" spans="1:20" ht="18" customHeight="1" thickBot="1">
      <c r="A9" s="378" t="s">
        <v>118</v>
      </c>
      <c r="B9" s="383">
        <v>51648</v>
      </c>
      <c r="C9" s="392">
        <v>14399</v>
      </c>
      <c r="D9" s="381">
        <f t="shared" si="0"/>
        <v>27.879104708798017</v>
      </c>
      <c r="E9" s="384">
        <v>44363</v>
      </c>
      <c r="F9" s="381">
        <f t="shared" si="1"/>
        <v>16.421342109415505</v>
      </c>
      <c r="H9" s="385">
        <f>B9-E9</f>
        <v>7285</v>
      </c>
      <c r="J9"/>
      <c r="K9"/>
      <c r="L9"/>
      <c r="M9"/>
      <c r="N9"/>
      <c r="O9"/>
      <c r="P9"/>
      <c r="Q9" s="358"/>
      <c r="R9" s="358"/>
      <c r="S9" s="358"/>
      <c r="T9" s="358"/>
    </row>
    <row r="10" spans="1:20" ht="15" customHeight="1" thickBot="1">
      <c r="A10" s="386" t="s">
        <v>215</v>
      </c>
      <c r="B10" s="383">
        <v>26190</v>
      </c>
      <c r="C10" s="392">
        <v>0</v>
      </c>
      <c r="D10" s="388">
        <f t="shared" si="0"/>
        <v>0</v>
      </c>
      <c r="E10" s="387">
        <v>14465</v>
      </c>
      <c r="F10" s="388">
        <f t="shared" si="1"/>
        <v>81.057725544417565</v>
      </c>
      <c r="J10"/>
      <c r="K10"/>
      <c r="L10"/>
      <c r="M10"/>
      <c r="N10"/>
      <c r="O10"/>
      <c r="P10"/>
      <c r="Q10" s="358"/>
      <c r="R10" s="358"/>
      <c r="S10" s="358"/>
      <c r="T10" s="358"/>
    </row>
    <row r="11" spans="1:20" ht="17.25" customHeight="1" thickBot="1">
      <c r="A11" s="378" t="s">
        <v>119</v>
      </c>
      <c r="B11" s="383">
        <v>294183.962</v>
      </c>
      <c r="C11" s="389">
        <v>56206.828999999998</v>
      </c>
      <c r="D11" s="381">
        <f t="shared" si="0"/>
        <v>19.106014011735962</v>
      </c>
      <c r="E11" s="389">
        <v>256407.24600000001</v>
      </c>
      <c r="F11" s="381">
        <f t="shared" si="1"/>
        <v>14.733092215342458</v>
      </c>
      <c r="J11"/>
      <c r="K11"/>
      <c r="L11"/>
      <c r="M11"/>
      <c r="N11"/>
      <c r="O11"/>
      <c r="P11"/>
      <c r="Q11" s="358"/>
      <c r="R11" s="358"/>
      <c r="S11" s="358"/>
      <c r="T11" s="358"/>
    </row>
    <row r="12" spans="1:20" ht="15" customHeight="1" thickBot="1">
      <c r="A12" s="391" t="s">
        <v>120</v>
      </c>
      <c r="B12" s="383">
        <v>105159.747</v>
      </c>
      <c r="C12" s="392">
        <v>16528.895</v>
      </c>
      <c r="D12" s="381">
        <f t="shared" si="0"/>
        <v>15.717891561682817</v>
      </c>
      <c r="E12" s="392">
        <v>107854.86599999999</v>
      </c>
      <c r="F12" s="381">
        <f t="shared" si="1"/>
        <v>-2.4988385781314602</v>
      </c>
      <c r="J12"/>
      <c r="K12"/>
      <c r="L12"/>
      <c r="M12"/>
      <c r="N12"/>
      <c r="O12"/>
      <c r="P12"/>
      <c r="Q12" s="358"/>
      <c r="R12" s="358"/>
      <c r="S12" s="358"/>
      <c r="T12" s="358"/>
    </row>
    <row r="13" spans="1:20" ht="15" customHeight="1" thickBot="1">
      <c r="A13" s="391" t="s">
        <v>121</v>
      </c>
      <c r="B13" s="383">
        <f>B11+B12</f>
        <v>399343.70900000003</v>
      </c>
      <c r="C13" s="392">
        <f>C11+C12</f>
        <v>72735.724000000002</v>
      </c>
      <c r="D13" s="393">
        <f t="shared" si="0"/>
        <v>18.213814906997822</v>
      </c>
      <c r="E13" s="392">
        <f>E11+E12</f>
        <v>364262.11200000002</v>
      </c>
      <c r="F13" s="393">
        <f t="shared" si="1"/>
        <v>9.6308663032184931</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216</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100" t="s">
        <v>494</v>
      </c>
      <c r="B18" s="1100"/>
      <c r="C18" s="1100"/>
      <c r="D18" s="1100"/>
      <c r="E18" s="1100"/>
      <c r="F18" s="1100"/>
      <c r="I18"/>
      <c r="J18"/>
      <c r="K18"/>
      <c r="L18"/>
      <c r="M18"/>
      <c r="N18"/>
      <c r="O18" s="358"/>
      <c r="P18" s="358"/>
      <c r="Q18" s="358"/>
      <c r="R18" s="358"/>
      <c r="S18" s="358"/>
      <c r="T18" s="358"/>
    </row>
    <row r="19" spans="1:20" ht="16.5" customHeight="1" thickBot="1">
      <c r="A19" s="1110" t="s">
        <v>457</v>
      </c>
      <c r="B19" s="1103" t="s">
        <v>495</v>
      </c>
      <c r="C19" s="1104"/>
      <c r="D19" s="1105"/>
      <c r="E19" s="1106" t="s">
        <v>492</v>
      </c>
      <c r="F19" s="1108" t="s">
        <v>496</v>
      </c>
      <c r="I19"/>
      <c r="J19"/>
      <c r="K19"/>
      <c r="L19"/>
      <c r="M19"/>
      <c r="N19"/>
      <c r="O19" s="358"/>
      <c r="P19" s="358"/>
      <c r="Q19" s="358"/>
      <c r="R19" s="358"/>
      <c r="S19" s="358"/>
      <c r="T19" s="358"/>
    </row>
    <row r="20" spans="1:20" ht="21" customHeight="1" thickBot="1">
      <c r="A20" s="1111"/>
      <c r="B20" s="396" t="s">
        <v>220</v>
      </c>
      <c r="C20" s="396" t="s">
        <v>327</v>
      </c>
      <c r="D20" s="396" t="s">
        <v>328</v>
      </c>
      <c r="E20" s="1112"/>
      <c r="F20" s="1113"/>
      <c r="I20"/>
      <c r="J20"/>
      <c r="K20"/>
      <c r="L20"/>
      <c r="M20"/>
      <c r="N20"/>
      <c r="O20" s="358"/>
      <c r="P20" s="358"/>
      <c r="Q20" s="358"/>
      <c r="R20" s="358"/>
      <c r="S20" s="358"/>
      <c r="T20" s="358"/>
    </row>
    <row r="21" spans="1:20" ht="15" thickBot="1">
      <c r="A21" s="397" t="s">
        <v>116</v>
      </c>
      <c r="B21" s="383">
        <v>63083.614999999998</v>
      </c>
      <c r="C21" s="398">
        <v>0</v>
      </c>
      <c r="D21" s="399">
        <f t="shared" ref="D21:D26" si="2">(C21/B21)*100</f>
        <v>0</v>
      </c>
      <c r="E21" s="392">
        <v>71107.375</v>
      </c>
      <c r="F21" s="399">
        <f t="shared" ref="F21:F26" si="3">((B21-E21)/E21)*100</f>
        <v>-11.284005351062392</v>
      </c>
      <c r="H21" s="382" t="s">
        <v>123</v>
      </c>
      <c r="K21"/>
      <c r="L21"/>
      <c r="M21"/>
      <c r="N21"/>
      <c r="O21" s="358"/>
      <c r="P21" s="358"/>
      <c r="Q21" s="358"/>
      <c r="R21" s="358"/>
      <c r="S21" s="358"/>
      <c r="T21" s="358"/>
    </row>
    <row r="22" spans="1:20" ht="15" thickBot="1">
      <c r="A22" s="397" t="s">
        <v>118</v>
      </c>
      <c r="B22" s="383">
        <v>253057</v>
      </c>
      <c r="C22" s="398">
        <v>0</v>
      </c>
      <c r="D22" s="381">
        <f t="shared" si="2"/>
        <v>0</v>
      </c>
      <c r="E22" s="392">
        <v>266857</v>
      </c>
      <c r="F22" s="381">
        <f t="shared" si="3"/>
        <v>-5.171308978216798</v>
      </c>
      <c r="H22" s="385">
        <f>B22-E22</f>
        <v>-13800</v>
      </c>
      <c r="K22" s="358"/>
      <c r="L22" s="358"/>
      <c r="M22" s="358"/>
      <c r="O22" s="358"/>
      <c r="P22" s="358"/>
      <c r="Q22" s="358"/>
      <c r="R22" s="358"/>
      <c r="S22" s="358"/>
      <c r="T22" s="358"/>
    </row>
    <row r="23" spans="1:20" ht="15" thickBot="1">
      <c r="A23" s="400" t="s">
        <v>215</v>
      </c>
      <c r="B23" s="383">
        <v>80484</v>
      </c>
      <c r="C23" s="401">
        <v>0</v>
      </c>
      <c r="D23" s="381">
        <f t="shared" si="2"/>
        <v>0</v>
      </c>
      <c r="E23" s="387">
        <v>83071</v>
      </c>
      <c r="F23" s="381">
        <f t="shared" si="3"/>
        <v>-3.1142035126578467</v>
      </c>
      <c r="N23" s="358"/>
      <c r="O23" s="358"/>
      <c r="P23" s="358"/>
      <c r="Q23" s="358"/>
      <c r="R23" s="358"/>
      <c r="S23" s="358"/>
      <c r="T23" s="358"/>
    </row>
    <row r="24" spans="1:20" ht="15" thickBot="1">
      <c r="A24" s="397" t="s">
        <v>119</v>
      </c>
      <c r="B24" s="383">
        <v>20246.332999999999</v>
      </c>
      <c r="C24" s="402">
        <v>431.64800000000002</v>
      </c>
      <c r="D24" s="388">
        <f t="shared" si="2"/>
        <v>2.1319811345590338</v>
      </c>
      <c r="E24" s="392">
        <v>14964.701999999999</v>
      </c>
      <c r="F24" s="388">
        <f t="shared" si="3"/>
        <v>35.293927002355275</v>
      </c>
      <c r="N24" s="358"/>
      <c r="O24" s="358"/>
      <c r="P24" s="358"/>
      <c r="Q24" s="358"/>
      <c r="R24" s="358"/>
      <c r="S24" s="358"/>
      <c r="T24" s="358"/>
    </row>
    <row r="25" spans="1:20" ht="15" thickBot="1">
      <c r="A25" s="397" t="s">
        <v>120</v>
      </c>
      <c r="B25" s="383">
        <v>6689.1639999999998</v>
      </c>
      <c r="C25" s="402">
        <v>337.91199999999998</v>
      </c>
      <c r="D25" s="381">
        <f t="shared" si="2"/>
        <v>5.0516327600878075</v>
      </c>
      <c r="E25" s="392">
        <v>10667.078</v>
      </c>
      <c r="F25" s="381">
        <f t="shared" si="3"/>
        <v>-37.291505696311582</v>
      </c>
      <c r="N25" s="358"/>
      <c r="O25" s="358"/>
      <c r="P25" s="358"/>
      <c r="Q25" s="358"/>
      <c r="R25" s="358"/>
      <c r="S25" s="358"/>
      <c r="T25" s="358"/>
    </row>
    <row r="26" spans="1:20" ht="15" thickBot="1">
      <c r="A26" s="397" t="s">
        <v>121</v>
      </c>
      <c r="B26" s="383">
        <f>B24+B25</f>
        <v>26935.496999999999</v>
      </c>
      <c r="C26" s="392">
        <f>C24+C25</f>
        <v>769.56</v>
      </c>
      <c r="D26" s="393">
        <f t="shared" si="2"/>
        <v>2.8570477091994997</v>
      </c>
      <c r="E26" s="392">
        <f>E24+E25</f>
        <v>25631.78</v>
      </c>
      <c r="F26" s="393">
        <f t="shared" si="3"/>
        <v>5.0863303289900301</v>
      </c>
      <c r="N26" s="358"/>
      <c r="O26" s="358"/>
      <c r="P26" s="358"/>
      <c r="Q26" s="358"/>
      <c r="R26" s="358"/>
      <c r="S26" s="358"/>
      <c r="T26" s="358"/>
    </row>
    <row r="27" spans="1:20">
      <c r="A27" s="403" t="s">
        <v>330</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099"/>
      <c r="D30" s="1099"/>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099"/>
      <c r="C41" s="1099"/>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topLeftCell="A25" zoomScale="85" zoomScaleNormal="85" workbookViewId="0">
      <selection activeCell="T28" sqref="T28"/>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7" ht="18.75" customHeight="1">
      <c r="A1" s="511" t="s">
        <v>213</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115" t="s">
        <v>489</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row>
    <row r="3" spans="1:27" ht="15.75" customHeight="1">
      <c r="A3" s="1116" t="s">
        <v>487</v>
      </c>
      <c r="B3" s="1116"/>
      <c r="C3" s="1116"/>
      <c r="D3" s="1116"/>
      <c r="E3" s="1116"/>
      <c r="F3" s="1116"/>
      <c r="G3" s="1116"/>
      <c r="H3" s="444"/>
      <c r="I3" s="444"/>
      <c r="J3" s="444"/>
      <c r="K3" s="444"/>
      <c r="L3" s="444"/>
      <c r="M3" s="444"/>
      <c r="N3" s="444"/>
      <c r="O3" s="444"/>
      <c r="P3" s="444"/>
      <c r="Q3" s="444"/>
      <c r="R3" s="444"/>
      <c r="S3" s="444"/>
      <c r="T3" s="444"/>
      <c r="U3" s="444"/>
      <c r="V3" s="444"/>
      <c r="W3" s="444"/>
      <c r="X3" s="444"/>
      <c r="Y3" s="444"/>
      <c r="Z3" s="444"/>
      <c r="AA3" s="444"/>
    </row>
    <row r="4" spans="1:27" ht="6" customHeight="1">
      <c r="H4" s="374"/>
    </row>
    <row r="5" spans="1:27" ht="37.5" customHeight="1" thickBot="1">
      <c r="A5" s="783" t="s">
        <v>124</v>
      </c>
      <c r="B5" s="1114" t="s">
        <v>125</v>
      </c>
      <c r="C5" s="1114"/>
      <c r="D5" s="373"/>
      <c r="E5" s="373"/>
      <c r="F5" s="783" t="s">
        <v>126</v>
      </c>
      <c r="G5" s="784" t="s">
        <v>127</v>
      </c>
      <c r="H5" s="785"/>
      <c r="I5" s="373"/>
      <c r="J5" s="373"/>
      <c r="K5" s="783" t="s">
        <v>128</v>
      </c>
      <c r="L5" s="786" t="s">
        <v>129</v>
      </c>
      <c r="M5" s="373"/>
      <c r="N5" s="787"/>
      <c r="O5" s="320"/>
      <c r="P5" s="783" t="s">
        <v>130</v>
      </c>
      <c r="Q5" s="786" t="s">
        <v>131</v>
      </c>
      <c r="R5" s="373"/>
    </row>
    <row r="6" spans="1:27" ht="53.25" customHeight="1" thickBot="1">
      <c r="A6" s="958" t="s">
        <v>132</v>
      </c>
      <c r="B6" s="505" t="s">
        <v>133</v>
      </c>
      <c r="C6" s="506" t="s">
        <v>134</v>
      </c>
      <c r="D6" s="507" t="s">
        <v>135</v>
      </c>
      <c r="E6" s="508"/>
      <c r="F6" s="958" t="s">
        <v>132</v>
      </c>
      <c r="G6" s="505" t="s">
        <v>133</v>
      </c>
      <c r="H6" s="509" t="s">
        <v>134</v>
      </c>
      <c r="I6" s="507" t="s">
        <v>135</v>
      </c>
      <c r="J6" s="508"/>
      <c r="K6" s="501" t="s">
        <v>132</v>
      </c>
      <c r="L6" s="502" t="s">
        <v>133</v>
      </c>
      <c r="M6" s="503" t="s">
        <v>136</v>
      </c>
      <c r="N6" s="504" t="s">
        <v>135</v>
      </c>
      <c r="O6"/>
      <c r="P6" s="501" t="s">
        <v>132</v>
      </c>
      <c r="Q6" s="502" t="s">
        <v>465</v>
      </c>
      <c r="R6" s="503" t="s">
        <v>136</v>
      </c>
      <c r="S6" s="504" t="s">
        <v>135</v>
      </c>
    </row>
    <row r="7" spans="1:27" ht="15.5">
      <c r="A7" s="436" t="s">
        <v>331</v>
      </c>
      <c r="B7" s="437">
        <v>18175.168000000001</v>
      </c>
      <c r="C7" s="437">
        <v>8027</v>
      </c>
      <c r="D7" s="438">
        <v>4.6605922679758089</v>
      </c>
      <c r="E7" s="508"/>
      <c r="F7" s="436" t="s">
        <v>137</v>
      </c>
      <c r="G7" s="437">
        <v>4385.3180000000002</v>
      </c>
      <c r="H7" s="437">
        <v>25170</v>
      </c>
      <c r="I7" s="438">
        <v>2.9135421718765571</v>
      </c>
      <c r="J7" s="508"/>
      <c r="K7" s="433" t="s">
        <v>137</v>
      </c>
      <c r="L7" s="434">
        <v>405087.03200000001</v>
      </c>
      <c r="M7" s="434">
        <v>71840.839000000007</v>
      </c>
      <c r="N7" s="435">
        <v>5.6386734570290855</v>
      </c>
      <c r="O7"/>
      <c r="P7" s="433" t="s">
        <v>138</v>
      </c>
      <c r="Q7" s="434">
        <v>104774.065</v>
      </c>
      <c r="R7" s="434">
        <v>19886.243999999999</v>
      </c>
      <c r="S7" s="435">
        <v>5.2686703934639443</v>
      </c>
    </row>
    <row r="8" spans="1:27" ht="15.5">
      <c r="A8" s="433" t="s">
        <v>363</v>
      </c>
      <c r="B8" s="434">
        <v>6774.82</v>
      </c>
      <c r="C8" s="434">
        <v>2790</v>
      </c>
      <c r="D8" s="435">
        <v>5.3661218027163198</v>
      </c>
      <c r="E8" s="508"/>
      <c r="F8" s="433" t="s">
        <v>139</v>
      </c>
      <c r="G8" s="434">
        <v>141.66900000000001</v>
      </c>
      <c r="H8" s="434">
        <v>386</v>
      </c>
      <c r="I8" s="435">
        <v>5.0371200000000007</v>
      </c>
      <c r="J8" s="508"/>
      <c r="K8" s="433" t="s">
        <v>140</v>
      </c>
      <c r="L8" s="434">
        <v>277291.33799999999</v>
      </c>
      <c r="M8" s="434">
        <v>51316.449000000001</v>
      </c>
      <c r="N8" s="435">
        <v>5.4035566256737679</v>
      </c>
      <c r="O8"/>
      <c r="P8" s="433" t="s">
        <v>139</v>
      </c>
      <c r="Q8" s="434">
        <v>69000.453999999998</v>
      </c>
      <c r="R8" s="434">
        <v>13912.302</v>
      </c>
      <c r="S8" s="435">
        <v>4.9596719507670262</v>
      </c>
    </row>
    <row r="9" spans="1:27" ht="16" thickBot="1">
      <c r="A9" s="433" t="s">
        <v>137</v>
      </c>
      <c r="B9" s="434">
        <v>6009.6610000000001</v>
      </c>
      <c r="C9" s="434">
        <v>28108</v>
      </c>
      <c r="D9" s="435">
        <v>3.2186037220083508</v>
      </c>
      <c r="E9" s="508"/>
      <c r="F9" s="450" t="s">
        <v>158</v>
      </c>
      <c r="G9" s="451">
        <v>73.305000000000007</v>
      </c>
      <c r="H9" s="451">
        <v>564</v>
      </c>
      <c r="I9" s="452">
        <v>1.919984284965951</v>
      </c>
      <c r="J9" s="508"/>
      <c r="K9" s="433" t="s">
        <v>468</v>
      </c>
      <c r="L9" s="434">
        <v>175077.432</v>
      </c>
      <c r="M9" s="434">
        <v>32565.807000000001</v>
      </c>
      <c r="N9" s="435">
        <v>5.37611219031053</v>
      </c>
      <c r="O9"/>
      <c r="P9" s="433" t="s">
        <v>140</v>
      </c>
      <c r="Q9" s="434">
        <v>65473.237000000001</v>
      </c>
      <c r="R9" s="434">
        <v>12996.342000000001</v>
      </c>
      <c r="S9" s="435">
        <v>5.0378204113126603</v>
      </c>
    </row>
    <row r="10" spans="1:27" ht="16" thickBot="1">
      <c r="A10" s="433" t="s">
        <v>147</v>
      </c>
      <c r="B10" s="434">
        <v>3941.991</v>
      </c>
      <c r="C10" s="434">
        <v>2110</v>
      </c>
      <c r="D10" s="435">
        <v>3.4198722620138251</v>
      </c>
      <c r="E10" s="508"/>
      <c r="F10" s="439" t="s">
        <v>224</v>
      </c>
      <c r="G10" s="440">
        <v>4604.8760000000002</v>
      </c>
      <c r="H10" s="440">
        <v>26190</v>
      </c>
      <c r="I10" s="441">
        <v>2.9260437615766115</v>
      </c>
      <c r="J10" s="508"/>
      <c r="K10" s="433" t="s">
        <v>332</v>
      </c>
      <c r="L10" s="434">
        <v>128809.19899999999</v>
      </c>
      <c r="M10" s="434">
        <v>28894.735000000001</v>
      </c>
      <c r="N10" s="435">
        <v>4.4578778452198984</v>
      </c>
      <c r="O10"/>
      <c r="P10" s="433" t="s">
        <v>141</v>
      </c>
      <c r="Q10" s="434">
        <v>33529.642999999996</v>
      </c>
      <c r="R10" s="434">
        <v>5602.2759999999998</v>
      </c>
      <c r="S10" s="435">
        <v>5.9850037734663548</v>
      </c>
    </row>
    <row r="11" spans="1:27" ht="15.5">
      <c r="A11" s="433" t="s">
        <v>150</v>
      </c>
      <c r="B11" s="434">
        <v>3103.17</v>
      </c>
      <c r="C11" s="434">
        <v>1729</v>
      </c>
      <c r="D11" s="435">
        <v>3.3401035881274059</v>
      </c>
      <c r="E11" s="508"/>
      <c r="F11"/>
      <c r="G11"/>
      <c r="H11"/>
      <c r="I11"/>
      <c r="J11" s="508"/>
      <c r="K11" s="433" t="s">
        <v>139</v>
      </c>
      <c r="L11" s="434">
        <v>114764.037</v>
      </c>
      <c r="M11" s="434">
        <v>18640.561000000002</v>
      </c>
      <c r="N11" s="435">
        <v>6.1566836427294218</v>
      </c>
      <c r="O11"/>
      <c r="P11" s="433" t="s">
        <v>137</v>
      </c>
      <c r="Q11" s="434">
        <v>32970.788999999997</v>
      </c>
      <c r="R11" s="434">
        <v>6759.3209999999999</v>
      </c>
      <c r="S11" s="435">
        <v>4.8778255981628922</v>
      </c>
    </row>
    <row r="12" spans="1:27" ht="15.5">
      <c r="A12" s="433" t="s">
        <v>145</v>
      </c>
      <c r="B12" s="434">
        <v>2347.087</v>
      </c>
      <c r="C12" s="434">
        <v>2517</v>
      </c>
      <c r="D12" s="435">
        <v>3.4128476518820858</v>
      </c>
      <c r="E12" s="508"/>
      <c r="F12"/>
      <c r="G12"/>
      <c r="H12"/>
      <c r="I12"/>
      <c r="J12" s="508"/>
      <c r="K12" s="433" t="s">
        <v>146</v>
      </c>
      <c r="L12" s="434">
        <v>88991.562999999995</v>
      </c>
      <c r="M12" s="434">
        <v>13136.887000000001</v>
      </c>
      <c r="N12" s="435">
        <v>6.7741743534826773</v>
      </c>
      <c r="O12"/>
      <c r="P12" s="433" t="s">
        <v>332</v>
      </c>
      <c r="Q12" s="434">
        <v>32774.567999999999</v>
      </c>
      <c r="R12" s="434">
        <v>6999.6629999999996</v>
      </c>
      <c r="S12" s="435">
        <v>4.6823065624730793</v>
      </c>
    </row>
    <row r="13" spans="1:27" ht="15.5">
      <c r="A13" s="433" t="s">
        <v>460</v>
      </c>
      <c r="B13" s="434">
        <v>2195.9</v>
      </c>
      <c r="C13" s="434">
        <v>730</v>
      </c>
      <c r="D13" s="435">
        <v>5.9822377203258235</v>
      </c>
      <c r="E13" s="508"/>
      <c r="F13"/>
      <c r="G13"/>
      <c r="H13"/>
      <c r="I13"/>
      <c r="J13" s="508"/>
      <c r="K13" s="433" t="s">
        <v>144</v>
      </c>
      <c r="L13" s="434">
        <v>59613.584000000003</v>
      </c>
      <c r="M13" s="434">
        <v>7044.3530000000001</v>
      </c>
      <c r="N13" s="435">
        <v>8.462606005122117</v>
      </c>
      <c r="O13"/>
      <c r="P13" s="433" t="s">
        <v>144</v>
      </c>
      <c r="Q13" s="434">
        <v>31744.625</v>
      </c>
      <c r="R13" s="434">
        <v>4145.1509999999998</v>
      </c>
      <c r="S13" s="435">
        <v>7.6582553928674733</v>
      </c>
    </row>
    <row r="14" spans="1:27" ht="15.5">
      <c r="A14" s="433" t="s">
        <v>140</v>
      </c>
      <c r="B14" s="434">
        <v>1939.5650000000001</v>
      </c>
      <c r="C14" s="434">
        <v>1225</v>
      </c>
      <c r="D14" s="435">
        <v>3.4195433709449929</v>
      </c>
      <c r="E14" s="508"/>
      <c r="F14"/>
      <c r="G14"/>
      <c r="H14"/>
      <c r="I14"/>
      <c r="J14" s="508"/>
      <c r="K14" s="433" t="s">
        <v>147</v>
      </c>
      <c r="L14" s="434">
        <v>58144.281999999999</v>
      </c>
      <c r="M14" s="434">
        <v>9984.8739999999998</v>
      </c>
      <c r="N14" s="435">
        <v>5.8232364274201158</v>
      </c>
      <c r="O14"/>
      <c r="P14" s="433" t="s">
        <v>146</v>
      </c>
      <c r="Q14" s="434">
        <v>26758.028999999999</v>
      </c>
      <c r="R14" s="434">
        <v>5596.0969999999998</v>
      </c>
      <c r="S14" s="435">
        <v>4.7815520352845917</v>
      </c>
    </row>
    <row r="15" spans="1:27" ht="15.5">
      <c r="A15" s="433" t="s">
        <v>430</v>
      </c>
      <c r="B15" s="434">
        <v>1684.9</v>
      </c>
      <c r="C15" s="434">
        <v>697</v>
      </c>
      <c r="D15" s="435">
        <v>5.9780024835905623</v>
      </c>
      <c r="E15" s="442"/>
      <c r="J15" s="508"/>
      <c r="K15" s="433" t="s">
        <v>142</v>
      </c>
      <c r="L15" s="434">
        <v>53680.665000000001</v>
      </c>
      <c r="M15" s="434">
        <v>9656.9580000000005</v>
      </c>
      <c r="N15" s="435">
        <v>5.5587551483603841</v>
      </c>
      <c r="O15"/>
      <c r="P15" s="433" t="s">
        <v>239</v>
      </c>
      <c r="Q15" s="434">
        <v>15999.563</v>
      </c>
      <c r="R15" s="434">
        <v>3019.3359999999998</v>
      </c>
      <c r="S15" s="435">
        <v>5.2990336285858879</v>
      </c>
    </row>
    <row r="16" spans="1:27" ht="15.5">
      <c r="A16" s="433" t="s">
        <v>270</v>
      </c>
      <c r="B16" s="434">
        <v>1085.693</v>
      </c>
      <c r="C16" s="434">
        <v>471</v>
      </c>
      <c r="D16" s="435">
        <v>4.4742247223424201</v>
      </c>
      <c r="E16" s="508"/>
      <c r="J16" s="508"/>
      <c r="K16" s="433" t="s">
        <v>138</v>
      </c>
      <c r="L16" s="434">
        <v>52281.065999999999</v>
      </c>
      <c r="M16" s="434">
        <v>7666.5129999999999</v>
      </c>
      <c r="N16" s="435">
        <v>6.8194061628800471</v>
      </c>
      <c r="O16"/>
      <c r="P16" s="433" t="s">
        <v>147</v>
      </c>
      <c r="Q16" s="434">
        <v>15957.567999999999</v>
      </c>
      <c r="R16" s="434">
        <v>3054.181</v>
      </c>
      <c r="S16" s="435">
        <v>5.2248272122706538</v>
      </c>
    </row>
    <row r="17" spans="1:19" ht="15.5">
      <c r="A17" s="433" t="s">
        <v>459</v>
      </c>
      <c r="B17" s="434">
        <v>932.96</v>
      </c>
      <c r="C17" s="434">
        <v>350</v>
      </c>
      <c r="D17" s="435">
        <v>4.7994979088107748</v>
      </c>
      <c r="E17" s="508"/>
      <c r="F17" s="508"/>
      <c r="G17" s="508"/>
      <c r="H17" s="510"/>
      <c r="I17" s="508"/>
      <c r="J17" s="508"/>
      <c r="K17" s="433" t="s">
        <v>250</v>
      </c>
      <c r="L17" s="434">
        <v>43042.942999999999</v>
      </c>
      <c r="M17" s="434">
        <v>5602.9080000000004</v>
      </c>
      <c r="N17" s="435">
        <v>7.6822505384703792</v>
      </c>
      <c r="O17"/>
      <c r="P17" s="433" t="s">
        <v>153</v>
      </c>
      <c r="Q17" s="434">
        <v>12955.002</v>
      </c>
      <c r="R17" s="434">
        <v>3099.6909999999998</v>
      </c>
      <c r="S17" s="435">
        <v>4.179449499966287</v>
      </c>
    </row>
    <row r="18" spans="1:19" ht="15.5">
      <c r="A18" s="433" t="s">
        <v>143</v>
      </c>
      <c r="B18" s="434">
        <v>585.17700000000002</v>
      </c>
      <c r="C18" s="434">
        <v>1001</v>
      </c>
      <c r="D18" s="435">
        <v>3.0846357804403635</v>
      </c>
      <c r="E18" s="508"/>
      <c r="F18" s="508"/>
      <c r="G18" s="508"/>
      <c r="H18" s="510"/>
      <c r="I18" s="508"/>
      <c r="J18" s="508"/>
      <c r="K18" s="433" t="s">
        <v>154</v>
      </c>
      <c r="L18" s="434">
        <v>35791.934999999998</v>
      </c>
      <c r="M18" s="434">
        <v>6991.643</v>
      </c>
      <c r="N18" s="435">
        <v>5.1192452188991915</v>
      </c>
      <c r="O18"/>
      <c r="P18" s="433" t="s">
        <v>249</v>
      </c>
      <c r="Q18" s="434">
        <v>11632.966</v>
      </c>
      <c r="R18" s="434">
        <v>2141.8510000000001</v>
      </c>
      <c r="S18" s="435">
        <v>5.4312676278602012</v>
      </c>
    </row>
    <row r="19" spans="1:19" ht="15.5">
      <c r="A19" s="433" t="s">
        <v>336</v>
      </c>
      <c r="B19" s="434">
        <v>411.65199999999999</v>
      </c>
      <c r="C19" s="434">
        <v>216</v>
      </c>
      <c r="D19" s="435">
        <v>4.0652972545921386</v>
      </c>
      <c r="E19" s="232"/>
      <c r="F19" s="508"/>
      <c r="G19" s="508"/>
      <c r="H19" s="510"/>
      <c r="I19" s="508"/>
      <c r="J19" s="508"/>
      <c r="K19" s="433" t="s">
        <v>145</v>
      </c>
      <c r="L19" s="434">
        <v>30044.028999999999</v>
      </c>
      <c r="M19" s="434">
        <v>6313.2619999999997</v>
      </c>
      <c r="N19" s="435">
        <v>4.7588756810663018</v>
      </c>
      <c r="O19"/>
      <c r="P19" s="433" t="s">
        <v>155</v>
      </c>
      <c r="Q19" s="434">
        <v>7891.223</v>
      </c>
      <c r="R19" s="434">
        <v>1824.6189999999999</v>
      </c>
      <c r="S19" s="435">
        <v>4.3248606969454997</v>
      </c>
    </row>
    <row r="20" spans="1:19" ht="15.5">
      <c r="A20" s="433" t="s">
        <v>139</v>
      </c>
      <c r="B20" s="434">
        <v>310.01900000000001</v>
      </c>
      <c r="C20" s="434">
        <v>512</v>
      </c>
      <c r="D20" s="435">
        <v>4.3490075050852219</v>
      </c>
      <c r="E20" s="232"/>
      <c r="F20" s="508"/>
      <c r="G20" s="508"/>
      <c r="H20" s="510"/>
      <c r="I20" s="508"/>
      <c r="J20" s="508"/>
      <c r="K20" s="433" t="s">
        <v>152</v>
      </c>
      <c r="L20" s="434">
        <v>22007.429</v>
      </c>
      <c r="M20" s="434">
        <v>3762.0129999999999</v>
      </c>
      <c r="N20" s="435">
        <v>5.8499077488567961</v>
      </c>
      <c r="O20"/>
      <c r="P20" s="433" t="s">
        <v>151</v>
      </c>
      <c r="Q20" s="434">
        <v>6808.1369999999997</v>
      </c>
      <c r="R20" s="434">
        <v>1387.386</v>
      </c>
      <c r="S20" s="435">
        <v>4.9071685889867709</v>
      </c>
    </row>
    <row r="21" spans="1:19" ht="15.5">
      <c r="A21" s="433" t="s">
        <v>153</v>
      </c>
      <c r="B21" s="434">
        <v>235.98</v>
      </c>
      <c r="C21" s="434">
        <v>193</v>
      </c>
      <c r="D21" s="435">
        <v>3.9186316838259714</v>
      </c>
      <c r="E21" s="232"/>
      <c r="F21" s="508"/>
      <c r="G21" s="508"/>
      <c r="H21" s="510"/>
      <c r="I21" s="508"/>
      <c r="J21" s="508"/>
      <c r="K21" s="433" t="s">
        <v>249</v>
      </c>
      <c r="L21" s="434">
        <v>20440.502</v>
      </c>
      <c r="M21" s="434">
        <v>3519.326</v>
      </c>
      <c r="N21" s="435">
        <v>5.8080729094150412</v>
      </c>
      <c r="O21"/>
      <c r="P21" s="433" t="s">
        <v>250</v>
      </c>
      <c r="Q21" s="434">
        <v>6295.5829999999996</v>
      </c>
      <c r="R21" s="434">
        <v>940.21299999999997</v>
      </c>
      <c r="S21" s="435">
        <v>6.6959114583610306</v>
      </c>
    </row>
    <row r="22" spans="1:19" ht="15.5">
      <c r="A22" s="433" t="s">
        <v>251</v>
      </c>
      <c r="B22" s="434">
        <v>188.619</v>
      </c>
      <c r="C22" s="434">
        <v>203</v>
      </c>
      <c r="D22" s="435">
        <v>3.8202863913474978</v>
      </c>
      <c r="E22" s="232"/>
      <c r="F22" s="508"/>
      <c r="G22" s="508"/>
      <c r="H22" s="508"/>
      <c r="I22" s="508"/>
      <c r="J22" s="508"/>
      <c r="K22" s="433" t="s">
        <v>151</v>
      </c>
      <c r="L22" s="434">
        <v>17490.197</v>
      </c>
      <c r="M22" s="434">
        <v>2442.8490000000002</v>
      </c>
      <c r="N22" s="435">
        <v>7.1597536319273107</v>
      </c>
      <c r="O22"/>
      <c r="P22" s="433" t="s">
        <v>157</v>
      </c>
      <c r="Q22" s="434">
        <v>5616.2579999999998</v>
      </c>
      <c r="R22" s="434">
        <v>1655.9960000000001</v>
      </c>
      <c r="S22" s="435">
        <v>3.3914683368800405</v>
      </c>
    </row>
    <row r="23" spans="1:19" ht="15.5">
      <c r="A23" s="433" t="s">
        <v>450</v>
      </c>
      <c r="B23" s="434">
        <v>184.78</v>
      </c>
      <c r="C23" s="434">
        <v>66</v>
      </c>
      <c r="D23" s="435">
        <v>5.3652729384436704</v>
      </c>
      <c r="E23" s="232"/>
      <c r="F23" s="508"/>
      <c r="G23" s="508"/>
      <c r="H23" s="508"/>
      <c r="I23" s="508"/>
      <c r="J23" s="508"/>
      <c r="K23" s="433" t="s">
        <v>251</v>
      </c>
      <c r="L23" s="434">
        <v>17388.812999999998</v>
      </c>
      <c r="M23" s="434">
        <v>3130.029</v>
      </c>
      <c r="N23" s="435">
        <v>5.5554798374072565</v>
      </c>
      <c r="O23"/>
      <c r="P23" s="433" t="s">
        <v>142</v>
      </c>
      <c r="Q23" s="434">
        <v>5283.2950000000001</v>
      </c>
      <c r="R23" s="434">
        <v>1513.9649999999999</v>
      </c>
      <c r="S23" s="435">
        <v>3.4897074899353688</v>
      </c>
    </row>
    <row r="24" spans="1:19" ht="15.5">
      <c r="A24" s="433" t="s">
        <v>158</v>
      </c>
      <c r="B24" s="434">
        <v>73.305000000000007</v>
      </c>
      <c r="C24" s="434">
        <v>564</v>
      </c>
      <c r="D24" s="435">
        <v>1.919984284965951</v>
      </c>
      <c r="E24" s="232"/>
      <c r="F24" s="508"/>
      <c r="G24" s="508"/>
      <c r="H24" s="508"/>
      <c r="I24" s="508"/>
      <c r="J24" s="508"/>
      <c r="K24" s="433" t="s">
        <v>141</v>
      </c>
      <c r="L24" s="434">
        <v>16863.162</v>
      </c>
      <c r="M24" s="434">
        <v>2762.4059999999999</v>
      </c>
      <c r="N24" s="435">
        <v>6.104519755604354</v>
      </c>
      <c r="O24"/>
      <c r="P24" s="433" t="s">
        <v>150</v>
      </c>
      <c r="Q24" s="434">
        <v>4721.5680000000002</v>
      </c>
      <c r="R24" s="434">
        <v>1048.471</v>
      </c>
      <c r="S24" s="435">
        <v>4.503289075234318</v>
      </c>
    </row>
    <row r="25" spans="1:19" ht="16" thickBot="1">
      <c r="A25" s="433" t="s">
        <v>149</v>
      </c>
      <c r="B25" s="434">
        <v>65.715000000000003</v>
      </c>
      <c r="C25" s="434">
        <v>32</v>
      </c>
      <c r="D25" s="435">
        <v>3.37</v>
      </c>
      <c r="E25" s="232"/>
      <c r="F25" s="508"/>
      <c r="G25" s="508"/>
      <c r="H25" s="508"/>
      <c r="I25" s="508"/>
      <c r="J25" s="508"/>
      <c r="K25" s="433" t="s">
        <v>143</v>
      </c>
      <c r="L25" s="434">
        <v>11688.145</v>
      </c>
      <c r="M25" s="434">
        <v>3044.7890000000002</v>
      </c>
      <c r="N25" s="435">
        <v>3.8387372655379401</v>
      </c>
      <c r="O25"/>
      <c r="P25" s="433" t="s">
        <v>156</v>
      </c>
      <c r="Q25" s="434">
        <v>4236.799</v>
      </c>
      <c r="R25" s="434">
        <v>895.98099999999999</v>
      </c>
      <c r="S25" s="435">
        <v>4.7286705856485796</v>
      </c>
    </row>
    <row r="26" spans="1:19" ht="16" thickBot="1">
      <c r="A26" s="439" t="s">
        <v>224</v>
      </c>
      <c r="B26" s="440">
        <v>50291.334000000003</v>
      </c>
      <c r="C26" s="440">
        <v>51648</v>
      </c>
      <c r="D26" s="441">
        <v>4.1790217509445551</v>
      </c>
      <c r="E26" s="232"/>
      <c r="F26" s="508"/>
      <c r="G26" s="508"/>
      <c r="H26" s="508"/>
      <c r="I26" s="508"/>
      <c r="J26" s="508"/>
      <c r="K26" s="433" t="s">
        <v>155</v>
      </c>
      <c r="L26" s="434">
        <v>7521.4679999999998</v>
      </c>
      <c r="M26" s="434">
        <v>1760.884</v>
      </c>
      <c r="N26" s="435">
        <v>4.2714159478988964</v>
      </c>
      <c r="O26"/>
      <c r="P26" s="433" t="s">
        <v>158</v>
      </c>
      <c r="Q26" s="434">
        <v>4078.0920000000001</v>
      </c>
      <c r="R26" s="434">
        <v>1106.4349999999999</v>
      </c>
      <c r="S26" s="435">
        <v>3.6857944660102042</v>
      </c>
    </row>
    <row r="27" spans="1:19" ht="15.5">
      <c r="A27"/>
      <c r="B27"/>
      <c r="C27"/>
      <c r="D27"/>
      <c r="E27" s="232"/>
      <c r="F27" s="508"/>
      <c r="G27" s="508"/>
      <c r="H27" s="508"/>
      <c r="I27" s="508"/>
      <c r="J27" s="508"/>
      <c r="K27" s="433" t="s">
        <v>158</v>
      </c>
      <c r="L27" s="434">
        <v>5880.7560000000003</v>
      </c>
      <c r="M27" s="434">
        <v>1406.2940000000001</v>
      </c>
      <c r="N27" s="435">
        <v>4.1817400913322533</v>
      </c>
      <c r="O27"/>
      <c r="P27" s="433" t="s">
        <v>373</v>
      </c>
      <c r="Q27" s="434">
        <v>3630.5520000000001</v>
      </c>
      <c r="R27" s="434">
        <v>638.02</v>
      </c>
      <c r="S27" s="435">
        <v>5.6903419955487289</v>
      </c>
    </row>
    <row r="28" spans="1:19" ht="16" thickBot="1">
      <c r="A28"/>
      <c r="B28"/>
      <c r="C28"/>
      <c r="D28"/>
      <c r="E28" s="232"/>
      <c r="F28" s="508"/>
      <c r="G28" s="508"/>
      <c r="H28" s="508"/>
      <c r="I28" s="508"/>
      <c r="J28" s="508"/>
      <c r="K28" s="433" t="s">
        <v>150</v>
      </c>
      <c r="L28" s="434">
        <v>5073.4080000000004</v>
      </c>
      <c r="M28" s="434">
        <v>809.73500000000001</v>
      </c>
      <c r="N28" s="435">
        <v>6.265516496137626</v>
      </c>
      <c r="O28"/>
      <c r="P28" s="433" t="s">
        <v>154</v>
      </c>
      <c r="Q28" s="434">
        <v>3469.8319999999999</v>
      </c>
      <c r="R28" s="434">
        <v>769.03800000000001</v>
      </c>
      <c r="S28" s="435">
        <v>4.5119122852186759</v>
      </c>
    </row>
    <row r="29" spans="1:19" ht="16" thickBot="1">
      <c r="A29"/>
      <c r="B29"/>
      <c r="C29"/>
      <c r="D29"/>
      <c r="E29" s="232"/>
      <c r="F29" s="508"/>
      <c r="G29" s="508"/>
      <c r="H29" s="508"/>
      <c r="I29" s="508"/>
      <c r="J29" s="508"/>
      <c r="K29" s="439" t="s">
        <v>224</v>
      </c>
      <c r="L29" s="440">
        <v>1659948.6810000001</v>
      </c>
      <c r="M29" s="440">
        <v>294183.962</v>
      </c>
      <c r="N29" s="441">
        <v>5.6425532843969251</v>
      </c>
      <c r="O29"/>
      <c r="P29" s="433" t="s">
        <v>152</v>
      </c>
      <c r="Q29" s="434">
        <v>3394.9389999999999</v>
      </c>
      <c r="R29" s="434">
        <v>647.84</v>
      </c>
      <c r="S29" s="435">
        <v>5.2403973203260064</v>
      </c>
    </row>
    <row r="30" spans="1:19" ht="16" thickBot="1">
      <c r="E30" s="232"/>
      <c r="F30" s="320"/>
      <c r="G30" s="320"/>
      <c r="H30" s="320"/>
      <c r="I30" s="320"/>
      <c r="J30" s="320"/>
      <c r="K30"/>
      <c r="L30"/>
      <c r="M30"/>
      <c r="N30"/>
      <c r="O30"/>
      <c r="P30" s="439" t="s">
        <v>224</v>
      </c>
      <c r="Q30" s="440">
        <v>532367.22600000002</v>
      </c>
      <c r="R30" s="440">
        <v>105159.747</v>
      </c>
      <c r="S30" s="441">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c r="P35"/>
      <c r="Q35"/>
      <c r="R35"/>
      <c r="S35"/>
    </row>
    <row r="36" spans="1:19" ht="15.75" customHeight="1">
      <c r="A36"/>
      <c r="B36"/>
      <c r="C36"/>
      <c r="D36"/>
      <c r="E36"/>
      <c r="F36"/>
      <c r="G36"/>
      <c r="H36"/>
      <c r="I36"/>
      <c r="J36"/>
      <c r="K36"/>
      <c r="L36"/>
      <c r="M36"/>
      <c r="N36"/>
      <c r="O36" s="358"/>
      <c r="P36"/>
      <c r="Q36"/>
      <c r="R36"/>
      <c r="S36"/>
    </row>
    <row r="37" spans="1:19" ht="17.25" customHeight="1">
      <c r="A37" s="1" t="s">
        <v>330</v>
      </c>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activeCell="A35" sqref="A35:K15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9.54296875"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t="s">
        <v>213</v>
      </c>
    </row>
    <row r="2" spans="1:27" ht="18" customHeight="1">
      <c r="A2" s="1115" t="s">
        <v>486</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row>
    <row r="3" spans="1:27" ht="18" customHeight="1">
      <c r="A3" s="1116" t="s">
        <v>487</v>
      </c>
      <c r="B3" s="1116"/>
      <c r="C3" s="1116"/>
      <c r="D3" s="1116"/>
      <c r="E3" s="1116"/>
      <c r="F3" s="1116"/>
      <c r="G3" s="1116"/>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39531.292000000001</v>
      </c>
      <c r="C8" s="434">
        <v>46458</v>
      </c>
      <c r="D8" s="435">
        <v>2.7217210684413025</v>
      </c>
      <c r="E8" s="448"/>
      <c r="F8" s="433" t="s">
        <v>332</v>
      </c>
      <c r="G8" s="434">
        <v>4815.1509999999998</v>
      </c>
      <c r="H8" s="434">
        <v>11745</v>
      </c>
      <c r="I8" s="435">
        <v>5.2301645576494868</v>
      </c>
      <c r="K8" s="436" t="s">
        <v>140</v>
      </c>
      <c r="L8" s="437">
        <v>29379.493999999999</v>
      </c>
      <c r="M8" s="437">
        <v>7252.7190000000001</v>
      </c>
      <c r="N8" s="438">
        <v>4.0508248010160051</v>
      </c>
      <c r="P8" s="436" t="s">
        <v>332</v>
      </c>
      <c r="Q8" s="437">
        <v>7435.3270000000002</v>
      </c>
      <c r="R8" s="437">
        <v>1382.354</v>
      </c>
      <c r="S8" s="438">
        <v>5.3787430716010514</v>
      </c>
    </row>
    <row r="9" spans="1:27" ht="15.5">
      <c r="A9" s="433" t="s">
        <v>142</v>
      </c>
      <c r="B9" s="434">
        <v>26237.298999999999</v>
      </c>
      <c r="C9" s="434">
        <v>19405</v>
      </c>
      <c r="D9" s="435">
        <v>2.9399760698961623</v>
      </c>
      <c r="E9" s="449"/>
      <c r="F9" s="433" t="s">
        <v>155</v>
      </c>
      <c r="G9" s="434">
        <v>4200.5649999999996</v>
      </c>
      <c r="H9" s="434">
        <v>22043</v>
      </c>
      <c r="I9" s="435">
        <v>2.5591308167464053</v>
      </c>
      <c r="K9" s="433" t="s">
        <v>157</v>
      </c>
      <c r="L9" s="434">
        <v>8413.4570000000003</v>
      </c>
      <c r="M9" s="434">
        <v>1280.829</v>
      </c>
      <c r="N9" s="435">
        <v>6.5687589834396318</v>
      </c>
      <c r="P9" s="433" t="s">
        <v>154</v>
      </c>
      <c r="Q9" s="434">
        <v>6849.1989999999996</v>
      </c>
      <c r="R9" s="434">
        <v>1420.127</v>
      </c>
      <c r="S9" s="435">
        <v>4.8229482292780856</v>
      </c>
    </row>
    <row r="10" spans="1:27" ht="15.5">
      <c r="A10" s="433" t="s">
        <v>159</v>
      </c>
      <c r="B10" s="434">
        <v>21429.517</v>
      </c>
      <c r="C10" s="434">
        <v>35921</v>
      </c>
      <c r="D10" s="435">
        <v>2.3587543735076526</v>
      </c>
      <c r="E10" s="448"/>
      <c r="F10" s="433" t="s">
        <v>137</v>
      </c>
      <c r="G10" s="434">
        <v>2854.1640000000002</v>
      </c>
      <c r="H10" s="434">
        <v>13066</v>
      </c>
      <c r="I10" s="435">
        <v>3.2075637514427031</v>
      </c>
      <c r="K10" s="433" t="s">
        <v>142</v>
      </c>
      <c r="L10" s="434">
        <v>5762.4539999999997</v>
      </c>
      <c r="M10" s="434">
        <v>1019.918</v>
      </c>
      <c r="N10" s="435">
        <v>5.6499189150500335</v>
      </c>
      <c r="P10" s="433" t="s">
        <v>142</v>
      </c>
      <c r="Q10" s="434">
        <v>4826.1360000000004</v>
      </c>
      <c r="R10" s="434">
        <v>966.14200000000005</v>
      </c>
      <c r="S10" s="435">
        <v>4.9952657062833419</v>
      </c>
    </row>
    <row r="11" spans="1:27" ht="15.5">
      <c r="A11" s="433" t="s">
        <v>155</v>
      </c>
      <c r="B11" s="434">
        <v>21249.753000000001</v>
      </c>
      <c r="C11" s="434">
        <v>42810</v>
      </c>
      <c r="D11" s="435">
        <v>2.2412292035243291</v>
      </c>
      <c r="E11" s="449"/>
      <c r="F11" s="433" t="s">
        <v>152</v>
      </c>
      <c r="G11" s="434">
        <v>1945.973</v>
      </c>
      <c r="H11" s="434">
        <v>8164</v>
      </c>
      <c r="I11" s="435">
        <v>3.2503470035760995</v>
      </c>
      <c r="K11" s="433" t="s">
        <v>249</v>
      </c>
      <c r="L11" s="434">
        <v>5662.4030000000002</v>
      </c>
      <c r="M11" s="434">
        <v>2154.855</v>
      </c>
      <c r="N11" s="435">
        <v>2.6277420058426206</v>
      </c>
      <c r="P11" s="433" t="s">
        <v>139</v>
      </c>
      <c r="Q11" s="434">
        <v>3111.7040000000002</v>
      </c>
      <c r="R11" s="434">
        <v>538.23699999999997</v>
      </c>
      <c r="S11" s="435">
        <v>5.7812896549289636</v>
      </c>
    </row>
    <row r="12" spans="1:27" ht="15.5">
      <c r="A12" s="433" t="s">
        <v>156</v>
      </c>
      <c r="B12" s="434">
        <v>17398.508999999998</v>
      </c>
      <c r="C12" s="434">
        <v>28634</v>
      </c>
      <c r="D12" s="435">
        <v>2.7231962483035304</v>
      </c>
      <c r="E12" s="449"/>
      <c r="F12" s="433" t="s">
        <v>156</v>
      </c>
      <c r="G12" s="434">
        <v>1882.462</v>
      </c>
      <c r="H12" s="434">
        <v>13418</v>
      </c>
      <c r="I12" s="435">
        <v>2.4795957749206052</v>
      </c>
      <c r="K12" s="433" t="s">
        <v>159</v>
      </c>
      <c r="L12" s="434">
        <v>5645.1229999999996</v>
      </c>
      <c r="M12" s="434">
        <v>1537.204</v>
      </c>
      <c r="N12" s="435">
        <v>3.672331713942977</v>
      </c>
      <c r="P12" s="433" t="s">
        <v>140</v>
      </c>
      <c r="Q12" s="434">
        <v>2518.3850000000002</v>
      </c>
      <c r="R12" s="434">
        <v>659.91300000000001</v>
      </c>
      <c r="S12" s="435">
        <v>3.8162378980259524</v>
      </c>
    </row>
    <row r="13" spans="1:27" ht="16" thickBot="1">
      <c r="A13" s="433" t="s">
        <v>332</v>
      </c>
      <c r="B13" s="434">
        <v>15597.558000000001</v>
      </c>
      <c r="C13" s="434">
        <v>31510</v>
      </c>
      <c r="D13" s="435">
        <v>4.3353417075971254</v>
      </c>
      <c r="E13" s="449"/>
      <c r="F13" s="433" t="s">
        <v>159</v>
      </c>
      <c r="G13" s="434">
        <v>1022.072</v>
      </c>
      <c r="H13" s="434">
        <v>9537</v>
      </c>
      <c r="I13" s="435">
        <v>1.8297519625482244</v>
      </c>
      <c r="K13" s="433" t="s">
        <v>154</v>
      </c>
      <c r="L13" s="434">
        <v>5343.0820000000003</v>
      </c>
      <c r="M13" s="434">
        <v>727.45899999999995</v>
      </c>
      <c r="N13" s="435">
        <v>7.3448565486164865</v>
      </c>
      <c r="P13" s="433" t="s">
        <v>137</v>
      </c>
      <c r="Q13" s="434">
        <v>1712.143</v>
      </c>
      <c r="R13" s="434">
        <v>494.37</v>
      </c>
      <c r="S13" s="435">
        <v>3.4632825616441125</v>
      </c>
    </row>
    <row r="14" spans="1:27" ht="16" thickBot="1">
      <c r="A14" s="433" t="s">
        <v>150</v>
      </c>
      <c r="B14" s="434">
        <v>10828.075000000001</v>
      </c>
      <c r="C14" s="434">
        <v>8894</v>
      </c>
      <c r="D14" s="435">
        <v>2.3907357643688787</v>
      </c>
      <c r="E14" s="449"/>
      <c r="F14" s="439" t="s">
        <v>224</v>
      </c>
      <c r="G14" s="440">
        <v>17411.982</v>
      </c>
      <c r="H14" s="440">
        <v>80484</v>
      </c>
      <c r="I14" s="441">
        <v>3.1487424276482008</v>
      </c>
      <c r="K14" s="433" t="s">
        <v>332</v>
      </c>
      <c r="L14" s="434">
        <v>4418.6210000000001</v>
      </c>
      <c r="M14" s="434">
        <v>539.59299999999996</v>
      </c>
      <c r="N14" s="435">
        <v>8.1888034129427183</v>
      </c>
      <c r="P14" s="433" t="s">
        <v>157</v>
      </c>
      <c r="Q14" s="434">
        <v>1415.8689999999999</v>
      </c>
      <c r="R14" s="434">
        <v>290.89</v>
      </c>
      <c r="S14" s="435">
        <v>4.8673691085977513</v>
      </c>
    </row>
    <row r="15" spans="1:27" ht="15.5">
      <c r="A15" s="433" t="s">
        <v>140</v>
      </c>
      <c r="B15" s="434">
        <v>6660.5069999999996</v>
      </c>
      <c r="C15" s="434">
        <v>6843</v>
      </c>
      <c r="D15" s="435">
        <v>3.2597148994337042</v>
      </c>
      <c r="E15" s="449"/>
      <c r="F15"/>
      <c r="G15"/>
      <c r="H15"/>
      <c r="I15"/>
      <c r="K15" s="433" t="s">
        <v>155</v>
      </c>
      <c r="L15" s="434">
        <v>4100.84</v>
      </c>
      <c r="M15" s="434">
        <v>1003.689</v>
      </c>
      <c r="N15" s="435">
        <v>4.0857676033113846</v>
      </c>
      <c r="P15" s="433" t="s">
        <v>469</v>
      </c>
      <c r="Q15" s="434">
        <v>964.87900000000002</v>
      </c>
      <c r="R15" s="434">
        <v>129.245</v>
      </c>
      <c r="S15" s="435">
        <v>7.4655035011025568</v>
      </c>
      <c r="U15" s="358"/>
      <c r="V15" s="358"/>
      <c r="W15" s="358"/>
      <c r="X15" s="358"/>
    </row>
    <row r="16" spans="1:27" ht="15.5">
      <c r="A16" s="433" t="s">
        <v>137</v>
      </c>
      <c r="B16" s="434">
        <v>5485.5749999999998</v>
      </c>
      <c r="C16" s="434">
        <v>19789</v>
      </c>
      <c r="D16" s="435">
        <v>3.3595999769721567</v>
      </c>
      <c r="E16" s="449"/>
      <c r="F16"/>
      <c r="G16"/>
      <c r="H16"/>
      <c r="I16"/>
      <c r="K16" s="433" t="s">
        <v>137</v>
      </c>
      <c r="L16" s="434">
        <v>4020.2840000000001</v>
      </c>
      <c r="M16" s="434">
        <v>1194.5940000000001</v>
      </c>
      <c r="N16" s="435">
        <v>3.3653977836821549</v>
      </c>
      <c r="P16" s="433" t="s">
        <v>151</v>
      </c>
      <c r="Q16" s="434">
        <v>903.97199999999998</v>
      </c>
      <c r="R16" s="434">
        <v>291.99200000000002</v>
      </c>
      <c r="S16" s="435">
        <v>3.0958793391599766</v>
      </c>
      <c r="U16" s="358"/>
      <c r="V16" s="358"/>
      <c r="W16" s="358"/>
      <c r="X16" s="358"/>
    </row>
    <row r="17" spans="1:24" ht="15.5">
      <c r="A17" s="433" t="s">
        <v>151</v>
      </c>
      <c r="B17" s="434">
        <v>3928.7530000000002</v>
      </c>
      <c r="C17" s="434">
        <v>2284</v>
      </c>
      <c r="D17" s="435">
        <v>3.5302258084806222</v>
      </c>
      <c r="E17" s="448"/>
      <c r="F17"/>
      <c r="G17"/>
      <c r="H17"/>
      <c r="I17"/>
      <c r="K17" s="433" t="s">
        <v>139</v>
      </c>
      <c r="L17" s="434">
        <v>3047.9079999999999</v>
      </c>
      <c r="M17" s="434">
        <v>776.65</v>
      </c>
      <c r="N17" s="435">
        <v>3.9244292795982747</v>
      </c>
      <c r="P17" s="433" t="s">
        <v>146</v>
      </c>
      <c r="Q17" s="434">
        <v>623.18700000000001</v>
      </c>
      <c r="R17" s="434">
        <v>203.53899999999999</v>
      </c>
      <c r="S17" s="435">
        <v>3.0617572062356602</v>
      </c>
      <c r="U17" s="358"/>
      <c r="V17" s="358"/>
      <c r="W17" s="358"/>
      <c r="X17" s="358"/>
    </row>
    <row r="18" spans="1:24" ht="16" thickBot="1">
      <c r="A18" s="433" t="s">
        <v>138</v>
      </c>
      <c r="B18" s="434">
        <v>2970.2829999999999</v>
      </c>
      <c r="C18" s="434">
        <v>2897</v>
      </c>
      <c r="D18" s="435">
        <v>3.6536733755003334</v>
      </c>
      <c r="E18" s="453"/>
      <c r="K18" s="433" t="s">
        <v>151</v>
      </c>
      <c r="L18" s="434">
        <v>2374.8049999999998</v>
      </c>
      <c r="M18" s="434">
        <v>742.97799999999995</v>
      </c>
      <c r="N18" s="435">
        <v>3.1963328658452874</v>
      </c>
      <c r="P18" s="433" t="s">
        <v>155</v>
      </c>
      <c r="Q18" s="434">
        <v>467.68900000000002</v>
      </c>
      <c r="R18" s="434">
        <v>97.55</v>
      </c>
      <c r="S18" s="435">
        <v>4.7943516145566383</v>
      </c>
      <c r="U18" s="358"/>
      <c r="V18" s="358"/>
      <c r="W18" s="358"/>
      <c r="X18" s="358"/>
    </row>
    <row r="19" spans="1:24" ht="16" thickBot="1">
      <c r="A19" s="433" t="s">
        <v>157</v>
      </c>
      <c r="B19" s="434">
        <v>1679.143</v>
      </c>
      <c r="C19" s="434">
        <v>4175</v>
      </c>
      <c r="D19" s="435">
        <v>3.5650216027430708</v>
      </c>
      <c r="E19" s="454"/>
      <c r="K19" s="433" t="s">
        <v>145</v>
      </c>
      <c r="L19" s="434">
        <v>1687.26</v>
      </c>
      <c r="M19" s="434">
        <v>480.04</v>
      </c>
      <c r="N19" s="435">
        <v>3.5148320973252227</v>
      </c>
      <c r="P19" s="439" t="s">
        <v>224</v>
      </c>
      <c r="Q19" s="440">
        <v>31732.207999999999</v>
      </c>
      <c r="R19" s="440">
        <v>6689.1639999999998</v>
      </c>
      <c r="S19" s="441">
        <v>4.7438226959303131</v>
      </c>
      <c r="U19" s="358"/>
      <c r="V19" s="358"/>
      <c r="W19" s="358"/>
      <c r="X19" s="358"/>
    </row>
    <row r="20" spans="1:24" ht="15" customHeight="1" thickBot="1">
      <c r="A20" s="439" t="s">
        <v>224</v>
      </c>
      <c r="B20" s="440">
        <v>174373.03700000001</v>
      </c>
      <c r="C20" s="440">
        <v>253057</v>
      </c>
      <c r="D20" s="441">
        <v>2.7641573330887903</v>
      </c>
      <c r="E20" s="454"/>
      <c r="F20" s="358"/>
      <c r="G20" s="358"/>
      <c r="H20" s="358"/>
      <c r="K20" s="433" t="s">
        <v>146</v>
      </c>
      <c r="L20" s="434">
        <v>1686.2819999999999</v>
      </c>
      <c r="M20" s="434">
        <v>328.22800000000001</v>
      </c>
      <c r="N20" s="435">
        <v>5.1375324469576027</v>
      </c>
      <c r="P20"/>
      <c r="Q20"/>
      <c r="R20"/>
      <c r="S20"/>
      <c r="U20" s="358"/>
      <c r="V20" s="358"/>
      <c r="W20" s="358"/>
      <c r="X20" s="358"/>
    </row>
    <row r="21" spans="1:24" ht="15.5">
      <c r="F21" s="358"/>
      <c r="G21" s="358"/>
      <c r="H21" s="358"/>
      <c r="K21" s="433" t="s">
        <v>458</v>
      </c>
      <c r="L21" s="434">
        <v>1326.1980000000001</v>
      </c>
      <c r="M21" s="434">
        <v>41.671999999999997</v>
      </c>
      <c r="N21" s="435">
        <v>31.824678441159538</v>
      </c>
      <c r="P21"/>
      <c r="Q21"/>
      <c r="R21"/>
      <c r="S21"/>
    </row>
    <row r="22" spans="1:24" ht="15.5">
      <c r="A22"/>
      <c r="B22"/>
      <c r="C22"/>
      <c r="D22"/>
      <c r="E22" s="358"/>
      <c r="F22" s="358"/>
      <c r="G22" s="358"/>
      <c r="H22" s="358"/>
      <c r="I22" s="358"/>
      <c r="J22" s="358"/>
      <c r="K22" s="433" t="s">
        <v>152</v>
      </c>
      <c r="L22" s="434">
        <v>1245.232</v>
      </c>
      <c r="M22" s="434">
        <v>337.52800000000002</v>
      </c>
      <c r="N22" s="435">
        <v>3.6892702235073829</v>
      </c>
    </row>
    <row r="23" spans="1:24" ht="16" thickBot="1">
      <c r="A23"/>
      <c r="B23"/>
      <c r="C23"/>
      <c r="D23"/>
      <c r="E23" s="358"/>
      <c r="F23" s="358"/>
      <c r="G23" s="358"/>
      <c r="H23" s="358"/>
      <c r="I23" s="358"/>
      <c r="J23" s="358"/>
      <c r="K23" s="433" t="s">
        <v>158</v>
      </c>
      <c r="L23" s="434">
        <v>1087.67</v>
      </c>
      <c r="M23" s="434">
        <v>329.03100000000001</v>
      </c>
      <c r="N23" s="435">
        <v>3.3056763648410028</v>
      </c>
      <c r="P23"/>
      <c r="Q23"/>
      <c r="R23"/>
      <c r="S23"/>
    </row>
    <row r="24" spans="1:24" ht="16" thickBot="1">
      <c r="A24"/>
      <c r="B24"/>
      <c r="C24"/>
      <c r="D24"/>
      <c r="E24" s="358"/>
      <c r="F24" s="358"/>
      <c r="G24" s="358"/>
      <c r="H24" s="358"/>
      <c r="I24" s="358"/>
      <c r="J24" s="358"/>
      <c r="K24" s="439" t="s">
        <v>224</v>
      </c>
      <c r="L24" s="440">
        <v>89409.024999999994</v>
      </c>
      <c r="M24" s="440">
        <v>20246.332999999999</v>
      </c>
      <c r="N24" s="441">
        <v>4.4160601823549976</v>
      </c>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K30"/>
      <c r="L30"/>
      <c r="M30"/>
      <c r="N30"/>
      <c r="O30"/>
      <c r="P30"/>
      <c r="Q30"/>
      <c r="R30"/>
      <c r="S30"/>
    </row>
    <row r="31" spans="1:24">
      <c r="A31" s="1" t="s">
        <v>330</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row>
    <row r="2" spans="1:20" ht="26.25" customHeight="1">
      <c r="A2" s="375"/>
    </row>
    <row r="5" spans="1:20" ht="38.25" customHeight="1" thickBot="1">
      <c r="A5" s="1100" t="s">
        <v>473</v>
      </c>
      <c r="B5" s="1100"/>
      <c r="C5" s="1100"/>
      <c r="D5" s="1100"/>
      <c r="E5" s="1100"/>
      <c r="F5" s="1100"/>
      <c r="H5" s="376" t="s">
        <v>232</v>
      </c>
      <c r="K5"/>
      <c r="L5"/>
      <c r="M5"/>
      <c r="N5"/>
      <c r="O5"/>
      <c r="P5"/>
    </row>
    <row r="6" spans="1:20" ht="15.75" customHeight="1" thickBot="1">
      <c r="A6" s="1101" t="s">
        <v>115</v>
      </c>
      <c r="B6" s="1103" t="s">
        <v>475</v>
      </c>
      <c r="C6" s="1104"/>
      <c r="D6" s="1105"/>
      <c r="E6" s="1106" t="s">
        <v>461</v>
      </c>
      <c r="F6" s="1108" t="s">
        <v>463</v>
      </c>
      <c r="K6"/>
      <c r="L6"/>
      <c r="M6"/>
      <c r="N6"/>
      <c r="O6"/>
      <c r="P6"/>
    </row>
    <row r="7" spans="1:20" ht="21" customHeight="1" thickBot="1">
      <c r="A7" s="1102"/>
      <c r="B7" s="377" t="s">
        <v>220</v>
      </c>
      <c r="C7" s="377" t="s">
        <v>222</v>
      </c>
      <c r="D7" s="377" t="s">
        <v>223</v>
      </c>
      <c r="E7" s="1107"/>
      <c r="F7" s="1109"/>
      <c r="K7"/>
      <c r="L7"/>
      <c r="M7"/>
      <c r="N7"/>
      <c r="O7"/>
      <c r="P7"/>
    </row>
    <row r="8" spans="1:20" ht="17.25" customHeight="1" thickBot="1">
      <c r="A8" s="378" t="s">
        <v>116</v>
      </c>
      <c r="B8" s="379">
        <v>13363.523999999999</v>
      </c>
      <c r="C8" s="380">
        <v>8053.9229999999998</v>
      </c>
      <c r="D8" s="381">
        <f t="shared" ref="D8:D13" si="0">(C8/B8)*100</f>
        <v>60.267957763236701</v>
      </c>
      <c r="E8" s="380">
        <v>14246.71</v>
      </c>
      <c r="F8" s="381">
        <f t="shared" ref="F8:F13" si="1">((B8-E8)/E8)*100</f>
        <v>-6.1992277515300014</v>
      </c>
      <c r="H8" s="382" t="s">
        <v>117</v>
      </c>
      <c r="K8"/>
      <c r="L8"/>
      <c r="M8"/>
      <c r="N8"/>
      <c r="O8"/>
      <c r="P8"/>
    </row>
    <row r="9" spans="1:20" ht="18" customHeight="1" thickBot="1">
      <c r="A9" s="378" t="s">
        <v>118</v>
      </c>
      <c r="B9" s="383">
        <v>44363</v>
      </c>
      <c r="C9" s="380">
        <v>16424</v>
      </c>
      <c r="D9" s="381">
        <f t="shared" si="0"/>
        <v>37.02184252642968</v>
      </c>
      <c r="E9" s="384">
        <v>53568</v>
      </c>
      <c r="F9" s="381">
        <f t="shared" si="1"/>
        <v>-17.183766427718041</v>
      </c>
      <c r="H9" s="385">
        <f>B9-E9</f>
        <v>-9205</v>
      </c>
      <c r="K9"/>
      <c r="L9"/>
      <c r="M9"/>
      <c r="N9"/>
      <c r="O9"/>
      <c r="P9"/>
      <c r="Q9" s="358"/>
      <c r="R9" s="358"/>
      <c r="S9" s="358"/>
      <c r="T9" s="358"/>
    </row>
    <row r="10" spans="1:20" ht="15" customHeight="1" thickBot="1">
      <c r="A10" s="386" t="s">
        <v>215</v>
      </c>
      <c r="B10" s="383">
        <v>14465</v>
      </c>
      <c r="C10" s="387">
        <v>0</v>
      </c>
      <c r="D10" s="388">
        <f t="shared" si="0"/>
        <v>0</v>
      </c>
      <c r="E10" s="387">
        <v>12047</v>
      </c>
      <c r="F10" s="388">
        <f t="shared" si="1"/>
        <v>20.071387067319666</v>
      </c>
      <c r="K10"/>
      <c r="L10"/>
      <c r="M10"/>
      <c r="N10"/>
      <c r="O10"/>
      <c r="P10" s="358"/>
      <c r="Q10" s="358"/>
      <c r="R10" s="358"/>
      <c r="S10" s="358"/>
      <c r="T10" s="358"/>
    </row>
    <row r="11" spans="1:20" ht="17.25" customHeight="1" thickBot="1">
      <c r="A11" s="378" t="s">
        <v>119</v>
      </c>
      <c r="B11" s="383">
        <v>256407.24600000001</v>
      </c>
      <c r="C11" s="389">
        <v>21590.07</v>
      </c>
      <c r="D11" s="381">
        <f t="shared" si="0"/>
        <v>8.4202261585072371</v>
      </c>
      <c r="E11" s="389">
        <v>267391.217</v>
      </c>
      <c r="F11" s="381">
        <f t="shared" si="1"/>
        <v>-4.107827894735971</v>
      </c>
      <c r="J11" s="390"/>
      <c r="K11"/>
      <c r="L11"/>
      <c r="M11"/>
      <c r="N11"/>
      <c r="O11"/>
      <c r="P11" s="358"/>
      <c r="Q11" s="358"/>
      <c r="R11" s="358"/>
      <c r="S11" s="358"/>
      <c r="T11" s="358"/>
    </row>
    <row r="12" spans="1:20" ht="15" customHeight="1" thickBot="1">
      <c r="A12" s="391" t="s">
        <v>120</v>
      </c>
      <c r="B12" s="383">
        <v>107854.86599999999</v>
      </c>
      <c r="C12" s="392">
        <v>21967.544000000002</v>
      </c>
      <c r="D12" s="381">
        <f t="shared" si="0"/>
        <v>20.367689298320581</v>
      </c>
      <c r="E12" s="392">
        <v>107528.6</v>
      </c>
      <c r="F12" s="381">
        <f t="shared" si="1"/>
        <v>0.30342253130793917</v>
      </c>
      <c r="K12"/>
      <c r="L12"/>
      <c r="M12"/>
      <c r="N12"/>
      <c r="O12"/>
      <c r="P12" s="358"/>
      <c r="Q12" s="358"/>
      <c r="R12" s="358"/>
      <c r="S12" s="358"/>
      <c r="T12" s="358"/>
    </row>
    <row r="13" spans="1:20" ht="15" customHeight="1" thickBot="1">
      <c r="A13" s="391" t="s">
        <v>121</v>
      </c>
      <c r="B13" s="383">
        <f>B11+B12</f>
        <v>364262.11200000002</v>
      </c>
      <c r="C13" s="392">
        <f>C11+C12</f>
        <v>43557.614000000001</v>
      </c>
      <c r="D13" s="393">
        <f t="shared" si="0"/>
        <v>11.957766829178215</v>
      </c>
      <c r="E13" s="392">
        <f>E11+E12</f>
        <v>374919.81700000004</v>
      </c>
      <c r="F13" s="393">
        <f t="shared" si="1"/>
        <v>-2.842662488550189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216</v>
      </c>
      <c r="K16"/>
      <c r="L16"/>
      <c r="M16"/>
      <c r="N16"/>
      <c r="O16"/>
      <c r="P16" s="358"/>
      <c r="Q16" s="358"/>
      <c r="R16" s="358"/>
      <c r="S16" s="358"/>
      <c r="T16" s="358"/>
    </row>
    <row r="17" spans="1:20">
      <c r="K17"/>
      <c r="L17"/>
      <c r="M17"/>
      <c r="N17"/>
      <c r="O17" s="358"/>
      <c r="P17" s="358"/>
      <c r="Q17" s="358"/>
      <c r="R17" s="358"/>
      <c r="S17" s="358"/>
      <c r="T17" s="358"/>
    </row>
    <row r="18" spans="1:20" ht="33" customHeight="1" thickBot="1">
      <c r="A18" s="1100" t="s">
        <v>474</v>
      </c>
      <c r="B18" s="1100"/>
      <c r="C18" s="1100"/>
      <c r="D18" s="1100"/>
      <c r="E18" s="1100"/>
      <c r="F18" s="1100"/>
      <c r="K18"/>
      <c r="L18"/>
      <c r="M18"/>
      <c r="N18"/>
      <c r="O18" s="358"/>
      <c r="P18" s="358"/>
      <c r="Q18" s="358"/>
      <c r="R18" s="358"/>
      <c r="S18" s="358"/>
      <c r="T18" s="358"/>
    </row>
    <row r="19" spans="1:20" ht="16.5" customHeight="1" thickBot="1">
      <c r="A19" s="1110" t="s">
        <v>457</v>
      </c>
      <c r="B19" s="1103" t="s">
        <v>475</v>
      </c>
      <c r="C19" s="1104"/>
      <c r="D19" s="1105"/>
      <c r="E19" s="1106" t="s">
        <v>461</v>
      </c>
      <c r="F19" s="1108" t="s">
        <v>462</v>
      </c>
      <c r="K19"/>
      <c r="L19"/>
      <c r="M19"/>
      <c r="N19"/>
      <c r="O19" s="358"/>
      <c r="P19" s="358"/>
      <c r="Q19" s="358"/>
      <c r="R19" s="358"/>
      <c r="S19" s="358"/>
      <c r="T19" s="358"/>
    </row>
    <row r="20" spans="1:20" ht="21" customHeight="1" thickBot="1">
      <c r="A20" s="1111"/>
      <c r="B20" s="396" t="s">
        <v>220</v>
      </c>
      <c r="C20" s="396" t="s">
        <v>327</v>
      </c>
      <c r="D20" s="396" t="s">
        <v>328</v>
      </c>
      <c r="E20" s="1112"/>
      <c r="F20" s="1113"/>
      <c r="K20"/>
      <c r="L20"/>
      <c r="M20"/>
      <c r="N20"/>
      <c r="O20" s="358"/>
      <c r="P20" s="358"/>
      <c r="Q20" s="358"/>
      <c r="R20" s="358"/>
      <c r="S20" s="358"/>
      <c r="T20" s="358"/>
    </row>
    <row r="21" spans="1:20" ht="15" thickBot="1">
      <c r="A21" s="397" t="s">
        <v>116</v>
      </c>
      <c r="B21" s="383">
        <v>71107.375</v>
      </c>
      <c r="C21" s="398">
        <v>0</v>
      </c>
      <c r="D21" s="399">
        <f t="shared" ref="D21:D26" si="2">(C21/B21)*100</f>
        <v>0</v>
      </c>
      <c r="E21" s="392">
        <v>51405.213000000003</v>
      </c>
      <c r="F21" s="399">
        <f t="shared" ref="F21:F26" si="3">((B21-E21)/E21)*100</f>
        <v>38.327167324450137</v>
      </c>
      <c r="H21" s="382" t="s">
        <v>123</v>
      </c>
      <c r="K21"/>
      <c r="L21"/>
      <c r="M21"/>
      <c r="N21"/>
      <c r="O21" s="358"/>
      <c r="P21" s="358"/>
      <c r="Q21" s="358"/>
      <c r="R21" s="358"/>
      <c r="S21" s="358"/>
      <c r="T21" s="358"/>
    </row>
    <row r="22" spans="1:20" ht="15" thickBot="1">
      <c r="A22" s="397" t="s">
        <v>118</v>
      </c>
      <c r="B22" s="383">
        <v>266857</v>
      </c>
      <c r="C22" s="398">
        <v>0</v>
      </c>
      <c r="D22" s="381">
        <f t="shared" si="2"/>
        <v>0</v>
      </c>
      <c r="E22" s="392">
        <v>186842</v>
      </c>
      <c r="F22" s="381">
        <f t="shared" si="3"/>
        <v>42.824953704199267</v>
      </c>
      <c r="H22" s="385">
        <f>B22-E22</f>
        <v>80015</v>
      </c>
      <c r="K22" s="358"/>
      <c r="L22" s="358"/>
      <c r="M22" s="358"/>
      <c r="O22" s="358"/>
      <c r="P22" s="358"/>
      <c r="Q22" s="358"/>
      <c r="R22" s="358"/>
      <c r="S22" s="358"/>
      <c r="T22" s="358"/>
    </row>
    <row r="23" spans="1:20" ht="15" thickBot="1">
      <c r="A23" s="400" t="s">
        <v>215</v>
      </c>
      <c r="B23" s="383">
        <v>83071</v>
      </c>
      <c r="C23" s="401">
        <v>0</v>
      </c>
      <c r="D23" s="381">
        <f t="shared" si="2"/>
        <v>0</v>
      </c>
      <c r="E23" s="387">
        <v>43472</v>
      </c>
      <c r="F23" s="381">
        <f t="shared" si="3"/>
        <v>91.090817077659182</v>
      </c>
      <c r="N23" s="358"/>
      <c r="O23" s="358"/>
      <c r="P23" s="358"/>
      <c r="Q23" s="358"/>
      <c r="R23" s="358"/>
      <c r="S23" s="358"/>
      <c r="T23" s="358"/>
    </row>
    <row r="24" spans="1:20" ht="15" thickBot="1">
      <c r="A24" s="397" t="s">
        <v>119</v>
      </c>
      <c r="B24" s="383">
        <v>14964.701999999999</v>
      </c>
      <c r="C24" s="402">
        <v>198.893</v>
      </c>
      <c r="D24" s="388">
        <f t="shared" si="2"/>
        <v>1.3290809265697372</v>
      </c>
      <c r="E24" s="392">
        <v>15035.19</v>
      </c>
      <c r="F24" s="388">
        <f t="shared" si="3"/>
        <v>-0.46882014793295723</v>
      </c>
      <c r="N24" s="358"/>
      <c r="O24" s="358"/>
      <c r="P24" s="358"/>
      <c r="Q24" s="358"/>
      <c r="R24" s="358"/>
      <c r="S24" s="358"/>
      <c r="T24" s="358"/>
    </row>
    <row r="25" spans="1:20" ht="15" thickBot="1">
      <c r="A25" s="397" t="s">
        <v>120</v>
      </c>
      <c r="B25" s="383">
        <v>10667.078</v>
      </c>
      <c r="C25" s="402">
        <v>801.13499999999999</v>
      </c>
      <c r="D25" s="381">
        <f t="shared" si="2"/>
        <v>7.5103510070892892</v>
      </c>
      <c r="E25" s="392">
        <v>7391.2460000000001</v>
      </c>
      <c r="F25" s="381">
        <f t="shared" si="3"/>
        <v>44.320429870687562</v>
      </c>
      <c r="N25" s="358"/>
      <c r="O25" s="358"/>
      <c r="P25" s="358"/>
      <c r="Q25" s="358"/>
      <c r="R25" s="358"/>
      <c r="S25" s="358"/>
      <c r="T25" s="358"/>
    </row>
    <row r="26" spans="1:20" ht="15" thickBot="1">
      <c r="A26" s="397" t="s">
        <v>121</v>
      </c>
      <c r="B26" s="383">
        <f>B24+B25</f>
        <v>25631.78</v>
      </c>
      <c r="C26" s="392">
        <f>C24+C25</f>
        <v>1000.028</v>
      </c>
      <c r="D26" s="393">
        <f t="shared" si="2"/>
        <v>3.9015160086423966</v>
      </c>
      <c r="E26" s="392">
        <f>E24+E25</f>
        <v>22426.436000000002</v>
      </c>
      <c r="F26" s="393">
        <f t="shared" si="3"/>
        <v>14.292703486189232</v>
      </c>
      <c r="N26" s="358"/>
      <c r="O26" s="358"/>
      <c r="P26" s="358"/>
      <c r="Q26" s="358"/>
      <c r="R26" s="358"/>
      <c r="S26" s="358"/>
      <c r="T26" s="358"/>
    </row>
    <row r="27" spans="1:20">
      <c r="A27" s="403" t="s">
        <v>330</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099"/>
      <c r="D30" s="1099"/>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099"/>
      <c r="C41" s="1099"/>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20.26953125" style="374" customWidth="1"/>
    <col min="7" max="7" width="10.54296875" style="374" customWidth="1"/>
    <col min="8" max="8" width="9.81640625" style="390" bestFit="1"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25" style="374" customWidth="1"/>
    <col min="17" max="17" width="12.453125"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4" ht="18.5">
      <c r="A1" s="415"/>
    </row>
    <row r="2" spans="1:24" ht="28.5" customHeight="1">
      <c r="A2" s="1115" t="s">
        <v>472</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row>
    <row r="3" spans="1:24" ht="15.75" customHeight="1">
      <c r="A3" s="1117" t="s">
        <v>471</v>
      </c>
      <c r="B3" s="1117"/>
      <c r="C3" s="1117"/>
      <c r="D3" s="1117"/>
      <c r="E3" s="1117"/>
      <c r="F3" s="1117"/>
      <c r="P3" s="406"/>
    </row>
    <row r="4" spans="1:24" ht="4.5" customHeight="1">
      <c r="A4" s="416"/>
      <c r="B4" s="416"/>
      <c r="C4" s="417"/>
      <c r="D4" s="417"/>
    </row>
    <row r="5" spans="1:24" ht="15" thickBot="1">
      <c r="A5" s="418" t="s">
        <v>124</v>
      </c>
      <c r="B5" s="1118" t="s">
        <v>125</v>
      </c>
      <c r="C5" s="1118"/>
      <c r="D5" s="419"/>
      <c r="E5" s="419"/>
      <c r="F5" s="418" t="s">
        <v>126</v>
      </c>
      <c r="G5" s="420" t="s">
        <v>127</v>
      </c>
      <c r="H5" s="421"/>
      <c r="I5" s="419"/>
      <c r="J5" s="419"/>
      <c r="K5" s="418" t="s">
        <v>128</v>
      </c>
      <c r="L5" s="422" t="s">
        <v>129</v>
      </c>
      <c r="M5" s="419"/>
      <c r="N5" s="423"/>
      <c r="O5" s="358"/>
      <c r="P5" s="418" t="s">
        <v>130</v>
      </c>
      <c r="Q5" s="422" t="s">
        <v>131</v>
      </c>
      <c r="R5" s="419"/>
    </row>
    <row r="6" spans="1:24" ht="29.5" thickBot="1">
      <c r="A6" s="424" t="s">
        <v>132</v>
      </c>
      <c r="B6" s="425" t="s">
        <v>133</v>
      </c>
      <c r="C6" s="426" t="s">
        <v>134</v>
      </c>
      <c r="D6" s="427" t="s">
        <v>135</v>
      </c>
      <c r="F6" s="424" t="s">
        <v>132</v>
      </c>
      <c r="G6" s="425" t="s">
        <v>133</v>
      </c>
      <c r="H6" s="428" t="s">
        <v>134</v>
      </c>
      <c r="I6" s="427" t="s">
        <v>135</v>
      </c>
      <c r="K6" s="429" t="s">
        <v>132</v>
      </c>
      <c r="L6" s="430" t="s">
        <v>133</v>
      </c>
      <c r="M6" s="431" t="s">
        <v>136</v>
      </c>
      <c r="N6" s="432" t="s">
        <v>135</v>
      </c>
      <c r="O6" s="358"/>
      <c r="P6" s="429" t="s">
        <v>132</v>
      </c>
      <c r="Q6" s="430" t="s">
        <v>133</v>
      </c>
      <c r="R6" s="431" t="s">
        <v>136</v>
      </c>
      <c r="S6" s="432" t="s">
        <v>135</v>
      </c>
    </row>
    <row r="7" spans="1:24" ht="15.5">
      <c r="A7" s="436" t="s">
        <v>331</v>
      </c>
      <c r="B7" s="437">
        <v>24053.898000000001</v>
      </c>
      <c r="C7" s="437">
        <v>10880</v>
      </c>
      <c r="D7" s="438">
        <v>4.2843022599282632</v>
      </c>
      <c r="F7" s="436" t="s">
        <v>137</v>
      </c>
      <c r="G7" s="437">
        <v>1644.181</v>
      </c>
      <c r="H7" s="437">
        <v>7614</v>
      </c>
      <c r="I7" s="798">
        <v>3.2995607090465038</v>
      </c>
      <c r="K7" s="433" t="s">
        <v>137</v>
      </c>
      <c r="L7" s="434">
        <v>370227.61599999998</v>
      </c>
      <c r="M7" s="434">
        <v>63577.828999999998</v>
      </c>
      <c r="N7" s="435">
        <v>5.8232189085915467</v>
      </c>
      <c r="O7" s="358"/>
      <c r="P7" s="433" t="s">
        <v>138</v>
      </c>
      <c r="Q7" s="434">
        <v>124196.47</v>
      </c>
      <c r="R7" s="434">
        <v>21363.884999999998</v>
      </c>
      <c r="S7" s="435">
        <v>5.8133841293378996</v>
      </c>
    </row>
    <row r="8" spans="1:24" ht="15.5">
      <c r="A8" s="433" t="s">
        <v>137</v>
      </c>
      <c r="B8" s="434">
        <v>6357.5519999999997</v>
      </c>
      <c r="C8" s="434">
        <v>13998</v>
      </c>
      <c r="D8" s="435">
        <v>3.5191772139636708</v>
      </c>
      <c r="F8" s="433" t="s">
        <v>139</v>
      </c>
      <c r="G8" s="434">
        <v>636.04200000000003</v>
      </c>
      <c r="H8" s="434">
        <v>3153</v>
      </c>
      <c r="I8" s="469">
        <v>2.863390192185622</v>
      </c>
      <c r="K8" s="433" t="s">
        <v>140</v>
      </c>
      <c r="L8" s="434">
        <v>319669.734</v>
      </c>
      <c r="M8" s="434">
        <v>57459.909</v>
      </c>
      <c r="N8" s="435">
        <v>5.5633525977216562</v>
      </c>
      <c r="O8" s="358"/>
      <c r="P8" s="433" t="s">
        <v>140</v>
      </c>
      <c r="Q8" s="434">
        <v>66930.823000000004</v>
      </c>
      <c r="R8" s="434">
        <v>12916.82</v>
      </c>
      <c r="S8" s="435">
        <v>5.1816796239322063</v>
      </c>
    </row>
    <row r="9" spans="1:24" ht="15.5">
      <c r="A9" s="433" t="s">
        <v>363</v>
      </c>
      <c r="B9" s="434">
        <v>4886.4480000000003</v>
      </c>
      <c r="C9" s="434">
        <v>2131</v>
      </c>
      <c r="D9" s="435">
        <v>4.7065994228539072</v>
      </c>
      <c r="F9" s="433" t="s">
        <v>158</v>
      </c>
      <c r="G9" s="434">
        <v>422.66899999999998</v>
      </c>
      <c r="H9" s="434">
        <v>2563</v>
      </c>
      <c r="I9" s="435">
        <v>2.4578065941734022</v>
      </c>
      <c r="K9" s="433" t="s">
        <v>332</v>
      </c>
      <c r="L9" s="434">
        <v>134727.45699999999</v>
      </c>
      <c r="M9" s="434">
        <v>27056.868999999999</v>
      </c>
      <c r="N9" s="435">
        <v>4.979417869820784</v>
      </c>
      <c r="O9" s="358"/>
      <c r="P9" s="433" t="s">
        <v>139</v>
      </c>
      <c r="Q9" s="434">
        <v>54289.232000000004</v>
      </c>
      <c r="R9" s="434">
        <v>10273.647000000001</v>
      </c>
      <c r="S9" s="435">
        <v>5.2843193853166257</v>
      </c>
    </row>
    <row r="10" spans="1:24" ht="16" thickBot="1">
      <c r="A10" s="433" t="s">
        <v>147</v>
      </c>
      <c r="B10" s="434">
        <v>4716.08</v>
      </c>
      <c r="C10" s="434">
        <v>2755</v>
      </c>
      <c r="D10" s="435">
        <v>3.1727839495915346</v>
      </c>
      <c r="F10" s="433" t="s">
        <v>332</v>
      </c>
      <c r="G10" s="434">
        <v>112.994</v>
      </c>
      <c r="H10" s="434">
        <v>688</v>
      </c>
      <c r="I10" s="435">
        <v>2.9089177221707341</v>
      </c>
      <c r="K10" s="433" t="s">
        <v>139</v>
      </c>
      <c r="L10" s="434">
        <v>105220.253</v>
      </c>
      <c r="M10" s="434">
        <v>15809.342000000001</v>
      </c>
      <c r="N10" s="435">
        <v>6.6555744698292942</v>
      </c>
      <c r="O10" s="358"/>
      <c r="P10" s="433" t="s">
        <v>144</v>
      </c>
      <c r="Q10" s="434">
        <v>48597.341</v>
      </c>
      <c r="R10" s="434">
        <v>6233.8789999999999</v>
      </c>
      <c r="S10" s="435">
        <v>7.79568243143635</v>
      </c>
    </row>
    <row r="11" spans="1:24" ht="16" thickBot="1">
      <c r="A11" s="433" t="s">
        <v>270</v>
      </c>
      <c r="B11" s="434">
        <v>2332.02</v>
      </c>
      <c r="C11" s="434">
        <v>1087</v>
      </c>
      <c r="D11" s="435">
        <v>4.1418518821109762</v>
      </c>
      <c r="F11" s="439" t="s">
        <v>224</v>
      </c>
      <c r="G11" s="440">
        <v>2904.607</v>
      </c>
      <c r="H11" s="440">
        <v>14465</v>
      </c>
      <c r="I11" s="441">
        <v>3.0182783821501569</v>
      </c>
      <c r="K11" s="433" t="s">
        <v>146</v>
      </c>
      <c r="L11" s="434">
        <v>78183.933999999994</v>
      </c>
      <c r="M11" s="434">
        <v>10956.008</v>
      </c>
      <c r="N11" s="435">
        <v>7.1361698531070799</v>
      </c>
      <c r="O11" s="358"/>
      <c r="P11" s="433" t="s">
        <v>141</v>
      </c>
      <c r="Q11" s="434">
        <v>44754.864999999998</v>
      </c>
      <c r="R11" s="434">
        <v>7123.335</v>
      </c>
      <c r="S11" s="435">
        <v>6.2828527648917252</v>
      </c>
    </row>
    <row r="12" spans="1:24" ht="15.5">
      <c r="A12" s="433" t="s">
        <v>145</v>
      </c>
      <c r="B12" s="434">
        <v>1917.316</v>
      </c>
      <c r="C12" s="434">
        <v>2275</v>
      </c>
      <c r="D12" s="435">
        <v>3.2534489019510691</v>
      </c>
      <c r="F12"/>
      <c r="G12"/>
      <c r="H12"/>
      <c r="I12"/>
      <c r="K12" s="433" t="s">
        <v>144</v>
      </c>
      <c r="L12" s="434">
        <v>62732.385000000002</v>
      </c>
      <c r="M12" s="434">
        <v>7370.3760000000002</v>
      </c>
      <c r="N12" s="435">
        <v>8.5114226194158888</v>
      </c>
      <c r="O12" s="358"/>
      <c r="P12" s="433" t="s">
        <v>239</v>
      </c>
      <c r="Q12" s="434">
        <v>39182.400000000001</v>
      </c>
      <c r="R12" s="434">
        <v>7205.17</v>
      </c>
      <c r="S12" s="435">
        <v>5.4380951455690845</v>
      </c>
    </row>
    <row r="13" spans="1:24" ht="15.5">
      <c r="A13" s="433" t="s">
        <v>150</v>
      </c>
      <c r="B13" s="434">
        <v>1064.06</v>
      </c>
      <c r="C13" s="434">
        <v>633</v>
      </c>
      <c r="D13" s="435">
        <v>2.9913357360126391</v>
      </c>
      <c r="F13"/>
      <c r="G13"/>
      <c r="H13"/>
      <c r="I13"/>
      <c r="K13" s="433" t="s">
        <v>138</v>
      </c>
      <c r="L13" s="434">
        <v>57452.887999999999</v>
      </c>
      <c r="M13" s="434">
        <v>8523.3209999999999</v>
      </c>
      <c r="N13" s="435">
        <v>6.7406692766821754</v>
      </c>
      <c r="O13" s="358"/>
      <c r="P13" s="433" t="s">
        <v>137</v>
      </c>
      <c r="Q13" s="434">
        <v>34347.535000000003</v>
      </c>
      <c r="R13" s="434">
        <v>6396.357</v>
      </c>
      <c r="S13" s="435">
        <v>5.3698589681595328</v>
      </c>
    </row>
    <row r="14" spans="1:24" ht="15.5">
      <c r="A14" s="433" t="s">
        <v>336</v>
      </c>
      <c r="B14" s="434">
        <v>912.45500000000004</v>
      </c>
      <c r="C14" s="434">
        <v>419</v>
      </c>
      <c r="D14" s="435">
        <v>4.3149220911261912</v>
      </c>
      <c r="K14" s="433" t="s">
        <v>142</v>
      </c>
      <c r="L14" s="434">
        <v>56349.718000000001</v>
      </c>
      <c r="M14" s="434">
        <v>9916.7919999999995</v>
      </c>
      <c r="N14" s="435">
        <v>5.682252688167706</v>
      </c>
      <c r="O14" s="358"/>
      <c r="P14" s="433" t="s">
        <v>332</v>
      </c>
      <c r="Q14" s="434">
        <v>32754.63</v>
      </c>
      <c r="R14" s="434">
        <v>6315.3429999999998</v>
      </c>
      <c r="S14" s="435">
        <v>5.1865163934880503</v>
      </c>
    </row>
    <row r="15" spans="1:24" ht="15.5">
      <c r="A15" s="433" t="s">
        <v>450</v>
      </c>
      <c r="B15" s="434">
        <v>874.6</v>
      </c>
      <c r="C15" s="434">
        <v>412</v>
      </c>
      <c r="D15" s="435">
        <v>4.1747016706443913</v>
      </c>
      <c r="E15" s="442"/>
      <c r="F15" s="358"/>
      <c r="K15" s="433" t="s">
        <v>147</v>
      </c>
      <c r="L15" s="434">
        <v>48360.302000000003</v>
      </c>
      <c r="M15" s="434">
        <v>8107.6819999999998</v>
      </c>
      <c r="N15" s="435">
        <v>5.9647507141992007</v>
      </c>
      <c r="O15" s="358"/>
      <c r="P15" s="433" t="s">
        <v>146</v>
      </c>
      <c r="Q15" s="434">
        <v>23512.32</v>
      </c>
      <c r="R15" s="434">
        <v>4556.0320000000002</v>
      </c>
      <c r="S15" s="435">
        <v>5.1607012417823226</v>
      </c>
    </row>
    <row r="16" spans="1:24" ht="15.5">
      <c r="A16" s="433" t="s">
        <v>139</v>
      </c>
      <c r="B16" s="434">
        <v>762.99699999999996</v>
      </c>
      <c r="C16" s="434">
        <v>3220</v>
      </c>
      <c r="D16" s="435">
        <v>2.9275214960729614</v>
      </c>
      <c r="F16" s="358"/>
      <c r="K16" s="433" t="s">
        <v>154</v>
      </c>
      <c r="L16" s="434">
        <v>45476.239000000001</v>
      </c>
      <c r="M16" s="434">
        <v>8755.0949999999993</v>
      </c>
      <c r="N16" s="435">
        <v>5.1942599137987653</v>
      </c>
      <c r="O16" s="358"/>
      <c r="P16" s="433" t="s">
        <v>147</v>
      </c>
      <c r="Q16" s="434">
        <v>13921.575999999999</v>
      </c>
      <c r="R16" s="434">
        <v>2390.3090000000002</v>
      </c>
      <c r="S16" s="435">
        <v>5.8241741967251928</v>
      </c>
    </row>
    <row r="17" spans="1:19" ht="15.5">
      <c r="A17" s="433" t="s">
        <v>149</v>
      </c>
      <c r="B17" s="434">
        <v>534.08600000000001</v>
      </c>
      <c r="C17" s="434">
        <v>247</v>
      </c>
      <c r="D17" s="435">
        <v>3.3501188661610937</v>
      </c>
      <c r="K17" s="433" t="s">
        <v>250</v>
      </c>
      <c r="L17" s="434">
        <v>38574.637000000002</v>
      </c>
      <c r="M17" s="434">
        <v>4629.491</v>
      </c>
      <c r="N17" s="435">
        <v>8.3323710965201148</v>
      </c>
      <c r="O17" s="358"/>
      <c r="P17" s="433" t="s">
        <v>153</v>
      </c>
      <c r="Q17" s="434">
        <v>11438.147999999999</v>
      </c>
      <c r="R17" s="434">
        <v>2386.5230000000001</v>
      </c>
      <c r="S17" s="435">
        <v>4.7928086173902358</v>
      </c>
    </row>
    <row r="18" spans="1:19" ht="15.5">
      <c r="A18" s="433" t="s">
        <v>140</v>
      </c>
      <c r="B18" s="434">
        <v>523.952</v>
      </c>
      <c r="C18" s="434">
        <v>361</v>
      </c>
      <c r="D18" s="435">
        <v>4.4591280074212136</v>
      </c>
      <c r="K18" s="433" t="s">
        <v>151</v>
      </c>
      <c r="L18" s="434">
        <v>31834.467000000001</v>
      </c>
      <c r="M18" s="434">
        <v>5088.1719999999996</v>
      </c>
      <c r="N18" s="435">
        <v>6.2565626712304541</v>
      </c>
      <c r="O18" s="358"/>
      <c r="P18" s="433" t="s">
        <v>151</v>
      </c>
      <c r="Q18" s="434">
        <v>8593.6910000000007</v>
      </c>
      <c r="R18" s="434">
        <v>1899.57</v>
      </c>
      <c r="S18" s="435">
        <v>4.5240191201166589</v>
      </c>
    </row>
    <row r="19" spans="1:19" ht="15.5">
      <c r="A19" s="433" t="s">
        <v>143</v>
      </c>
      <c r="B19" s="434">
        <v>510.858</v>
      </c>
      <c r="C19" s="434">
        <v>1066</v>
      </c>
      <c r="D19" s="435">
        <v>2.9447829420275653</v>
      </c>
      <c r="K19" s="433" t="s">
        <v>145</v>
      </c>
      <c r="L19" s="434">
        <v>22901.766</v>
      </c>
      <c r="M19" s="434">
        <v>4858.3779999999997</v>
      </c>
      <c r="N19" s="435">
        <v>4.7138707609823696</v>
      </c>
      <c r="O19" s="358"/>
      <c r="P19" s="433" t="s">
        <v>155</v>
      </c>
      <c r="Q19" s="434">
        <v>8357.8080000000009</v>
      </c>
      <c r="R19" s="434">
        <v>1734.34</v>
      </c>
      <c r="S19" s="435">
        <v>4.8190135728865169</v>
      </c>
    </row>
    <row r="20" spans="1:19" ht="15.5">
      <c r="A20" s="433" t="s">
        <v>155</v>
      </c>
      <c r="B20" s="434">
        <v>499.04300000000001</v>
      </c>
      <c r="C20" s="434">
        <v>558</v>
      </c>
      <c r="D20" s="435">
        <v>2.5982350184828449</v>
      </c>
      <c r="K20" s="433" t="s">
        <v>152</v>
      </c>
      <c r="L20" s="434">
        <v>20548.574000000001</v>
      </c>
      <c r="M20" s="434">
        <v>3741.3009999999999</v>
      </c>
      <c r="N20" s="435">
        <v>5.4923605451686459</v>
      </c>
      <c r="O20" s="358"/>
      <c r="P20" s="433" t="s">
        <v>250</v>
      </c>
      <c r="Q20" s="434">
        <v>7971.1859999999997</v>
      </c>
      <c r="R20" s="434">
        <v>1288.4780000000001</v>
      </c>
      <c r="S20" s="435">
        <v>6.1865130797731895</v>
      </c>
    </row>
    <row r="21" spans="1:19" ht="15.5">
      <c r="A21" s="433" t="s">
        <v>158</v>
      </c>
      <c r="B21" s="434">
        <v>422.66899999999998</v>
      </c>
      <c r="C21" s="434">
        <v>2563</v>
      </c>
      <c r="D21" s="435">
        <v>2.4578065941734022</v>
      </c>
      <c r="K21" s="433" t="s">
        <v>155</v>
      </c>
      <c r="L21" s="434">
        <v>20503.981</v>
      </c>
      <c r="M21" s="434">
        <v>5088.26</v>
      </c>
      <c r="N21" s="435">
        <v>4.0296645611662925</v>
      </c>
      <c r="O21" s="358"/>
      <c r="P21" s="433" t="s">
        <v>156</v>
      </c>
      <c r="Q21" s="434">
        <v>7568.4750000000004</v>
      </c>
      <c r="R21" s="434">
        <v>1405.7449999999999</v>
      </c>
      <c r="S21" s="435">
        <v>5.3839601065627134</v>
      </c>
    </row>
    <row r="22" spans="1:19" ht="15.5">
      <c r="A22" s="433" t="s">
        <v>251</v>
      </c>
      <c r="B22" s="434">
        <v>382.28399999999999</v>
      </c>
      <c r="C22" s="434">
        <v>397</v>
      </c>
      <c r="D22" s="435">
        <v>3.4139205915447679</v>
      </c>
      <c r="H22" s="374"/>
      <c r="K22" s="433" t="s">
        <v>249</v>
      </c>
      <c r="L22" s="434">
        <v>17472.686000000002</v>
      </c>
      <c r="M22" s="434">
        <v>2908.5639999999999</v>
      </c>
      <c r="N22" s="435">
        <v>6.0073238890394034</v>
      </c>
      <c r="O22" s="358"/>
      <c r="P22" s="433" t="s">
        <v>154</v>
      </c>
      <c r="Q22" s="434">
        <v>7380.558</v>
      </c>
      <c r="R22" s="434">
        <v>1514.96</v>
      </c>
      <c r="S22" s="435">
        <v>4.8717840735068911</v>
      </c>
    </row>
    <row r="23" spans="1:19" ht="15.5">
      <c r="A23" s="433" t="s">
        <v>152</v>
      </c>
      <c r="B23" s="434">
        <v>304.25700000000001</v>
      </c>
      <c r="C23" s="434">
        <v>254</v>
      </c>
      <c r="D23" s="435">
        <v>3.4788131717356507</v>
      </c>
      <c r="H23" s="374"/>
      <c r="K23" s="433" t="s">
        <v>141</v>
      </c>
      <c r="L23" s="434">
        <v>15077.405000000001</v>
      </c>
      <c r="M23" s="434">
        <v>2226.4969999999998</v>
      </c>
      <c r="N23" s="435">
        <v>6.7718056660305415</v>
      </c>
      <c r="O23" s="358"/>
      <c r="P23" s="433" t="s">
        <v>249</v>
      </c>
      <c r="Q23" s="434">
        <v>6542.0020000000004</v>
      </c>
      <c r="R23" s="434">
        <v>1174.711</v>
      </c>
      <c r="S23" s="435">
        <v>5.5690310212469285</v>
      </c>
    </row>
    <row r="24" spans="1:19" ht="15.5">
      <c r="A24" s="433" t="s">
        <v>411</v>
      </c>
      <c r="B24" s="434">
        <v>210.7</v>
      </c>
      <c r="C24" s="434">
        <v>50</v>
      </c>
      <c r="D24" s="435">
        <v>13.593548387096773</v>
      </c>
      <c r="H24" s="374"/>
      <c r="K24" s="433" t="s">
        <v>251</v>
      </c>
      <c r="L24" s="434">
        <v>14586.757</v>
      </c>
      <c r="M24" s="434">
        <v>2794.3679999999999</v>
      </c>
      <c r="N24" s="435">
        <v>5.2200558408913933</v>
      </c>
      <c r="O24" s="358"/>
      <c r="P24" s="433" t="s">
        <v>373</v>
      </c>
      <c r="Q24" s="434">
        <v>5097.95</v>
      </c>
      <c r="R24" s="434">
        <v>942.62300000000005</v>
      </c>
      <c r="S24" s="435">
        <v>5.4082597178299272</v>
      </c>
    </row>
    <row r="25" spans="1:19" ht="15.5">
      <c r="A25" s="433" t="s">
        <v>459</v>
      </c>
      <c r="B25" s="434">
        <v>167.43</v>
      </c>
      <c r="C25" s="434">
        <v>64</v>
      </c>
      <c r="D25" s="435">
        <v>4.8001720183486238</v>
      </c>
      <c r="H25" s="374"/>
      <c r="K25" s="433" t="s">
        <v>150</v>
      </c>
      <c r="L25" s="434">
        <v>10157.24</v>
      </c>
      <c r="M25" s="434">
        <v>1874.9010000000001</v>
      </c>
      <c r="N25" s="435">
        <v>5.4174807096481361</v>
      </c>
      <c r="O25" s="358"/>
      <c r="P25" s="433" t="s">
        <v>142</v>
      </c>
      <c r="Q25" s="434">
        <v>5019.3429999999998</v>
      </c>
      <c r="R25" s="434">
        <v>1222.4939999999999</v>
      </c>
      <c r="S25" s="435">
        <v>4.1058221962643584</v>
      </c>
    </row>
    <row r="26" spans="1:19" ht="15.5">
      <c r="A26" s="433" t="s">
        <v>249</v>
      </c>
      <c r="B26" s="434">
        <v>166.417</v>
      </c>
      <c r="C26" s="434">
        <v>117</v>
      </c>
      <c r="D26" s="435">
        <v>3.0493266147503433</v>
      </c>
      <c r="H26" s="374"/>
      <c r="K26" s="433" t="s">
        <v>143</v>
      </c>
      <c r="L26" s="434">
        <v>8685.9140000000007</v>
      </c>
      <c r="M26" s="434">
        <v>2250.7820000000002</v>
      </c>
      <c r="N26" s="435">
        <v>3.8590649827482184</v>
      </c>
      <c r="O26" s="358"/>
      <c r="P26" s="433" t="s">
        <v>157</v>
      </c>
      <c r="Q26" s="434">
        <v>4871.0940000000001</v>
      </c>
      <c r="R26" s="434">
        <v>1494.1959999999999</v>
      </c>
      <c r="S26" s="435">
        <v>3.2600100656138822</v>
      </c>
    </row>
    <row r="27" spans="1:19" ht="15.5">
      <c r="A27" s="433" t="s">
        <v>460</v>
      </c>
      <c r="B27" s="434">
        <v>149.80000000000001</v>
      </c>
      <c r="C27" s="434">
        <v>68</v>
      </c>
      <c r="D27" s="435">
        <v>4.4058823529411768</v>
      </c>
      <c r="H27" s="374"/>
      <c r="K27" s="433" t="s">
        <v>158</v>
      </c>
      <c r="L27" s="434">
        <v>3834.4850000000001</v>
      </c>
      <c r="M27" s="434">
        <v>879.09400000000005</v>
      </c>
      <c r="N27" s="435">
        <v>4.3618600513710701</v>
      </c>
      <c r="O27" s="358"/>
      <c r="P27" s="433" t="s">
        <v>150</v>
      </c>
      <c r="Q27" s="434">
        <v>4273.4859999999999</v>
      </c>
      <c r="R27" s="434">
        <v>843.27</v>
      </c>
      <c r="S27" s="435">
        <v>5.0677552859700929</v>
      </c>
    </row>
    <row r="28" spans="1:19" ht="15.5">
      <c r="A28" s="433" t="s">
        <v>153</v>
      </c>
      <c r="B28" s="434">
        <v>140.54599999999999</v>
      </c>
      <c r="C28" s="434">
        <v>120</v>
      </c>
      <c r="D28" s="435">
        <v>3.84215418261345</v>
      </c>
      <c r="H28" s="374"/>
      <c r="K28" s="433" t="s">
        <v>372</v>
      </c>
      <c r="L28" s="434">
        <v>3725.44</v>
      </c>
      <c r="M28" s="434">
        <v>439.50799999999998</v>
      </c>
      <c r="N28" s="435">
        <v>8.4763872329968972</v>
      </c>
      <c r="O28" s="358"/>
      <c r="P28" s="433" t="s">
        <v>158</v>
      </c>
      <c r="Q28" s="434">
        <v>3874.0650000000001</v>
      </c>
      <c r="R28" s="434">
        <v>1048.374</v>
      </c>
      <c r="S28" s="435">
        <v>3.6953081629265889</v>
      </c>
    </row>
    <row r="29" spans="1:19" ht="16" thickBot="1">
      <c r="A29" s="450" t="s">
        <v>332</v>
      </c>
      <c r="B29" s="451">
        <v>112.994</v>
      </c>
      <c r="C29" s="451">
        <v>688</v>
      </c>
      <c r="D29" s="452">
        <v>2.9089177221707341</v>
      </c>
      <c r="H29" s="374"/>
      <c r="K29" s="433" t="s">
        <v>159</v>
      </c>
      <c r="L29" s="434">
        <v>3463.8389999999999</v>
      </c>
      <c r="M29" s="434">
        <v>472.24700000000001</v>
      </c>
      <c r="N29" s="435">
        <v>7.334803609128274</v>
      </c>
      <c r="O29" s="358"/>
      <c r="P29" s="433" t="s">
        <v>152</v>
      </c>
      <c r="Q29" s="434">
        <v>3454.0320000000002</v>
      </c>
      <c r="R29" s="434">
        <v>694.11300000000006</v>
      </c>
      <c r="S29" s="435">
        <v>4.9761811117210017</v>
      </c>
    </row>
    <row r="30" spans="1:19" ht="16" thickBot="1">
      <c r="A30" s="439" t="s">
        <v>224</v>
      </c>
      <c r="B30" s="440">
        <v>52002.462</v>
      </c>
      <c r="C30" s="440">
        <v>44363</v>
      </c>
      <c r="D30" s="441">
        <v>3.8913734131805353</v>
      </c>
      <c r="E30" s="358"/>
      <c r="F30" s="358"/>
      <c r="G30" s="358"/>
      <c r="H30" s="358"/>
      <c r="I30" s="358"/>
      <c r="J30" s="358"/>
      <c r="K30" s="439" t="s">
        <v>224</v>
      </c>
      <c r="L30" s="440">
        <v>1498942.6259999999</v>
      </c>
      <c r="M30" s="440">
        <v>256407.24600000001</v>
      </c>
      <c r="N30" s="441">
        <v>5.8459448763004138</v>
      </c>
      <c r="O30" s="358"/>
      <c r="P30" s="433" t="s">
        <v>371</v>
      </c>
      <c r="Q30" s="434">
        <v>2745.3009999999999</v>
      </c>
      <c r="R30" s="434">
        <v>492.98700000000002</v>
      </c>
      <c r="S30" s="435">
        <v>5.5687087083432214</v>
      </c>
    </row>
    <row r="31" spans="1:19" ht="15.5">
      <c r="A31" s="358"/>
      <c r="B31" s="358"/>
      <c r="C31" s="358"/>
      <c r="D31" s="358"/>
      <c r="E31" s="358"/>
      <c r="F31" s="358"/>
      <c r="G31" s="358"/>
      <c r="H31" s="358"/>
      <c r="I31" s="358"/>
      <c r="J31" s="358"/>
      <c r="K31"/>
      <c r="L31"/>
      <c r="M31"/>
      <c r="N31"/>
      <c r="O31" s="358"/>
      <c r="P31" s="433" t="s">
        <v>430</v>
      </c>
      <c r="Q31" s="434">
        <v>2531.643</v>
      </c>
      <c r="R31" s="434">
        <v>405.58699999999999</v>
      </c>
      <c r="S31" s="435">
        <v>6.2419234344296051</v>
      </c>
    </row>
    <row r="32" spans="1:19" ht="15.5">
      <c r="A32" s="358"/>
      <c r="B32" s="358"/>
      <c r="C32" s="358"/>
      <c r="D32" s="358"/>
      <c r="E32" s="358"/>
      <c r="F32" s="358"/>
      <c r="G32" s="358"/>
      <c r="H32" s="358"/>
      <c r="I32" s="358"/>
      <c r="J32" s="358"/>
      <c r="K32"/>
      <c r="L32"/>
      <c r="M32"/>
      <c r="N32"/>
      <c r="O32" s="358"/>
      <c r="P32" s="433" t="s">
        <v>148</v>
      </c>
      <c r="Q32" s="434">
        <v>2304.5070000000001</v>
      </c>
      <c r="R32" s="434">
        <v>659.43499999999995</v>
      </c>
      <c r="S32" s="435">
        <v>3.4946689211218698</v>
      </c>
    </row>
    <row r="33" spans="1:19" ht="15.5">
      <c r="A33" s="443" t="s">
        <v>330</v>
      </c>
      <c r="B33" s="443"/>
      <c r="C33" s="358"/>
      <c r="D33" s="358"/>
      <c r="E33" s="358"/>
      <c r="F33" s="358"/>
      <c r="G33" s="358"/>
      <c r="H33" s="358"/>
      <c r="I33" s="358"/>
      <c r="J33" s="358"/>
      <c r="K33"/>
      <c r="L33"/>
      <c r="M33"/>
      <c r="N33"/>
      <c r="O33" s="358"/>
      <c r="P33" s="433" t="s">
        <v>336</v>
      </c>
      <c r="Q33" s="434">
        <v>2183.7550000000001</v>
      </c>
      <c r="R33" s="434">
        <v>494.05799999999999</v>
      </c>
      <c r="S33" s="435">
        <v>4.4200377283638765</v>
      </c>
    </row>
    <row r="34" spans="1:19" ht="16" thickBot="1">
      <c r="A34" s="403"/>
      <c r="C34" s="358"/>
      <c r="D34" s="358"/>
      <c r="E34" s="358"/>
      <c r="F34" s="358"/>
      <c r="G34" s="358"/>
      <c r="H34" s="358"/>
      <c r="I34" s="358"/>
      <c r="J34" s="358"/>
      <c r="O34" s="358"/>
      <c r="P34" s="433" t="s">
        <v>251</v>
      </c>
      <c r="Q34" s="434">
        <v>1895.682</v>
      </c>
      <c r="R34" s="434">
        <v>278.92200000000003</v>
      </c>
      <c r="S34" s="435">
        <v>6.7964592251597216</v>
      </c>
    </row>
    <row r="35" spans="1:19" ht="16" thickBot="1">
      <c r="A35" s="358"/>
      <c r="B35" s="358"/>
      <c r="C35" s="358"/>
      <c r="D35" s="358"/>
      <c r="E35" s="358"/>
      <c r="F35" s="358"/>
      <c r="G35" s="358"/>
      <c r="H35" s="358"/>
      <c r="I35" s="358"/>
      <c r="J35" s="358"/>
      <c r="K35"/>
      <c r="L35"/>
      <c r="M35"/>
      <c r="N35"/>
      <c r="O35" s="358"/>
      <c r="P35" s="439" t="s">
        <v>224</v>
      </c>
      <c r="Q35" s="440">
        <v>590361.348</v>
      </c>
      <c r="R35" s="440">
        <v>107854.86599999999</v>
      </c>
      <c r="S35" s="441">
        <v>5.4736644705487842</v>
      </c>
    </row>
    <row r="36" spans="1:19">
      <c r="A36"/>
      <c r="B36"/>
      <c r="C36"/>
      <c r="D36"/>
      <c r="E36"/>
      <c r="F36"/>
      <c r="G36"/>
      <c r="H36"/>
      <c r="I36"/>
      <c r="J36"/>
      <c r="K36"/>
      <c r="L36"/>
      <c r="M36"/>
      <c r="N36"/>
      <c r="O36" s="358"/>
      <c r="P36"/>
      <c r="Q36"/>
      <c r="R36"/>
      <c r="S36"/>
    </row>
    <row r="37" spans="1:19" ht="17.25" customHeight="1">
      <c r="A37"/>
      <c r="B37"/>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c r="A83"/>
      <c r="B83"/>
      <c r="C83"/>
      <c r="D83"/>
      <c r="E83"/>
      <c r="F83"/>
      <c r="G83"/>
      <c r="H83"/>
      <c r="I83"/>
      <c r="J83"/>
      <c r="K83"/>
      <c r="L83"/>
      <c r="M83"/>
      <c r="N83"/>
      <c r="O83"/>
      <c r="P83"/>
      <c r="Q83" s="358"/>
      <c r="R83" s="358"/>
    </row>
    <row r="84" spans="1:18">
      <c r="A84"/>
      <c r="B84"/>
      <c r="C84"/>
      <c r="D84"/>
      <c r="E84"/>
      <c r="F84"/>
      <c r="G84"/>
      <c r="H84"/>
      <c r="I84"/>
      <c r="J84"/>
      <c r="K84"/>
      <c r="L84"/>
      <c r="M84"/>
      <c r="N84"/>
      <c r="O84"/>
      <c r="P84"/>
      <c r="Q84" s="358"/>
      <c r="R84" s="358"/>
    </row>
    <row r="85" spans="1:18">
      <c r="A85"/>
      <c r="B85"/>
      <c r="C85"/>
      <c r="D85"/>
      <c r="E85"/>
      <c r="F85"/>
      <c r="G85"/>
      <c r="H85"/>
      <c r="I85"/>
      <c r="J85"/>
      <c r="K85"/>
      <c r="L85"/>
      <c r="M85"/>
      <c r="N85"/>
      <c r="O85"/>
      <c r="P85"/>
      <c r="Q85" s="358"/>
      <c r="R85" s="358"/>
    </row>
    <row r="86" spans="1:18">
      <c r="A86"/>
      <c r="B86"/>
      <c r="C86"/>
      <c r="D86"/>
      <c r="E86"/>
      <c r="F86"/>
      <c r="G86"/>
      <c r="H86"/>
      <c r="I86"/>
      <c r="J86"/>
      <c r="K86"/>
      <c r="L86"/>
      <c r="M86"/>
      <c r="N86"/>
      <c r="O86"/>
      <c r="P86"/>
      <c r="Q86" s="358"/>
      <c r="R86" s="358"/>
    </row>
    <row r="87" spans="1:18">
      <c r="A87"/>
      <c r="B87"/>
      <c r="C87"/>
      <c r="D87"/>
      <c r="E87"/>
      <c r="F87"/>
      <c r="G87"/>
      <c r="H87"/>
      <c r="I87"/>
      <c r="J87"/>
      <c r="K87"/>
      <c r="L87"/>
      <c r="M87"/>
      <c r="N87"/>
      <c r="O87"/>
      <c r="P87"/>
      <c r="Q87" s="358"/>
      <c r="R87" s="358"/>
    </row>
    <row r="88" spans="1:18">
      <c r="A88"/>
      <c r="B88"/>
      <c r="C88"/>
      <c r="D88"/>
      <c r="E88"/>
      <c r="F88"/>
      <c r="G88"/>
      <c r="H88"/>
      <c r="I88"/>
      <c r="J88"/>
      <c r="K88"/>
      <c r="L88"/>
      <c r="M88"/>
      <c r="N88"/>
      <c r="O88"/>
      <c r="P88"/>
      <c r="Q88" s="358"/>
      <c r="R88" s="358"/>
    </row>
    <row r="89" spans="1:18">
      <c r="A89"/>
      <c r="B89"/>
      <c r="C89"/>
      <c r="D89"/>
      <c r="E89"/>
      <c r="F89"/>
      <c r="G89"/>
      <c r="H89"/>
      <c r="I89"/>
      <c r="J89"/>
      <c r="K89"/>
      <c r="L89"/>
      <c r="M89"/>
      <c r="N89"/>
      <c r="O89"/>
      <c r="P89"/>
      <c r="Q89" s="358"/>
      <c r="R89" s="358"/>
    </row>
    <row r="90" spans="1:18">
      <c r="A90"/>
      <c r="B90"/>
      <c r="C90"/>
      <c r="D90"/>
      <c r="E90"/>
      <c r="F90"/>
      <c r="G90"/>
      <c r="H90"/>
      <c r="I90"/>
      <c r="J90"/>
      <c r="K90"/>
      <c r="L90"/>
      <c r="M90"/>
      <c r="N90"/>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6"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row>
    <row r="2" spans="1:27" ht="18" customHeight="1">
      <c r="A2" s="1115" t="s">
        <v>470</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row>
    <row r="3" spans="1:27" ht="18" customHeight="1">
      <c r="A3" s="1116" t="s">
        <v>471</v>
      </c>
      <c r="B3" s="1116"/>
      <c r="C3" s="1116"/>
      <c r="D3" s="1116"/>
      <c r="E3" s="1116"/>
      <c r="F3" s="1116"/>
      <c r="G3" s="1116"/>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44575.875999999997</v>
      </c>
      <c r="C8" s="434">
        <v>46685</v>
      </c>
      <c r="D8" s="435">
        <v>2.7203782566620798</v>
      </c>
      <c r="E8" s="448"/>
      <c r="F8" s="433" t="s">
        <v>332</v>
      </c>
      <c r="G8" s="434">
        <v>6298.6170000000002</v>
      </c>
      <c r="H8" s="434">
        <v>18718</v>
      </c>
      <c r="I8" s="435">
        <v>4.4831769215165007</v>
      </c>
      <c r="K8" s="436" t="s">
        <v>140</v>
      </c>
      <c r="L8" s="437">
        <v>24459.469000000001</v>
      </c>
      <c r="M8" s="437">
        <v>5321.1329999999998</v>
      </c>
      <c r="N8" s="438">
        <v>4.5966655973455284</v>
      </c>
      <c r="P8" s="436" t="s">
        <v>142</v>
      </c>
      <c r="Q8" s="437">
        <v>7816.665</v>
      </c>
      <c r="R8" s="437">
        <v>1504.66</v>
      </c>
      <c r="S8" s="438">
        <v>5.1949709568939157</v>
      </c>
    </row>
    <row r="9" spans="1:27" ht="15.5">
      <c r="A9" s="433" t="s">
        <v>150</v>
      </c>
      <c r="B9" s="434">
        <v>36067.987999999998</v>
      </c>
      <c r="C9" s="434">
        <v>26608</v>
      </c>
      <c r="D9" s="435">
        <v>2.4378951281622334</v>
      </c>
      <c r="E9" s="449"/>
      <c r="F9" s="433" t="s">
        <v>155</v>
      </c>
      <c r="G9" s="434">
        <v>6058.2910000000002</v>
      </c>
      <c r="H9" s="434">
        <v>34356</v>
      </c>
      <c r="I9" s="435">
        <v>2.9354588626685034</v>
      </c>
      <c r="K9" s="433" t="s">
        <v>142</v>
      </c>
      <c r="L9" s="434">
        <v>10919.285</v>
      </c>
      <c r="M9" s="434">
        <v>1928.511</v>
      </c>
      <c r="N9" s="435">
        <v>5.6620288917200892</v>
      </c>
      <c r="P9" s="433" t="s">
        <v>332</v>
      </c>
      <c r="Q9" s="434">
        <v>7749.6229999999996</v>
      </c>
      <c r="R9" s="434">
        <v>1481.8109999999999</v>
      </c>
      <c r="S9" s="435">
        <v>5.2298322795552199</v>
      </c>
    </row>
    <row r="10" spans="1:27" ht="15.5">
      <c r="A10" s="433" t="s">
        <v>332</v>
      </c>
      <c r="B10" s="434">
        <v>21176.702000000001</v>
      </c>
      <c r="C10" s="434">
        <v>47776</v>
      </c>
      <c r="D10" s="435">
        <v>3.9521594786069585</v>
      </c>
      <c r="E10" s="448"/>
      <c r="F10" s="433" t="s">
        <v>137</v>
      </c>
      <c r="G10" s="434">
        <v>2089.8710000000001</v>
      </c>
      <c r="H10" s="434">
        <v>9056</v>
      </c>
      <c r="I10" s="435">
        <v>3.3114631232352303</v>
      </c>
      <c r="K10" s="433" t="s">
        <v>157</v>
      </c>
      <c r="L10" s="434">
        <v>6954.6040000000003</v>
      </c>
      <c r="M10" s="434">
        <v>1187.444</v>
      </c>
      <c r="N10" s="435">
        <v>5.856784825221232</v>
      </c>
      <c r="P10" s="433" t="s">
        <v>154</v>
      </c>
      <c r="Q10" s="434">
        <v>6833.8459999999995</v>
      </c>
      <c r="R10" s="434">
        <v>1361.454</v>
      </c>
      <c r="S10" s="435">
        <v>5.0195203069659344</v>
      </c>
    </row>
    <row r="11" spans="1:27" ht="15.5">
      <c r="A11" s="433" t="s">
        <v>155</v>
      </c>
      <c r="B11" s="434">
        <v>18890.097000000002</v>
      </c>
      <c r="C11" s="434">
        <v>49327</v>
      </c>
      <c r="D11" s="435">
        <v>2.5737247082434385</v>
      </c>
      <c r="E11" s="449"/>
      <c r="F11" s="433" t="s">
        <v>152</v>
      </c>
      <c r="G11" s="434">
        <v>1629.607</v>
      </c>
      <c r="H11" s="434">
        <v>7729</v>
      </c>
      <c r="I11" s="435">
        <v>2.9367315126012561</v>
      </c>
      <c r="K11" s="433" t="s">
        <v>332</v>
      </c>
      <c r="L11" s="434">
        <v>6021.0780000000004</v>
      </c>
      <c r="M11" s="434">
        <v>859.83699999999999</v>
      </c>
      <c r="N11" s="435">
        <v>7.0025807216949261</v>
      </c>
      <c r="P11" s="433" t="s">
        <v>140</v>
      </c>
      <c r="Q11" s="434">
        <v>6502.9269999999997</v>
      </c>
      <c r="R11" s="434">
        <v>1901.5340000000001</v>
      </c>
      <c r="S11" s="435">
        <v>3.4198320934571766</v>
      </c>
    </row>
    <row r="12" spans="1:27" ht="15.5">
      <c r="A12" s="433" t="s">
        <v>159</v>
      </c>
      <c r="B12" s="434">
        <v>17539.192999999999</v>
      </c>
      <c r="C12" s="434">
        <v>29721</v>
      </c>
      <c r="D12" s="435">
        <v>2.2461437290775019</v>
      </c>
      <c r="E12" s="449"/>
      <c r="F12" s="433" t="s">
        <v>159</v>
      </c>
      <c r="G12" s="434">
        <v>1086.9860000000001</v>
      </c>
      <c r="H12" s="434">
        <v>8665</v>
      </c>
      <c r="I12" s="435">
        <v>2.1314119658655959</v>
      </c>
      <c r="K12" s="433" t="s">
        <v>158</v>
      </c>
      <c r="L12" s="434">
        <v>4438.915</v>
      </c>
      <c r="M12" s="434">
        <v>1180.932</v>
      </c>
      <c r="N12" s="435">
        <v>3.7588235393739859</v>
      </c>
      <c r="P12" s="433" t="s">
        <v>139</v>
      </c>
      <c r="Q12" s="434">
        <v>3419.1469999999999</v>
      </c>
      <c r="R12" s="434">
        <v>577.86800000000005</v>
      </c>
      <c r="S12" s="435">
        <v>5.9168304872392996</v>
      </c>
    </row>
    <row r="13" spans="1:27" ht="15.5">
      <c r="A13" s="433" t="s">
        <v>156</v>
      </c>
      <c r="B13" s="434">
        <v>16951.991000000002</v>
      </c>
      <c r="C13" s="434">
        <v>20653</v>
      </c>
      <c r="D13" s="435">
        <v>2.5788830260208404</v>
      </c>
      <c r="E13" s="449"/>
      <c r="F13" s="433" t="s">
        <v>154</v>
      </c>
      <c r="G13" s="434">
        <v>514.98599999999999</v>
      </c>
      <c r="H13" s="434">
        <v>2381</v>
      </c>
      <c r="I13" s="435">
        <v>3.3893590975503809</v>
      </c>
      <c r="K13" s="433" t="s">
        <v>155</v>
      </c>
      <c r="L13" s="434">
        <v>3407.7040000000002</v>
      </c>
      <c r="M13" s="434">
        <v>779.77499999999998</v>
      </c>
      <c r="N13" s="435">
        <v>4.3701118912506818</v>
      </c>
      <c r="P13" s="433" t="s">
        <v>137</v>
      </c>
      <c r="Q13" s="434">
        <v>1976.0039999999999</v>
      </c>
      <c r="R13" s="434">
        <v>511.94900000000001</v>
      </c>
      <c r="S13" s="435">
        <v>3.859767281506556</v>
      </c>
    </row>
    <row r="14" spans="1:27" ht="16" thickBot="1">
      <c r="A14" s="433" t="s">
        <v>142</v>
      </c>
      <c r="B14" s="434">
        <v>15190.829</v>
      </c>
      <c r="C14" s="434">
        <v>14626</v>
      </c>
      <c r="D14" s="435">
        <v>2.561359938773518</v>
      </c>
      <c r="E14" s="449"/>
      <c r="F14" s="433" t="s">
        <v>142</v>
      </c>
      <c r="G14" s="434">
        <v>260.40499999999997</v>
      </c>
      <c r="H14" s="434">
        <v>877</v>
      </c>
      <c r="I14" s="435">
        <v>4.0935815006366623</v>
      </c>
      <c r="K14" s="433" t="s">
        <v>139</v>
      </c>
      <c r="L14" s="434">
        <v>3289.4360000000001</v>
      </c>
      <c r="M14" s="434">
        <v>712.45</v>
      </c>
      <c r="N14" s="435">
        <v>4.6170762860551617</v>
      </c>
      <c r="P14" s="433" t="s">
        <v>158</v>
      </c>
      <c r="Q14" s="434">
        <v>1663.5329999999999</v>
      </c>
      <c r="R14" s="434">
        <v>493.47800000000001</v>
      </c>
      <c r="S14" s="435">
        <v>3.3710378172887139</v>
      </c>
    </row>
    <row r="15" spans="1:27" ht="16" thickBot="1">
      <c r="A15" s="433" t="s">
        <v>140</v>
      </c>
      <c r="B15" s="434">
        <v>6293.4369999999999</v>
      </c>
      <c r="C15" s="434">
        <v>5231</v>
      </c>
      <c r="D15" s="435">
        <v>2.9118770702248971</v>
      </c>
      <c r="E15" s="449"/>
      <c r="F15" s="439" t="s">
        <v>224</v>
      </c>
      <c r="G15" s="440">
        <v>18232.07</v>
      </c>
      <c r="H15" s="440">
        <v>83071</v>
      </c>
      <c r="I15" s="441">
        <v>3.3363203704340787</v>
      </c>
      <c r="K15" s="433" t="s">
        <v>154</v>
      </c>
      <c r="L15" s="434">
        <v>2542.1010000000001</v>
      </c>
      <c r="M15" s="434">
        <v>523.23800000000006</v>
      </c>
      <c r="N15" s="435">
        <v>4.8584028682932043</v>
      </c>
      <c r="P15" s="450" t="s">
        <v>155</v>
      </c>
      <c r="Q15" s="451">
        <v>1534.3620000000001</v>
      </c>
      <c r="R15" s="451">
        <v>601.18299999999999</v>
      </c>
      <c r="S15" s="452">
        <v>2.5522378377299426</v>
      </c>
      <c r="U15" s="358"/>
      <c r="V15" s="358"/>
      <c r="W15" s="358"/>
      <c r="X15" s="358"/>
    </row>
    <row r="16" spans="1:27" ht="15.5">
      <c r="A16" s="433" t="s">
        <v>151</v>
      </c>
      <c r="B16" s="434">
        <v>4758.3019999999997</v>
      </c>
      <c r="C16" s="434">
        <v>2795</v>
      </c>
      <c r="D16" s="435">
        <v>3.6061210740071856</v>
      </c>
      <c r="E16" s="449"/>
      <c r="F16"/>
      <c r="G16"/>
      <c r="H16"/>
      <c r="I16"/>
      <c r="K16" s="433" t="s">
        <v>151</v>
      </c>
      <c r="L16" s="434">
        <v>2257.9360000000001</v>
      </c>
      <c r="M16" s="434">
        <v>318.887</v>
      </c>
      <c r="N16" s="435">
        <v>7.080677481364873</v>
      </c>
      <c r="P16" s="450" t="s">
        <v>151</v>
      </c>
      <c r="Q16" s="451">
        <v>1344.8610000000001</v>
      </c>
      <c r="R16" s="451">
        <v>360.41</v>
      </c>
      <c r="S16" s="452">
        <v>3.731475264282345</v>
      </c>
      <c r="U16" s="358"/>
      <c r="V16" s="358"/>
      <c r="W16" s="358"/>
      <c r="X16" s="358"/>
    </row>
    <row r="17" spans="1:24" ht="15.5">
      <c r="A17" s="433" t="s">
        <v>137</v>
      </c>
      <c r="B17" s="434">
        <v>4041.5610000000001</v>
      </c>
      <c r="C17" s="434">
        <v>14583</v>
      </c>
      <c r="D17" s="435">
        <v>3.587552627444297</v>
      </c>
      <c r="E17" s="448"/>
      <c r="F17"/>
      <c r="G17"/>
      <c r="H17"/>
      <c r="I17"/>
      <c r="K17" s="433" t="s">
        <v>150</v>
      </c>
      <c r="L17" s="434">
        <v>2003.8779999999999</v>
      </c>
      <c r="M17" s="434">
        <v>432.23200000000003</v>
      </c>
      <c r="N17" s="435">
        <v>4.6361167150974474</v>
      </c>
      <c r="P17" s="433" t="s">
        <v>138</v>
      </c>
      <c r="Q17" s="434">
        <v>1263.674</v>
      </c>
      <c r="R17" s="434">
        <v>423.83199999999999</v>
      </c>
      <c r="S17" s="435">
        <v>2.9815445742652749</v>
      </c>
      <c r="U17" s="358"/>
      <c r="V17" s="358"/>
      <c r="W17" s="358"/>
      <c r="X17" s="358"/>
    </row>
    <row r="18" spans="1:24" ht="15.5">
      <c r="A18" s="433" t="s">
        <v>145</v>
      </c>
      <c r="B18" s="434">
        <v>1592.07</v>
      </c>
      <c r="C18" s="434">
        <v>678</v>
      </c>
      <c r="D18" s="435">
        <v>3.6880107855673541</v>
      </c>
      <c r="E18" s="453"/>
      <c r="F18"/>
      <c r="G18"/>
      <c r="H18"/>
      <c r="I18"/>
      <c r="K18" s="450" t="s">
        <v>137</v>
      </c>
      <c r="L18" s="451">
        <v>1665.114</v>
      </c>
      <c r="M18" s="451">
        <v>479.32799999999997</v>
      </c>
      <c r="N18" s="452">
        <v>3.4738508912477473</v>
      </c>
      <c r="P18" s="433" t="s">
        <v>157</v>
      </c>
      <c r="Q18" s="434">
        <v>928.995</v>
      </c>
      <c r="R18" s="434">
        <v>170.809</v>
      </c>
      <c r="S18" s="435">
        <v>5.4387942087360734</v>
      </c>
      <c r="U18" s="358"/>
      <c r="V18" s="358"/>
      <c r="W18" s="358"/>
      <c r="X18" s="358"/>
    </row>
    <row r="19" spans="1:24" ht="15.5">
      <c r="A19" s="433" t="s">
        <v>139</v>
      </c>
      <c r="B19" s="434">
        <v>1317.6010000000001</v>
      </c>
      <c r="C19" s="434">
        <v>1813</v>
      </c>
      <c r="D19" s="435">
        <v>1.6588683796710719</v>
      </c>
      <c r="E19" s="454"/>
      <c r="K19" s="433" t="s">
        <v>458</v>
      </c>
      <c r="L19" s="434">
        <v>1305.816</v>
      </c>
      <c r="M19" s="434">
        <v>64.218999999999994</v>
      </c>
      <c r="N19" s="435">
        <v>20.333795294227567</v>
      </c>
      <c r="P19" s="433" t="s">
        <v>150</v>
      </c>
      <c r="Q19" s="434">
        <v>563.28099999999995</v>
      </c>
      <c r="R19" s="434">
        <v>109.608</v>
      </c>
      <c r="S19" s="435">
        <v>5.1390500693380039</v>
      </c>
      <c r="U19" s="358"/>
      <c r="V19" s="358"/>
      <c r="W19" s="358"/>
      <c r="X19" s="358"/>
    </row>
    <row r="20" spans="1:24" ht="15" customHeight="1">
      <c r="A20" s="433" t="s">
        <v>157</v>
      </c>
      <c r="B20" s="434">
        <v>1243.5809999999999</v>
      </c>
      <c r="C20" s="434">
        <v>2099</v>
      </c>
      <c r="D20" s="435">
        <v>3.4941080279173264</v>
      </c>
      <c r="E20" s="454"/>
      <c r="F20" s="358"/>
      <c r="G20" s="358"/>
      <c r="H20" s="358"/>
      <c r="K20" s="433" t="s">
        <v>145</v>
      </c>
      <c r="L20" s="434">
        <v>1197.2360000000001</v>
      </c>
      <c r="M20" s="434">
        <v>297.89</v>
      </c>
      <c r="N20" s="435">
        <v>4.0190540132263592</v>
      </c>
      <c r="P20" s="433" t="s">
        <v>322</v>
      </c>
      <c r="Q20" s="434">
        <v>508.57799999999997</v>
      </c>
      <c r="R20" s="434">
        <v>111.68300000000001</v>
      </c>
      <c r="S20" s="435">
        <v>4.5537637778354805</v>
      </c>
      <c r="U20" s="358"/>
      <c r="V20" s="358"/>
      <c r="W20" s="358"/>
      <c r="X20" s="358"/>
    </row>
    <row r="21" spans="1:24" ht="15.5">
      <c r="A21" s="433" t="s">
        <v>138</v>
      </c>
      <c r="B21" s="434">
        <v>608.24699999999996</v>
      </c>
      <c r="C21" s="434">
        <v>487</v>
      </c>
      <c r="D21" s="435">
        <v>2.672051064652313</v>
      </c>
      <c r="E21" s="455"/>
      <c r="F21" s="358"/>
      <c r="G21" s="358"/>
      <c r="H21" s="358"/>
      <c r="K21" s="433" t="s">
        <v>249</v>
      </c>
      <c r="L21" s="434">
        <v>775.66700000000003</v>
      </c>
      <c r="M21" s="434">
        <v>296.72500000000002</v>
      </c>
      <c r="N21" s="435">
        <v>2.6140938579492796</v>
      </c>
      <c r="P21" s="433" t="s">
        <v>146</v>
      </c>
      <c r="Q21" s="434">
        <v>498.40499999999997</v>
      </c>
      <c r="R21" s="434">
        <v>239.38800000000001</v>
      </c>
      <c r="S21" s="435">
        <v>2.0819965913078349</v>
      </c>
    </row>
    <row r="22" spans="1:24" ht="16" thickBot="1">
      <c r="A22" s="433" t="s">
        <v>154</v>
      </c>
      <c r="B22" s="434">
        <v>567.29100000000005</v>
      </c>
      <c r="C22" s="434">
        <v>2412</v>
      </c>
      <c r="D22" s="435">
        <v>3.391124235595115</v>
      </c>
      <c r="E22" s="358"/>
      <c r="F22" s="358"/>
      <c r="G22" s="358"/>
      <c r="H22" s="358"/>
      <c r="I22" s="358"/>
      <c r="J22" s="358"/>
      <c r="K22" s="433" t="s">
        <v>138</v>
      </c>
      <c r="L22" s="434">
        <v>696.37599999999998</v>
      </c>
      <c r="M22" s="434">
        <v>124.70399999999999</v>
      </c>
      <c r="N22" s="435">
        <v>5.5842314600975111</v>
      </c>
      <c r="P22" s="433" t="s">
        <v>249</v>
      </c>
      <c r="Q22" s="434">
        <v>487.72800000000001</v>
      </c>
      <c r="R22" s="434">
        <v>74.037000000000006</v>
      </c>
      <c r="S22" s="435">
        <v>6.5876251063657358</v>
      </c>
    </row>
    <row r="23" spans="1:24" ht="16" thickBot="1">
      <c r="A23" s="439" t="s">
        <v>224</v>
      </c>
      <c r="B23" s="440">
        <v>191915.215</v>
      </c>
      <c r="C23" s="440">
        <v>266857</v>
      </c>
      <c r="D23" s="441">
        <v>2.6989495112145541</v>
      </c>
      <c r="E23" s="358"/>
      <c r="F23" s="358"/>
      <c r="G23" s="358"/>
      <c r="H23" s="358"/>
      <c r="I23" s="358"/>
      <c r="J23" s="358"/>
      <c r="K23" s="433" t="s">
        <v>152</v>
      </c>
      <c r="L23" s="434">
        <v>633.41</v>
      </c>
      <c r="M23" s="434">
        <v>187.226</v>
      </c>
      <c r="N23" s="435">
        <v>3.3831305481076344</v>
      </c>
      <c r="P23" s="450" t="s">
        <v>410</v>
      </c>
      <c r="Q23" s="451">
        <v>450.73500000000001</v>
      </c>
      <c r="R23" s="451">
        <v>81.7</v>
      </c>
      <c r="S23" s="452">
        <v>5.5169522643818851</v>
      </c>
    </row>
    <row r="24" spans="1:24" ht="15.5">
      <c r="A24"/>
      <c r="B24"/>
      <c r="C24"/>
      <c r="D24"/>
      <c r="E24" s="358"/>
      <c r="F24" s="358"/>
      <c r="G24" s="358"/>
      <c r="H24" s="358"/>
      <c r="I24" s="358"/>
      <c r="J24" s="358"/>
      <c r="K24" s="433" t="s">
        <v>366</v>
      </c>
      <c r="L24" s="434">
        <v>599.28099999999995</v>
      </c>
      <c r="M24" s="434">
        <v>26.681999999999999</v>
      </c>
      <c r="N24" s="435">
        <v>22.460122929315641</v>
      </c>
      <c r="P24" s="433" t="s">
        <v>336</v>
      </c>
      <c r="Q24" s="434">
        <v>411.298</v>
      </c>
      <c r="R24" s="434">
        <v>347.279</v>
      </c>
      <c r="S24" s="435">
        <v>1.1843445759749367</v>
      </c>
    </row>
    <row r="25" spans="1:24" ht="15.5">
      <c r="A25"/>
      <c r="B25"/>
      <c r="C25"/>
      <c r="D25"/>
      <c r="E25" s="358"/>
      <c r="F25" s="358"/>
      <c r="G25" s="358"/>
      <c r="H25" s="358"/>
      <c r="I25" s="358"/>
      <c r="J25" s="358"/>
      <c r="K25" s="433" t="s">
        <v>239</v>
      </c>
      <c r="L25" s="434">
        <v>312.78899999999999</v>
      </c>
      <c r="M25" s="434">
        <v>3.8159999999999998</v>
      </c>
      <c r="N25" s="435">
        <v>81.967767295597483</v>
      </c>
      <c r="P25" s="450" t="s">
        <v>147</v>
      </c>
      <c r="Q25" s="451">
        <v>409.66399999999999</v>
      </c>
      <c r="R25" s="451">
        <v>45.607999999999997</v>
      </c>
      <c r="S25" s="452">
        <v>8.9822838098579201</v>
      </c>
    </row>
    <row r="26" spans="1:24" ht="15.5">
      <c r="A26"/>
      <c r="B26"/>
      <c r="C26"/>
      <c r="D26"/>
      <c r="E26" s="358"/>
      <c r="F26" s="358"/>
      <c r="G26" s="358"/>
      <c r="H26" s="358"/>
      <c r="I26" s="358"/>
      <c r="J26" s="358"/>
      <c r="K26" s="450" t="s">
        <v>251</v>
      </c>
      <c r="L26" s="451">
        <v>305.16300000000001</v>
      </c>
      <c r="M26" s="451">
        <v>81.399000000000001</v>
      </c>
      <c r="N26" s="452">
        <v>3.7489772601629014</v>
      </c>
      <c r="P26" s="450" t="s">
        <v>159</v>
      </c>
      <c r="Q26" s="451">
        <v>285.44299999999998</v>
      </c>
      <c r="R26" s="451">
        <v>55.469000000000001</v>
      </c>
      <c r="S26" s="452">
        <v>5.145991454686401</v>
      </c>
    </row>
    <row r="27" spans="1:24" ht="16" thickBot="1">
      <c r="E27" s="358"/>
      <c r="F27" s="358"/>
      <c r="G27" s="358"/>
      <c r="H27" s="358"/>
      <c r="I27" s="358"/>
      <c r="J27" s="358"/>
      <c r="K27" s="433" t="s">
        <v>146</v>
      </c>
      <c r="L27" s="434">
        <v>227.53399999999999</v>
      </c>
      <c r="M27" s="434">
        <v>67.307000000000002</v>
      </c>
      <c r="N27" s="435">
        <v>3.3805399141248307</v>
      </c>
      <c r="O27" s="358"/>
      <c r="P27" s="433" t="s">
        <v>469</v>
      </c>
      <c r="Q27" s="434">
        <v>184.249</v>
      </c>
      <c r="R27" s="434">
        <v>10.736000000000001</v>
      </c>
      <c r="S27" s="435">
        <v>17.16179210134128</v>
      </c>
    </row>
    <row r="28" spans="1:24" ht="16" thickBot="1">
      <c r="A28" s="358"/>
      <c r="B28" s="358"/>
      <c r="C28" s="358"/>
      <c r="D28" s="358"/>
      <c r="E28" s="358"/>
      <c r="F28" s="358"/>
      <c r="G28" s="358"/>
      <c r="H28" s="358"/>
      <c r="I28" s="358"/>
      <c r="J28" s="358"/>
      <c r="K28" s="439" t="s">
        <v>224</v>
      </c>
      <c r="L28" s="440">
        <v>74696.667000000001</v>
      </c>
      <c r="M28" s="440">
        <v>14964.701999999999</v>
      </c>
      <c r="N28" s="441">
        <v>4.9915238539330753</v>
      </c>
      <c r="O28" s="358"/>
      <c r="P28" s="439" t="s">
        <v>224</v>
      </c>
      <c r="Q28" s="440">
        <v>45208.245999999999</v>
      </c>
      <c r="R28" s="440">
        <v>10667.078</v>
      </c>
      <c r="S28" s="441">
        <v>4.2381096303973775</v>
      </c>
    </row>
    <row r="29" spans="1:24">
      <c r="A29" s="358"/>
      <c r="B29" s="358"/>
      <c r="C29" s="358"/>
      <c r="D29" s="358"/>
      <c r="E29" s="358"/>
      <c r="F29" s="358"/>
      <c r="G29" s="358"/>
      <c r="H29" s="358"/>
      <c r="I29" s="358"/>
      <c r="J29" s="358"/>
      <c r="K29"/>
      <c r="L29"/>
      <c r="M29"/>
      <c r="N29"/>
      <c r="O29" s="358"/>
      <c r="P29"/>
      <c r="Q29"/>
      <c r="R29"/>
      <c r="S29"/>
    </row>
    <row r="30" spans="1:24">
      <c r="A30"/>
      <c r="B30"/>
      <c r="C30"/>
      <c r="D30"/>
      <c r="E30"/>
      <c r="F30"/>
      <c r="G30"/>
      <c r="H30"/>
      <c r="I30"/>
      <c r="J30"/>
      <c r="K30"/>
      <c r="L30"/>
      <c r="M30"/>
      <c r="N30"/>
      <c r="O30" s="358"/>
      <c r="P30"/>
      <c r="Q30"/>
      <c r="R30"/>
      <c r="S30"/>
    </row>
    <row r="31" spans="1:24">
      <c r="A31"/>
      <c r="B31"/>
      <c r="C31"/>
      <c r="D31"/>
      <c r="E31"/>
      <c r="F31"/>
      <c r="G31"/>
      <c r="H31"/>
      <c r="I31"/>
      <c r="J31"/>
      <c r="K31"/>
      <c r="L31"/>
      <c r="M31"/>
      <c r="N31"/>
      <c r="O31" s="358"/>
      <c r="P31"/>
      <c r="Q31"/>
      <c r="R31"/>
      <c r="S31"/>
    </row>
    <row r="32" spans="1:24">
      <c r="A32"/>
      <c r="B32"/>
      <c r="C32"/>
      <c r="D32"/>
      <c r="E32"/>
      <c r="F32"/>
      <c r="G32"/>
      <c r="H32"/>
      <c r="I32"/>
      <c r="J32"/>
      <c r="K32"/>
      <c r="L32"/>
      <c r="M32"/>
      <c r="N32"/>
      <c r="O32" s="358"/>
      <c r="P32"/>
      <c r="Q32"/>
      <c r="R32"/>
      <c r="S32"/>
    </row>
    <row r="33" spans="1:19">
      <c r="A33"/>
      <c r="B33"/>
      <c r="C33"/>
      <c r="D33"/>
      <c r="E33"/>
      <c r="F33"/>
      <c r="G33"/>
      <c r="H33"/>
      <c r="I33"/>
      <c r="J33"/>
      <c r="K33"/>
      <c r="L33"/>
      <c r="M33"/>
      <c r="N33"/>
      <c r="O33" s="358"/>
      <c r="P33"/>
      <c r="Q33"/>
      <c r="R33"/>
      <c r="S33"/>
    </row>
    <row r="34" spans="1:19">
      <c r="A34"/>
      <c r="B34"/>
      <c r="C34"/>
      <c r="D34"/>
      <c r="E34"/>
      <c r="F34"/>
      <c r="G34"/>
      <c r="H34"/>
      <c r="I34"/>
      <c r="J34"/>
      <c r="K34"/>
      <c r="L34"/>
      <c r="M34"/>
      <c r="N34"/>
      <c r="O34" s="358"/>
      <c r="P34"/>
      <c r="Q34"/>
      <c r="R34"/>
      <c r="S34"/>
    </row>
    <row r="35" spans="1:19">
      <c r="A35"/>
      <c r="B35"/>
      <c r="C35"/>
      <c r="D35"/>
      <c r="E35"/>
      <c r="F35"/>
      <c r="G35"/>
      <c r="H35"/>
      <c r="I35"/>
      <c r="J35"/>
      <c r="K35"/>
      <c r="L35"/>
      <c r="M35"/>
      <c r="N35"/>
      <c r="O35" s="358"/>
      <c r="P35"/>
      <c r="Q35"/>
      <c r="R35"/>
      <c r="S35"/>
    </row>
    <row r="36" spans="1:19">
      <c r="A36"/>
      <c r="B36"/>
      <c r="C36"/>
      <c r="D36"/>
      <c r="E36"/>
      <c r="F36"/>
      <c r="G36"/>
      <c r="H36"/>
      <c r="I36"/>
      <c r="J36"/>
      <c r="K36"/>
      <c r="L36"/>
      <c r="M36"/>
      <c r="N36"/>
      <c r="O36" s="358"/>
    </row>
    <row r="37" spans="1:19">
      <c r="A37"/>
      <c r="B37"/>
      <c r="C37"/>
      <c r="D37"/>
      <c r="E37"/>
      <c r="F37"/>
      <c r="G37"/>
      <c r="H37"/>
      <c r="I37"/>
      <c r="J37"/>
      <c r="K37"/>
      <c r="L37"/>
      <c r="M37"/>
      <c r="N37"/>
      <c r="O37" s="358"/>
    </row>
    <row r="38" spans="1:19">
      <c r="A38"/>
      <c r="B38"/>
      <c r="C38"/>
      <c r="D38"/>
      <c r="E38"/>
      <c r="F38"/>
      <c r="G38"/>
      <c r="H38"/>
      <c r="I38"/>
      <c r="J38"/>
      <c r="K38"/>
      <c r="L38"/>
      <c r="M38"/>
      <c r="N38"/>
      <c r="O38" s="358"/>
    </row>
    <row r="39" spans="1:19">
      <c r="A39"/>
      <c r="B39"/>
      <c r="C39"/>
      <c r="D39"/>
      <c r="E39"/>
      <c r="F39"/>
      <c r="G39"/>
      <c r="H39"/>
      <c r="I39"/>
      <c r="J39"/>
      <c r="K39"/>
      <c r="L39"/>
      <c r="M39"/>
      <c r="N39"/>
      <c r="O39" s="358"/>
    </row>
    <row r="40" spans="1:19">
      <c r="A40"/>
      <c r="B40"/>
      <c r="C40"/>
      <c r="D40"/>
      <c r="E40"/>
      <c r="F40"/>
      <c r="G40"/>
      <c r="H40"/>
      <c r="I40"/>
      <c r="J40"/>
      <c r="K40"/>
    </row>
    <row r="41" spans="1:19">
      <c r="A41"/>
      <c r="B41"/>
      <c r="C41"/>
      <c r="D41"/>
      <c r="E41"/>
      <c r="F41"/>
      <c r="G41"/>
      <c r="H41"/>
      <c r="I41"/>
      <c r="J41"/>
      <c r="K41"/>
      <c r="L41" s="358"/>
    </row>
    <row r="42" spans="1:19">
      <c r="A42"/>
      <c r="B42"/>
      <c r="C42"/>
      <c r="D42"/>
      <c r="E42"/>
      <c r="F42"/>
      <c r="G42"/>
      <c r="H42"/>
      <c r="I42"/>
      <c r="J42"/>
      <c r="K42"/>
      <c r="L42" s="358"/>
    </row>
    <row r="43" spans="1:19">
      <c r="A43"/>
      <c r="B43"/>
      <c r="C43"/>
      <c r="D43"/>
      <c r="E43"/>
      <c r="F43"/>
      <c r="G43"/>
      <c r="H43"/>
      <c r="I43"/>
      <c r="J43"/>
      <c r="K43"/>
      <c r="L43" s="358"/>
    </row>
    <row r="44" spans="1:19">
      <c r="A44"/>
      <c r="B44"/>
      <c r="C44"/>
      <c r="D44"/>
      <c r="E44"/>
      <c r="F44"/>
      <c r="G44"/>
      <c r="H44"/>
      <c r="I44"/>
      <c r="J44"/>
      <c r="K44"/>
      <c r="L44" s="358"/>
    </row>
    <row r="45" spans="1:19">
      <c r="A45"/>
      <c r="B45"/>
      <c r="C45"/>
      <c r="D45"/>
      <c r="E45"/>
      <c r="F45"/>
      <c r="G45"/>
      <c r="H45"/>
      <c r="I45"/>
      <c r="J45"/>
      <c r="K45"/>
      <c r="L45" s="358"/>
    </row>
    <row r="46" spans="1:19">
      <c r="A46"/>
      <c r="B46"/>
      <c r="C46"/>
      <c r="D46"/>
      <c r="E46"/>
      <c r="F46"/>
      <c r="G46"/>
      <c r="H46"/>
      <c r="I46"/>
      <c r="J46"/>
      <c r="K46"/>
      <c r="L46" s="358"/>
    </row>
    <row r="47" spans="1:19">
      <c r="A47"/>
      <c r="B47"/>
      <c r="C47"/>
      <c r="D47"/>
      <c r="E47"/>
      <c r="F47"/>
      <c r="G47"/>
      <c r="H47"/>
      <c r="I47"/>
      <c r="J47"/>
      <c r="K47"/>
      <c r="L47" s="358"/>
    </row>
    <row r="48" spans="1:19">
      <c r="A48"/>
      <c r="B48"/>
      <c r="C48"/>
      <c r="D48"/>
      <c r="E48"/>
      <c r="F48"/>
      <c r="G48"/>
      <c r="H48"/>
      <c r="I48"/>
      <c r="J48"/>
      <c r="K48"/>
      <c r="L48" s="358"/>
    </row>
    <row r="49" spans="1:12">
      <c r="A49"/>
      <c r="B49"/>
      <c r="C49"/>
      <c r="D49"/>
      <c r="E49"/>
      <c r="F49"/>
      <c r="G49"/>
      <c r="H49"/>
      <c r="I49"/>
      <c r="J49"/>
      <c r="K49"/>
      <c r="L49" s="358"/>
    </row>
    <row r="50" spans="1:12">
      <c r="A50"/>
      <c r="B50"/>
      <c r="C50"/>
      <c r="D50"/>
      <c r="E50"/>
      <c r="F50"/>
      <c r="G50"/>
      <c r="H50"/>
      <c r="I50"/>
      <c r="J50"/>
      <c r="K50"/>
      <c r="L50" s="358"/>
    </row>
    <row r="51" spans="1:12">
      <c r="A51"/>
      <c r="B51"/>
      <c r="C51"/>
      <c r="D51"/>
      <c r="E51"/>
      <c r="F51"/>
      <c r="G51"/>
      <c r="H51"/>
      <c r="I51"/>
      <c r="J51"/>
      <c r="K51"/>
      <c r="L51" s="358"/>
    </row>
    <row r="52" spans="1:12">
      <c r="A52"/>
      <c r="B52"/>
      <c r="C52"/>
      <c r="D52"/>
      <c r="E52"/>
      <c r="F52"/>
      <c r="G52"/>
      <c r="H52"/>
      <c r="I52"/>
      <c r="J52"/>
      <c r="K52"/>
      <c r="L52" s="358"/>
    </row>
    <row r="53" spans="1:12">
      <c r="A53"/>
      <c r="B53"/>
      <c r="C53"/>
      <c r="D53"/>
      <c r="E53"/>
      <c r="F53"/>
      <c r="G53"/>
      <c r="H53"/>
      <c r="I53"/>
      <c r="J53"/>
      <c r="K53"/>
      <c r="L53" s="358"/>
    </row>
    <row r="54" spans="1:12">
      <c r="A54"/>
      <c r="B54"/>
      <c r="C54"/>
      <c r="D54"/>
      <c r="E54"/>
      <c r="F54"/>
      <c r="G54"/>
      <c r="H54"/>
      <c r="I54"/>
      <c r="J54"/>
      <c r="K54"/>
      <c r="L54" s="358"/>
    </row>
    <row r="55" spans="1:12">
      <c r="A55"/>
      <c r="B55"/>
      <c r="C55"/>
      <c r="D55"/>
      <c r="E55"/>
      <c r="F55"/>
      <c r="G55"/>
      <c r="H55"/>
      <c r="I55"/>
      <c r="J55"/>
      <c r="K55"/>
      <c r="L55" s="358"/>
    </row>
    <row r="56" spans="1:12">
      <c r="A56"/>
      <c r="B56"/>
      <c r="C56"/>
      <c r="D56"/>
      <c r="E56"/>
      <c r="F56"/>
      <c r="G56"/>
      <c r="H56"/>
      <c r="I56"/>
      <c r="J56"/>
      <c r="K56"/>
      <c r="L56" s="358"/>
    </row>
    <row r="57" spans="1:12">
      <c r="A57"/>
      <c r="B57"/>
      <c r="C57"/>
      <c r="D57"/>
      <c r="E57"/>
      <c r="F57"/>
      <c r="G57"/>
      <c r="H57"/>
      <c r="I57"/>
      <c r="J57"/>
      <c r="K57"/>
      <c r="L57" s="358"/>
    </row>
    <row r="58" spans="1:12">
      <c r="A58"/>
      <c r="B58"/>
      <c r="C58"/>
      <c r="D58"/>
      <c r="E58"/>
      <c r="F58"/>
      <c r="G58"/>
      <c r="H58"/>
      <c r="I58"/>
      <c r="J58"/>
      <c r="K58"/>
      <c r="L58" s="358"/>
    </row>
    <row r="59" spans="1:12">
      <c r="A59"/>
      <c r="B59"/>
      <c r="C59"/>
      <c r="D59"/>
      <c r="E59"/>
      <c r="F59"/>
      <c r="G59"/>
      <c r="H59"/>
      <c r="I59"/>
      <c r="J59"/>
      <c r="K59"/>
      <c r="L59" s="358"/>
    </row>
    <row r="60" spans="1:12">
      <c r="A60"/>
      <c r="B60"/>
      <c r="C60"/>
      <c r="D60"/>
      <c r="E60"/>
      <c r="F60"/>
      <c r="G60"/>
      <c r="H60"/>
      <c r="I60"/>
      <c r="J60"/>
      <c r="K60"/>
      <c r="L60" s="358"/>
    </row>
    <row r="61" spans="1:12">
      <c r="A61"/>
      <c r="B61"/>
      <c r="C61"/>
      <c r="D61"/>
      <c r="E61"/>
      <c r="F61"/>
      <c r="G61"/>
      <c r="H61"/>
      <c r="I61"/>
      <c r="J61"/>
      <c r="K61"/>
      <c r="L61" s="358"/>
    </row>
    <row r="62" spans="1:12">
      <c r="A62"/>
      <c r="B62"/>
      <c r="C62"/>
      <c r="D62"/>
      <c r="E62"/>
      <c r="F62"/>
      <c r="G62"/>
      <c r="H62"/>
      <c r="I62"/>
      <c r="J62"/>
      <c r="K62"/>
      <c r="L62" s="358"/>
    </row>
    <row r="63" spans="1:12">
      <c r="A63"/>
      <c r="B63"/>
      <c r="C63"/>
      <c r="D63"/>
      <c r="E63"/>
      <c r="F63"/>
      <c r="G63"/>
      <c r="H63"/>
      <c r="I63"/>
      <c r="J63"/>
      <c r="K63"/>
      <c r="L63" s="358"/>
    </row>
    <row r="64" spans="1:12">
      <c r="A64"/>
      <c r="B64"/>
      <c r="C64"/>
      <c r="D64"/>
      <c r="E64"/>
      <c r="F64"/>
      <c r="G64"/>
      <c r="H64"/>
      <c r="I64"/>
      <c r="J64"/>
      <c r="K64"/>
      <c r="L64" s="358"/>
    </row>
    <row r="65" spans="1:12">
      <c r="A65"/>
      <c r="B65"/>
      <c r="C65"/>
      <c r="D65"/>
      <c r="E65"/>
      <c r="F65"/>
      <c r="G65"/>
      <c r="H65"/>
      <c r="I65"/>
      <c r="J65"/>
      <c r="K65"/>
      <c r="L65" s="358"/>
    </row>
    <row r="66" spans="1:12">
      <c r="A66"/>
      <c r="B66"/>
      <c r="C66"/>
      <c r="D66"/>
      <c r="E66"/>
      <c r="F66"/>
      <c r="G66"/>
      <c r="H66"/>
      <c r="I66"/>
      <c r="J66"/>
      <c r="K66"/>
      <c r="L66" s="358"/>
    </row>
    <row r="67" spans="1:12">
      <c r="A67"/>
      <c r="B67"/>
      <c r="C67"/>
      <c r="D67"/>
      <c r="E67"/>
      <c r="F67"/>
      <c r="G67"/>
      <c r="H67"/>
      <c r="I67"/>
      <c r="J67"/>
      <c r="K67"/>
      <c r="L67" s="358"/>
    </row>
    <row r="68" spans="1:12">
      <c r="A68"/>
      <c r="B68"/>
      <c r="C68"/>
      <c r="D68"/>
      <c r="E68"/>
      <c r="F68"/>
      <c r="G68"/>
      <c r="H68"/>
      <c r="I68"/>
      <c r="J68"/>
      <c r="K68"/>
      <c r="L68" s="358"/>
    </row>
    <row r="69" spans="1:12">
      <c r="A69"/>
      <c r="B69"/>
      <c r="C69"/>
      <c r="D69"/>
      <c r="E69"/>
      <c r="F69"/>
      <c r="G69"/>
      <c r="H69"/>
      <c r="I69"/>
      <c r="J69"/>
      <c r="K69"/>
      <c r="L69" s="358"/>
    </row>
    <row r="70" spans="1:12">
      <c r="A70"/>
      <c r="B70"/>
      <c r="C70"/>
      <c r="D70"/>
      <c r="E70"/>
      <c r="F70"/>
      <c r="G70"/>
      <c r="H70"/>
      <c r="I70"/>
      <c r="J70"/>
      <c r="K70"/>
      <c r="L70" s="358"/>
    </row>
    <row r="71" spans="1:12">
      <c r="A71"/>
      <c r="B71"/>
      <c r="C71"/>
      <c r="D71"/>
      <c r="E71"/>
      <c r="F71"/>
      <c r="G71"/>
      <c r="H71"/>
      <c r="I71"/>
      <c r="J71"/>
      <c r="K71"/>
      <c r="L71" s="358"/>
    </row>
    <row r="72" spans="1:12">
      <c r="A72"/>
      <c r="B72"/>
      <c r="C72"/>
      <c r="D72"/>
      <c r="E72"/>
      <c r="F72"/>
      <c r="G72"/>
      <c r="H72"/>
      <c r="I72"/>
      <c r="J72"/>
      <c r="K72"/>
      <c r="L72" s="35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8"/>
      <c r="B152" s="358"/>
      <c r="C152" s="358"/>
      <c r="D152" s="358"/>
      <c r="E152" s="358"/>
      <c r="F152" s="358"/>
      <c r="G152" s="358"/>
      <c r="H152" s="358"/>
      <c r="I152" s="358"/>
      <c r="J152" s="358"/>
      <c r="K152" s="358"/>
    </row>
    <row r="153" spans="1:11">
      <c r="A153" s="358"/>
      <c r="B153" s="358"/>
      <c r="C153" s="358"/>
      <c r="D153" s="358"/>
      <c r="E153" s="358"/>
      <c r="F153" s="358"/>
      <c r="G153" s="358"/>
      <c r="H153" s="358"/>
      <c r="I153" s="358"/>
      <c r="J153" s="358"/>
      <c r="K153" s="358"/>
    </row>
    <row r="154" spans="1:11">
      <c r="A154" s="358"/>
      <c r="B154" s="358"/>
      <c r="C154" s="358"/>
      <c r="D154" s="358"/>
      <c r="E154" s="358"/>
      <c r="F154" s="358"/>
      <c r="G154" s="358"/>
      <c r="H154" s="358"/>
      <c r="I154" s="358"/>
      <c r="J154" s="358"/>
      <c r="K154" s="358"/>
    </row>
    <row r="155" spans="1:11">
      <c r="A155" s="358"/>
      <c r="B155" s="358"/>
      <c r="C155" s="358"/>
      <c r="D155" s="358"/>
      <c r="E155" s="358"/>
      <c r="F155" s="358"/>
      <c r="G155" s="358"/>
      <c r="H155" s="358"/>
      <c r="I155" s="358"/>
      <c r="J155" s="358"/>
      <c r="K155" s="358"/>
    </row>
    <row r="156" spans="1:11">
      <c r="A156" s="358"/>
      <c r="B156" s="358"/>
      <c r="C156" s="358"/>
      <c r="D156" s="358"/>
      <c r="E156" s="358"/>
      <c r="F156" s="358"/>
      <c r="G156" s="358"/>
      <c r="H156" s="358"/>
      <c r="I156" s="358"/>
      <c r="J156" s="358"/>
      <c r="K156" s="358"/>
    </row>
    <row r="157" spans="1:11">
      <c r="A157" s="358"/>
      <c r="B157" s="358"/>
      <c r="C157" s="358"/>
      <c r="D157" s="358"/>
      <c r="E157" s="358"/>
      <c r="F157" s="358"/>
      <c r="G157" s="358"/>
      <c r="H157" s="358"/>
      <c r="I157" s="358"/>
      <c r="J157" s="358"/>
      <c r="K157" s="358"/>
    </row>
    <row r="158" spans="1:11">
      <c r="A158" s="358"/>
      <c r="B158" s="358"/>
      <c r="C158" s="358"/>
      <c r="D158" s="358"/>
      <c r="E158" s="358"/>
      <c r="F158" s="358"/>
      <c r="G158" s="358"/>
      <c r="H158" s="358"/>
      <c r="I158" s="358"/>
      <c r="J158" s="358"/>
      <c r="K158" s="358"/>
    </row>
    <row r="159" spans="1:11">
      <c r="A159" s="358"/>
      <c r="B159" s="358"/>
      <c r="C159" s="358"/>
      <c r="D159" s="358"/>
      <c r="E159" s="358"/>
      <c r="F159" s="358"/>
      <c r="G159" s="358"/>
      <c r="H159" s="358"/>
      <c r="I159" s="358"/>
      <c r="J159" s="358"/>
      <c r="K159" s="358"/>
    </row>
    <row r="160" spans="1:11">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N2" sqref="N2"/>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023" t="s">
        <v>64</v>
      </c>
      <c r="B1" s="1023"/>
      <c r="C1" s="1023"/>
      <c r="D1" s="1023"/>
      <c r="E1" s="1023"/>
      <c r="F1" s="1023"/>
      <c r="G1" s="1023"/>
      <c r="H1" s="1023"/>
      <c r="I1" s="1023"/>
      <c r="J1" s="1023"/>
      <c r="K1" s="1023"/>
      <c r="L1" s="1023"/>
      <c r="M1" s="257"/>
    </row>
    <row r="2" spans="1:15" ht="31.5" customHeight="1" thickBot="1">
      <c r="A2" s="1022" t="s">
        <v>509</v>
      </c>
      <c r="B2" s="1022"/>
      <c r="C2" s="1022"/>
      <c r="D2" s="1022"/>
      <c r="E2" s="1022"/>
      <c r="F2" s="1022"/>
      <c r="G2" s="1022"/>
      <c r="H2" s="1022"/>
      <c r="I2" s="1022"/>
      <c r="J2" s="1022"/>
      <c r="K2"/>
      <c r="L2"/>
      <c r="M2" s="257"/>
    </row>
    <row r="3" spans="1:15" ht="16" thickBot="1">
      <c r="A3" s="321"/>
      <c r="B3" s="322"/>
      <c r="C3" s="322"/>
      <c r="D3" s="322"/>
      <c r="E3" s="323" t="s">
        <v>4</v>
      </c>
      <c r="F3" s="324"/>
      <c r="G3" s="322"/>
      <c r="H3" s="322"/>
      <c r="I3" s="322"/>
      <c r="J3" s="322"/>
      <c r="K3" s="322"/>
      <c r="L3" s="325"/>
    </row>
    <row r="4" spans="1:15" ht="39" customHeight="1" thickBot="1">
      <c r="A4" s="258"/>
      <c r="B4" s="1029" t="s">
        <v>479</v>
      </c>
      <c r="C4" s="1030"/>
      <c r="D4" s="1030"/>
      <c r="E4" s="1030"/>
      <c r="F4" s="1030"/>
      <c r="G4" s="1031"/>
      <c r="H4" s="1025" t="s">
        <v>51</v>
      </c>
      <c r="I4" s="1026"/>
      <c r="J4" s="1032" t="s">
        <v>438</v>
      </c>
      <c r="K4" s="1027" t="s">
        <v>52</v>
      </c>
      <c r="L4" s="1028"/>
    </row>
    <row r="5" spans="1:15" ht="31">
      <c r="A5" s="259" t="s">
        <v>53</v>
      </c>
      <c r="B5" s="260" t="s">
        <v>54</v>
      </c>
      <c r="C5" s="261" t="s">
        <v>61</v>
      </c>
      <c r="D5" s="261" t="s">
        <v>62</v>
      </c>
      <c r="E5" s="262"/>
      <c r="F5" s="263" t="s">
        <v>335</v>
      </c>
      <c r="G5" s="264"/>
      <c r="H5" s="265" t="s">
        <v>55</v>
      </c>
      <c r="I5" s="266" t="s">
        <v>66</v>
      </c>
      <c r="J5" s="1033"/>
      <c r="K5" s="267" t="s">
        <v>50</v>
      </c>
      <c r="L5" s="268" t="s">
        <v>58</v>
      </c>
    </row>
    <row r="6" spans="1:15" ht="21" customHeight="1" thickBot="1">
      <c r="A6" s="269"/>
      <c r="B6" s="480" t="s">
        <v>502</v>
      </c>
      <c r="C6" s="480" t="s">
        <v>502</v>
      </c>
      <c r="D6" s="480" t="s">
        <v>502</v>
      </c>
      <c r="E6" s="270" t="s">
        <v>97</v>
      </c>
      <c r="F6" s="271" t="s">
        <v>334</v>
      </c>
      <c r="G6" s="272" t="s">
        <v>56</v>
      </c>
      <c r="H6" s="480" t="s">
        <v>502</v>
      </c>
      <c r="I6" s="273" t="s">
        <v>65</v>
      </c>
      <c r="J6" s="274"/>
      <c r="K6" s="480" t="s">
        <v>502</v>
      </c>
      <c r="L6" s="275" t="s">
        <v>57</v>
      </c>
    </row>
    <row r="7" spans="1:15" ht="28.5" customHeight="1" thickBot="1">
      <c r="A7" s="326" t="s">
        <v>18</v>
      </c>
      <c r="B7" s="276">
        <v>9.8344437484542784</v>
      </c>
      <c r="C7" s="277">
        <v>18985.412641803625</v>
      </c>
      <c r="D7" s="277">
        <v>19365.120894639698</v>
      </c>
      <c r="E7" s="278">
        <v>0.2504478473556585</v>
      </c>
      <c r="F7" s="279">
        <v>-0.29562744493789833</v>
      </c>
      <c r="G7" s="280">
        <v>-8.7961434286776488</v>
      </c>
      <c r="H7" s="281">
        <v>313.82689826936587</v>
      </c>
      <c r="I7" s="278">
        <v>-0.87678649041512935</v>
      </c>
      <c r="J7" s="281">
        <v>5.9830795262267342</v>
      </c>
      <c r="K7" s="282">
        <v>100</v>
      </c>
      <c r="L7" s="283" t="s">
        <v>19</v>
      </c>
    </row>
    <row r="8" spans="1:15" ht="25.5" customHeight="1">
      <c r="A8" s="327" t="s">
        <v>74</v>
      </c>
      <c r="B8" s="284">
        <v>9.7269619593954246</v>
      </c>
      <c r="C8" s="285">
        <v>18046.311612978523</v>
      </c>
      <c r="D8" s="285">
        <v>18407.237845238094</v>
      </c>
      <c r="E8" s="286">
        <v>-9.5227835814606347</v>
      </c>
      <c r="F8" s="287">
        <v>-8.1924283876346617</v>
      </c>
      <c r="G8" s="288">
        <v>-14.050320112081177</v>
      </c>
      <c r="H8" s="289">
        <v>209.97500000000002</v>
      </c>
      <c r="I8" s="287">
        <v>-20.622551378101591</v>
      </c>
      <c r="J8" s="290">
        <v>-27.27272727272727</v>
      </c>
      <c r="K8" s="290">
        <v>5.1088830704387259E-2</v>
      </c>
      <c r="L8" s="291">
        <v>-2.3361253897981604E-2</v>
      </c>
    </row>
    <row r="9" spans="1:15" ht="24" customHeight="1">
      <c r="A9" s="328" t="s">
        <v>75</v>
      </c>
      <c r="B9" s="292">
        <v>10.731776593668343</v>
      </c>
      <c r="C9" s="293">
        <v>20134.66527892747</v>
      </c>
      <c r="D9" s="293">
        <v>20537.358584506019</v>
      </c>
      <c r="E9" s="294">
        <v>-0.4828024813414194</v>
      </c>
      <c r="F9" s="295">
        <v>-2.0918832143243344</v>
      </c>
      <c r="G9" s="296">
        <v>-8.0058760142789236</v>
      </c>
      <c r="H9" s="297">
        <v>350.99100552486186</v>
      </c>
      <c r="I9" s="298">
        <v>-0.72478752253900591</v>
      </c>
      <c r="J9" s="299">
        <v>2.3524089572494908</v>
      </c>
      <c r="K9" s="299">
        <v>28.897119867169042</v>
      </c>
      <c r="L9" s="300">
        <v>-1.0250459534739349</v>
      </c>
      <c r="N9" s="823"/>
      <c r="O9" s="367"/>
    </row>
    <row r="10" spans="1:15" ht="24" customHeight="1">
      <c r="A10" s="328" t="s">
        <v>76</v>
      </c>
      <c r="B10" s="292">
        <v>10.543955442047649</v>
      </c>
      <c r="C10" s="293">
        <v>19782.280379076263</v>
      </c>
      <c r="D10" s="293">
        <v>20177.925986657789</v>
      </c>
      <c r="E10" s="294">
        <v>-0.1119421721403267</v>
      </c>
      <c r="F10" s="295">
        <v>-2.4097661953443983</v>
      </c>
      <c r="G10" s="296">
        <v>-9.1739716678536567</v>
      </c>
      <c r="H10" s="301">
        <v>386.21285855588519</v>
      </c>
      <c r="I10" s="295">
        <v>-3.3295180633475336</v>
      </c>
      <c r="J10" s="302">
        <v>8.2441113490364017</v>
      </c>
      <c r="K10" s="302">
        <v>6.4563509802669392</v>
      </c>
      <c r="L10" s="303">
        <v>0.13486197857489213</v>
      </c>
    </row>
    <row r="11" spans="1:15" ht="24" customHeight="1">
      <c r="A11" s="328" t="s">
        <v>77</v>
      </c>
      <c r="B11" s="304" t="s">
        <v>72</v>
      </c>
      <c r="C11" s="305" t="s">
        <v>476</v>
      </c>
      <c r="D11" s="305" t="s">
        <v>476</v>
      </c>
      <c r="E11" s="306" t="s">
        <v>72</v>
      </c>
      <c r="F11" s="307" t="s">
        <v>72</v>
      </c>
      <c r="G11" s="308" t="s">
        <v>72</v>
      </c>
      <c r="H11" s="309" t="s">
        <v>476</v>
      </c>
      <c r="I11" s="306" t="s">
        <v>72</v>
      </c>
      <c r="J11" s="310" t="s">
        <v>72</v>
      </c>
      <c r="K11" s="310">
        <v>0.30653298422632352</v>
      </c>
      <c r="L11" s="311" t="s">
        <v>72</v>
      </c>
    </row>
    <row r="12" spans="1:15" ht="24" customHeight="1">
      <c r="A12" s="328" t="s">
        <v>71</v>
      </c>
      <c r="B12" s="292">
        <v>8.1251816782995583</v>
      </c>
      <c r="C12" s="293">
        <v>16684.151290142829</v>
      </c>
      <c r="D12" s="293">
        <v>17017.834315945685</v>
      </c>
      <c r="E12" s="294">
        <v>1.2240929211155256</v>
      </c>
      <c r="F12" s="295">
        <v>2.2753751967547831</v>
      </c>
      <c r="G12" s="296">
        <v>-8.6518304109436528</v>
      </c>
      <c r="H12" s="301">
        <v>288.18834281772718</v>
      </c>
      <c r="I12" s="295">
        <v>-0.18113583160873553</v>
      </c>
      <c r="J12" s="302">
        <v>6.2282469316724676</v>
      </c>
      <c r="K12" s="302">
        <v>37.033016156842713</v>
      </c>
      <c r="L12" s="303">
        <v>8.5469625539836613E-2</v>
      </c>
    </row>
    <row r="13" spans="1:15" ht="24" customHeight="1" thickBot="1">
      <c r="A13" s="329" t="s">
        <v>78</v>
      </c>
      <c r="B13" s="312">
        <v>10.537294316859594</v>
      </c>
      <c r="C13" s="313">
        <v>20342.267020964468</v>
      </c>
      <c r="D13" s="313">
        <v>20749.112361383759</v>
      </c>
      <c r="E13" s="314">
        <v>0.49068160404755928</v>
      </c>
      <c r="F13" s="315">
        <v>-0.80164725509491142</v>
      </c>
      <c r="G13" s="316">
        <v>-8.1337898607215173</v>
      </c>
      <c r="H13" s="317">
        <v>292.19697750702909</v>
      </c>
      <c r="I13" s="315">
        <v>-0.47735628449069911</v>
      </c>
      <c r="J13" s="318">
        <v>9.3517806815270301</v>
      </c>
      <c r="K13" s="318">
        <v>27.255891180790599</v>
      </c>
      <c r="L13" s="319">
        <v>0.83964752596826386</v>
      </c>
    </row>
    <row r="14" spans="1:15">
      <c r="A14" s="330"/>
      <c r="B14" s="331"/>
    </row>
    <row r="15" spans="1:15" ht="46.5" customHeight="1">
      <c r="A15" s="1024" t="s">
        <v>447</v>
      </c>
      <c r="B15" s="1024"/>
      <c r="C15" s="1024"/>
      <c r="D15" s="1024"/>
      <c r="E15" s="1024"/>
      <c r="F15" s="1024"/>
      <c r="G15" s="1024"/>
      <c r="H15" s="1024"/>
      <c r="I15" s="1024"/>
      <c r="J15" s="1024"/>
      <c r="K15" s="1024"/>
      <c r="L15" s="1024"/>
    </row>
    <row r="16" spans="1:15" ht="33.75" customHeight="1">
      <c r="A16" s="1024" t="s">
        <v>448</v>
      </c>
      <c r="B16" s="1024"/>
      <c r="C16" s="1024"/>
      <c r="D16" s="1024"/>
      <c r="E16" s="1024"/>
      <c r="F16" s="1024"/>
      <c r="G16" s="1024"/>
      <c r="H16" s="1024"/>
      <c r="I16" s="1024"/>
      <c r="J16" s="1024"/>
      <c r="K16" s="1024"/>
      <c r="L16" s="1024"/>
    </row>
    <row r="17" spans="1:12">
      <c r="A17" s="1024" t="s">
        <v>114</v>
      </c>
      <c r="B17" s="1024"/>
      <c r="C17" s="1024"/>
      <c r="D17" s="1024"/>
      <c r="E17" s="1024"/>
      <c r="F17" s="1024"/>
      <c r="G17" s="1024"/>
      <c r="H17" s="1024"/>
      <c r="I17" s="1024"/>
      <c r="J17" s="1024"/>
      <c r="K17" s="1024"/>
      <c r="L17" s="1024"/>
    </row>
    <row r="18" spans="1:12">
      <c r="A18" s="332" t="s">
        <v>449</v>
      </c>
      <c r="B18" s="332"/>
      <c r="C18" s="332"/>
      <c r="D18" s="332"/>
      <c r="E18" s="332"/>
      <c r="F18" s="332"/>
      <c r="G18" s="332"/>
    </row>
    <row r="19" spans="1:12">
      <c r="A19" s="332"/>
    </row>
    <row r="23" spans="1:12">
      <c r="A23" s="1022"/>
      <c r="B23" s="1022"/>
      <c r="C23" s="1022"/>
      <c r="D23" s="1022"/>
      <c r="E23" s="1022"/>
      <c r="F23" s="1022"/>
      <c r="G23" s="1022"/>
      <c r="H23" s="1022"/>
      <c r="I23" s="1022"/>
      <c r="J23" s="102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213</v>
      </c>
    </row>
    <row r="2" spans="1:20" ht="26.25" customHeight="1">
      <c r="A2" s="17" t="s">
        <v>214</v>
      </c>
    </row>
    <row r="5" spans="1:20" ht="38.25" customHeight="1" thickBot="1">
      <c r="A5" s="1119" t="s">
        <v>412</v>
      </c>
      <c r="B5" s="1119"/>
      <c r="C5" s="1119"/>
      <c r="D5" s="1119"/>
      <c r="E5" s="1119"/>
      <c r="F5" s="1119"/>
      <c r="H5" s="61" t="s">
        <v>232</v>
      </c>
    </row>
    <row r="6" spans="1:20" ht="15.75" customHeight="1" thickBot="1">
      <c r="A6" s="1120" t="s">
        <v>115</v>
      </c>
      <c r="B6" s="1122" t="s">
        <v>413</v>
      </c>
      <c r="C6" s="1123"/>
      <c r="D6" s="1124"/>
      <c r="E6" s="1125" t="s">
        <v>414</v>
      </c>
      <c r="F6" s="1127" t="s">
        <v>415</v>
      </c>
    </row>
    <row r="7" spans="1:20" ht="21" customHeight="1" thickBot="1">
      <c r="A7" s="1121"/>
      <c r="B7" s="238" t="s">
        <v>220</v>
      </c>
      <c r="C7" s="238" t="s">
        <v>222</v>
      </c>
      <c r="D7" s="238" t="s">
        <v>223</v>
      </c>
      <c r="E7" s="1126"/>
      <c r="F7" s="1128"/>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215</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216</v>
      </c>
      <c r="L16"/>
      <c r="M16"/>
      <c r="O16"/>
      <c r="P16"/>
      <c r="Q16"/>
      <c r="R16"/>
      <c r="S16"/>
      <c r="T16"/>
    </row>
    <row r="17" spans="1:20">
      <c r="L17"/>
      <c r="M17"/>
      <c r="O17"/>
      <c r="P17"/>
      <c r="Q17"/>
      <c r="R17"/>
      <c r="S17"/>
      <c r="T17"/>
    </row>
    <row r="18" spans="1:20" ht="33" customHeight="1" thickBot="1">
      <c r="A18" s="1119" t="s">
        <v>418</v>
      </c>
      <c r="B18" s="1119"/>
      <c r="C18" s="1119"/>
      <c r="D18" s="1119"/>
      <c r="E18" s="1119"/>
      <c r="F18" s="1119"/>
      <c r="K18"/>
      <c r="L18"/>
      <c r="M18"/>
      <c r="O18"/>
      <c r="P18"/>
      <c r="Q18"/>
      <c r="R18"/>
      <c r="S18"/>
      <c r="T18"/>
    </row>
    <row r="19" spans="1:20" ht="16.5" customHeight="1" thickBot="1">
      <c r="A19" s="1130" t="s">
        <v>122</v>
      </c>
      <c r="B19" s="1122" t="s">
        <v>413</v>
      </c>
      <c r="C19" s="1123"/>
      <c r="D19" s="1124"/>
      <c r="E19" s="1125" t="s">
        <v>414</v>
      </c>
      <c r="F19" s="1127" t="s">
        <v>415</v>
      </c>
      <c r="K19"/>
      <c r="L19"/>
      <c r="M19"/>
      <c r="O19"/>
      <c r="P19"/>
      <c r="Q19"/>
      <c r="R19"/>
      <c r="S19"/>
      <c r="T19"/>
    </row>
    <row r="20" spans="1:20" ht="21" customHeight="1" thickBot="1">
      <c r="A20" s="1131"/>
      <c r="B20" s="94" t="s">
        <v>220</v>
      </c>
      <c r="C20" s="94" t="s">
        <v>327</v>
      </c>
      <c r="D20" s="94" t="s">
        <v>328</v>
      </c>
      <c r="E20" s="1132"/>
      <c r="F20" s="1133"/>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215</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330</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129"/>
      <c r="D30" s="1129"/>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129"/>
      <c r="C41" s="1129"/>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34" t="s">
        <v>416</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row>
    <row r="3" spans="1:24" ht="15.75" customHeight="1">
      <c r="A3" s="1135" t="s">
        <v>417</v>
      </c>
      <c r="B3" s="1135"/>
      <c r="C3" s="1135"/>
      <c r="D3" s="1135"/>
      <c r="E3" s="1135"/>
      <c r="F3" s="1135"/>
      <c r="P3" s="36"/>
    </row>
    <row r="4" spans="1:24" ht="4.5" customHeight="1">
      <c r="A4" s="37"/>
      <c r="B4" s="37"/>
      <c r="C4" s="35"/>
      <c r="D4" s="35"/>
    </row>
    <row r="5" spans="1:24" ht="14.5" thickBot="1">
      <c r="A5" s="38" t="s">
        <v>124</v>
      </c>
      <c r="B5" s="1136" t="s">
        <v>125</v>
      </c>
      <c r="C5" s="1136"/>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331</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332</v>
      </c>
      <c r="L9" s="52">
        <v>89199.725999999995</v>
      </c>
      <c r="M9" s="52">
        <v>27224.6</v>
      </c>
      <c r="N9" s="62">
        <v>3.2764384417034593</v>
      </c>
      <c r="P9" s="51" t="s">
        <v>144</v>
      </c>
      <c r="Q9" s="52">
        <v>37761.107000000004</v>
      </c>
      <c r="R9" s="52">
        <v>6430.549</v>
      </c>
      <c r="S9" s="62">
        <v>5.8721435759217453</v>
      </c>
    </row>
    <row r="10" spans="1:24" ht="16" thickBot="1">
      <c r="A10" s="51" t="s">
        <v>270</v>
      </c>
      <c r="B10" s="52">
        <v>5770.88</v>
      </c>
      <c r="C10" s="52">
        <v>3003</v>
      </c>
      <c r="D10" s="62">
        <v>3.5643001757790547</v>
      </c>
      <c r="F10" s="115" t="s">
        <v>224</v>
      </c>
      <c r="G10" s="54">
        <v>2629.2159999999999</v>
      </c>
      <c r="H10" s="54">
        <v>12049</v>
      </c>
      <c r="I10" s="72">
        <v>2.976081245210533</v>
      </c>
      <c r="K10" s="51" t="s">
        <v>146</v>
      </c>
      <c r="L10" s="52">
        <v>82641.486999999994</v>
      </c>
      <c r="M10" s="52">
        <v>14451.057000000001</v>
      </c>
      <c r="N10" s="62">
        <v>5.7187157313129404</v>
      </c>
      <c r="P10" s="51" t="s">
        <v>239</v>
      </c>
      <c r="Q10" s="52">
        <v>36513.987999999998</v>
      </c>
      <c r="R10" s="52">
        <v>9243.99</v>
      </c>
      <c r="S10" s="62">
        <v>3.9500246105848231</v>
      </c>
    </row>
    <row r="11" spans="1:24" ht="15.5">
      <c r="A11" s="51" t="s">
        <v>336</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363</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332</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250</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411</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224</v>
      </c>
      <c r="B21" s="54">
        <v>47266.828999999998</v>
      </c>
      <c r="C21" s="54">
        <v>53806</v>
      </c>
      <c r="D21" s="72">
        <v>3.2874626527673776</v>
      </c>
      <c r="K21" s="51" t="s">
        <v>249</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251</v>
      </c>
      <c r="L23" s="52">
        <v>10656.054</v>
      </c>
      <c r="M23" s="52">
        <v>2939.1790000000001</v>
      </c>
      <c r="N23" s="62">
        <v>3.6255205960576067</v>
      </c>
      <c r="P23" s="51" t="s">
        <v>249</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250</v>
      </c>
      <c r="Q26" s="52">
        <v>4240.6530000000002</v>
      </c>
      <c r="R26" s="52">
        <v>882.73199999999997</v>
      </c>
      <c r="S26" s="62">
        <v>4.8040095974769246</v>
      </c>
    </row>
    <row r="27" spans="1:19" ht="15.5">
      <c r="A27"/>
      <c r="B27"/>
      <c r="C27"/>
      <c r="D27"/>
      <c r="H27" s="21"/>
      <c r="K27" s="51" t="s">
        <v>364</v>
      </c>
      <c r="L27" s="52">
        <v>4476.7370000000001</v>
      </c>
      <c r="M27" s="52">
        <v>1358.8879999999999</v>
      </c>
      <c r="N27" s="62">
        <v>3.2944120486750936</v>
      </c>
      <c r="P27" s="51" t="s">
        <v>364</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372</v>
      </c>
      <c r="L30" s="52">
        <v>2370.4639999999999</v>
      </c>
      <c r="M30" s="52">
        <v>275.10700000000003</v>
      </c>
      <c r="N30" s="62">
        <v>8.6165164826776479</v>
      </c>
      <c r="P30" s="51" t="s">
        <v>365</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370</v>
      </c>
      <c r="L32" s="52">
        <v>2081.6590000000001</v>
      </c>
      <c r="M32" s="52">
        <v>725.04300000000001</v>
      </c>
      <c r="N32" s="62">
        <v>2.871083508150551</v>
      </c>
      <c r="O32"/>
      <c r="P32" s="51" t="s">
        <v>363</v>
      </c>
      <c r="Q32" s="52">
        <v>2059.4250000000002</v>
      </c>
      <c r="R32" s="52">
        <v>861</v>
      </c>
      <c r="S32" s="62">
        <v>2.3918989547038332</v>
      </c>
    </row>
    <row r="33" spans="1:19" ht="16" thickBot="1">
      <c r="A33" s="1" t="s">
        <v>330</v>
      </c>
      <c r="B33" s="1"/>
      <c r="C33"/>
      <c r="D33"/>
      <c r="E33"/>
      <c r="F33"/>
      <c r="G33"/>
      <c r="H33"/>
      <c r="I33"/>
      <c r="J33"/>
      <c r="K33" s="119" t="s">
        <v>336</v>
      </c>
      <c r="L33" s="114">
        <v>1213.9670000000001</v>
      </c>
      <c r="M33" s="114">
        <v>103.95</v>
      </c>
      <c r="N33" s="120">
        <v>11.67837421837422</v>
      </c>
      <c r="O33"/>
      <c r="P33" s="51" t="s">
        <v>371</v>
      </c>
      <c r="Q33" s="52">
        <v>1888.9829999999999</v>
      </c>
      <c r="R33" s="52">
        <v>471.70499999999998</v>
      </c>
      <c r="S33" s="62">
        <v>4.0045854930518017</v>
      </c>
    </row>
    <row r="34" spans="1:19" ht="16" thickBot="1">
      <c r="A34" s="148"/>
      <c r="C34"/>
      <c r="D34"/>
      <c r="E34"/>
      <c r="F34"/>
      <c r="G34"/>
      <c r="H34"/>
      <c r="I34"/>
      <c r="J34"/>
      <c r="K34" s="115" t="s">
        <v>224</v>
      </c>
      <c r="L34" s="54">
        <v>1168610.246</v>
      </c>
      <c r="M34" s="54">
        <v>265525.49599999998</v>
      </c>
      <c r="N34" s="72">
        <v>4.4011225422962781</v>
      </c>
      <c r="O34"/>
      <c r="P34" s="51" t="s">
        <v>373</v>
      </c>
      <c r="Q34" s="52">
        <v>1484.4359999999999</v>
      </c>
      <c r="R34" s="52">
        <v>308.36099999999999</v>
      </c>
      <c r="S34" s="62">
        <v>4.813955072139473</v>
      </c>
    </row>
    <row r="35" spans="1:19" ht="15.5">
      <c r="A35"/>
      <c r="B35"/>
      <c r="C35"/>
      <c r="D35"/>
      <c r="E35"/>
      <c r="F35"/>
      <c r="G35"/>
      <c r="H35"/>
      <c r="I35"/>
      <c r="J35"/>
      <c r="K35"/>
      <c r="L35"/>
      <c r="M35"/>
      <c r="N35"/>
      <c r="O35"/>
      <c r="P35" s="51" t="s">
        <v>251</v>
      </c>
      <c r="Q35" s="52">
        <v>1346.011</v>
      </c>
      <c r="R35" s="52">
        <v>307.959</v>
      </c>
      <c r="S35" s="62">
        <v>4.3707474046869876</v>
      </c>
    </row>
    <row r="36" spans="1:19" ht="16" thickBot="1">
      <c r="A36"/>
      <c r="B36"/>
      <c r="C36"/>
      <c r="D36"/>
      <c r="E36"/>
      <c r="F36"/>
      <c r="G36"/>
      <c r="H36"/>
      <c r="I36"/>
      <c r="J36"/>
      <c r="K36"/>
      <c r="L36"/>
      <c r="M36"/>
      <c r="N36"/>
      <c r="P36" s="119" t="s">
        <v>369</v>
      </c>
      <c r="Q36" s="114">
        <v>1137.3699999999999</v>
      </c>
      <c r="R36" s="114">
        <v>257.99700000000001</v>
      </c>
      <c r="S36" s="120">
        <v>4.4084621139005487</v>
      </c>
    </row>
    <row r="37" spans="1:19" ht="17.25" customHeight="1" thickBot="1">
      <c r="A37"/>
      <c r="B37"/>
      <c r="C37"/>
      <c r="D37"/>
      <c r="E37"/>
      <c r="F37"/>
      <c r="G37"/>
      <c r="H37"/>
      <c r="I37"/>
      <c r="J37"/>
      <c r="K37"/>
      <c r="L37"/>
      <c r="M37"/>
      <c r="N37"/>
      <c r="P37" s="115" t="s">
        <v>224</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427</v>
      </c>
      <c r="B48">
        <v>10150</v>
      </c>
      <c r="C48">
        <v>6500</v>
      </c>
      <c r="D48"/>
      <c r="E48"/>
      <c r="F48"/>
      <c r="G48"/>
      <c r="H48"/>
      <c r="I48"/>
      <c r="J48"/>
      <c r="K48"/>
      <c r="L48"/>
      <c r="M48"/>
      <c r="P48"/>
      <c r="Q48"/>
      <c r="R48"/>
      <c r="S48"/>
    </row>
    <row r="49" spans="1:19">
      <c r="A49" t="s">
        <v>365</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249</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369</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373</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428</v>
      </c>
      <c r="B60">
        <v>2319</v>
      </c>
      <c r="C60">
        <v>1958</v>
      </c>
      <c r="D60"/>
      <c r="E60"/>
      <c r="F60"/>
      <c r="G60"/>
      <c r="H60"/>
      <c r="I60"/>
      <c r="J60"/>
      <c r="K60"/>
      <c r="L60"/>
      <c r="M60"/>
      <c r="P60"/>
      <c r="Q60"/>
      <c r="R60"/>
      <c r="S60"/>
    </row>
    <row r="61" spans="1:19">
      <c r="A61" t="s">
        <v>429</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430</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332</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431</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239</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364</v>
      </c>
      <c r="B73">
        <v>385667</v>
      </c>
      <c r="C73">
        <v>95141</v>
      </c>
      <c r="D73"/>
      <c r="E73"/>
      <c r="F73"/>
      <c r="G73"/>
      <c r="H73"/>
      <c r="I73"/>
      <c r="J73"/>
      <c r="K73"/>
      <c r="L73"/>
      <c r="M73"/>
      <c r="P73"/>
      <c r="Q73"/>
      <c r="R73"/>
      <c r="S73"/>
    </row>
    <row r="74" spans="1:19">
      <c r="A74" t="s">
        <v>371</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432</v>
      </c>
      <c r="B76">
        <v>135539</v>
      </c>
      <c r="C76">
        <v>23126</v>
      </c>
      <c r="D76"/>
      <c r="E76"/>
      <c r="F76"/>
      <c r="G76"/>
      <c r="H76"/>
      <c r="I76"/>
      <c r="J76"/>
      <c r="K76"/>
      <c r="L76"/>
      <c r="M76"/>
    </row>
    <row r="77" spans="1:19">
      <c r="A77" t="s">
        <v>250</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251</v>
      </c>
      <c r="B81">
        <v>950086</v>
      </c>
      <c r="C81">
        <v>221591</v>
      </c>
      <c r="D81"/>
      <c r="E81"/>
      <c r="F81"/>
      <c r="G81"/>
      <c r="H81"/>
      <c r="I81"/>
      <c r="J81"/>
      <c r="K81"/>
      <c r="L81"/>
      <c r="M81"/>
    </row>
    <row r="82" spans="1:13">
      <c r="A82" t="s">
        <v>372</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336</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433</v>
      </c>
      <c r="B88">
        <v>30695</v>
      </c>
      <c r="C88">
        <v>8246</v>
      </c>
      <c r="D88"/>
      <c r="E88"/>
      <c r="F88"/>
      <c r="G88"/>
      <c r="H88"/>
      <c r="I88"/>
      <c r="J88"/>
      <c r="K88"/>
      <c r="L88"/>
      <c r="M88"/>
    </row>
    <row r="89" spans="1:13">
      <c r="A89" t="s">
        <v>434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213</v>
      </c>
    </row>
    <row r="2" spans="1:27" ht="18" customHeight="1">
      <c r="A2" s="1134" t="s">
        <v>419</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row>
    <row r="3" spans="1:27" ht="18" customHeight="1">
      <c r="A3" s="1137" t="s">
        <v>417</v>
      </c>
      <c r="B3" s="1137"/>
      <c r="C3" s="1137"/>
      <c r="D3" s="1137"/>
      <c r="E3" s="1137"/>
      <c r="F3" s="1137"/>
      <c r="G3" s="1137"/>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332</v>
      </c>
      <c r="Q8" s="50">
        <v>6106.3109999999997</v>
      </c>
      <c r="R8" s="50">
        <v>1478.8789999999999</v>
      </c>
      <c r="S8" s="73">
        <v>4.1290132593673992</v>
      </c>
    </row>
    <row r="9" spans="1:27" ht="15.5">
      <c r="A9" s="51" t="s">
        <v>150</v>
      </c>
      <c r="B9" s="52">
        <v>14964.474</v>
      </c>
      <c r="C9" s="52">
        <v>12616</v>
      </c>
      <c r="D9" s="62">
        <v>2.2902799642357881</v>
      </c>
      <c r="E9" s="89"/>
      <c r="F9" s="51" t="s">
        <v>332</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332</v>
      </c>
      <c r="B11" s="52">
        <v>9801.8870000000006</v>
      </c>
      <c r="C11" s="52">
        <v>24867</v>
      </c>
      <c r="D11" s="62">
        <v>3.1373768896656138</v>
      </c>
      <c r="E11" s="89"/>
      <c r="F11" s="115" t="s">
        <v>224</v>
      </c>
      <c r="G11" s="54">
        <v>8561.9410000000007</v>
      </c>
      <c r="H11" s="54">
        <v>40226</v>
      </c>
      <c r="I11" s="72">
        <v>2.8784393923297573</v>
      </c>
      <c r="K11" s="51" t="s">
        <v>332</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410</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249</v>
      </c>
      <c r="Q17" s="52">
        <v>258.41000000000003</v>
      </c>
      <c r="R17" s="52">
        <v>45.767000000000003</v>
      </c>
      <c r="S17" s="62">
        <v>5.6462079664387002</v>
      </c>
    </row>
    <row r="18" spans="1:19" ht="16" thickBot="1">
      <c r="A18" s="115" t="s">
        <v>224</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366</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224</v>
      </c>
      <c r="L22" s="54">
        <v>46698.260999999999</v>
      </c>
      <c r="M22" s="54">
        <v>12359.263999999999</v>
      </c>
      <c r="N22" s="72">
        <v>3.7784014485004933</v>
      </c>
      <c r="P22" s="119" t="s">
        <v>322</v>
      </c>
      <c r="Q22" s="114">
        <v>222.72499999999999</v>
      </c>
      <c r="R22" s="114">
        <v>29.5</v>
      </c>
      <c r="S22" s="120">
        <v>7.55</v>
      </c>
    </row>
    <row r="23" spans="1:19" ht="16" thickBot="1">
      <c r="A23"/>
      <c r="B23"/>
      <c r="C23"/>
      <c r="D23"/>
      <c r="F23"/>
      <c r="G23"/>
      <c r="H23"/>
      <c r="K23"/>
      <c r="L23"/>
      <c r="M23"/>
      <c r="N23"/>
      <c r="P23" s="115" t="s">
        <v>224</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214</v>
      </c>
    </row>
    <row r="5" spans="1:20" ht="38.25" customHeight="1" thickBot="1">
      <c r="A5" s="1119" t="s">
        <v>422</v>
      </c>
      <c r="B5" s="1119"/>
      <c r="C5" s="1119"/>
      <c r="D5" s="1119"/>
      <c r="E5" s="1119"/>
      <c r="F5" s="1119"/>
      <c r="H5" s="61" t="s">
        <v>232</v>
      </c>
    </row>
    <row r="6" spans="1:20" ht="15.75" customHeight="1" thickBot="1">
      <c r="A6" s="1120" t="s">
        <v>115</v>
      </c>
      <c r="B6" s="1122" t="s">
        <v>424</v>
      </c>
      <c r="C6" s="1123"/>
      <c r="D6" s="1124"/>
      <c r="E6" s="1125" t="s">
        <v>367</v>
      </c>
      <c r="F6" s="1127" t="s">
        <v>368</v>
      </c>
    </row>
    <row r="7" spans="1:20" ht="21" customHeight="1" thickBot="1">
      <c r="A7" s="1139"/>
      <c r="B7" s="145" t="s">
        <v>220</v>
      </c>
      <c r="C7" s="145" t="s">
        <v>222</v>
      </c>
      <c r="D7" s="145" t="s">
        <v>223</v>
      </c>
      <c r="E7" s="1132"/>
      <c r="F7" s="1133"/>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215</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216</v>
      </c>
      <c r="K16"/>
      <c r="L16"/>
      <c r="M16"/>
      <c r="N16"/>
      <c r="O16"/>
      <c r="P16"/>
      <c r="Q16"/>
      <c r="R16"/>
      <c r="S16"/>
      <c r="T16"/>
    </row>
    <row r="17" spans="1:20">
      <c r="K17"/>
      <c r="L17"/>
      <c r="M17"/>
      <c r="N17"/>
      <c r="O17"/>
      <c r="P17"/>
      <c r="Q17"/>
      <c r="R17"/>
      <c r="S17"/>
      <c r="T17"/>
    </row>
    <row r="18" spans="1:20" ht="33" customHeight="1" thickBot="1">
      <c r="A18" s="1119" t="s">
        <v>423</v>
      </c>
      <c r="B18" s="1119"/>
      <c r="C18" s="1119"/>
      <c r="D18" s="1119"/>
      <c r="E18" s="1119"/>
      <c r="F18" s="1119"/>
      <c r="K18"/>
      <c r="L18"/>
      <c r="M18"/>
      <c r="N18"/>
      <c r="O18"/>
      <c r="P18"/>
      <c r="Q18"/>
      <c r="R18"/>
      <c r="S18"/>
      <c r="T18"/>
    </row>
    <row r="19" spans="1:20" ht="16.5" customHeight="1" thickBot="1">
      <c r="A19" s="1130" t="s">
        <v>122</v>
      </c>
      <c r="B19" s="1122" t="s">
        <v>424</v>
      </c>
      <c r="C19" s="1123"/>
      <c r="D19" s="1124"/>
      <c r="E19" s="1125" t="s">
        <v>367</v>
      </c>
      <c r="F19" s="1127" t="s">
        <v>368</v>
      </c>
      <c r="I19"/>
      <c r="J19"/>
      <c r="K19"/>
      <c r="L19"/>
      <c r="M19"/>
      <c r="N19"/>
      <c r="O19"/>
      <c r="P19"/>
      <c r="Q19"/>
      <c r="R19"/>
      <c r="S19"/>
      <c r="T19"/>
    </row>
    <row r="20" spans="1:20" ht="21" customHeight="1" thickBot="1">
      <c r="A20" s="1131"/>
      <c r="B20" s="94" t="s">
        <v>220</v>
      </c>
      <c r="C20" s="94" t="s">
        <v>327</v>
      </c>
      <c r="D20" s="94" t="s">
        <v>328</v>
      </c>
      <c r="E20" s="1132"/>
      <c r="F20" s="1133"/>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215</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138"/>
      <c r="B27" s="1138"/>
      <c r="C27" s="1138"/>
      <c r="D27" s="1138"/>
      <c r="E27" s="1138"/>
      <c r="F27" s="1138"/>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330</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29"/>
      <c r="D32" s="1129"/>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29"/>
      <c r="C43" s="1129"/>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34" t="s">
        <v>420</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row>
    <row r="3" spans="1:24" ht="15.75" customHeight="1">
      <c r="A3" s="1135" t="s">
        <v>421</v>
      </c>
      <c r="B3" s="1135"/>
      <c r="C3" s="1135"/>
      <c r="D3" s="1135"/>
      <c r="E3" s="1135"/>
      <c r="F3" s="1135"/>
      <c r="P3" s="36"/>
    </row>
    <row r="4" spans="1:24" ht="4.5" customHeight="1">
      <c r="A4" s="37"/>
      <c r="B4" s="37"/>
      <c r="C4" s="35"/>
      <c r="D4" s="35"/>
    </row>
    <row r="5" spans="1:24" ht="14.5" thickBot="1">
      <c r="A5" s="38" t="s">
        <v>124</v>
      </c>
      <c r="B5" s="1136" t="s">
        <v>125</v>
      </c>
      <c r="C5" s="1136"/>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270</v>
      </c>
      <c r="B9" s="52">
        <v>7025.9870000000001</v>
      </c>
      <c r="C9" s="52">
        <v>3662</v>
      </c>
      <c r="D9" s="62">
        <v>3.4664580341209437</v>
      </c>
      <c r="F9" s="115" t="s">
        <v>224</v>
      </c>
      <c r="G9" s="54">
        <v>2648.8649999999998</v>
      </c>
      <c r="H9" s="54">
        <v>14811</v>
      </c>
      <c r="I9" s="116">
        <v>2.5268909735664873</v>
      </c>
      <c r="K9" s="51" t="s">
        <v>332</v>
      </c>
      <c r="L9" s="52">
        <v>96323.926999999996</v>
      </c>
      <c r="M9" s="52">
        <v>33554.332999999999</v>
      </c>
      <c r="N9" s="62">
        <v>2.8706851958583113</v>
      </c>
      <c r="P9" s="51" t="s">
        <v>144</v>
      </c>
      <c r="Q9" s="52">
        <v>37875.502</v>
      </c>
      <c r="R9" s="52">
        <v>6850.8130000000001</v>
      </c>
      <c r="S9" s="62">
        <v>5.5286141951327528</v>
      </c>
    </row>
    <row r="10" spans="1:24" ht="15.5">
      <c r="A10" s="51" t="s">
        <v>331</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332</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336</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239</v>
      </c>
      <c r="Q15" s="52">
        <v>12018.251</v>
      </c>
      <c r="R15" s="52">
        <v>3362.5230000000001</v>
      </c>
      <c r="S15" s="62">
        <v>3.5741765929928211</v>
      </c>
    </row>
    <row r="16" spans="1:24" ht="15.5">
      <c r="A16" s="51" t="s">
        <v>249</v>
      </c>
      <c r="B16" s="52">
        <v>945.72900000000004</v>
      </c>
      <c r="C16" s="52">
        <v>650</v>
      </c>
      <c r="D16" s="62">
        <v>2.160180081817995</v>
      </c>
      <c r="K16" s="51" t="s">
        <v>250</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411</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224</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251</v>
      </c>
      <c r="L21" s="52">
        <v>11788.025</v>
      </c>
      <c r="M21" s="52">
        <v>3706.7730000000001</v>
      </c>
      <c r="N21" s="62">
        <v>3.1801313433544487</v>
      </c>
      <c r="P21" s="51" t="s">
        <v>249</v>
      </c>
      <c r="Q21" s="52">
        <v>4970.7569999999996</v>
      </c>
      <c r="R21" s="52">
        <v>1525.162</v>
      </c>
      <c r="S21" s="62">
        <v>3.2591665672236783</v>
      </c>
    </row>
    <row r="22" spans="1:19" ht="15.5">
      <c r="A22"/>
      <c r="B22"/>
      <c r="C22"/>
      <c r="D22"/>
      <c r="H22" s="21"/>
      <c r="K22" s="51" t="s">
        <v>249</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250</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364</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363</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365</v>
      </c>
      <c r="Q30" s="52">
        <v>2052.5819999999999</v>
      </c>
      <c r="R30" s="52">
        <v>932.322</v>
      </c>
      <c r="S30" s="62">
        <v>2.2015805698031365</v>
      </c>
    </row>
    <row r="31" spans="1:19" ht="15.5">
      <c r="A31"/>
      <c r="B31"/>
      <c r="C31"/>
      <c r="D31"/>
      <c r="E31"/>
      <c r="F31"/>
      <c r="G31"/>
      <c r="H31"/>
      <c r="I31"/>
      <c r="J31"/>
      <c r="K31" s="51" t="s">
        <v>370</v>
      </c>
      <c r="L31" s="52">
        <v>2752.5529999999999</v>
      </c>
      <c r="M31" s="52">
        <v>1017.121</v>
      </c>
      <c r="N31" s="62">
        <v>2.706219810622335</v>
      </c>
      <c r="P31" s="51" t="s">
        <v>364</v>
      </c>
      <c r="Q31" s="52">
        <v>1898.173</v>
      </c>
      <c r="R31" s="52">
        <v>701.35</v>
      </c>
      <c r="S31" s="62">
        <v>2.7064561203393454</v>
      </c>
    </row>
    <row r="32" spans="1:19" ht="16" thickBot="1">
      <c r="A32"/>
      <c r="B32"/>
      <c r="C32"/>
      <c r="D32"/>
      <c r="E32"/>
      <c r="F32"/>
      <c r="G32"/>
      <c r="H32"/>
      <c r="I32"/>
      <c r="J32"/>
      <c r="K32" s="119" t="s">
        <v>372</v>
      </c>
      <c r="L32" s="114">
        <v>2324.5369999999998</v>
      </c>
      <c r="M32" s="114">
        <v>298.08800000000002</v>
      </c>
      <c r="N32" s="120">
        <v>7.7981569201041294</v>
      </c>
      <c r="P32" s="51" t="s">
        <v>251</v>
      </c>
      <c r="Q32" s="52">
        <v>1805.4960000000001</v>
      </c>
      <c r="R32" s="52">
        <v>523.03700000000003</v>
      </c>
      <c r="S32" s="62">
        <v>3.4519469941897034</v>
      </c>
    </row>
    <row r="33" spans="1:19" ht="16" thickBot="1">
      <c r="A33"/>
      <c r="B33"/>
      <c r="C33"/>
      <c r="D33"/>
      <c r="E33"/>
      <c r="F33"/>
      <c r="G33"/>
      <c r="H33"/>
      <c r="I33"/>
      <c r="J33"/>
      <c r="K33" s="115" t="s">
        <v>224</v>
      </c>
      <c r="L33" s="54">
        <v>1036655.5870000001</v>
      </c>
      <c r="M33" s="54">
        <v>275999.39399999997</v>
      </c>
      <c r="N33" s="72">
        <v>3.7560067505075758</v>
      </c>
      <c r="P33" s="51" t="s">
        <v>157</v>
      </c>
      <c r="Q33" s="52">
        <v>1505.761</v>
      </c>
      <c r="R33" s="52">
        <v>580.54399999999998</v>
      </c>
      <c r="S33" s="62">
        <v>2.5937069369419028</v>
      </c>
    </row>
    <row r="34" spans="1:19" ht="15.5">
      <c r="A34" s="148" t="s">
        <v>330</v>
      </c>
      <c r="C34"/>
      <c r="D34"/>
      <c r="E34"/>
      <c r="F34"/>
      <c r="G34"/>
      <c r="H34"/>
      <c r="I34"/>
      <c r="J34"/>
      <c r="K34"/>
      <c r="L34"/>
      <c r="M34"/>
      <c r="N34"/>
      <c r="P34" s="51" t="s">
        <v>373</v>
      </c>
      <c r="Q34" s="52">
        <v>1295.9179999999999</v>
      </c>
      <c r="R34" s="52">
        <v>324.99400000000003</v>
      </c>
      <c r="S34" s="62">
        <v>3.9875136156359803</v>
      </c>
    </row>
    <row r="35" spans="1:19" ht="16" thickBot="1">
      <c r="A35"/>
      <c r="B35"/>
      <c r="C35"/>
      <c r="D35"/>
      <c r="E35"/>
      <c r="F35"/>
      <c r="G35"/>
      <c r="H35"/>
      <c r="I35"/>
      <c r="J35"/>
      <c r="K35"/>
      <c r="L35"/>
      <c r="M35"/>
      <c r="N35"/>
      <c r="P35" s="119" t="s">
        <v>371</v>
      </c>
      <c r="Q35" s="114">
        <v>1290.7139999999999</v>
      </c>
      <c r="R35" s="114">
        <v>344.488</v>
      </c>
      <c r="S35" s="120">
        <v>3.7467604096514244</v>
      </c>
    </row>
    <row r="36" spans="1:19" ht="16" thickBot="1">
      <c r="A36"/>
      <c r="B36"/>
      <c r="C36"/>
      <c r="D36"/>
      <c r="E36"/>
      <c r="F36"/>
      <c r="G36"/>
      <c r="H36"/>
      <c r="I36"/>
      <c r="J36"/>
      <c r="K36"/>
      <c r="L36"/>
      <c r="M36"/>
      <c r="N36"/>
      <c r="P36" s="115" t="s">
        <v>224</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34" t="s">
        <v>425</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row>
    <row r="3" spans="1:27" ht="18" customHeight="1">
      <c r="A3" s="1140" t="s">
        <v>426</v>
      </c>
      <c r="B3" s="1140"/>
      <c r="C3" s="1140"/>
      <c r="D3" s="1140"/>
      <c r="E3" s="1140"/>
      <c r="F3" s="1140"/>
      <c r="G3" s="114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332</v>
      </c>
      <c r="Q8" s="50">
        <v>5634.7889999999998</v>
      </c>
      <c r="R8" s="50">
        <v>1345.3989999999999</v>
      </c>
      <c r="S8" s="73">
        <v>4.1881917557542412</v>
      </c>
    </row>
    <row r="9" spans="1:27" ht="16" thickBot="1">
      <c r="A9" s="51" t="s">
        <v>155</v>
      </c>
      <c r="B9" s="52">
        <v>9684.3420000000006</v>
      </c>
      <c r="C9" s="52">
        <v>33299</v>
      </c>
      <c r="D9" s="62">
        <v>1.9410712073782155</v>
      </c>
      <c r="E9" s="89"/>
      <c r="F9" s="51" t="s">
        <v>332</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332</v>
      </c>
      <c r="B10" s="52">
        <v>7619.5029999999997</v>
      </c>
      <c r="C10" s="52">
        <v>15492</v>
      </c>
      <c r="D10" s="62">
        <v>2.99942881166846</v>
      </c>
      <c r="E10" s="88"/>
      <c r="F10" s="115" t="s">
        <v>224</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332</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224</v>
      </c>
      <c r="Q18" s="54">
        <v>20406.531999999999</v>
      </c>
      <c r="R18" s="54">
        <v>5850.241</v>
      </c>
      <c r="S18" s="72">
        <v>3.4881523684237963</v>
      </c>
    </row>
    <row r="19" spans="1:19" ht="16" thickBot="1">
      <c r="A19" s="115" t="s">
        <v>224</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224</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214</v>
      </c>
    </row>
    <row r="5" spans="1:20" ht="38.25" customHeight="1" thickBot="1">
      <c r="A5" s="1119" t="s">
        <v>404</v>
      </c>
      <c r="B5" s="1119"/>
      <c r="C5" s="1119"/>
      <c r="D5" s="1119"/>
      <c r="E5" s="1119"/>
      <c r="F5" s="1119"/>
      <c r="H5" s="61" t="s">
        <v>232</v>
      </c>
    </row>
    <row r="6" spans="1:20" ht="15.75" customHeight="1" thickBot="1">
      <c r="A6" s="1120" t="s">
        <v>115</v>
      </c>
      <c r="B6" s="1122" t="s">
        <v>403</v>
      </c>
      <c r="C6" s="1123"/>
      <c r="D6" s="1124"/>
      <c r="E6" s="1125" t="s">
        <v>397</v>
      </c>
      <c r="F6" s="1127" t="s">
        <v>398</v>
      </c>
    </row>
    <row r="7" spans="1:20" ht="21" customHeight="1" thickBot="1">
      <c r="A7" s="1139"/>
      <c r="B7" s="145" t="s">
        <v>220</v>
      </c>
      <c r="C7" s="145" t="s">
        <v>222</v>
      </c>
      <c r="D7" s="145" t="s">
        <v>223</v>
      </c>
      <c r="E7" s="1132"/>
      <c r="F7" s="1133"/>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215</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216</v>
      </c>
      <c r="O16"/>
      <c r="P16"/>
      <c r="Q16"/>
      <c r="R16"/>
      <c r="S16"/>
      <c r="T16"/>
    </row>
    <row r="17" spans="1:20">
      <c r="O17"/>
      <c r="P17"/>
      <c r="Q17"/>
      <c r="R17"/>
      <c r="S17"/>
      <c r="T17"/>
    </row>
    <row r="18" spans="1:20" ht="33" customHeight="1" thickBot="1">
      <c r="A18" s="1119" t="s">
        <v>405</v>
      </c>
      <c r="B18" s="1119"/>
      <c r="C18" s="1119"/>
      <c r="D18" s="1119"/>
      <c r="E18" s="1119"/>
      <c r="F18" s="1119"/>
      <c r="O18"/>
      <c r="P18"/>
      <c r="Q18"/>
      <c r="R18"/>
      <c r="S18"/>
      <c r="T18"/>
    </row>
    <row r="19" spans="1:20" ht="16.5" customHeight="1" thickBot="1">
      <c r="A19" s="1130" t="s">
        <v>122</v>
      </c>
      <c r="B19" s="1122" t="s">
        <v>403</v>
      </c>
      <c r="C19" s="1123"/>
      <c r="D19" s="1124"/>
      <c r="E19" s="1125" t="s">
        <v>397</v>
      </c>
      <c r="F19" s="1127" t="s">
        <v>398</v>
      </c>
      <c r="K19"/>
      <c r="L19"/>
      <c r="M19"/>
      <c r="O19"/>
      <c r="P19"/>
      <c r="Q19"/>
      <c r="R19"/>
      <c r="S19"/>
      <c r="T19"/>
    </row>
    <row r="20" spans="1:20" ht="21" customHeight="1" thickBot="1">
      <c r="A20" s="1131"/>
      <c r="B20" s="94" t="s">
        <v>220</v>
      </c>
      <c r="C20" s="94" t="s">
        <v>327</v>
      </c>
      <c r="D20" s="94" t="s">
        <v>328</v>
      </c>
      <c r="E20" s="1132"/>
      <c r="F20" s="1133"/>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215</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138"/>
      <c r="B27" s="1138"/>
      <c r="C27" s="1138"/>
      <c r="D27" s="1138"/>
      <c r="E27" s="1138"/>
      <c r="F27" s="1138"/>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330</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29"/>
      <c r="D32" s="1129"/>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29"/>
      <c r="C43" s="1129"/>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34" t="s">
        <v>396</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row>
    <row r="3" spans="1:24" ht="15.75" customHeight="1">
      <c r="A3" s="1135" t="s">
        <v>395</v>
      </c>
      <c r="B3" s="1135"/>
      <c r="C3" s="1135"/>
      <c r="D3" s="1135"/>
      <c r="E3" s="1135"/>
      <c r="F3" s="1135"/>
      <c r="P3" s="36"/>
    </row>
    <row r="4" spans="1:24" ht="4.5" customHeight="1">
      <c r="A4" s="37"/>
      <c r="B4" s="37"/>
      <c r="C4" s="35"/>
      <c r="D4" s="35"/>
    </row>
    <row r="5" spans="1:24" ht="14.5" thickBot="1">
      <c r="A5" s="38" t="s">
        <v>124</v>
      </c>
      <c r="B5" s="1136" t="s">
        <v>125</v>
      </c>
      <c r="C5" s="1136"/>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224</v>
      </c>
      <c r="G9" s="54">
        <v>4136.0169999999998</v>
      </c>
      <c r="H9" s="54">
        <v>21098</v>
      </c>
      <c r="I9" s="72">
        <v>2.8881791836877202</v>
      </c>
      <c r="K9" s="51" t="s">
        <v>399</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249</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270</v>
      </c>
      <c r="B12" s="52">
        <v>1735.22</v>
      </c>
      <c r="C12" s="52">
        <v>848</v>
      </c>
      <c r="D12" s="62">
        <v>4.2556291033410423</v>
      </c>
      <c r="H12" s="21"/>
      <c r="K12" s="51" t="s">
        <v>144</v>
      </c>
      <c r="L12" s="52">
        <v>41922.322</v>
      </c>
      <c r="M12" s="52">
        <v>6536.9639999999999</v>
      </c>
      <c r="N12" s="62">
        <v>6.4131180774439018</v>
      </c>
      <c r="P12" s="51" t="s">
        <v>399</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399</v>
      </c>
      <c r="B15" s="52">
        <v>604.33299999999997</v>
      </c>
      <c r="C15" s="52">
        <v>3106</v>
      </c>
      <c r="D15" s="62">
        <v>2.9924289689731323</v>
      </c>
      <c r="E15" s="86"/>
      <c r="K15" s="51" t="s">
        <v>250</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336</v>
      </c>
      <c r="B17" s="52">
        <v>519.59199999999998</v>
      </c>
      <c r="C17" s="52">
        <v>297</v>
      </c>
      <c r="D17" s="62">
        <v>3.361097095543049</v>
      </c>
      <c r="K17" s="51" t="s">
        <v>154</v>
      </c>
      <c r="L17" s="52">
        <v>25106.527999999998</v>
      </c>
      <c r="M17" s="52">
        <v>8498.0849999999991</v>
      </c>
      <c r="N17" s="62">
        <v>2.9543747797297861</v>
      </c>
      <c r="P17" s="51" t="s">
        <v>239</v>
      </c>
      <c r="Q17" s="52">
        <v>9933.8150000000005</v>
      </c>
      <c r="R17" s="52">
        <v>2466.587</v>
      </c>
      <c r="S17" s="62">
        <v>4.0273523698941087</v>
      </c>
    </row>
    <row r="18" spans="1:19" ht="15.5">
      <c r="A18" s="51" t="s">
        <v>251</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331</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224</v>
      </c>
      <c r="B20" s="54">
        <v>35580.819000000003</v>
      </c>
      <c r="C20" s="54">
        <v>50520</v>
      </c>
      <c r="D20" s="72">
        <v>2.5344465599170194</v>
      </c>
      <c r="K20" s="51" t="s">
        <v>152</v>
      </c>
      <c r="L20" s="52">
        <v>14119.995999999999</v>
      </c>
      <c r="M20" s="52">
        <v>3580.3560000000002</v>
      </c>
      <c r="N20" s="62">
        <v>3.9437407900219972</v>
      </c>
      <c r="P20" s="51" t="s">
        <v>249</v>
      </c>
      <c r="Q20" s="52">
        <v>6026.4449999999997</v>
      </c>
      <c r="R20" s="52">
        <v>1823.8440000000001</v>
      </c>
      <c r="S20" s="62">
        <v>3.3042546401994906</v>
      </c>
    </row>
    <row r="21" spans="1:19" ht="15.5">
      <c r="A21"/>
      <c r="B21"/>
      <c r="C21"/>
      <c r="D21"/>
      <c r="K21" s="51" t="s">
        <v>251</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250</v>
      </c>
      <c r="Q24" s="52">
        <v>4326.7290000000003</v>
      </c>
      <c r="R24" s="52">
        <v>1108.626</v>
      </c>
      <c r="S24" s="62">
        <v>3.902785069085517</v>
      </c>
    </row>
    <row r="25" spans="1:19" ht="16" thickBot="1">
      <c r="A25"/>
      <c r="B25"/>
      <c r="C25"/>
      <c r="D25"/>
      <c r="H25" s="21"/>
      <c r="K25" s="115" t="s">
        <v>224</v>
      </c>
      <c r="L25" s="54">
        <v>1029780.338</v>
      </c>
      <c r="M25" s="54">
        <v>275566.08799999999</v>
      </c>
      <c r="N25" s="72">
        <v>3.7369632289441945</v>
      </c>
      <c r="P25" s="115" t="s">
        <v>224</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330</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34" t="s">
        <v>400</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row>
    <row r="3" spans="1:27" ht="18" customHeight="1">
      <c r="A3" s="1140" t="s">
        <v>401</v>
      </c>
      <c r="B3" s="1140"/>
      <c r="C3" s="1140"/>
      <c r="D3" s="1140"/>
      <c r="E3" s="1140"/>
      <c r="F3" s="1140"/>
      <c r="G3" s="114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399</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399</v>
      </c>
      <c r="L10" s="52">
        <v>6544.26</v>
      </c>
      <c r="M10" s="52">
        <v>1423.0550000000001</v>
      </c>
      <c r="N10" s="62">
        <v>4.598740034643777</v>
      </c>
      <c r="P10" s="51" t="s">
        <v>142</v>
      </c>
      <c r="Q10" s="52">
        <v>3942.2060000000001</v>
      </c>
      <c r="R10" s="52">
        <v>1214.0619999999999</v>
      </c>
      <c r="S10" s="62">
        <v>3.2471208224950625</v>
      </c>
    </row>
    <row r="11" spans="1:27" ht="16" thickBot="1">
      <c r="A11" s="51" t="s">
        <v>399</v>
      </c>
      <c r="B11" s="52">
        <v>6995.2089999999998</v>
      </c>
      <c r="C11" s="52">
        <v>17580</v>
      </c>
      <c r="D11" s="62">
        <v>3.1061379359342114</v>
      </c>
      <c r="E11" s="89"/>
      <c r="F11" s="51" t="s">
        <v>399</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224</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402</v>
      </c>
      <c r="Q14" s="52">
        <v>483.07799999999997</v>
      </c>
      <c r="R14" s="52">
        <v>89.262</v>
      </c>
      <c r="S14" s="62">
        <v>5.4119110035625457</v>
      </c>
    </row>
    <row r="15" spans="1:27" ht="15.5">
      <c r="A15" s="51" t="s">
        <v>156</v>
      </c>
      <c r="B15" s="52">
        <v>3238.556</v>
      </c>
      <c r="C15" s="52">
        <v>5521</v>
      </c>
      <c r="D15" s="62">
        <v>1.8731692306980436</v>
      </c>
      <c r="E15" s="89"/>
      <c r="F15"/>
      <c r="G15"/>
      <c r="H15"/>
      <c r="I15"/>
      <c r="K15" s="51" t="s">
        <v>249</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224</v>
      </c>
      <c r="B19" s="54">
        <v>75246.404999999999</v>
      </c>
      <c r="C19" s="54">
        <v>161383</v>
      </c>
      <c r="D19" s="72">
        <v>2.2804212346848001</v>
      </c>
      <c r="E19" s="91"/>
      <c r="F19"/>
      <c r="G19"/>
      <c r="H19"/>
      <c r="K19" s="51" t="s">
        <v>151</v>
      </c>
      <c r="L19" s="52">
        <v>1562.348</v>
      </c>
      <c r="M19" s="52">
        <v>314.66800000000001</v>
      </c>
      <c r="N19" s="62">
        <v>4.9650679446273527</v>
      </c>
      <c r="P19" s="51" t="s">
        <v>322</v>
      </c>
      <c r="Q19" s="52">
        <v>339.60500000000002</v>
      </c>
      <c r="R19" s="52">
        <v>43.82</v>
      </c>
      <c r="S19" s="62">
        <v>7.75</v>
      </c>
    </row>
    <row r="20" spans="1:19" ht="15" customHeight="1" thickBot="1">
      <c r="A20"/>
      <c r="B20"/>
      <c r="C20"/>
      <c r="D20"/>
      <c r="E20" s="91"/>
      <c r="F20"/>
      <c r="G20"/>
      <c r="H20"/>
      <c r="K20" s="115" t="s">
        <v>224</v>
      </c>
      <c r="L20" s="54">
        <v>62332.813000000002</v>
      </c>
      <c r="M20" s="54">
        <v>19137.920999999998</v>
      </c>
      <c r="N20" s="72">
        <v>3.2570315762093491</v>
      </c>
      <c r="P20" s="115" t="s">
        <v>224</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398"/>
  <sheetViews>
    <sheetView showGridLines="0" topLeftCell="A64" zoomScale="80" zoomScaleNormal="80" workbookViewId="0">
      <selection activeCell="O405" sqref="O405"/>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829"/>
      <c r="D3" s="829"/>
      <c r="E3" s="6" t="s">
        <v>246</v>
      </c>
      <c r="F3" s="829"/>
      <c r="G3" s="829"/>
    </row>
    <row r="4" spans="2:12" ht="12.5">
      <c r="B4"/>
      <c r="C4"/>
      <c r="D4"/>
      <c r="E4"/>
      <c r="F4"/>
      <c r="G4"/>
      <c r="H4"/>
      <c r="I4"/>
      <c r="J4"/>
      <c r="K4"/>
      <c r="L4"/>
    </row>
    <row r="5" spans="2:12" ht="12.75" customHeight="1" thickBot="1">
      <c r="B5" s="84"/>
      <c r="C5" s="84"/>
      <c r="D5" s="84"/>
      <c r="E5" s="84"/>
      <c r="F5" s="85" t="s">
        <v>186</v>
      </c>
      <c r="G5" s="84"/>
      <c r="H5" s="84"/>
      <c r="I5" s="84"/>
      <c r="J5" s="84"/>
      <c r="K5" s="84"/>
      <c r="L5"/>
    </row>
    <row r="6" spans="2:12" ht="14.25" customHeight="1">
      <c r="B6" s="1163" t="s">
        <v>187</v>
      </c>
      <c r="C6" s="1166" t="s">
        <v>18</v>
      </c>
      <c r="D6" s="1166" t="s">
        <v>188</v>
      </c>
      <c r="E6" s="1178" t="s">
        <v>189</v>
      </c>
      <c r="F6" s="1179"/>
      <c r="G6" s="1180"/>
      <c r="H6" s="1181" t="s">
        <v>190</v>
      </c>
      <c r="I6" s="1178" t="s">
        <v>191</v>
      </c>
      <c r="J6" s="1179"/>
      <c r="K6" s="1182"/>
      <c r="L6"/>
    </row>
    <row r="7" spans="2:12" ht="12.75" customHeight="1">
      <c r="B7" s="1164"/>
      <c r="C7" s="1148"/>
      <c r="D7" s="1148"/>
      <c r="E7" s="1157" t="s">
        <v>210</v>
      </c>
      <c r="F7" s="1147" t="s">
        <v>211</v>
      </c>
      <c r="G7" s="1147" t="s">
        <v>212</v>
      </c>
      <c r="H7" s="1153"/>
      <c r="I7" s="1157" t="s">
        <v>192</v>
      </c>
      <c r="J7" s="1157" t="s">
        <v>20</v>
      </c>
      <c r="K7" s="1160" t="s">
        <v>247</v>
      </c>
      <c r="L7"/>
    </row>
    <row r="8" spans="2:12" ht="12.5">
      <c r="B8" s="1164"/>
      <c r="C8" s="1148"/>
      <c r="D8" s="1148"/>
      <c r="E8" s="1158"/>
      <c r="F8" s="1148"/>
      <c r="G8" s="1148"/>
      <c r="H8" s="1153"/>
      <c r="I8" s="1158"/>
      <c r="J8" s="1158"/>
      <c r="K8" s="1173"/>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143" t="s">
        <v>194</v>
      </c>
      <c r="D11" s="1143"/>
      <c r="E11" s="1143"/>
      <c r="F11" s="1143"/>
      <c r="G11" s="1143"/>
      <c r="H11" s="1143"/>
      <c r="I11" s="1143"/>
      <c r="J11" s="1143"/>
      <c r="K11" s="1144"/>
      <c r="L11"/>
    </row>
    <row r="12" spans="2:12" ht="12.5">
      <c r="B12" s="152"/>
      <c r="C12" s="68"/>
      <c r="D12" s="68"/>
      <c r="E12" s="68"/>
      <c r="F12" s="68"/>
      <c r="G12" s="68"/>
      <c r="H12" s="68"/>
      <c r="I12" s="68"/>
      <c r="J12" s="68"/>
      <c r="K12" s="153"/>
      <c r="L12"/>
    </row>
    <row r="13" spans="2:12" ht="14">
      <c r="B13" s="826" t="s">
        <v>195</v>
      </c>
      <c r="C13" s="166">
        <v>160405</v>
      </c>
      <c r="D13" s="166">
        <v>4252</v>
      </c>
      <c r="E13" s="166">
        <v>1993</v>
      </c>
      <c r="F13" s="166">
        <v>1899</v>
      </c>
      <c r="G13" s="166">
        <v>360</v>
      </c>
      <c r="H13" s="166">
        <v>156153</v>
      </c>
      <c r="I13" s="166">
        <v>25576</v>
      </c>
      <c r="J13" s="166">
        <v>49577</v>
      </c>
      <c r="K13" s="175">
        <v>81000</v>
      </c>
      <c r="L13"/>
    </row>
    <row r="14" spans="2:12" ht="14">
      <c r="B14" s="826" t="s">
        <v>196</v>
      </c>
      <c r="C14" s="166">
        <v>118397</v>
      </c>
      <c r="D14" s="166">
        <v>3761</v>
      </c>
      <c r="E14" s="166">
        <v>1965</v>
      </c>
      <c r="F14" s="166">
        <v>1503</v>
      </c>
      <c r="G14" s="166">
        <v>293</v>
      </c>
      <c r="H14" s="166">
        <v>114636</v>
      </c>
      <c r="I14" s="166">
        <v>20407</v>
      </c>
      <c r="J14" s="166">
        <v>32761</v>
      </c>
      <c r="K14" s="175">
        <v>61468</v>
      </c>
      <c r="L14"/>
    </row>
    <row r="15" spans="2:12" ht="14">
      <c r="B15" s="826" t="s">
        <v>197</v>
      </c>
      <c r="C15" s="166">
        <v>154468</v>
      </c>
      <c r="D15" s="168">
        <v>4195</v>
      </c>
      <c r="E15" s="168">
        <v>2254</v>
      </c>
      <c r="F15" s="168">
        <v>1618</v>
      </c>
      <c r="G15" s="167">
        <v>323</v>
      </c>
      <c r="H15" s="166">
        <v>150273</v>
      </c>
      <c r="I15" s="168">
        <v>25918</v>
      </c>
      <c r="J15" s="168">
        <v>43821</v>
      </c>
      <c r="K15" s="176">
        <v>80534</v>
      </c>
      <c r="L15"/>
    </row>
    <row r="16" spans="2:12" ht="14">
      <c r="B16" s="826" t="s">
        <v>198</v>
      </c>
      <c r="C16" s="166">
        <v>147058</v>
      </c>
      <c r="D16" s="166">
        <v>4501</v>
      </c>
      <c r="E16" s="167">
        <v>2298</v>
      </c>
      <c r="F16" s="167">
        <v>1927</v>
      </c>
      <c r="G16" s="166">
        <v>276</v>
      </c>
      <c r="H16" s="166">
        <v>142557</v>
      </c>
      <c r="I16" s="166">
        <v>23715</v>
      </c>
      <c r="J16" s="166">
        <v>40827</v>
      </c>
      <c r="K16" s="175">
        <v>78015</v>
      </c>
      <c r="L16"/>
    </row>
    <row r="17" spans="2:12" ht="14">
      <c r="B17" s="826" t="s">
        <v>199</v>
      </c>
      <c r="C17" s="166">
        <v>161636</v>
      </c>
      <c r="D17" s="70">
        <v>4146</v>
      </c>
      <c r="E17" s="170">
        <v>2119</v>
      </c>
      <c r="F17" s="161">
        <v>1793</v>
      </c>
      <c r="G17" s="161">
        <v>234</v>
      </c>
      <c r="H17" s="70">
        <v>157490</v>
      </c>
      <c r="I17" s="170">
        <v>27516</v>
      </c>
      <c r="J17" s="170">
        <v>43584</v>
      </c>
      <c r="K17" s="177">
        <v>86390</v>
      </c>
      <c r="L17"/>
    </row>
    <row r="18" spans="2:12" ht="14">
      <c r="B18" s="826" t="s">
        <v>200</v>
      </c>
      <c r="C18" s="166">
        <v>148239</v>
      </c>
      <c r="D18" s="166">
        <v>3808</v>
      </c>
      <c r="E18" s="167">
        <v>1579</v>
      </c>
      <c r="F18" s="167">
        <v>1924</v>
      </c>
      <c r="G18" s="166">
        <v>305</v>
      </c>
      <c r="H18" s="166">
        <v>144431</v>
      </c>
      <c r="I18" s="166">
        <v>25807</v>
      </c>
      <c r="J18" s="166">
        <v>41213</v>
      </c>
      <c r="K18" s="175">
        <v>77411</v>
      </c>
      <c r="L18"/>
    </row>
    <row r="19" spans="2:12" ht="14">
      <c r="B19" s="826" t="s">
        <v>201</v>
      </c>
      <c r="C19" s="166">
        <v>164233</v>
      </c>
      <c r="D19" s="71">
        <v>4006</v>
      </c>
      <c r="E19" s="168">
        <v>1618</v>
      </c>
      <c r="F19" s="167">
        <v>2184</v>
      </c>
      <c r="G19" s="167">
        <v>204</v>
      </c>
      <c r="H19" s="166">
        <v>160227</v>
      </c>
      <c r="I19" s="168">
        <v>29167</v>
      </c>
      <c r="J19" s="168">
        <v>48974</v>
      </c>
      <c r="K19" s="176">
        <v>82086</v>
      </c>
      <c r="L19"/>
    </row>
    <row r="20" spans="2:12" ht="14">
      <c r="B20" s="826" t="s">
        <v>202</v>
      </c>
      <c r="C20" s="166">
        <v>158429</v>
      </c>
      <c r="D20" s="71">
        <v>4264</v>
      </c>
      <c r="E20" s="168">
        <v>1814</v>
      </c>
      <c r="F20" s="168">
        <v>2211</v>
      </c>
      <c r="G20" s="167">
        <v>239</v>
      </c>
      <c r="H20" s="166">
        <v>154165</v>
      </c>
      <c r="I20" s="168">
        <v>23293</v>
      </c>
      <c r="J20" s="168">
        <v>45921</v>
      </c>
      <c r="K20" s="176">
        <v>84951</v>
      </c>
      <c r="L20"/>
    </row>
    <row r="21" spans="2:12" ht="14">
      <c r="B21" s="826" t="s">
        <v>203</v>
      </c>
      <c r="C21" s="166">
        <v>165011</v>
      </c>
      <c r="D21" s="166">
        <v>4401</v>
      </c>
      <c r="E21" s="167">
        <v>1788</v>
      </c>
      <c r="F21" s="167">
        <v>2285</v>
      </c>
      <c r="G21" s="166">
        <v>328</v>
      </c>
      <c r="H21" s="166">
        <v>160610</v>
      </c>
      <c r="I21" s="166">
        <v>25702</v>
      </c>
      <c r="J21" s="166">
        <v>48609</v>
      </c>
      <c r="K21" s="175">
        <v>86299</v>
      </c>
      <c r="L21"/>
    </row>
    <row r="22" spans="2:12" ht="14">
      <c r="B22" s="826" t="s">
        <v>204</v>
      </c>
      <c r="C22" s="166">
        <v>175970</v>
      </c>
      <c r="D22" s="71">
        <v>4827</v>
      </c>
      <c r="E22" s="168">
        <v>1922</v>
      </c>
      <c r="F22" s="168">
        <v>2405</v>
      </c>
      <c r="G22" s="168">
        <v>500</v>
      </c>
      <c r="H22" s="167">
        <v>171143</v>
      </c>
      <c r="I22" s="168">
        <v>28318</v>
      </c>
      <c r="J22" s="168">
        <v>60364</v>
      </c>
      <c r="K22" s="176">
        <v>82461</v>
      </c>
      <c r="L22"/>
    </row>
    <row r="23" spans="2:12" ht="14">
      <c r="B23" s="827" t="s">
        <v>205</v>
      </c>
      <c r="C23" s="166">
        <v>158698</v>
      </c>
      <c r="D23" s="168">
        <v>4572</v>
      </c>
      <c r="E23" s="168">
        <v>1754</v>
      </c>
      <c r="F23" s="168">
        <v>2398</v>
      </c>
      <c r="G23" s="168">
        <v>420</v>
      </c>
      <c r="H23" s="168">
        <v>154126</v>
      </c>
      <c r="I23" s="168">
        <v>24642</v>
      </c>
      <c r="J23" s="168">
        <v>50394</v>
      </c>
      <c r="K23" s="176">
        <v>79090</v>
      </c>
      <c r="L23"/>
    </row>
    <row r="24" spans="2:12" ht="14">
      <c r="B24" s="827" t="s">
        <v>206</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141" t="s">
        <v>207</v>
      </c>
      <c r="D28" s="1141"/>
      <c r="E28" s="1141"/>
      <c r="F28" s="1141"/>
      <c r="G28" s="1141"/>
      <c r="H28" s="1141"/>
      <c r="I28" s="1141"/>
      <c r="J28" s="1141"/>
      <c r="K28" s="1142"/>
      <c r="L28"/>
    </row>
    <row r="29" spans="2:12" ht="12.5">
      <c r="B29" s="152"/>
      <c r="C29" s="155"/>
      <c r="D29" s="155"/>
      <c r="E29" s="155"/>
      <c r="F29" s="155"/>
      <c r="G29" s="155"/>
      <c r="H29" s="155"/>
      <c r="I29" s="155"/>
      <c r="J29" s="155"/>
      <c r="K29" s="183"/>
      <c r="L29"/>
    </row>
    <row r="30" spans="2:12" ht="12.5">
      <c r="B30" s="184" t="s">
        <v>195</v>
      </c>
      <c r="C30" s="166">
        <v>49128195</v>
      </c>
      <c r="D30" s="166">
        <v>226689</v>
      </c>
      <c r="E30" s="166">
        <v>68974</v>
      </c>
      <c r="F30" s="166">
        <v>109268</v>
      </c>
      <c r="G30" s="166">
        <v>48447</v>
      </c>
      <c r="H30" s="166">
        <v>48901506</v>
      </c>
      <c r="I30" s="166">
        <v>7017848</v>
      </c>
      <c r="J30" s="166">
        <v>13675018</v>
      </c>
      <c r="K30" s="175">
        <v>28208640</v>
      </c>
      <c r="L30"/>
    </row>
    <row r="31" spans="2:12" ht="12.5">
      <c r="B31" s="184" t="s">
        <v>196</v>
      </c>
      <c r="C31" s="166">
        <v>36008767</v>
      </c>
      <c r="D31" s="166">
        <v>193480</v>
      </c>
      <c r="E31" s="166">
        <v>70783</v>
      </c>
      <c r="F31" s="166">
        <v>85595</v>
      </c>
      <c r="G31" s="166">
        <v>37102</v>
      </c>
      <c r="H31" s="166">
        <v>35815287</v>
      </c>
      <c r="I31" s="166">
        <v>5626521</v>
      </c>
      <c r="J31" s="166">
        <v>9142502</v>
      </c>
      <c r="K31" s="175">
        <v>21046264</v>
      </c>
      <c r="L31"/>
    </row>
    <row r="32" spans="2:12" ht="12.5">
      <c r="B32" s="184" t="s">
        <v>197</v>
      </c>
      <c r="C32" s="166">
        <v>47017379</v>
      </c>
      <c r="D32" s="168">
        <v>213319</v>
      </c>
      <c r="E32" s="168">
        <v>80814</v>
      </c>
      <c r="F32" s="168">
        <v>94000</v>
      </c>
      <c r="G32" s="167">
        <v>38505</v>
      </c>
      <c r="H32" s="166">
        <v>46804060</v>
      </c>
      <c r="I32" s="168">
        <v>7062525</v>
      </c>
      <c r="J32" s="168">
        <v>12295509</v>
      </c>
      <c r="K32" s="176">
        <v>27446026</v>
      </c>
      <c r="L32"/>
    </row>
    <row r="33" spans="2:12" ht="12.5">
      <c r="B33" s="184" t="s">
        <v>198</v>
      </c>
      <c r="C33" s="166">
        <v>45318921</v>
      </c>
      <c r="D33" s="166">
        <v>214619</v>
      </c>
      <c r="E33" s="167">
        <v>78379</v>
      </c>
      <c r="F33" s="167">
        <v>102218</v>
      </c>
      <c r="G33" s="166">
        <v>34022</v>
      </c>
      <c r="H33" s="166">
        <v>45104302</v>
      </c>
      <c r="I33" s="166">
        <v>6540916</v>
      </c>
      <c r="J33" s="166">
        <v>11552622</v>
      </c>
      <c r="K33" s="175">
        <v>27010764</v>
      </c>
      <c r="L33"/>
    </row>
    <row r="34" spans="2:12" ht="12.5">
      <c r="B34" s="184" t="s">
        <v>199</v>
      </c>
      <c r="C34" s="166">
        <v>49995394</v>
      </c>
      <c r="D34" s="170">
        <v>206386</v>
      </c>
      <c r="E34" s="170">
        <v>74601</v>
      </c>
      <c r="F34" s="170">
        <v>100338</v>
      </c>
      <c r="G34" s="170">
        <v>31447</v>
      </c>
      <c r="H34" s="170">
        <v>49789008</v>
      </c>
      <c r="I34" s="170">
        <v>7476937</v>
      </c>
      <c r="J34" s="170">
        <v>12116420</v>
      </c>
      <c r="K34" s="177">
        <v>30195651</v>
      </c>
      <c r="L34"/>
    </row>
    <row r="35" spans="2:12" ht="12.5">
      <c r="B35" s="184" t="s">
        <v>200</v>
      </c>
      <c r="C35" s="166">
        <v>45108919</v>
      </c>
      <c r="D35" s="166">
        <v>202740</v>
      </c>
      <c r="E35" s="167">
        <v>55064</v>
      </c>
      <c r="F35" s="167">
        <v>110221</v>
      </c>
      <c r="G35" s="166">
        <v>37455</v>
      </c>
      <c r="H35" s="166">
        <v>44906179</v>
      </c>
      <c r="I35" s="166">
        <v>6786887</v>
      </c>
      <c r="J35" s="166">
        <v>11328083</v>
      </c>
      <c r="K35" s="175">
        <v>26791209</v>
      </c>
      <c r="L35"/>
    </row>
    <row r="36" spans="2:12" ht="12.5">
      <c r="B36" s="184" t="s">
        <v>201</v>
      </c>
      <c r="C36" s="166">
        <v>47874514</v>
      </c>
      <c r="D36" s="168">
        <v>227478</v>
      </c>
      <c r="E36" s="168">
        <v>59800</v>
      </c>
      <c r="F36" s="168">
        <v>136375</v>
      </c>
      <c r="G36" s="167">
        <v>31303</v>
      </c>
      <c r="H36" s="166">
        <v>47647036</v>
      </c>
      <c r="I36" s="168">
        <v>7592833</v>
      </c>
      <c r="J36" s="168">
        <v>12788320</v>
      </c>
      <c r="K36" s="176">
        <v>27265883</v>
      </c>
      <c r="L36"/>
    </row>
    <row r="37" spans="2:12" ht="12.5">
      <c r="B37" s="184" t="s">
        <v>202</v>
      </c>
      <c r="C37" s="166">
        <v>47480426</v>
      </c>
      <c r="D37" s="168">
        <v>229651</v>
      </c>
      <c r="E37" s="168">
        <v>65516</v>
      </c>
      <c r="F37" s="168">
        <v>130295</v>
      </c>
      <c r="G37" s="167">
        <v>33840</v>
      </c>
      <c r="H37" s="166">
        <v>47250775</v>
      </c>
      <c r="I37" s="168">
        <v>6189426</v>
      </c>
      <c r="J37" s="168">
        <v>12351422</v>
      </c>
      <c r="K37" s="176">
        <v>28709927</v>
      </c>
      <c r="L37"/>
    </row>
    <row r="38" spans="2:12" ht="12.5">
      <c r="B38" s="184" t="s">
        <v>203</v>
      </c>
      <c r="C38" s="166">
        <v>49405724</v>
      </c>
      <c r="D38" s="168">
        <v>240065</v>
      </c>
      <c r="E38" s="168">
        <v>65009</v>
      </c>
      <c r="F38" s="168">
        <v>132898</v>
      </c>
      <c r="G38" s="167">
        <v>42158</v>
      </c>
      <c r="H38" s="166">
        <v>49165659</v>
      </c>
      <c r="I38" s="168">
        <v>6865131</v>
      </c>
      <c r="J38" s="168">
        <v>12986779</v>
      </c>
      <c r="K38" s="176">
        <v>29313749</v>
      </c>
      <c r="L38"/>
    </row>
    <row r="39" spans="2:12" ht="12.5">
      <c r="B39" s="184" t="s">
        <v>204</v>
      </c>
      <c r="C39" s="166">
        <v>52389818</v>
      </c>
      <c r="D39" s="168">
        <v>275406</v>
      </c>
      <c r="E39" s="168">
        <v>68794</v>
      </c>
      <c r="F39" s="168">
        <v>141009</v>
      </c>
      <c r="G39" s="168">
        <v>65603</v>
      </c>
      <c r="H39" s="167">
        <v>52114412</v>
      </c>
      <c r="I39" s="168">
        <v>7666382</v>
      </c>
      <c r="J39" s="168">
        <v>16884614</v>
      </c>
      <c r="K39" s="176">
        <v>27563416</v>
      </c>
      <c r="L39"/>
    </row>
    <row r="40" spans="2:12" ht="12.5">
      <c r="B40" s="184" t="s">
        <v>205</v>
      </c>
      <c r="C40" s="166">
        <v>47669255</v>
      </c>
      <c r="D40" s="168">
        <v>249071</v>
      </c>
      <c r="E40" s="168">
        <v>61984</v>
      </c>
      <c r="F40" s="168">
        <v>132617</v>
      </c>
      <c r="G40" s="168">
        <v>54470</v>
      </c>
      <c r="H40" s="168">
        <v>47420184</v>
      </c>
      <c r="I40" s="168">
        <v>6592748</v>
      </c>
      <c r="J40" s="168">
        <v>13791228</v>
      </c>
      <c r="K40" s="176">
        <v>27036208</v>
      </c>
      <c r="L40"/>
    </row>
    <row r="41" spans="2:12" ht="12.5">
      <c r="B41" s="184" t="s">
        <v>206</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145" t="s">
        <v>187</v>
      </c>
      <c r="C45" s="1147" t="s">
        <v>18</v>
      </c>
      <c r="D45" s="1147" t="s">
        <v>188</v>
      </c>
      <c r="E45" s="1149" t="s">
        <v>189</v>
      </c>
      <c r="F45" s="1150"/>
      <c r="G45" s="1151"/>
      <c r="H45" s="1147" t="s">
        <v>190</v>
      </c>
      <c r="I45" s="1149" t="s">
        <v>191</v>
      </c>
      <c r="J45" s="1150"/>
      <c r="K45" s="1177"/>
      <c r="L45"/>
    </row>
    <row r="46" spans="2:12" ht="12.75" customHeight="1">
      <c r="B46" s="1146"/>
      <c r="C46" s="1148"/>
      <c r="D46" s="1148"/>
      <c r="E46" s="1157" t="s">
        <v>210</v>
      </c>
      <c r="F46" s="1147" t="s">
        <v>211</v>
      </c>
      <c r="G46" s="1147" t="s">
        <v>212</v>
      </c>
      <c r="H46" s="1148"/>
      <c r="I46" s="1157" t="s">
        <v>192</v>
      </c>
      <c r="J46" s="1157" t="s">
        <v>20</v>
      </c>
      <c r="K46" s="1160" t="s">
        <v>193</v>
      </c>
      <c r="L46"/>
    </row>
    <row r="47" spans="2:12" ht="12.75" customHeight="1">
      <c r="B47" s="1175"/>
      <c r="C47" s="1176"/>
      <c r="D47" s="1176"/>
      <c r="E47" s="1159"/>
      <c r="F47" s="1176"/>
      <c r="G47" s="1176"/>
      <c r="H47" s="1176"/>
      <c r="I47" s="1159"/>
      <c r="J47" s="1159"/>
      <c r="K47" s="1161"/>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141" t="s">
        <v>208</v>
      </c>
      <c r="D50" s="1141"/>
      <c r="E50" s="1141"/>
      <c r="F50" s="1141"/>
      <c r="G50" s="1141"/>
      <c r="H50" s="1141"/>
      <c r="I50" s="1141"/>
      <c r="J50" s="1141"/>
      <c r="K50" s="1142"/>
      <c r="L50"/>
    </row>
    <row r="51" spans="2:12" ht="13">
      <c r="B51" s="154"/>
      <c r="C51" s="159"/>
      <c r="D51" s="159"/>
      <c r="E51" s="159"/>
      <c r="F51" s="159"/>
      <c r="G51" s="159"/>
      <c r="H51" s="159"/>
      <c r="I51" s="159"/>
      <c r="J51" s="159"/>
      <c r="K51" s="188"/>
      <c r="L51"/>
    </row>
    <row r="52" spans="2:12" ht="12.5">
      <c r="B52" s="184" t="s">
        <v>195</v>
      </c>
      <c r="C52" s="166">
        <v>97042744</v>
      </c>
      <c r="D52" s="166">
        <v>397525</v>
      </c>
      <c r="E52" s="166">
        <v>123027</v>
      </c>
      <c r="F52" s="166">
        <v>190820</v>
      </c>
      <c r="G52" s="166">
        <v>83678</v>
      </c>
      <c r="H52" s="166">
        <v>96645219</v>
      </c>
      <c r="I52" s="166">
        <v>13890672</v>
      </c>
      <c r="J52" s="166">
        <v>28529726</v>
      </c>
      <c r="K52" s="175">
        <v>54224821</v>
      </c>
      <c r="L52"/>
    </row>
    <row r="53" spans="2:12" ht="12.5">
      <c r="B53" s="184" t="s">
        <v>196</v>
      </c>
      <c r="C53" s="166">
        <v>71080437</v>
      </c>
      <c r="D53" s="166">
        <v>338786</v>
      </c>
      <c r="E53" s="166">
        <v>123131</v>
      </c>
      <c r="F53" s="166">
        <v>150015</v>
      </c>
      <c r="G53" s="166">
        <v>65640</v>
      </c>
      <c r="H53" s="166">
        <v>70741651</v>
      </c>
      <c r="I53" s="166">
        <v>11152641</v>
      </c>
      <c r="J53" s="166">
        <v>19000308</v>
      </c>
      <c r="K53" s="175">
        <v>40588702</v>
      </c>
      <c r="L53"/>
    </row>
    <row r="54" spans="2:12" ht="12.5">
      <c r="B54" s="184" t="s">
        <v>197</v>
      </c>
      <c r="C54" s="166">
        <v>94326127</v>
      </c>
      <c r="D54" s="168">
        <v>370021</v>
      </c>
      <c r="E54" s="168">
        <v>141070</v>
      </c>
      <c r="F54" s="168">
        <v>162127</v>
      </c>
      <c r="G54" s="167">
        <v>66824</v>
      </c>
      <c r="H54" s="166">
        <v>93956106</v>
      </c>
      <c r="I54" s="168">
        <v>14326353</v>
      </c>
      <c r="J54" s="168">
        <v>25473371</v>
      </c>
      <c r="K54" s="176">
        <v>54156382</v>
      </c>
      <c r="L54"/>
    </row>
    <row r="55" spans="2:12" ht="12.5">
      <c r="B55" s="184" t="s">
        <v>198</v>
      </c>
      <c r="C55" s="166">
        <v>90179542</v>
      </c>
      <c r="D55" s="166">
        <v>377198</v>
      </c>
      <c r="E55" s="167">
        <v>138987</v>
      </c>
      <c r="F55" s="167">
        <v>177400</v>
      </c>
      <c r="G55" s="167">
        <v>60811</v>
      </c>
      <c r="H55" s="166">
        <v>89802344</v>
      </c>
      <c r="I55" s="167">
        <v>13026121</v>
      </c>
      <c r="J55" s="167">
        <v>24019148</v>
      </c>
      <c r="K55" s="176">
        <v>52757075</v>
      </c>
      <c r="L55"/>
    </row>
    <row r="56" spans="2:12" ht="12.5">
      <c r="B56" s="184" t="s">
        <v>199</v>
      </c>
      <c r="C56" s="166">
        <v>98348767</v>
      </c>
      <c r="D56" s="170">
        <v>365543</v>
      </c>
      <c r="E56" s="170">
        <v>134256</v>
      </c>
      <c r="F56" s="170">
        <v>176108</v>
      </c>
      <c r="G56" s="170">
        <v>55179</v>
      </c>
      <c r="H56" s="170">
        <v>97983224</v>
      </c>
      <c r="I56" s="170">
        <v>14778485</v>
      </c>
      <c r="J56" s="170">
        <v>25000492</v>
      </c>
      <c r="K56" s="177">
        <v>58204247</v>
      </c>
      <c r="L56"/>
    </row>
    <row r="57" spans="2:12" ht="12.5">
      <c r="B57" s="184" t="s">
        <v>200</v>
      </c>
      <c r="C57" s="166">
        <v>89668731</v>
      </c>
      <c r="D57" s="166">
        <v>358330</v>
      </c>
      <c r="E57" s="167">
        <v>97987</v>
      </c>
      <c r="F57" s="167">
        <v>193201</v>
      </c>
      <c r="G57" s="167">
        <v>67142</v>
      </c>
      <c r="H57" s="166">
        <v>89310401</v>
      </c>
      <c r="I57" s="167">
        <v>13566128</v>
      </c>
      <c r="J57" s="167">
        <v>23364570</v>
      </c>
      <c r="K57" s="176">
        <v>52379703</v>
      </c>
      <c r="L57"/>
    </row>
    <row r="58" spans="2:12" ht="12.5">
      <c r="B58" s="184" t="s">
        <v>201</v>
      </c>
      <c r="C58" s="166">
        <v>94814223</v>
      </c>
      <c r="D58" s="168">
        <v>399597</v>
      </c>
      <c r="E58" s="168">
        <v>105945</v>
      </c>
      <c r="F58" s="168">
        <v>239181</v>
      </c>
      <c r="G58" s="167">
        <v>54471</v>
      </c>
      <c r="H58" s="166">
        <v>94414626</v>
      </c>
      <c r="I58" s="168">
        <v>15092121</v>
      </c>
      <c r="J58" s="168">
        <v>26639045</v>
      </c>
      <c r="K58" s="176">
        <v>52683460</v>
      </c>
      <c r="L58"/>
    </row>
    <row r="59" spans="2:12" ht="12.5">
      <c r="B59" s="184" t="s">
        <v>202</v>
      </c>
      <c r="C59" s="166">
        <v>94523431</v>
      </c>
      <c r="D59" s="168">
        <v>403191</v>
      </c>
      <c r="E59" s="168">
        <v>115093</v>
      </c>
      <c r="F59" s="168">
        <v>229415</v>
      </c>
      <c r="G59" s="167">
        <v>58683</v>
      </c>
      <c r="H59" s="166">
        <v>94120240</v>
      </c>
      <c r="I59" s="168">
        <v>12344055</v>
      </c>
      <c r="J59" s="168">
        <v>25664712</v>
      </c>
      <c r="K59" s="176">
        <v>56111473</v>
      </c>
      <c r="L59"/>
    </row>
    <row r="60" spans="2:12" ht="12.5">
      <c r="B60" s="184" t="s">
        <v>203</v>
      </c>
      <c r="C60" s="166">
        <v>98036717</v>
      </c>
      <c r="D60" s="166">
        <v>422394</v>
      </c>
      <c r="E60" s="167">
        <v>114069</v>
      </c>
      <c r="F60" s="167">
        <v>234214</v>
      </c>
      <c r="G60" s="167">
        <v>74111</v>
      </c>
      <c r="H60" s="166">
        <v>97614323</v>
      </c>
      <c r="I60" s="167">
        <v>13669245</v>
      </c>
      <c r="J60" s="167">
        <v>26923250</v>
      </c>
      <c r="K60" s="176">
        <v>57021828</v>
      </c>
      <c r="L60"/>
    </row>
    <row r="61" spans="2:12" ht="12.5">
      <c r="B61" s="184" t="s">
        <v>204</v>
      </c>
      <c r="C61" s="166">
        <v>98036717</v>
      </c>
      <c r="D61" s="168">
        <v>422394</v>
      </c>
      <c r="E61" s="168">
        <v>114069</v>
      </c>
      <c r="F61" s="168">
        <v>234214</v>
      </c>
      <c r="G61" s="168">
        <v>74111</v>
      </c>
      <c r="H61" s="167">
        <v>97614323</v>
      </c>
      <c r="I61" s="168">
        <v>13669245</v>
      </c>
      <c r="J61" s="168">
        <v>26923250</v>
      </c>
      <c r="K61" s="176">
        <v>57021828</v>
      </c>
      <c r="L61"/>
    </row>
    <row r="62" spans="2:12" ht="12.5">
      <c r="B62" s="184" t="s">
        <v>205</v>
      </c>
      <c r="C62" s="166">
        <v>93991382</v>
      </c>
      <c r="D62" s="168">
        <v>442529</v>
      </c>
      <c r="E62" s="168">
        <v>110487</v>
      </c>
      <c r="F62" s="168">
        <v>234875</v>
      </c>
      <c r="G62" s="167">
        <v>97167</v>
      </c>
      <c r="H62" s="169">
        <v>93548853</v>
      </c>
      <c r="I62" s="168">
        <v>13082164</v>
      </c>
      <c r="J62" s="168">
        <v>28328455</v>
      </c>
      <c r="K62" s="176">
        <v>52138234</v>
      </c>
      <c r="L62"/>
    </row>
    <row r="63" spans="2:12" ht="12.5">
      <c r="B63" s="184" t="s">
        <v>206</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828"/>
      <c r="G67" s="828"/>
      <c r="H67" s="828"/>
      <c r="I67" s="828"/>
      <c r="J67"/>
      <c r="K67" s="194"/>
      <c r="L67"/>
    </row>
    <row r="68" spans="2:12" ht="18.5" thickBot="1">
      <c r="B68" s="154"/>
      <c r="C68"/>
      <c r="D68"/>
      <c r="E68" s="191"/>
      <c r="F68" s="192" t="s">
        <v>209</v>
      </c>
      <c r="G68" s="192"/>
      <c r="H68" s="192"/>
      <c r="I68" s="192"/>
      <c r="J68" s="193"/>
      <c r="K68" s="194"/>
      <c r="L68"/>
    </row>
    <row r="69" spans="2:12" ht="15.5">
      <c r="B69" s="11" t="s">
        <v>195</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196</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197</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198</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199</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200</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201</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202</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203</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204</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205</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206</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162" t="s">
        <v>329</v>
      </c>
      <c r="C84" s="1162"/>
      <c r="D84" s="1162"/>
      <c r="E84" s="1162"/>
      <c r="F84" s="1162"/>
      <c r="G84" s="1162"/>
      <c r="H84" s="1162"/>
      <c r="I84" s="1162"/>
      <c r="J84" s="1162"/>
      <c r="K84" s="1162"/>
    </row>
    <row r="85" spans="2:11" ht="18.5" thickBot="1">
      <c r="B85" s="84"/>
      <c r="C85" s="84"/>
      <c r="D85" s="84"/>
      <c r="E85" s="84"/>
      <c r="F85" s="85" t="s">
        <v>186</v>
      </c>
      <c r="G85" s="84"/>
      <c r="H85" s="84"/>
      <c r="I85" s="84"/>
      <c r="J85" s="84"/>
      <c r="K85" s="84"/>
    </row>
    <row r="86" spans="2:11" ht="12.75" customHeight="1">
      <c r="B86" s="1163" t="s">
        <v>187</v>
      </c>
      <c r="C86" s="1166" t="s">
        <v>18</v>
      </c>
      <c r="D86" s="1166" t="s">
        <v>188</v>
      </c>
      <c r="E86" s="1178" t="s">
        <v>189</v>
      </c>
      <c r="F86" s="1179"/>
      <c r="G86" s="1180"/>
      <c r="H86" s="1181" t="s">
        <v>190</v>
      </c>
      <c r="I86" s="1178" t="s">
        <v>191</v>
      </c>
      <c r="J86" s="1179"/>
      <c r="K86" s="1182"/>
    </row>
    <row r="87" spans="2:11" ht="11.25" customHeight="1">
      <c r="B87" s="1164"/>
      <c r="C87" s="1148"/>
      <c r="D87" s="1148"/>
      <c r="E87" s="1157" t="s">
        <v>210</v>
      </c>
      <c r="F87" s="1147" t="s">
        <v>211</v>
      </c>
      <c r="G87" s="1147" t="s">
        <v>212</v>
      </c>
      <c r="H87" s="1153"/>
      <c r="I87" s="1157" t="s">
        <v>192</v>
      </c>
      <c r="J87" s="1157" t="s">
        <v>20</v>
      </c>
      <c r="K87" s="1160" t="s">
        <v>247</v>
      </c>
    </row>
    <row r="88" spans="2:11" ht="11.25" customHeight="1">
      <c r="B88" s="1164"/>
      <c r="C88" s="1148"/>
      <c r="D88" s="1148"/>
      <c r="E88" s="1158"/>
      <c r="F88" s="1148"/>
      <c r="G88" s="1148"/>
      <c r="H88" s="1153"/>
      <c r="I88" s="1158"/>
      <c r="J88" s="1158"/>
      <c r="K88" s="1173"/>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143" t="s">
        <v>194</v>
      </c>
      <c r="D91" s="1143"/>
      <c r="E91" s="1143"/>
      <c r="F91" s="1143"/>
      <c r="G91" s="1143"/>
      <c r="H91" s="1143"/>
      <c r="I91" s="1143"/>
      <c r="J91" s="1143"/>
      <c r="K91" s="1144"/>
    </row>
    <row r="92" spans="2:11" ht="12.5">
      <c r="B92" s="152"/>
      <c r="C92" s="68"/>
      <c r="D92" s="68"/>
      <c r="E92" s="68"/>
      <c r="F92" s="68"/>
      <c r="G92" s="68"/>
      <c r="H92" s="68"/>
      <c r="I92" s="68"/>
      <c r="J92" s="68"/>
      <c r="K92" s="153"/>
    </row>
    <row r="93" spans="2:11" ht="12.5">
      <c r="B93" s="174" t="s">
        <v>195</v>
      </c>
      <c r="C93" s="166">
        <f>SUM(D93+H93)</f>
        <v>163247</v>
      </c>
      <c r="D93" s="166">
        <v>4183</v>
      </c>
      <c r="E93" s="166">
        <v>1936</v>
      </c>
      <c r="F93" s="166">
        <v>1878</v>
      </c>
      <c r="G93" s="166">
        <v>369</v>
      </c>
      <c r="H93" s="166">
        <v>159064</v>
      </c>
      <c r="I93" s="166">
        <v>25823</v>
      </c>
      <c r="J93" s="166">
        <v>47119</v>
      </c>
      <c r="K93" s="175">
        <v>86122</v>
      </c>
    </row>
    <row r="94" spans="2:11" ht="12.5">
      <c r="B94" s="174" t="s">
        <v>196</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197</v>
      </c>
      <c r="C95" s="166">
        <f t="shared" si="12"/>
        <v>151453</v>
      </c>
      <c r="D95" s="168">
        <v>3672</v>
      </c>
      <c r="E95" s="168">
        <v>1511</v>
      </c>
      <c r="F95" s="168">
        <v>1781</v>
      </c>
      <c r="G95" s="167">
        <v>380</v>
      </c>
      <c r="H95" s="166">
        <v>147781</v>
      </c>
      <c r="I95" s="168">
        <v>22185</v>
      </c>
      <c r="J95" s="168">
        <v>39306</v>
      </c>
      <c r="K95" s="176">
        <v>86290</v>
      </c>
    </row>
    <row r="96" spans="2:11" ht="12.5">
      <c r="B96" s="174" t="s">
        <v>198</v>
      </c>
      <c r="C96" s="166">
        <f>SUM(D96+H96)</f>
        <v>123387</v>
      </c>
      <c r="D96" s="166">
        <v>2579</v>
      </c>
      <c r="E96" s="167">
        <v>1048</v>
      </c>
      <c r="F96" s="167">
        <v>1175</v>
      </c>
      <c r="G96" s="166">
        <v>356</v>
      </c>
      <c r="H96" s="166">
        <v>120808</v>
      </c>
      <c r="I96" s="166">
        <v>18805</v>
      </c>
      <c r="J96" s="166">
        <v>35098</v>
      </c>
      <c r="K96" s="175">
        <v>66905</v>
      </c>
    </row>
    <row r="97" spans="2:11" ht="12.5">
      <c r="B97" s="174" t="s">
        <v>199</v>
      </c>
      <c r="C97" s="166">
        <f>SUM(D97+H97)</f>
        <v>141955</v>
      </c>
      <c r="D97" s="70">
        <v>3254</v>
      </c>
      <c r="E97" s="170">
        <v>1374</v>
      </c>
      <c r="F97" s="161">
        <v>1580</v>
      </c>
      <c r="G97" s="161">
        <v>300</v>
      </c>
      <c r="H97" s="70">
        <v>138701</v>
      </c>
      <c r="I97" s="170">
        <v>23058</v>
      </c>
      <c r="J97" s="170">
        <v>36148</v>
      </c>
      <c r="K97" s="177">
        <v>79495</v>
      </c>
    </row>
    <row r="98" spans="2:11" ht="12.5">
      <c r="B98" s="174" t="s">
        <v>200</v>
      </c>
      <c r="C98" s="166">
        <f t="shared" si="12"/>
        <v>166759</v>
      </c>
      <c r="D98" s="166">
        <v>3740</v>
      </c>
      <c r="E98" s="167">
        <v>1503</v>
      </c>
      <c r="F98" s="167">
        <v>2000</v>
      </c>
      <c r="G98" s="166">
        <v>237</v>
      </c>
      <c r="H98" s="166">
        <v>163019</v>
      </c>
      <c r="I98" s="166">
        <v>27394</v>
      </c>
      <c r="J98" s="166">
        <v>41041</v>
      </c>
      <c r="K98" s="175">
        <v>94584</v>
      </c>
    </row>
    <row r="99" spans="2:11" ht="12.5">
      <c r="B99" s="174" t="s">
        <v>201</v>
      </c>
      <c r="C99" s="166">
        <f>SUM(D99+H99)</f>
        <v>176233</v>
      </c>
      <c r="D99" s="71">
        <v>4202</v>
      </c>
      <c r="E99" s="168">
        <v>1869</v>
      </c>
      <c r="F99" s="167">
        <v>2029</v>
      </c>
      <c r="G99" s="167">
        <v>304</v>
      </c>
      <c r="H99" s="166">
        <v>172031</v>
      </c>
      <c r="I99" s="168">
        <v>31264</v>
      </c>
      <c r="J99" s="168">
        <v>50784</v>
      </c>
      <c r="K99" s="176">
        <v>89983</v>
      </c>
    </row>
    <row r="100" spans="2:11" ht="12.5">
      <c r="B100" s="174" t="s">
        <v>202</v>
      </c>
      <c r="C100" s="166">
        <f t="shared" si="12"/>
        <v>151920</v>
      </c>
      <c r="D100" s="71">
        <v>4257</v>
      </c>
      <c r="E100" s="168">
        <v>1568</v>
      </c>
      <c r="F100" s="168">
        <v>2117</v>
      </c>
      <c r="G100" s="167">
        <v>572</v>
      </c>
      <c r="H100" s="166">
        <v>147663</v>
      </c>
      <c r="I100" s="168">
        <v>24922</v>
      </c>
      <c r="J100" s="168">
        <v>43850</v>
      </c>
      <c r="K100" s="176">
        <v>78891</v>
      </c>
    </row>
    <row r="101" spans="2:11" ht="12.5">
      <c r="B101" s="174" t="s">
        <v>203</v>
      </c>
      <c r="C101" s="166">
        <f t="shared" si="12"/>
        <v>168873</v>
      </c>
      <c r="D101" s="166">
        <v>4787</v>
      </c>
      <c r="E101" s="167">
        <v>2244</v>
      </c>
      <c r="F101" s="167">
        <v>2284</v>
      </c>
      <c r="G101" s="166">
        <v>259</v>
      </c>
      <c r="H101" s="166">
        <v>164086</v>
      </c>
      <c r="I101" s="166">
        <v>25977</v>
      </c>
      <c r="J101" s="166">
        <v>49066</v>
      </c>
      <c r="K101" s="175">
        <v>89043</v>
      </c>
    </row>
    <row r="102" spans="2:11" ht="12.5">
      <c r="B102" s="178" t="s">
        <v>204</v>
      </c>
      <c r="C102" s="166">
        <f>SUM(D102+H102)</f>
        <v>167227</v>
      </c>
      <c r="D102" s="71">
        <v>4810</v>
      </c>
      <c r="E102" s="168">
        <v>2454</v>
      </c>
      <c r="F102" s="168">
        <v>1999</v>
      </c>
      <c r="G102" s="168">
        <v>357</v>
      </c>
      <c r="H102" s="167">
        <v>162417</v>
      </c>
      <c r="I102" s="168">
        <v>27314</v>
      </c>
      <c r="J102" s="168">
        <v>55182</v>
      </c>
      <c r="K102" s="176">
        <v>79921</v>
      </c>
    </row>
    <row r="103" spans="2:11" ht="12.5">
      <c r="B103" s="179" t="s">
        <v>205</v>
      </c>
      <c r="C103" s="166">
        <f>SUM(D103+H103)</f>
        <v>137617</v>
      </c>
      <c r="D103" s="168">
        <v>3779</v>
      </c>
      <c r="E103" s="168">
        <v>1461</v>
      </c>
      <c r="F103" s="168">
        <v>1884</v>
      </c>
      <c r="G103" s="168">
        <v>434</v>
      </c>
      <c r="H103" s="168">
        <v>133838</v>
      </c>
      <c r="I103" s="168">
        <v>22269</v>
      </c>
      <c r="J103" s="168">
        <v>45841</v>
      </c>
      <c r="K103" s="176">
        <v>65728</v>
      </c>
    </row>
    <row r="104" spans="2:11" ht="12.5">
      <c r="B104" s="179" t="s">
        <v>206</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141" t="s">
        <v>207</v>
      </c>
      <c r="D108" s="1141"/>
      <c r="E108" s="1141"/>
      <c r="F108" s="1141"/>
      <c r="G108" s="1141"/>
      <c r="H108" s="1141"/>
      <c r="I108" s="1141"/>
      <c r="J108" s="1141"/>
      <c r="K108" s="1142"/>
    </row>
    <row r="109" spans="2:11" ht="12.5">
      <c r="B109" s="152"/>
      <c r="C109" s="155"/>
      <c r="D109" s="155"/>
      <c r="E109" s="155"/>
      <c r="F109" s="155"/>
      <c r="G109" s="155"/>
      <c r="H109" s="155"/>
      <c r="I109" s="155"/>
      <c r="J109" s="155"/>
      <c r="K109" s="183"/>
    </row>
    <row r="110" spans="2:11" ht="12.5">
      <c r="B110" s="184" t="s">
        <v>195</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196</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197</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198</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199</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200</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201</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202</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203</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204</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205</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206</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374</v>
      </c>
    </row>
    <row r="124" spans="2:14" ht="13">
      <c r="B124" s="185"/>
      <c r="C124" s="156"/>
      <c r="D124" s="156"/>
      <c r="E124" s="156"/>
      <c r="F124" s="156"/>
      <c r="G124" s="156"/>
      <c r="H124" s="156"/>
      <c r="I124" s="156"/>
      <c r="J124" s="156"/>
      <c r="K124" s="186"/>
    </row>
    <row r="125" spans="2:14" ht="12.75" customHeight="1">
      <c r="B125" s="1145" t="s">
        <v>187</v>
      </c>
      <c r="C125" s="1147" t="s">
        <v>18</v>
      </c>
      <c r="D125" s="1147" t="s">
        <v>188</v>
      </c>
      <c r="E125" s="1149" t="s">
        <v>189</v>
      </c>
      <c r="F125" s="1150"/>
      <c r="G125" s="1151"/>
      <c r="H125" s="1152" t="s">
        <v>190</v>
      </c>
      <c r="I125" s="1154" t="s">
        <v>191</v>
      </c>
      <c r="J125" s="1155"/>
      <c r="K125" s="1156"/>
    </row>
    <row r="126" spans="2:14" ht="11.25" customHeight="1">
      <c r="B126" s="1146"/>
      <c r="C126" s="1148"/>
      <c r="D126" s="1148"/>
      <c r="E126" s="1157" t="s">
        <v>210</v>
      </c>
      <c r="F126" s="1147" t="s">
        <v>211</v>
      </c>
      <c r="G126" s="1147" t="s">
        <v>212</v>
      </c>
      <c r="H126" s="1153"/>
      <c r="I126" s="1157" t="s">
        <v>192</v>
      </c>
      <c r="J126" s="1157" t="s">
        <v>20</v>
      </c>
      <c r="K126" s="1160" t="s">
        <v>193</v>
      </c>
    </row>
    <row r="127" spans="2:14" ht="11.25" customHeight="1">
      <c r="B127" s="1146"/>
      <c r="C127" s="1148"/>
      <c r="D127" s="1148"/>
      <c r="E127" s="1158"/>
      <c r="F127" s="1148"/>
      <c r="G127" s="1148"/>
      <c r="H127" s="1153"/>
      <c r="I127" s="1159"/>
      <c r="J127" s="1159"/>
      <c r="K127" s="1161"/>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141" t="s">
        <v>208</v>
      </c>
      <c r="D130" s="1141"/>
      <c r="E130" s="1141"/>
      <c r="F130" s="1141"/>
      <c r="G130" s="1141"/>
      <c r="H130" s="1141"/>
      <c r="I130" s="1141"/>
      <c r="J130" s="1141"/>
      <c r="K130" s="1142"/>
    </row>
    <row r="131" spans="2:11" ht="13">
      <c r="B131" s="154"/>
      <c r="C131" s="159"/>
      <c r="D131" s="159"/>
      <c r="E131" s="159"/>
      <c r="F131" s="159"/>
      <c r="G131" s="159"/>
      <c r="H131" s="159"/>
      <c r="I131" s="159"/>
      <c r="J131" s="159"/>
      <c r="K131" s="188"/>
    </row>
    <row r="132" spans="2:11" ht="12.5">
      <c r="B132" s="184" t="s">
        <v>195</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196</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197</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198</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199</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200</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201</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202</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203</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204</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205</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206</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209</v>
      </c>
      <c r="G148" s="192"/>
      <c r="H148" s="192"/>
      <c r="I148" s="192"/>
      <c r="J148" s="193"/>
      <c r="K148" s="194"/>
    </row>
    <row r="149" spans="2:12" ht="15.5">
      <c r="B149" s="11" t="s">
        <v>195</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196</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197</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198</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199</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200</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201</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202</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203</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204</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205</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206</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162" t="s">
        <v>375</v>
      </c>
      <c r="C163" s="1162"/>
      <c r="D163" s="1162"/>
      <c r="E163" s="1162"/>
      <c r="F163" s="1162"/>
      <c r="G163" s="1162"/>
      <c r="H163" s="1162"/>
      <c r="I163" s="1162"/>
      <c r="J163" s="1162"/>
      <c r="K163" s="1162"/>
      <c r="L163"/>
    </row>
    <row r="164" spans="2:12" ht="18.5" thickBot="1">
      <c r="B164" s="84"/>
      <c r="C164" s="84"/>
      <c r="D164" s="84"/>
      <c r="E164" s="84"/>
      <c r="F164" s="85" t="s">
        <v>186</v>
      </c>
      <c r="G164" s="84"/>
      <c r="H164" s="84"/>
      <c r="I164" s="84"/>
      <c r="J164" s="84"/>
      <c r="K164" s="84"/>
    </row>
    <row r="165" spans="2:12" ht="12.75" customHeight="1">
      <c r="B165" s="1163" t="s">
        <v>187</v>
      </c>
      <c r="C165" s="1166" t="s">
        <v>18</v>
      </c>
      <c r="D165" s="1166" t="s">
        <v>188</v>
      </c>
      <c r="E165" s="1168" t="s">
        <v>189</v>
      </c>
      <c r="F165" s="1169"/>
      <c r="G165" s="1170"/>
      <c r="H165" s="1166" t="s">
        <v>190</v>
      </c>
      <c r="I165" s="1168" t="s">
        <v>191</v>
      </c>
      <c r="J165" s="1169"/>
      <c r="K165" s="1171"/>
    </row>
    <row r="166" spans="2:12" ht="11.25" customHeight="1">
      <c r="B166" s="1164"/>
      <c r="C166" s="1148"/>
      <c r="D166" s="1148"/>
      <c r="E166" s="1158" t="s">
        <v>210</v>
      </c>
      <c r="F166" s="1148" t="s">
        <v>211</v>
      </c>
      <c r="G166" s="1148" t="s">
        <v>212</v>
      </c>
      <c r="H166" s="1148"/>
      <c r="I166" s="1158" t="s">
        <v>192</v>
      </c>
      <c r="J166" s="1158" t="s">
        <v>20</v>
      </c>
      <c r="K166" s="1173" t="s">
        <v>247</v>
      </c>
    </row>
    <row r="167" spans="2:12" ht="17.25" customHeight="1">
      <c r="B167" s="1164"/>
      <c r="C167" s="1148"/>
      <c r="D167" s="1148"/>
      <c r="E167" s="1158"/>
      <c r="F167" s="1148"/>
      <c r="G167" s="1148"/>
      <c r="H167" s="1148"/>
      <c r="I167" s="1158"/>
      <c r="J167" s="1158"/>
      <c r="K167" s="1173"/>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143" t="s">
        <v>194</v>
      </c>
      <c r="D170" s="1143"/>
      <c r="E170" s="1143"/>
      <c r="F170" s="1143"/>
      <c r="G170" s="1143"/>
      <c r="H170" s="1143"/>
      <c r="I170" s="1143"/>
      <c r="J170" s="1143"/>
      <c r="K170" s="1144"/>
    </row>
    <row r="171" spans="2:12" ht="12.5">
      <c r="B171" s="152"/>
      <c r="C171" s="68"/>
      <c r="D171" s="68"/>
      <c r="E171" s="68"/>
      <c r="F171" s="68"/>
      <c r="G171" s="68"/>
      <c r="H171" s="68"/>
      <c r="I171" s="68"/>
      <c r="J171" s="68"/>
      <c r="K171" s="153"/>
    </row>
    <row r="172" spans="2:12" ht="12.5">
      <c r="B172" s="174" t="s">
        <v>195</v>
      </c>
      <c r="C172" s="166">
        <f>SUM(D172+H172)</f>
        <v>131487</v>
      </c>
      <c r="D172" s="166">
        <v>4212</v>
      </c>
      <c r="E172" s="166">
        <v>1884</v>
      </c>
      <c r="F172" s="166">
        <v>1881</v>
      </c>
      <c r="G172" s="166">
        <v>447</v>
      </c>
      <c r="H172" s="166">
        <v>127275</v>
      </c>
      <c r="I172" s="166">
        <v>20665</v>
      </c>
      <c r="J172" s="166">
        <v>40603</v>
      </c>
      <c r="K172" s="175">
        <v>66007</v>
      </c>
    </row>
    <row r="173" spans="2:12" ht="12.5">
      <c r="B173" s="174" t="s">
        <v>196</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197</v>
      </c>
      <c r="C174" s="166">
        <f t="shared" si="28"/>
        <v>169682</v>
      </c>
      <c r="D174" s="168">
        <v>5140</v>
      </c>
      <c r="E174" s="168">
        <v>2472</v>
      </c>
      <c r="F174" s="168">
        <v>2072</v>
      </c>
      <c r="G174" s="167">
        <v>596</v>
      </c>
      <c r="H174" s="166">
        <v>164542</v>
      </c>
      <c r="I174" s="168">
        <v>28740</v>
      </c>
      <c r="J174" s="168">
        <v>46840</v>
      </c>
      <c r="K174" s="176">
        <v>88962</v>
      </c>
    </row>
    <row r="175" spans="2:12" ht="12.5">
      <c r="B175" s="174" t="s">
        <v>198</v>
      </c>
      <c r="C175" s="166">
        <f>SUM(D175+H175)</f>
        <v>147812</v>
      </c>
      <c r="D175" s="166">
        <v>3534</v>
      </c>
      <c r="E175" s="167">
        <v>1611</v>
      </c>
      <c r="F175" s="167">
        <v>1644</v>
      </c>
      <c r="G175" s="166">
        <v>279</v>
      </c>
      <c r="H175" s="166">
        <v>144278</v>
      </c>
      <c r="I175" s="166">
        <v>24602</v>
      </c>
      <c r="J175" s="166">
        <v>37994</v>
      </c>
      <c r="K175" s="175">
        <v>81682</v>
      </c>
    </row>
    <row r="176" spans="2:12" ht="12.5">
      <c r="B176" s="174" t="s">
        <v>199</v>
      </c>
      <c r="C176" s="166">
        <f>SUM(D176+H176)</f>
        <v>152123</v>
      </c>
      <c r="D176" s="70">
        <v>3693</v>
      </c>
      <c r="E176" s="170">
        <v>1713</v>
      </c>
      <c r="F176" s="161">
        <v>1740</v>
      </c>
      <c r="G176" s="161">
        <v>240</v>
      </c>
      <c r="H176" s="70">
        <v>148430</v>
      </c>
      <c r="I176" s="170">
        <v>26209</v>
      </c>
      <c r="J176" s="170">
        <v>40210</v>
      </c>
      <c r="K176" s="177">
        <v>82011</v>
      </c>
    </row>
    <row r="177" spans="2:11" ht="12.5">
      <c r="B177" s="174" t="s">
        <v>200</v>
      </c>
      <c r="C177" s="166">
        <f t="shared" si="28"/>
        <v>166014</v>
      </c>
      <c r="D177" s="166">
        <v>4176</v>
      </c>
      <c r="E177" s="167">
        <v>1863</v>
      </c>
      <c r="F177" s="167">
        <v>1929</v>
      </c>
      <c r="G177" s="166">
        <v>384</v>
      </c>
      <c r="H177" s="166">
        <v>161838</v>
      </c>
      <c r="I177" s="166">
        <v>29003</v>
      </c>
      <c r="J177" s="166">
        <v>42927</v>
      </c>
      <c r="K177" s="175">
        <v>89908</v>
      </c>
    </row>
    <row r="178" spans="2:11" ht="12.5">
      <c r="B178" s="174" t="s">
        <v>201</v>
      </c>
      <c r="C178" s="166">
        <f>SUM(D178+H178)</f>
        <v>185533</v>
      </c>
      <c r="D178" s="71">
        <v>4807</v>
      </c>
      <c r="E178" s="168">
        <v>2536</v>
      </c>
      <c r="F178" s="167">
        <v>1934</v>
      </c>
      <c r="G178" s="167">
        <v>337</v>
      </c>
      <c r="H178" s="166">
        <v>180726</v>
      </c>
      <c r="I178" s="168">
        <v>29597</v>
      </c>
      <c r="J178" s="168">
        <v>50983</v>
      </c>
      <c r="K178" s="176">
        <v>100146</v>
      </c>
    </row>
    <row r="179" spans="2:11" ht="12.5">
      <c r="B179" s="174" t="s">
        <v>202</v>
      </c>
      <c r="C179" s="166">
        <f t="shared" si="28"/>
        <v>154946</v>
      </c>
      <c r="D179" s="71">
        <v>5163</v>
      </c>
      <c r="E179" s="168">
        <v>2773</v>
      </c>
      <c r="F179" s="168">
        <v>1809</v>
      </c>
      <c r="G179" s="167">
        <v>581</v>
      </c>
      <c r="H179" s="166">
        <v>149783</v>
      </c>
      <c r="I179" s="168">
        <v>24934</v>
      </c>
      <c r="J179" s="168">
        <v>46560</v>
      </c>
      <c r="K179" s="176">
        <v>78289</v>
      </c>
    </row>
    <row r="180" spans="2:11" ht="12.5">
      <c r="B180" s="174" t="s">
        <v>203</v>
      </c>
      <c r="C180" s="166">
        <f t="shared" si="28"/>
        <v>159994</v>
      </c>
      <c r="D180" s="166">
        <v>5157</v>
      </c>
      <c r="E180" s="167">
        <v>2557</v>
      </c>
      <c r="F180" s="167">
        <v>2220</v>
      </c>
      <c r="G180" s="166">
        <v>380</v>
      </c>
      <c r="H180" s="166">
        <v>154837</v>
      </c>
      <c r="I180" s="166">
        <v>27153</v>
      </c>
      <c r="J180" s="166">
        <v>50573</v>
      </c>
      <c r="K180" s="175">
        <v>77111</v>
      </c>
    </row>
    <row r="181" spans="2:11" ht="12.5">
      <c r="B181" s="178" t="s">
        <v>204</v>
      </c>
      <c r="C181" s="166">
        <f>SUM(D181+H181)</f>
        <v>157624</v>
      </c>
      <c r="D181" s="71">
        <v>4946</v>
      </c>
      <c r="E181" s="168">
        <v>2081</v>
      </c>
      <c r="F181" s="168">
        <v>2172</v>
      </c>
      <c r="G181" s="168">
        <v>693</v>
      </c>
      <c r="H181" s="167">
        <v>152678</v>
      </c>
      <c r="I181" s="168">
        <v>27404</v>
      </c>
      <c r="J181" s="168">
        <v>53995</v>
      </c>
      <c r="K181" s="176">
        <v>71279</v>
      </c>
    </row>
    <row r="182" spans="2:11" ht="12.5">
      <c r="B182" s="179" t="s">
        <v>205</v>
      </c>
      <c r="C182" s="166">
        <f>SUM(D182+H182)</f>
        <v>153027</v>
      </c>
      <c r="D182" s="168">
        <v>3583</v>
      </c>
      <c r="E182" s="168">
        <v>1512</v>
      </c>
      <c r="F182" s="168">
        <v>1540</v>
      </c>
      <c r="G182" s="168">
        <v>531</v>
      </c>
      <c r="H182" s="168">
        <v>149444</v>
      </c>
      <c r="I182" s="168">
        <v>26016</v>
      </c>
      <c r="J182" s="168">
        <v>53618</v>
      </c>
      <c r="K182" s="176">
        <v>69810</v>
      </c>
    </row>
    <row r="183" spans="2:11" ht="12.5">
      <c r="B183" s="179" t="s">
        <v>206</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141" t="s">
        <v>207</v>
      </c>
      <c r="D187" s="1141"/>
      <c r="E187" s="1141"/>
      <c r="F187" s="1141"/>
      <c r="G187" s="1141"/>
      <c r="H187" s="1141"/>
      <c r="I187" s="1141"/>
      <c r="J187" s="1141"/>
      <c r="K187" s="1142"/>
    </row>
    <row r="188" spans="2:11" ht="12.5">
      <c r="B188" s="152"/>
      <c r="C188" s="155"/>
      <c r="D188" s="155"/>
      <c r="E188" s="155"/>
      <c r="F188" s="155"/>
      <c r="G188" s="155"/>
      <c r="H188" s="155"/>
      <c r="I188" s="155"/>
      <c r="J188" s="155"/>
      <c r="K188" s="183"/>
    </row>
    <row r="189" spans="2:11" ht="12.5">
      <c r="B189" s="184" t="s">
        <v>195</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196</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197</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198</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199</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200</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201</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202</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203</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204</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205</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206</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145" t="s">
        <v>187</v>
      </c>
      <c r="C204" s="1147" t="s">
        <v>18</v>
      </c>
      <c r="D204" s="1147" t="s">
        <v>188</v>
      </c>
      <c r="E204" s="1149" t="s">
        <v>189</v>
      </c>
      <c r="F204" s="1150"/>
      <c r="G204" s="1151"/>
      <c r="H204" s="1152" t="s">
        <v>190</v>
      </c>
      <c r="I204" s="1154" t="s">
        <v>191</v>
      </c>
      <c r="J204" s="1155"/>
      <c r="K204" s="1156"/>
    </row>
    <row r="205" spans="2:11" ht="11.25" customHeight="1">
      <c r="B205" s="1146"/>
      <c r="C205" s="1148"/>
      <c r="D205" s="1148"/>
      <c r="E205" s="1157" t="s">
        <v>210</v>
      </c>
      <c r="F205" s="1147" t="s">
        <v>211</v>
      </c>
      <c r="G205" s="1147" t="s">
        <v>212</v>
      </c>
      <c r="H205" s="1153"/>
      <c r="I205" s="1157" t="s">
        <v>192</v>
      </c>
      <c r="J205" s="1157" t="s">
        <v>20</v>
      </c>
      <c r="K205" s="1160" t="s">
        <v>193</v>
      </c>
    </row>
    <row r="206" spans="2:11" ht="11.25" customHeight="1">
      <c r="B206" s="1146"/>
      <c r="C206" s="1148"/>
      <c r="D206" s="1148"/>
      <c r="E206" s="1158"/>
      <c r="F206" s="1148"/>
      <c r="G206" s="1148"/>
      <c r="H206" s="1153"/>
      <c r="I206" s="1159"/>
      <c r="J206" s="1159"/>
      <c r="K206" s="1161"/>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141" t="s">
        <v>208</v>
      </c>
      <c r="D209" s="1141"/>
      <c r="E209" s="1141"/>
      <c r="F209" s="1141"/>
      <c r="G209" s="1141"/>
      <c r="H209" s="1141"/>
      <c r="I209" s="1141"/>
      <c r="J209" s="1141"/>
      <c r="K209" s="1142"/>
    </row>
    <row r="210" spans="2:11" ht="13">
      <c r="B210" s="154"/>
      <c r="C210" s="159"/>
      <c r="D210" s="159"/>
      <c r="E210" s="159"/>
      <c r="F210" s="159"/>
      <c r="G210" s="159"/>
      <c r="H210" s="159"/>
      <c r="I210" s="159"/>
      <c r="J210" s="159"/>
      <c r="K210" s="188"/>
    </row>
    <row r="211" spans="2:11" ht="12.5">
      <c r="B211" s="184" t="s">
        <v>195</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196</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197</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198</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199</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200</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201</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202</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203</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204</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205</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206</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209</v>
      </c>
      <c r="G227" s="192"/>
      <c r="H227" s="192"/>
      <c r="I227" s="192"/>
      <c r="J227" s="193"/>
      <c r="K227" s="194"/>
    </row>
    <row r="228" spans="2:11" ht="15.5">
      <c r="B228" s="10" t="s">
        <v>195</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196</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197</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198</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199</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200</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201</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202</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203</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204</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205</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206</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162" t="s">
        <v>436</v>
      </c>
      <c r="C243" s="1162"/>
      <c r="D243" s="1162"/>
      <c r="E243" s="1162"/>
      <c r="F243" s="1162"/>
      <c r="G243" s="1162"/>
      <c r="H243" s="1162"/>
      <c r="I243" s="1162"/>
      <c r="J243" s="1162"/>
      <c r="K243" s="1162"/>
    </row>
    <row r="244" spans="2:11" ht="18.5" thickBot="1">
      <c r="B244" s="84"/>
      <c r="C244" s="84"/>
      <c r="D244" s="84"/>
      <c r="E244" s="84"/>
      <c r="F244" s="85" t="s">
        <v>186</v>
      </c>
      <c r="G244" s="84"/>
      <c r="H244" s="84"/>
      <c r="I244" s="84"/>
      <c r="J244" s="84"/>
      <c r="K244" s="84"/>
    </row>
    <row r="245" spans="2:11" ht="12.5">
      <c r="B245" s="1163" t="s">
        <v>187</v>
      </c>
      <c r="C245" s="1166" t="s">
        <v>18</v>
      </c>
      <c r="D245" s="1166" t="s">
        <v>188</v>
      </c>
      <c r="E245" s="1168" t="s">
        <v>189</v>
      </c>
      <c r="F245" s="1169"/>
      <c r="G245" s="1170"/>
      <c r="H245" s="1166" t="s">
        <v>190</v>
      </c>
      <c r="I245" s="1168" t="s">
        <v>191</v>
      </c>
      <c r="J245" s="1169"/>
      <c r="K245" s="1171"/>
    </row>
    <row r="246" spans="2:11">
      <c r="B246" s="1164"/>
      <c r="C246" s="1148"/>
      <c r="D246" s="1148"/>
      <c r="E246" s="1158" t="s">
        <v>210</v>
      </c>
      <c r="F246" s="1148" t="s">
        <v>211</v>
      </c>
      <c r="G246" s="1148" t="s">
        <v>212</v>
      </c>
      <c r="H246" s="1148"/>
      <c r="I246" s="1158" t="s">
        <v>192</v>
      </c>
      <c r="J246" s="1158" t="s">
        <v>20</v>
      </c>
      <c r="K246" s="1173" t="s">
        <v>247</v>
      </c>
    </row>
    <row r="247" spans="2:11" ht="11" thickBot="1">
      <c r="B247" s="1165"/>
      <c r="C247" s="1167"/>
      <c r="D247" s="1167"/>
      <c r="E247" s="1172"/>
      <c r="F247" s="1167"/>
      <c r="G247" s="1167"/>
      <c r="H247" s="1167"/>
      <c r="I247" s="1172"/>
      <c r="J247" s="1172"/>
      <c r="K247" s="1174"/>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143" t="s">
        <v>194</v>
      </c>
      <c r="D250" s="1143"/>
      <c r="E250" s="1143"/>
      <c r="F250" s="1143"/>
      <c r="G250" s="1143"/>
      <c r="H250" s="1143"/>
      <c r="I250" s="1143"/>
      <c r="J250" s="1143"/>
      <c r="K250" s="1144"/>
    </row>
    <row r="251" spans="2:11" ht="12.5">
      <c r="B251" s="152"/>
      <c r="C251" s="68"/>
      <c r="D251" s="68"/>
      <c r="E251" s="68"/>
      <c r="F251" s="68"/>
      <c r="G251" s="68"/>
      <c r="H251" s="68"/>
      <c r="I251" s="68"/>
      <c r="J251" s="68"/>
      <c r="K251" s="153"/>
    </row>
    <row r="252" spans="2:11" ht="12.5">
      <c r="B252" s="174" t="s">
        <v>195</v>
      </c>
      <c r="C252" s="166">
        <f>SUM(D252+H252)</f>
        <v>136548</v>
      </c>
      <c r="D252" s="166">
        <v>3929</v>
      </c>
      <c r="E252" s="166">
        <v>1797</v>
      </c>
      <c r="F252" s="166">
        <v>1634</v>
      </c>
      <c r="G252" s="166">
        <v>498</v>
      </c>
      <c r="H252" s="166">
        <v>132619</v>
      </c>
      <c r="I252" s="166">
        <v>22626</v>
      </c>
      <c r="J252" s="166">
        <v>43264</v>
      </c>
      <c r="K252" s="175">
        <v>66729</v>
      </c>
    </row>
    <row r="253" spans="2:11" ht="12.5">
      <c r="B253" s="174" t="s">
        <v>196</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197</v>
      </c>
      <c r="C254" s="166">
        <f t="shared" si="43"/>
        <v>171713</v>
      </c>
      <c r="D254" s="168">
        <v>3501</v>
      </c>
      <c r="E254" s="168">
        <v>1634</v>
      </c>
      <c r="F254" s="168">
        <v>1235</v>
      </c>
      <c r="G254" s="167">
        <v>632</v>
      </c>
      <c r="H254" s="166">
        <v>168212</v>
      </c>
      <c r="I254" s="168">
        <v>29512</v>
      </c>
      <c r="J254" s="168">
        <v>49145</v>
      </c>
      <c r="K254" s="176">
        <v>89555</v>
      </c>
    </row>
    <row r="255" spans="2:11" ht="12.5">
      <c r="B255" s="174" t="s">
        <v>198</v>
      </c>
      <c r="C255" s="166">
        <f>SUM(D255+H255)</f>
        <v>145602</v>
      </c>
      <c r="D255" s="166">
        <v>3291</v>
      </c>
      <c r="E255" s="167">
        <v>1621</v>
      </c>
      <c r="F255" s="167">
        <v>1390</v>
      </c>
      <c r="G255" s="166">
        <v>280</v>
      </c>
      <c r="H255" s="166">
        <v>142311</v>
      </c>
      <c r="I255" s="166">
        <v>25191</v>
      </c>
      <c r="J255" s="166">
        <v>41794</v>
      </c>
      <c r="K255" s="175">
        <v>75326</v>
      </c>
    </row>
    <row r="256" spans="2:11" ht="12.5">
      <c r="B256" s="174" t="s">
        <v>199</v>
      </c>
      <c r="C256" s="166">
        <f>SUM(D256+H256)</f>
        <v>150373</v>
      </c>
      <c r="D256" s="70">
        <v>2826</v>
      </c>
      <c r="E256" s="170">
        <v>1233</v>
      </c>
      <c r="F256" s="161">
        <v>1118</v>
      </c>
      <c r="G256" s="161">
        <v>475</v>
      </c>
      <c r="H256" s="70">
        <v>147547</v>
      </c>
      <c r="I256" s="170">
        <v>28306</v>
      </c>
      <c r="J256" s="170">
        <v>40535</v>
      </c>
      <c r="K256" s="177">
        <v>78706</v>
      </c>
    </row>
    <row r="257" spans="2:11" ht="12.5">
      <c r="B257" s="174" t="s">
        <v>200</v>
      </c>
      <c r="C257" s="166">
        <f t="shared" si="43"/>
        <v>157880</v>
      </c>
      <c r="D257" s="166">
        <v>3242</v>
      </c>
      <c r="E257" s="167">
        <v>1632</v>
      </c>
      <c r="F257" s="167">
        <v>1361</v>
      </c>
      <c r="G257" s="166">
        <v>249</v>
      </c>
      <c r="H257" s="166">
        <v>154638</v>
      </c>
      <c r="I257" s="166">
        <v>30478</v>
      </c>
      <c r="J257" s="166">
        <v>43813</v>
      </c>
      <c r="K257" s="175">
        <v>80347</v>
      </c>
    </row>
    <row r="258" spans="2:11" ht="12.5">
      <c r="B258" s="174" t="s">
        <v>201</v>
      </c>
      <c r="C258" s="166">
        <f>SUM(D258+H258)</f>
        <v>143062</v>
      </c>
      <c r="D258" s="71">
        <v>3380</v>
      </c>
      <c r="E258" s="168">
        <v>1705</v>
      </c>
      <c r="F258" s="167">
        <v>1237</v>
      </c>
      <c r="G258" s="167">
        <v>438</v>
      </c>
      <c r="H258" s="166">
        <v>139682</v>
      </c>
      <c r="I258" s="168">
        <v>26891</v>
      </c>
      <c r="J258" s="168">
        <v>45026</v>
      </c>
      <c r="K258" s="176">
        <v>67765</v>
      </c>
    </row>
    <row r="259" spans="2:11" ht="12.5">
      <c r="B259" s="174" t="s">
        <v>202</v>
      </c>
      <c r="C259" s="166">
        <f t="shared" si="43"/>
        <v>150735</v>
      </c>
      <c r="D259" s="71">
        <v>3542</v>
      </c>
      <c r="E259" s="168">
        <v>1475</v>
      </c>
      <c r="F259" s="168">
        <v>1669</v>
      </c>
      <c r="G259" s="167">
        <v>398</v>
      </c>
      <c r="H259" s="166">
        <v>147193</v>
      </c>
      <c r="I259" s="168">
        <v>24660</v>
      </c>
      <c r="J259" s="168">
        <v>45770</v>
      </c>
      <c r="K259" s="176">
        <v>76763</v>
      </c>
    </row>
    <row r="260" spans="2:11" ht="12.5">
      <c r="B260" s="174" t="s">
        <v>203</v>
      </c>
      <c r="C260" s="166">
        <f t="shared" si="43"/>
        <v>153716</v>
      </c>
      <c r="D260" s="166">
        <v>3971</v>
      </c>
      <c r="E260" s="167">
        <v>1882</v>
      </c>
      <c r="F260" s="167">
        <v>1766</v>
      </c>
      <c r="G260" s="166">
        <v>323</v>
      </c>
      <c r="H260" s="166">
        <v>149745</v>
      </c>
      <c r="I260" s="166">
        <v>26122</v>
      </c>
      <c r="J260" s="166">
        <v>51264</v>
      </c>
      <c r="K260" s="175">
        <v>72359</v>
      </c>
    </row>
    <row r="261" spans="2:11" ht="12.5">
      <c r="B261" s="178" t="s">
        <v>204</v>
      </c>
      <c r="C261" s="166">
        <f>SUM(D261+H261)</f>
        <v>141811</v>
      </c>
      <c r="D261" s="71">
        <v>3613</v>
      </c>
      <c r="E261" s="168">
        <v>1762</v>
      </c>
      <c r="F261" s="168">
        <v>1478</v>
      </c>
      <c r="G261" s="168">
        <v>373</v>
      </c>
      <c r="H261" s="167">
        <v>138198</v>
      </c>
      <c r="I261" s="168">
        <v>24782</v>
      </c>
      <c r="J261" s="168">
        <v>47887</v>
      </c>
      <c r="K261" s="176">
        <v>65529</v>
      </c>
    </row>
    <row r="262" spans="2:11" ht="12.5">
      <c r="B262" s="179" t="s">
        <v>205</v>
      </c>
      <c r="C262" s="166">
        <f>SUM(D262+H262)</f>
        <v>160182</v>
      </c>
      <c r="D262" s="168">
        <v>3525</v>
      </c>
      <c r="E262" s="168">
        <v>1413</v>
      </c>
      <c r="F262" s="168">
        <v>1694</v>
      </c>
      <c r="G262" s="168">
        <v>418</v>
      </c>
      <c r="H262" s="168">
        <v>156657</v>
      </c>
      <c r="I262" s="168">
        <v>26273</v>
      </c>
      <c r="J262" s="168">
        <v>53250</v>
      </c>
      <c r="K262" s="176">
        <v>77134</v>
      </c>
    </row>
    <row r="263" spans="2:11" ht="12.5">
      <c r="B263" s="179" t="s">
        <v>206</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141" t="s">
        <v>207</v>
      </c>
      <c r="D267" s="1141"/>
      <c r="E267" s="1141"/>
      <c r="F267" s="1141"/>
      <c r="G267" s="1141"/>
      <c r="H267" s="1141"/>
      <c r="I267" s="1141"/>
      <c r="J267" s="1141"/>
      <c r="K267" s="1142"/>
    </row>
    <row r="268" spans="2:11" ht="12.5">
      <c r="B268" s="152"/>
      <c r="C268" s="155"/>
      <c r="D268" s="155"/>
      <c r="E268" s="155"/>
      <c r="F268" s="155"/>
      <c r="G268" s="155"/>
      <c r="H268" s="155"/>
      <c r="I268" s="155"/>
      <c r="J268" s="155"/>
      <c r="K268" s="183"/>
    </row>
    <row r="269" spans="2:11" ht="12.5">
      <c r="B269" s="184" t="s">
        <v>195</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196</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197</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198</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199</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200</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201</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202</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203</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204</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205</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206</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145" t="s">
        <v>187</v>
      </c>
      <c r="C284" s="1147" t="s">
        <v>18</v>
      </c>
      <c r="D284" s="1147" t="s">
        <v>188</v>
      </c>
      <c r="E284" s="1149" t="s">
        <v>189</v>
      </c>
      <c r="F284" s="1150"/>
      <c r="G284" s="1151"/>
      <c r="H284" s="1152" t="s">
        <v>190</v>
      </c>
      <c r="I284" s="1154" t="s">
        <v>191</v>
      </c>
      <c r="J284" s="1155"/>
      <c r="K284" s="1156"/>
    </row>
    <row r="285" spans="2:11" ht="11.25" customHeight="1">
      <c r="B285" s="1146"/>
      <c r="C285" s="1148"/>
      <c r="D285" s="1148"/>
      <c r="E285" s="1157" t="s">
        <v>210</v>
      </c>
      <c r="F285" s="1147" t="s">
        <v>211</v>
      </c>
      <c r="G285" s="1147" t="s">
        <v>212</v>
      </c>
      <c r="H285" s="1153"/>
      <c r="I285" s="1157" t="s">
        <v>192</v>
      </c>
      <c r="J285" s="1157" t="s">
        <v>20</v>
      </c>
      <c r="K285" s="1160" t="s">
        <v>193</v>
      </c>
    </row>
    <row r="286" spans="2:11" ht="11.25" customHeight="1">
      <c r="B286" s="1146"/>
      <c r="C286" s="1148"/>
      <c r="D286" s="1148"/>
      <c r="E286" s="1158"/>
      <c r="F286" s="1148"/>
      <c r="G286" s="1148"/>
      <c r="H286" s="1153"/>
      <c r="I286" s="1159"/>
      <c r="J286" s="1159"/>
      <c r="K286" s="1161"/>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141" t="s">
        <v>208</v>
      </c>
      <c r="D289" s="1141"/>
      <c r="E289" s="1141"/>
      <c r="F289" s="1141"/>
      <c r="G289" s="1141"/>
      <c r="H289" s="1141"/>
      <c r="I289" s="1141"/>
      <c r="J289" s="1141"/>
      <c r="K289" s="1142"/>
    </row>
    <row r="290" spans="2:11" ht="13">
      <c r="B290" s="154"/>
      <c r="C290" s="159"/>
      <c r="D290" s="159"/>
      <c r="E290" s="159"/>
      <c r="F290" s="159"/>
      <c r="G290" s="159"/>
      <c r="H290" s="159"/>
      <c r="I290" s="159"/>
      <c r="J290" s="159"/>
      <c r="K290" s="188"/>
    </row>
    <row r="291" spans="2:11" ht="12.5">
      <c r="B291" s="184" t="s">
        <v>195</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196</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197</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198</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199</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200</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201</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202</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203</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204</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205</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206</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209</v>
      </c>
      <c r="G307" s="192"/>
      <c r="H307" s="192"/>
      <c r="I307" s="192"/>
      <c r="J307" s="193"/>
      <c r="K307" s="194"/>
    </row>
    <row r="308" spans="2:11" ht="15.5">
      <c r="B308" s="10" t="s">
        <v>195</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196</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197</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198</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199</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200</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201</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202</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203</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204</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205</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206</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183" t="s">
        <v>467</v>
      </c>
      <c r="C323" s="1184"/>
      <c r="D323" s="1184"/>
      <c r="E323" s="1184"/>
      <c r="F323" s="1184"/>
      <c r="G323" s="1184"/>
      <c r="H323" s="1184"/>
      <c r="I323" s="1184"/>
      <c r="J323" s="1184"/>
      <c r="K323" s="1185"/>
    </row>
    <row r="324" spans="2:11" ht="18">
      <c r="B324" s="830"/>
      <c r="C324" s="831"/>
      <c r="D324" s="831"/>
      <c r="E324" s="831"/>
      <c r="F324" s="482" t="s">
        <v>186</v>
      </c>
      <c r="G324" s="831"/>
      <c r="H324" s="831"/>
      <c r="I324" s="831"/>
      <c r="J324" s="831"/>
      <c r="K324" s="832"/>
    </row>
    <row r="325" spans="2:11" ht="12.5">
      <c r="B325" s="1186" t="s">
        <v>187</v>
      </c>
      <c r="C325" s="1147" t="s">
        <v>18</v>
      </c>
      <c r="D325" s="1147" t="s">
        <v>188</v>
      </c>
      <c r="E325" s="1149" t="s">
        <v>189</v>
      </c>
      <c r="F325" s="1150"/>
      <c r="G325" s="1151"/>
      <c r="H325" s="1152" t="s">
        <v>190</v>
      </c>
      <c r="I325" s="1149" t="s">
        <v>191</v>
      </c>
      <c r="J325" s="1150"/>
      <c r="K325" s="1177"/>
    </row>
    <row r="326" spans="2:11">
      <c r="B326" s="1164"/>
      <c r="C326" s="1148"/>
      <c r="D326" s="1148"/>
      <c r="E326" s="1157" t="s">
        <v>210</v>
      </c>
      <c r="F326" s="1147" t="s">
        <v>211</v>
      </c>
      <c r="G326" s="1147" t="s">
        <v>212</v>
      </c>
      <c r="H326" s="1153"/>
      <c r="I326" s="1157" t="s">
        <v>192</v>
      </c>
      <c r="J326" s="1157" t="s">
        <v>20</v>
      </c>
      <c r="K326" s="1160" t="s">
        <v>247</v>
      </c>
    </row>
    <row r="327" spans="2:11">
      <c r="B327" s="1164"/>
      <c r="C327" s="1148"/>
      <c r="D327" s="1148"/>
      <c r="E327" s="1158"/>
      <c r="F327" s="1148"/>
      <c r="G327" s="1148"/>
      <c r="H327" s="1153"/>
      <c r="I327" s="1158"/>
      <c r="J327" s="1158"/>
      <c r="K327" s="1173"/>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143" t="s">
        <v>194</v>
      </c>
      <c r="D330" s="1143"/>
      <c r="E330" s="1143"/>
      <c r="F330" s="1143"/>
      <c r="G330" s="1143"/>
      <c r="H330" s="1143"/>
      <c r="I330" s="1143"/>
      <c r="J330" s="1143"/>
      <c r="K330" s="1144"/>
    </row>
    <row r="331" spans="2:11" ht="12.5">
      <c r="B331" s="152"/>
      <c r="C331" s="68"/>
      <c r="D331" s="68"/>
      <c r="E331" s="68"/>
      <c r="F331" s="68"/>
      <c r="G331" s="68"/>
      <c r="H331" s="68"/>
      <c r="I331" s="68"/>
      <c r="J331" s="68"/>
      <c r="K331" s="153"/>
    </row>
    <row r="332" spans="2:11" ht="12.5">
      <c r="B332" s="174" t="s">
        <v>195</v>
      </c>
      <c r="C332" s="166">
        <f>SUM(D332+H332)</f>
        <v>136406</v>
      </c>
      <c r="D332" s="166">
        <v>2862</v>
      </c>
      <c r="E332" s="166">
        <v>1106</v>
      </c>
      <c r="F332" s="166">
        <v>1311</v>
      </c>
      <c r="G332" s="166">
        <v>445</v>
      </c>
      <c r="H332" s="166">
        <v>133544</v>
      </c>
      <c r="I332" s="166">
        <v>24250</v>
      </c>
      <c r="J332" s="166">
        <v>40380</v>
      </c>
      <c r="K332" s="176">
        <v>68914</v>
      </c>
    </row>
    <row r="333" spans="2:11" ht="12.5">
      <c r="B333" s="174" t="s">
        <v>196</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197</v>
      </c>
      <c r="C334" s="166">
        <f t="shared" si="61"/>
        <v>170008</v>
      </c>
      <c r="D334" s="168">
        <v>3972</v>
      </c>
      <c r="E334" s="168">
        <v>2161</v>
      </c>
      <c r="F334" s="168">
        <v>1402</v>
      </c>
      <c r="G334" s="167">
        <v>409</v>
      </c>
      <c r="H334" s="166">
        <v>166036</v>
      </c>
      <c r="I334" s="168">
        <v>28907</v>
      </c>
      <c r="J334" s="168">
        <v>44929</v>
      </c>
      <c r="K334" s="176">
        <v>92200</v>
      </c>
    </row>
    <row r="335" spans="2:11" ht="12.5">
      <c r="B335" s="174" t="s">
        <v>198</v>
      </c>
      <c r="C335" s="166">
        <f>SUM(D335+H335)</f>
        <v>124444</v>
      </c>
      <c r="D335" s="166">
        <v>2810</v>
      </c>
      <c r="E335" s="167">
        <v>1441</v>
      </c>
      <c r="F335" s="167">
        <v>987</v>
      </c>
      <c r="G335" s="166">
        <v>382</v>
      </c>
      <c r="H335" s="166">
        <v>121634</v>
      </c>
      <c r="I335" s="166">
        <v>20977</v>
      </c>
      <c r="J335" s="166">
        <v>36045</v>
      </c>
      <c r="K335" s="176">
        <v>64612</v>
      </c>
    </row>
    <row r="336" spans="2:11" ht="12.5">
      <c r="B336" s="174" t="s">
        <v>199</v>
      </c>
      <c r="C336" s="166">
        <f>SUM(D336+H336)</f>
        <v>151047</v>
      </c>
      <c r="D336" s="818">
        <v>2945</v>
      </c>
      <c r="E336" s="513">
        <v>1490</v>
      </c>
      <c r="F336" s="514">
        <v>1101</v>
      </c>
      <c r="G336" s="514">
        <v>354</v>
      </c>
      <c r="H336" s="818">
        <v>148102</v>
      </c>
      <c r="I336" s="513">
        <v>27100</v>
      </c>
      <c r="J336" s="513">
        <v>38353</v>
      </c>
      <c r="K336" s="819">
        <v>82649</v>
      </c>
    </row>
    <row r="337" spans="2:11" ht="12.5">
      <c r="B337" s="174" t="s">
        <v>200</v>
      </c>
      <c r="C337" s="166">
        <f t="shared" si="61"/>
        <v>147309</v>
      </c>
      <c r="D337" s="166">
        <v>3287</v>
      </c>
      <c r="E337" s="167">
        <v>1703</v>
      </c>
      <c r="F337" s="167">
        <v>1175</v>
      </c>
      <c r="G337" s="166">
        <v>409</v>
      </c>
      <c r="H337" s="166">
        <v>144022</v>
      </c>
      <c r="I337" s="166">
        <v>27906</v>
      </c>
      <c r="J337" s="166">
        <v>39280</v>
      </c>
      <c r="K337" s="176">
        <v>76836</v>
      </c>
    </row>
    <row r="338" spans="2:11" ht="12.5">
      <c r="B338" s="174" t="s">
        <v>201</v>
      </c>
      <c r="C338" s="166">
        <f>SUM(D338+H338)</f>
        <v>114652</v>
      </c>
      <c r="D338" s="71">
        <v>2668</v>
      </c>
      <c r="E338" s="168">
        <v>1596</v>
      </c>
      <c r="F338" s="167">
        <v>843</v>
      </c>
      <c r="G338" s="167">
        <v>229</v>
      </c>
      <c r="H338" s="166">
        <v>111984</v>
      </c>
      <c r="I338" s="168">
        <v>20935</v>
      </c>
      <c r="J338" s="168">
        <v>33872</v>
      </c>
      <c r="K338" s="176">
        <v>57177</v>
      </c>
    </row>
    <row r="339" spans="2:11" ht="12.5">
      <c r="B339" s="174" t="s">
        <v>202</v>
      </c>
      <c r="C339" s="166">
        <f t="shared" si="61"/>
        <v>153768</v>
      </c>
      <c r="D339" s="71">
        <v>4721</v>
      </c>
      <c r="E339" s="168">
        <v>2979</v>
      </c>
      <c r="F339" s="168">
        <v>1478</v>
      </c>
      <c r="G339" s="167">
        <v>264</v>
      </c>
      <c r="H339" s="166">
        <v>149047</v>
      </c>
      <c r="I339" s="168">
        <v>25537</v>
      </c>
      <c r="J339" s="168">
        <v>47842</v>
      </c>
      <c r="K339" s="176">
        <v>75668</v>
      </c>
    </row>
    <row r="340" spans="2:11" ht="12.5">
      <c r="B340" s="174" t="s">
        <v>203</v>
      </c>
      <c r="C340" s="166">
        <f t="shared" si="61"/>
        <v>147951</v>
      </c>
      <c r="D340" s="166">
        <v>4816</v>
      </c>
      <c r="E340" s="167">
        <v>2506</v>
      </c>
      <c r="F340" s="167">
        <v>2026</v>
      </c>
      <c r="G340" s="166">
        <v>284</v>
      </c>
      <c r="H340" s="166">
        <v>143135</v>
      </c>
      <c r="I340" s="166">
        <v>24522</v>
      </c>
      <c r="J340" s="166">
        <v>47621</v>
      </c>
      <c r="K340" s="176">
        <v>70992</v>
      </c>
    </row>
    <row r="341" spans="2:11" ht="12.5">
      <c r="B341" s="179" t="s">
        <v>204</v>
      </c>
      <c r="C341" s="166">
        <f>SUM(D341+H341)</f>
        <v>158309</v>
      </c>
      <c r="D341" s="71">
        <v>4413</v>
      </c>
      <c r="E341" s="168">
        <v>2190</v>
      </c>
      <c r="F341" s="168">
        <v>1960</v>
      </c>
      <c r="G341" s="168">
        <v>263</v>
      </c>
      <c r="H341" s="167">
        <v>153896</v>
      </c>
      <c r="I341" s="168">
        <v>26643</v>
      </c>
      <c r="J341" s="168">
        <v>52393</v>
      </c>
      <c r="K341" s="176">
        <v>74860</v>
      </c>
    </row>
    <row r="342" spans="2:11" ht="12.5">
      <c r="B342" s="179" t="s">
        <v>205</v>
      </c>
      <c r="C342" s="166">
        <f>SUM(D342+H342)</f>
        <v>150128</v>
      </c>
      <c r="D342" s="168">
        <v>4496</v>
      </c>
      <c r="E342" s="168">
        <v>2577</v>
      </c>
      <c r="F342" s="168">
        <v>1678</v>
      </c>
      <c r="G342" s="168">
        <v>241</v>
      </c>
      <c r="H342" s="168">
        <v>145632</v>
      </c>
      <c r="I342" s="168">
        <v>26044</v>
      </c>
      <c r="J342" s="168">
        <v>50043</v>
      </c>
      <c r="K342" s="176">
        <v>69545</v>
      </c>
    </row>
    <row r="343" spans="2:11" ht="12.5">
      <c r="B343" s="179" t="s">
        <v>206</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141" t="s">
        <v>207</v>
      </c>
      <c r="D347" s="1141"/>
      <c r="E347" s="1141"/>
      <c r="F347" s="1141"/>
      <c r="G347" s="1141"/>
      <c r="H347" s="1141"/>
      <c r="I347" s="1141"/>
      <c r="J347" s="1141"/>
      <c r="K347" s="1142"/>
    </row>
    <row r="348" spans="2:11" ht="12.5">
      <c r="B348" s="152"/>
      <c r="C348" s="155"/>
      <c r="D348" s="155"/>
      <c r="E348" s="155"/>
      <c r="F348" s="155"/>
      <c r="G348" s="155"/>
      <c r="H348" s="155"/>
      <c r="I348" s="155"/>
      <c r="J348" s="155"/>
      <c r="K348" s="183"/>
    </row>
    <row r="349" spans="2:11" ht="12.5">
      <c r="B349" s="184" t="s">
        <v>195</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196</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197</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198</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199</v>
      </c>
      <c r="C353" s="166">
        <f t="shared" si="63"/>
        <v>45856347</v>
      </c>
      <c r="D353" s="513">
        <v>162284</v>
      </c>
      <c r="E353" s="513">
        <v>51355</v>
      </c>
      <c r="F353" s="513">
        <v>63157</v>
      </c>
      <c r="G353" s="513">
        <v>47772</v>
      </c>
      <c r="H353" s="513">
        <v>45694063</v>
      </c>
      <c r="I353" s="513">
        <v>7461819</v>
      </c>
      <c r="J353" s="513">
        <v>10755546</v>
      </c>
      <c r="K353" s="819">
        <v>27476698</v>
      </c>
    </row>
    <row r="354" spans="2:11" ht="12.5">
      <c r="B354" s="184" t="s">
        <v>200</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201</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202</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203</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204</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205</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206</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145" t="s">
        <v>187</v>
      </c>
      <c r="C364" s="1147" t="s">
        <v>18</v>
      </c>
      <c r="D364" s="1147" t="s">
        <v>188</v>
      </c>
      <c r="E364" s="1149" t="s">
        <v>189</v>
      </c>
      <c r="F364" s="1150"/>
      <c r="G364" s="1151"/>
      <c r="H364" s="1152" t="s">
        <v>190</v>
      </c>
      <c r="I364" s="1154" t="s">
        <v>191</v>
      </c>
      <c r="J364" s="1155"/>
      <c r="K364" s="1156"/>
    </row>
    <row r="365" spans="2:11" ht="11.25" customHeight="1">
      <c r="B365" s="1146"/>
      <c r="C365" s="1148"/>
      <c r="D365" s="1148"/>
      <c r="E365" s="1157" t="s">
        <v>210</v>
      </c>
      <c r="F365" s="1147" t="s">
        <v>211</v>
      </c>
      <c r="G365" s="1147" t="s">
        <v>212</v>
      </c>
      <c r="H365" s="1153"/>
      <c r="I365" s="1157" t="s">
        <v>192</v>
      </c>
      <c r="J365" s="1157" t="s">
        <v>20</v>
      </c>
      <c r="K365" s="1160" t="s">
        <v>193</v>
      </c>
    </row>
    <row r="366" spans="2:11" ht="11.25" customHeight="1">
      <c r="B366" s="1146"/>
      <c r="C366" s="1148"/>
      <c r="D366" s="1148"/>
      <c r="E366" s="1158"/>
      <c r="F366" s="1148"/>
      <c r="G366" s="1148"/>
      <c r="H366" s="1153"/>
      <c r="I366" s="1159"/>
      <c r="J366" s="1159"/>
      <c r="K366" s="1161"/>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141" t="s">
        <v>208</v>
      </c>
      <c r="D369" s="1141"/>
      <c r="E369" s="1141"/>
      <c r="F369" s="1141"/>
      <c r="G369" s="1141"/>
      <c r="H369" s="1141"/>
      <c r="I369" s="1141"/>
      <c r="J369" s="1141"/>
      <c r="K369" s="1142"/>
    </row>
    <row r="370" spans="2:11" ht="13">
      <c r="B370" s="154"/>
      <c r="C370" s="159"/>
      <c r="D370" s="159"/>
      <c r="E370" s="159"/>
      <c r="F370" s="159"/>
      <c r="G370" s="159"/>
      <c r="H370" s="159"/>
      <c r="I370" s="159"/>
      <c r="J370" s="159"/>
      <c r="K370" s="188"/>
    </row>
    <row r="371" spans="2:11" ht="12.5">
      <c r="B371" s="184" t="s">
        <v>195</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196</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197</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198</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199</v>
      </c>
      <c r="C375" s="166">
        <f t="shared" si="65"/>
        <v>90424682</v>
      </c>
      <c r="D375" s="513">
        <v>286702</v>
      </c>
      <c r="E375" s="513">
        <v>91156</v>
      </c>
      <c r="F375" s="513">
        <v>111222</v>
      </c>
      <c r="G375" s="513">
        <v>84324</v>
      </c>
      <c r="H375" s="513">
        <v>90137980</v>
      </c>
      <c r="I375" s="513">
        <v>14710488</v>
      </c>
      <c r="J375" s="513">
        <v>22097348</v>
      </c>
      <c r="K375" s="819">
        <v>53330144</v>
      </c>
    </row>
    <row r="376" spans="2:11" ht="12.5">
      <c r="B376" s="184" t="s">
        <v>200</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201</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202</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203</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204</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205</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206</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3"/>
      <c r="C385" s="7"/>
      <c r="D385" s="7"/>
      <c r="E385" s="7"/>
      <c r="F385" s="7"/>
      <c r="G385" s="7"/>
      <c r="H385" s="7"/>
      <c r="I385" s="7"/>
      <c r="J385" s="7"/>
      <c r="K385" s="484"/>
    </row>
    <row r="386" spans="2:11" ht="18">
      <c r="B386" s="154"/>
      <c r="C386"/>
      <c r="D386"/>
      <c r="E386" s="191"/>
      <c r="F386" s="192" t="s">
        <v>209</v>
      </c>
      <c r="G386" s="192"/>
      <c r="H386" s="192"/>
      <c r="I386" s="192"/>
      <c r="J386" s="193"/>
      <c r="K386" s="194"/>
    </row>
    <row r="387" spans="2:11" ht="15.5">
      <c r="B387" s="10" t="s">
        <v>195</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196</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197</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198</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199</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200</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201</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202</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203</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204</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205</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206</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sheetData>
  <mergeCells count="139">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K3" sqref="K3"/>
    </sheetView>
  </sheetViews>
  <sheetFormatPr defaultColWidth="9.1796875" defaultRowHeight="12.5"/>
  <sheetData>
    <row r="9" spans="24:26" ht="18">
      <c r="X9" s="487"/>
      <c r="Y9" s="487"/>
      <c r="Z9" s="487"/>
    </row>
    <row r="15" spans="24:26" ht="18.5">
      <c r="X15" s="823"/>
      <c r="Y15" s="367"/>
    </row>
    <row r="21" spans="24:28" ht="18.5">
      <c r="X21" s="367"/>
      <c r="Y21" s="367"/>
      <c r="Z21" s="367"/>
      <c r="AA21" s="367"/>
      <c r="AB21" s="367"/>
    </row>
    <row r="22" spans="24:28" ht="12" customHeight="1"/>
    <row r="23" spans="24:28" ht="12" customHeight="1"/>
    <row r="24" spans="24:28" ht="12" customHeight="1"/>
    <row r="42" spans="1:1" ht="27" customHeight="1">
      <c r="A42" s="118"/>
    </row>
    <row r="46" spans="1:1" ht="13">
      <c r="A46" s="118" t="s">
        <v>248</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56" customWidth="1"/>
    <col min="2" max="17" width="9.1796875" style="456"/>
    <col min="18" max="18" width="16" style="456" customWidth="1"/>
    <col min="19" max="256" width="9.1796875" style="456"/>
    <col min="257" max="257" width="13.7265625" style="456" customWidth="1"/>
    <col min="258" max="512" width="9.1796875" style="456"/>
    <col min="513" max="513" width="13.7265625" style="456" customWidth="1"/>
    <col min="514" max="768" width="9.1796875" style="456"/>
    <col min="769" max="769" width="13.7265625" style="456" customWidth="1"/>
    <col min="770" max="1024" width="9.1796875" style="456"/>
    <col min="1025" max="1025" width="13.7265625" style="456" customWidth="1"/>
    <col min="1026" max="1280" width="9.1796875" style="456"/>
    <col min="1281" max="1281" width="13.7265625" style="456" customWidth="1"/>
    <col min="1282" max="1536" width="9.1796875" style="456"/>
    <col min="1537" max="1537" width="13.7265625" style="456" customWidth="1"/>
    <col min="1538" max="1792" width="9.1796875" style="456"/>
    <col min="1793" max="1793" width="13.7265625" style="456" customWidth="1"/>
    <col min="1794" max="2048" width="9.1796875" style="456"/>
    <col min="2049" max="2049" width="13.7265625" style="456" customWidth="1"/>
    <col min="2050" max="2304" width="9.1796875" style="456"/>
    <col min="2305" max="2305" width="13.7265625" style="456" customWidth="1"/>
    <col min="2306" max="2560" width="9.1796875" style="456"/>
    <col min="2561" max="2561" width="13.7265625" style="456" customWidth="1"/>
    <col min="2562" max="2816" width="9.1796875" style="456"/>
    <col min="2817" max="2817" width="13.7265625" style="456" customWidth="1"/>
    <col min="2818" max="3072" width="9.1796875" style="456"/>
    <col min="3073" max="3073" width="13.7265625" style="456" customWidth="1"/>
    <col min="3074" max="3328" width="9.1796875" style="456"/>
    <col min="3329" max="3329" width="13.7265625" style="456" customWidth="1"/>
    <col min="3330" max="3584" width="9.1796875" style="456"/>
    <col min="3585" max="3585" width="13.7265625" style="456" customWidth="1"/>
    <col min="3586" max="3840" width="9.1796875" style="456"/>
    <col min="3841" max="3841" width="13.7265625" style="456" customWidth="1"/>
    <col min="3842" max="4096" width="9.1796875" style="456"/>
    <col min="4097" max="4097" width="13.7265625" style="456" customWidth="1"/>
    <col min="4098" max="4352" width="9.1796875" style="456"/>
    <col min="4353" max="4353" width="13.7265625" style="456" customWidth="1"/>
    <col min="4354" max="4608" width="9.1796875" style="456"/>
    <col min="4609" max="4609" width="13.7265625" style="456" customWidth="1"/>
    <col min="4610" max="4864" width="9.1796875" style="456"/>
    <col min="4865" max="4865" width="13.7265625" style="456" customWidth="1"/>
    <col min="4866" max="5120" width="9.1796875" style="456"/>
    <col min="5121" max="5121" width="13.7265625" style="456" customWidth="1"/>
    <col min="5122" max="5376" width="9.1796875" style="456"/>
    <col min="5377" max="5377" width="13.7265625" style="456" customWidth="1"/>
    <col min="5378" max="5632" width="9.1796875" style="456"/>
    <col min="5633" max="5633" width="13.7265625" style="456" customWidth="1"/>
    <col min="5634" max="5888" width="9.1796875" style="456"/>
    <col min="5889" max="5889" width="13.7265625" style="456" customWidth="1"/>
    <col min="5890" max="6144" width="9.1796875" style="456"/>
    <col min="6145" max="6145" width="13.7265625" style="456" customWidth="1"/>
    <col min="6146" max="6400" width="9.1796875" style="456"/>
    <col min="6401" max="6401" width="13.7265625" style="456" customWidth="1"/>
    <col min="6402" max="6656" width="9.1796875" style="456"/>
    <col min="6657" max="6657" width="13.7265625" style="456" customWidth="1"/>
    <col min="6658" max="6912" width="9.1796875" style="456"/>
    <col min="6913" max="6913" width="13.7265625" style="456" customWidth="1"/>
    <col min="6914" max="7168" width="9.1796875" style="456"/>
    <col min="7169" max="7169" width="13.7265625" style="456" customWidth="1"/>
    <col min="7170" max="7424" width="9.1796875" style="456"/>
    <col min="7425" max="7425" width="13.7265625" style="456" customWidth="1"/>
    <col min="7426" max="7680" width="9.1796875" style="456"/>
    <col min="7681" max="7681" width="13.7265625" style="456" customWidth="1"/>
    <col min="7682" max="7936" width="9.1796875" style="456"/>
    <col min="7937" max="7937" width="13.7265625" style="456" customWidth="1"/>
    <col min="7938" max="8192" width="9.1796875" style="456"/>
    <col min="8193" max="8193" width="13.7265625" style="456" customWidth="1"/>
    <col min="8194" max="8448" width="9.1796875" style="456"/>
    <col min="8449" max="8449" width="13.7265625" style="456" customWidth="1"/>
    <col min="8450" max="8704" width="9.1796875" style="456"/>
    <col min="8705" max="8705" width="13.7265625" style="456" customWidth="1"/>
    <col min="8706" max="8960" width="9.1796875" style="456"/>
    <col min="8961" max="8961" width="13.7265625" style="456" customWidth="1"/>
    <col min="8962" max="9216" width="9.1796875" style="456"/>
    <col min="9217" max="9217" width="13.7265625" style="456" customWidth="1"/>
    <col min="9218" max="9472" width="9.1796875" style="456"/>
    <col min="9473" max="9473" width="13.7265625" style="456" customWidth="1"/>
    <col min="9474" max="9728" width="9.1796875" style="456"/>
    <col min="9729" max="9729" width="13.7265625" style="456" customWidth="1"/>
    <col min="9730" max="9984" width="9.1796875" style="456"/>
    <col min="9985" max="9985" width="13.7265625" style="456" customWidth="1"/>
    <col min="9986" max="10240" width="9.1796875" style="456"/>
    <col min="10241" max="10241" width="13.7265625" style="456" customWidth="1"/>
    <col min="10242" max="10496" width="9.1796875" style="456"/>
    <col min="10497" max="10497" width="13.7265625" style="456" customWidth="1"/>
    <col min="10498" max="10752" width="9.1796875" style="456"/>
    <col min="10753" max="10753" width="13.7265625" style="456" customWidth="1"/>
    <col min="10754" max="11008" width="9.1796875" style="456"/>
    <col min="11009" max="11009" width="13.7265625" style="456" customWidth="1"/>
    <col min="11010" max="11264" width="9.1796875" style="456"/>
    <col min="11265" max="11265" width="13.7265625" style="456" customWidth="1"/>
    <col min="11266" max="11520" width="9.1796875" style="456"/>
    <col min="11521" max="11521" width="13.7265625" style="456" customWidth="1"/>
    <col min="11522" max="11776" width="9.1796875" style="456"/>
    <col min="11777" max="11777" width="13.7265625" style="456" customWidth="1"/>
    <col min="11778" max="12032" width="9.1796875" style="456"/>
    <col min="12033" max="12033" width="13.7265625" style="456" customWidth="1"/>
    <col min="12034" max="12288" width="9.1796875" style="456"/>
    <col min="12289" max="12289" width="13.7265625" style="456" customWidth="1"/>
    <col min="12290" max="12544" width="9.1796875" style="456"/>
    <col min="12545" max="12545" width="13.7265625" style="456" customWidth="1"/>
    <col min="12546" max="12800" width="9.1796875" style="456"/>
    <col min="12801" max="12801" width="13.7265625" style="456" customWidth="1"/>
    <col min="12802" max="13056" width="9.1796875" style="456"/>
    <col min="13057" max="13057" width="13.7265625" style="456" customWidth="1"/>
    <col min="13058" max="13312" width="9.1796875" style="456"/>
    <col min="13313" max="13313" width="13.7265625" style="456" customWidth="1"/>
    <col min="13314" max="13568" width="9.1796875" style="456"/>
    <col min="13569" max="13569" width="13.7265625" style="456" customWidth="1"/>
    <col min="13570" max="13824" width="9.1796875" style="456"/>
    <col min="13825" max="13825" width="13.7265625" style="456" customWidth="1"/>
    <col min="13826" max="14080" width="9.1796875" style="456"/>
    <col min="14081" max="14081" width="13.7265625" style="456" customWidth="1"/>
    <col min="14082" max="14336" width="9.1796875" style="456"/>
    <col min="14337" max="14337" width="13.7265625" style="456" customWidth="1"/>
    <col min="14338" max="14592" width="9.1796875" style="456"/>
    <col min="14593" max="14593" width="13.7265625" style="456" customWidth="1"/>
    <col min="14594" max="14848" width="9.1796875" style="456"/>
    <col min="14849" max="14849" width="13.7265625" style="456" customWidth="1"/>
    <col min="14850" max="15104" width="9.1796875" style="456"/>
    <col min="15105" max="15105" width="13.7265625" style="456" customWidth="1"/>
    <col min="15106" max="15360" width="9.1796875" style="456"/>
    <col min="15361" max="15361" width="13.7265625" style="456" customWidth="1"/>
    <col min="15362" max="15616" width="9.1796875" style="456"/>
    <col min="15617" max="15617" width="13.7265625" style="456" customWidth="1"/>
    <col min="15618" max="15872" width="9.1796875" style="456"/>
    <col min="15873" max="15873" width="13.7265625" style="456" customWidth="1"/>
    <col min="15874" max="16128" width="9.1796875" style="456"/>
    <col min="16129" max="16129" width="13.7265625" style="456" customWidth="1"/>
    <col min="16130" max="16384" width="9.1796875" style="456"/>
  </cols>
  <sheetData>
    <row r="1" spans="1:21">
      <c r="A1" s="1187" t="s">
        <v>478</v>
      </c>
      <c r="B1" s="1187"/>
      <c r="C1" s="1187"/>
      <c r="D1" s="1187"/>
      <c r="E1" s="1187"/>
      <c r="F1" s="1187"/>
      <c r="G1" s="1187"/>
      <c r="H1" s="1187"/>
      <c r="I1" s="1187"/>
      <c r="J1" s="1187"/>
      <c r="K1" s="1187"/>
      <c r="L1" s="1187"/>
      <c r="M1" s="1187"/>
      <c r="N1" s="1187"/>
    </row>
    <row r="2" spans="1:21" ht="15" thickBot="1">
      <c r="G2" s="682" t="s">
        <v>242</v>
      </c>
    </row>
    <row r="3" spans="1:21">
      <c r="A3" s="683" t="s">
        <v>243</v>
      </c>
      <c r="B3" s="684" t="s">
        <v>161</v>
      </c>
      <c r="C3" s="684" t="s">
        <v>162</v>
      </c>
      <c r="D3" s="684" t="s">
        <v>163</v>
      </c>
      <c r="E3" s="684" t="s">
        <v>164</v>
      </c>
      <c r="F3" s="684" t="s">
        <v>165</v>
      </c>
      <c r="G3" s="684" t="s">
        <v>166</v>
      </c>
      <c r="H3" s="684" t="s">
        <v>167</v>
      </c>
      <c r="I3" s="684" t="s">
        <v>168</v>
      </c>
      <c r="J3" s="684" t="s">
        <v>169</v>
      </c>
      <c r="K3" s="684" t="s">
        <v>170</v>
      </c>
      <c r="L3" s="684" t="s">
        <v>171</v>
      </c>
      <c r="M3" s="684" t="s">
        <v>172</v>
      </c>
      <c r="N3" s="684" t="s">
        <v>173</v>
      </c>
    </row>
    <row r="4" spans="1:21">
      <c r="A4" s="686">
        <v>2019</v>
      </c>
      <c r="B4" s="687">
        <v>354.37491656654714</v>
      </c>
      <c r="C4" s="687">
        <v>356.43838796545651</v>
      </c>
      <c r="D4" s="687">
        <v>357.2969949465724</v>
      </c>
      <c r="E4" s="687">
        <v>357.47446683623537</v>
      </c>
      <c r="F4" s="687">
        <v>361.2054005838466</v>
      </c>
      <c r="G4" s="687">
        <v>357.93540852897377</v>
      </c>
      <c r="H4" s="687">
        <v>354.2490676912646</v>
      </c>
      <c r="I4" s="687">
        <v>353.13528487554794</v>
      </c>
      <c r="J4" s="687">
        <v>352.05841293166753</v>
      </c>
      <c r="K4" s="687">
        <v>345</v>
      </c>
      <c r="L4" s="687">
        <v>349.6</v>
      </c>
      <c r="M4" s="687">
        <v>354.4</v>
      </c>
      <c r="N4" s="688">
        <v>354.2</v>
      </c>
    </row>
    <row r="5" spans="1:21">
      <c r="A5" s="686">
        <v>2020</v>
      </c>
      <c r="B5" s="687">
        <v>354.8</v>
      </c>
      <c r="C5" s="687">
        <v>355</v>
      </c>
      <c r="D5" s="687">
        <v>356.13</v>
      </c>
      <c r="E5" s="687">
        <v>354.02</v>
      </c>
      <c r="F5" s="687">
        <v>356.2</v>
      </c>
      <c r="G5" s="687">
        <v>358.1</v>
      </c>
      <c r="H5" s="687">
        <v>352.8</v>
      </c>
      <c r="I5" s="687">
        <v>350.8</v>
      </c>
      <c r="J5" s="687">
        <v>346.7</v>
      </c>
      <c r="K5" s="687">
        <v>345</v>
      </c>
      <c r="L5" s="687">
        <v>347.8</v>
      </c>
      <c r="M5" s="687">
        <v>347.4</v>
      </c>
      <c r="N5" s="688">
        <v>352.3</v>
      </c>
    </row>
    <row r="6" spans="1:21">
      <c r="A6" s="686">
        <v>2021</v>
      </c>
      <c r="B6" s="687">
        <v>350.5</v>
      </c>
      <c r="C6" s="687">
        <v>354.1</v>
      </c>
      <c r="D6" s="687">
        <v>354.1</v>
      </c>
      <c r="E6" s="687">
        <v>354.4</v>
      </c>
      <c r="F6" s="687">
        <v>353.4</v>
      </c>
      <c r="G6" s="687">
        <v>352.5</v>
      </c>
      <c r="H6" s="687">
        <v>348.2</v>
      </c>
      <c r="I6" s="687">
        <v>348.4</v>
      </c>
      <c r="J6" s="687">
        <v>343.2</v>
      </c>
      <c r="K6" s="687">
        <v>402.6</v>
      </c>
      <c r="L6" s="687">
        <v>345.6</v>
      </c>
      <c r="M6" s="687">
        <v>347</v>
      </c>
      <c r="N6" s="688">
        <v>349.8</v>
      </c>
    </row>
    <row r="7" spans="1:21" ht="18.5">
      <c r="A7" s="686">
        <v>2022</v>
      </c>
      <c r="B7" s="687">
        <v>350.1</v>
      </c>
      <c r="C7" s="687">
        <v>354.4</v>
      </c>
      <c r="D7" s="687">
        <v>351</v>
      </c>
      <c r="E7" s="687">
        <v>354.6</v>
      </c>
      <c r="F7" s="687">
        <v>353.3</v>
      </c>
      <c r="G7" s="687">
        <v>351.4</v>
      </c>
      <c r="H7" s="687">
        <v>352</v>
      </c>
      <c r="I7" s="687">
        <v>350.9</v>
      </c>
      <c r="J7" s="687">
        <v>347.5</v>
      </c>
      <c r="K7" s="687">
        <v>349.1</v>
      </c>
      <c r="L7" s="687">
        <v>348</v>
      </c>
      <c r="M7" s="687">
        <v>348.7</v>
      </c>
      <c r="N7" s="688">
        <v>351</v>
      </c>
      <c r="Q7" s="367"/>
      <c r="R7" s="368"/>
      <c r="S7" s="368"/>
      <c r="T7" s="368"/>
      <c r="U7" s="368"/>
    </row>
    <row r="8" spans="1:21" ht="18.5">
      <c r="A8" s="686">
        <v>2023</v>
      </c>
      <c r="B8" s="687">
        <v>352.3</v>
      </c>
      <c r="C8" s="687">
        <v>353.3</v>
      </c>
      <c r="D8" s="687">
        <v>354.9</v>
      </c>
      <c r="E8" s="687">
        <v>351.4</v>
      </c>
      <c r="F8" s="687">
        <v>285.10000000000002</v>
      </c>
      <c r="G8" s="687">
        <v>350</v>
      </c>
      <c r="H8" s="687">
        <v>343.9</v>
      </c>
      <c r="I8" s="687">
        <v>349.2</v>
      </c>
      <c r="J8" s="687">
        <v>346.2</v>
      </c>
      <c r="K8" s="687">
        <v>347.6</v>
      </c>
      <c r="L8" s="687">
        <v>349.6</v>
      </c>
      <c r="M8" s="687">
        <v>347.9</v>
      </c>
      <c r="N8" s="688">
        <v>350.3</v>
      </c>
      <c r="Q8" s="367"/>
      <c r="R8" s="368"/>
      <c r="S8" s="368"/>
      <c r="T8" s="368"/>
      <c r="U8" s="368"/>
    </row>
    <row r="9" spans="1:21" ht="15" thickBot="1">
      <c r="A9" s="689">
        <v>2024</v>
      </c>
      <c r="B9" s="690">
        <v>352</v>
      </c>
      <c r="C9" s="690"/>
      <c r="D9" s="690"/>
      <c r="E9" s="690"/>
      <c r="F9" s="690"/>
      <c r="G9" s="690"/>
      <c r="H9" s="690"/>
      <c r="I9" s="690"/>
      <c r="J9" s="690"/>
      <c r="K9" s="690"/>
      <c r="L9" s="690"/>
      <c r="M9" s="690"/>
      <c r="N9" s="691"/>
    </row>
    <row r="11" spans="1:21" ht="15" thickBot="1">
      <c r="G11" s="692" t="s">
        <v>244</v>
      </c>
      <c r="N11" s="693"/>
    </row>
    <row r="12" spans="1:21">
      <c r="A12" s="683" t="s">
        <v>243</v>
      </c>
      <c r="B12" s="684" t="s">
        <v>161</v>
      </c>
      <c r="C12" s="684" t="s">
        <v>162</v>
      </c>
      <c r="D12" s="684" t="s">
        <v>163</v>
      </c>
      <c r="E12" s="684" t="s">
        <v>164</v>
      </c>
      <c r="F12" s="684" t="s">
        <v>165</v>
      </c>
      <c r="G12" s="684" t="s">
        <v>166</v>
      </c>
      <c r="H12" s="684" t="s">
        <v>167</v>
      </c>
      <c r="I12" s="684" t="s">
        <v>168</v>
      </c>
      <c r="J12" s="684" t="s">
        <v>169</v>
      </c>
      <c r="K12" s="684" t="s">
        <v>170</v>
      </c>
      <c r="L12" s="684" t="s">
        <v>171</v>
      </c>
      <c r="M12" s="684" t="s">
        <v>172</v>
      </c>
      <c r="N12" s="684" t="s">
        <v>173</v>
      </c>
    </row>
    <row r="13" spans="1:21">
      <c r="A13" s="686">
        <v>2019</v>
      </c>
      <c r="B13" s="687">
        <v>281.27826336739287</v>
      </c>
      <c r="C13" s="687">
        <v>284.30536717690359</v>
      </c>
      <c r="D13" s="687">
        <v>286.22046450702811</v>
      </c>
      <c r="E13" s="687">
        <v>290.8767352564733</v>
      </c>
      <c r="F13" s="687">
        <v>285.31500572737696</v>
      </c>
      <c r="G13" s="687">
        <v>281.29946839929153</v>
      </c>
      <c r="H13" s="687">
        <v>274.8623926185175</v>
      </c>
      <c r="I13" s="687">
        <v>271.9152332887009</v>
      </c>
      <c r="J13" s="687">
        <v>273.41321243523339</v>
      </c>
      <c r="K13" s="687">
        <v>276.3</v>
      </c>
      <c r="L13" s="687">
        <v>279.2</v>
      </c>
      <c r="M13" s="687">
        <v>286.5</v>
      </c>
      <c r="N13" s="688">
        <v>286.2</v>
      </c>
    </row>
    <row r="14" spans="1:21">
      <c r="A14" s="686">
        <v>2020</v>
      </c>
      <c r="B14" s="687">
        <v>286.2</v>
      </c>
      <c r="C14" s="687">
        <v>288.2</v>
      </c>
      <c r="D14" s="687">
        <v>287.13</v>
      </c>
      <c r="E14" s="687">
        <v>286.24</v>
      </c>
      <c r="F14" s="687">
        <v>285.8</v>
      </c>
      <c r="G14" s="687">
        <v>286</v>
      </c>
      <c r="H14" s="687">
        <v>280.5</v>
      </c>
      <c r="I14" s="687">
        <v>277.2</v>
      </c>
      <c r="J14" s="687">
        <v>277.2</v>
      </c>
      <c r="K14" s="687">
        <v>277.7</v>
      </c>
      <c r="L14" s="687">
        <v>281.60000000000002</v>
      </c>
      <c r="M14" s="687">
        <v>284.8</v>
      </c>
      <c r="N14" s="688">
        <v>282.8</v>
      </c>
    </row>
    <row r="15" spans="1:21">
      <c r="A15" s="686">
        <v>2021</v>
      </c>
      <c r="B15" s="687">
        <v>288.3</v>
      </c>
      <c r="C15" s="687">
        <v>294.5</v>
      </c>
      <c r="D15" s="687">
        <v>289.10000000000002</v>
      </c>
      <c r="E15" s="687">
        <v>288.5</v>
      </c>
      <c r="F15" s="687">
        <v>287.5</v>
      </c>
      <c r="G15" s="687">
        <v>281.89999999999998</v>
      </c>
      <c r="H15" s="687">
        <v>275.89999999999998</v>
      </c>
      <c r="I15" s="687">
        <v>274.10000000000002</v>
      </c>
      <c r="J15" s="687">
        <v>275.2</v>
      </c>
      <c r="K15" s="687">
        <v>279.5</v>
      </c>
      <c r="L15" s="687">
        <v>281.5</v>
      </c>
      <c r="M15" s="687">
        <v>283</v>
      </c>
      <c r="N15" s="688">
        <v>283</v>
      </c>
    </row>
    <row r="16" spans="1:21">
      <c r="A16" s="686">
        <v>2022</v>
      </c>
      <c r="B16" s="687">
        <v>285.2</v>
      </c>
      <c r="C16" s="687">
        <v>286.8</v>
      </c>
      <c r="D16" s="687">
        <v>286.5</v>
      </c>
      <c r="E16" s="687">
        <v>288.10000000000002</v>
      </c>
      <c r="F16" s="687">
        <v>285.7</v>
      </c>
      <c r="G16" s="687">
        <v>281.39999999999998</v>
      </c>
      <c r="H16" s="687">
        <v>278</v>
      </c>
      <c r="I16" s="687">
        <v>274.3</v>
      </c>
      <c r="J16" s="687">
        <v>275.60000000000002</v>
      </c>
      <c r="K16" s="687">
        <v>279.60000000000002</v>
      </c>
      <c r="L16" s="687">
        <v>281.3</v>
      </c>
      <c r="M16" s="687">
        <v>283</v>
      </c>
      <c r="N16" s="688">
        <v>281.89999999999998</v>
      </c>
    </row>
    <row r="17" spans="1:14">
      <c r="A17" s="686">
        <v>2023</v>
      </c>
      <c r="B17" s="687">
        <v>287</v>
      </c>
      <c r="C17" s="687">
        <v>289.5</v>
      </c>
      <c r="D17" s="687">
        <v>286.60000000000002</v>
      </c>
      <c r="E17" s="687">
        <v>285.39999999999998</v>
      </c>
      <c r="F17" s="687">
        <v>285.10000000000002</v>
      </c>
      <c r="G17" s="687">
        <v>281.89999999999998</v>
      </c>
      <c r="H17" s="687">
        <v>277.39999999999998</v>
      </c>
      <c r="I17" s="687">
        <v>273.5</v>
      </c>
      <c r="J17" s="687">
        <v>277.10000000000002</v>
      </c>
      <c r="K17" s="687">
        <v>277.5</v>
      </c>
      <c r="L17" s="687">
        <v>280.8</v>
      </c>
      <c r="M17" s="687">
        <v>282.60000000000002</v>
      </c>
      <c r="N17" s="688">
        <v>281.89999999999998</v>
      </c>
    </row>
    <row r="18" spans="1:14" ht="15" thickBot="1">
      <c r="A18" s="689">
        <v>2024</v>
      </c>
      <c r="B18" s="690">
        <v>286.3</v>
      </c>
      <c r="C18" s="690"/>
      <c r="D18" s="690"/>
      <c r="E18" s="690"/>
      <c r="F18" s="690"/>
      <c r="G18" s="690"/>
      <c r="H18" s="690"/>
      <c r="I18" s="690"/>
      <c r="J18" s="690"/>
      <c r="K18" s="690"/>
      <c r="L18" s="690"/>
      <c r="M18" s="690"/>
      <c r="N18" s="691"/>
    </row>
    <row r="20" spans="1:14" ht="15" thickBot="1">
      <c r="G20" s="692" t="s">
        <v>245</v>
      </c>
      <c r="N20" s="693"/>
    </row>
    <row r="21" spans="1:14">
      <c r="A21" s="683" t="s">
        <v>243</v>
      </c>
      <c r="B21" s="684" t="s">
        <v>161</v>
      </c>
      <c r="C21" s="684" t="s">
        <v>162</v>
      </c>
      <c r="D21" s="684" t="s">
        <v>163</v>
      </c>
      <c r="E21" s="684" t="s">
        <v>164</v>
      </c>
      <c r="F21" s="684" t="s">
        <v>165</v>
      </c>
      <c r="G21" s="684" t="s">
        <v>166</v>
      </c>
      <c r="H21" s="684" t="s">
        <v>167</v>
      </c>
      <c r="I21" s="684" t="s">
        <v>168</v>
      </c>
      <c r="J21" s="684" t="s">
        <v>169</v>
      </c>
      <c r="K21" s="684" t="s">
        <v>170</v>
      </c>
      <c r="L21" s="684" t="s">
        <v>171</v>
      </c>
      <c r="M21" s="684" t="s">
        <v>172</v>
      </c>
      <c r="N21" s="684" t="s">
        <v>173</v>
      </c>
    </row>
    <row r="22" spans="1:14">
      <c r="A22" s="686">
        <v>2019</v>
      </c>
      <c r="B22" s="687">
        <v>287.03444832750858</v>
      </c>
      <c r="C22" s="687">
        <v>289.1459538749898</v>
      </c>
      <c r="D22" s="687">
        <v>288.5072199817875</v>
      </c>
      <c r="E22" s="687">
        <v>290.10412746204969</v>
      </c>
      <c r="F22" s="687">
        <v>292.71949231485786</v>
      </c>
      <c r="G22" s="687">
        <v>289.1722528130237</v>
      </c>
      <c r="H22" s="687">
        <v>284.60732456803191</v>
      </c>
      <c r="I22" s="687">
        <v>281.83476394849748</v>
      </c>
      <c r="J22" s="687">
        <v>281.74347936186393</v>
      </c>
      <c r="K22" s="687">
        <v>280</v>
      </c>
      <c r="L22" s="687">
        <v>283.39999999999998</v>
      </c>
      <c r="M22" s="687">
        <v>281.7</v>
      </c>
      <c r="N22" s="688">
        <v>280.2</v>
      </c>
    </row>
    <row r="23" spans="1:14">
      <c r="A23" s="686">
        <v>2020</v>
      </c>
      <c r="B23" s="687">
        <v>288.10000000000002</v>
      </c>
      <c r="C23" s="687">
        <v>289.7</v>
      </c>
      <c r="D23" s="687">
        <v>291.47000000000003</v>
      </c>
      <c r="E23" s="687">
        <v>290.86</v>
      </c>
      <c r="F23" s="687">
        <v>294.3</v>
      </c>
      <c r="G23" s="687">
        <v>295</v>
      </c>
      <c r="H23" s="687">
        <v>291.7</v>
      </c>
      <c r="I23" s="687">
        <v>288</v>
      </c>
      <c r="J23" s="687">
        <v>285</v>
      </c>
      <c r="K23" s="687">
        <v>289.7</v>
      </c>
      <c r="L23" s="687">
        <v>286</v>
      </c>
      <c r="M23" s="687">
        <v>288.2</v>
      </c>
      <c r="N23" s="688">
        <v>289.89999999999998</v>
      </c>
    </row>
    <row r="24" spans="1:14">
      <c r="A24" s="685">
        <v>2021</v>
      </c>
      <c r="B24" s="694">
        <v>291.3</v>
      </c>
      <c r="C24" s="694">
        <v>293.10000000000002</v>
      </c>
      <c r="D24" s="694">
        <v>291.60000000000002</v>
      </c>
      <c r="E24" s="694">
        <v>294.10000000000002</v>
      </c>
      <c r="F24" s="694">
        <v>295.60000000000002</v>
      </c>
      <c r="G24" s="694">
        <v>294.60000000000002</v>
      </c>
      <c r="H24" s="694">
        <v>290.5</v>
      </c>
      <c r="I24" s="694">
        <v>288.2</v>
      </c>
      <c r="J24" s="694">
        <v>286.10000000000002</v>
      </c>
      <c r="K24" s="694">
        <v>286</v>
      </c>
      <c r="L24" s="694">
        <v>287.7</v>
      </c>
      <c r="M24" s="694">
        <v>289.5</v>
      </c>
      <c r="N24" s="695">
        <v>290.60000000000002</v>
      </c>
    </row>
    <row r="25" spans="1:14">
      <c r="A25" s="686">
        <v>2022</v>
      </c>
      <c r="B25" s="687">
        <v>292.2</v>
      </c>
      <c r="C25" s="687">
        <v>293.10000000000002</v>
      </c>
      <c r="D25" s="687">
        <v>290.8</v>
      </c>
      <c r="E25" s="687">
        <v>293.3</v>
      </c>
      <c r="F25" s="687">
        <v>295.8</v>
      </c>
      <c r="G25" s="687">
        <v>295.2</v>
      </c>
      <c r="H25" s="687">
        <v>290.10000000000002</v>
      </c>
      <c r="I25" s="687">
        <v>287.8</v>
      </c>
      <c r="J25" s="687">
        <v>288.10000000000002</v>
      </c>
      <c r="K25" s="687">
        <v>288.5</v>
      </c>
      <c r="L25" s="687">
        <v>292.5</v>
      </c>
      <c r="M25" s="687">
        <v>291.5</v>
      </c>
      <c r="N25" s="688">
        <v>291.7</v>
      </c>
    </row>
    <row r="26" spans="1:14">
      <c r="A26" s="686">
        <v>2023</v>
      </c>
      <c r="B26" s="687">
        <v>292.2</v>
      </c>
      <c r="C26" s="687">
        <v>296.10000000000002</v>
      </c>
      <c r="D26" s="687">
        <v>294.5</v>
      </c>
      <c r="E26" s="687">
        <v>293.3</v>
      </c>
      <c r="F26" s="687">
        <v>295.7</v>
      </c>
      <c r="G26" s="687">
        <v>292.39999999999998</v>
      </c>
      <c r="H26" s="687">
        <v>289.8</v>
      </c>
      <c r="I26" s="687">
        <v>288.39999999999998</v>
      </c>
      <c r="J26" s="687">
        <v>289.39999999999998</v>
      </c>
      <c r="K26" s="687">
        <v>289.3</v>
      </c>
      <c r="L26" s="687">
        <v>289.39999999999998</v>
      </c>
      <c r="M26" s="687">
        <v>290.5</v>
      </c>
      <c r="N26" s="688">
        <v>292.10000000000002</v>
      </c>
    </row>
    <row r="27" spans="1:14" ht="15" thickBot="1">
      <c r="A27" s="689">
        <v>2024</v>
      </c>
      <c r="B27" s="690">
        <v>292.89999999999998</v>
      </c>
      <c r="C27" s="690"/>
      <c r="D27" s="690"/>
      <c r="E27" s="690"/>
      <c r="F27" s="690"/>
      <c r="G27" s="690"/>
      <c r="H27" s="690"/>
      <c r="I27" s="690"/>
      <c r="J27" s="690"/>
      <c r="K27" s="690"/>
      <c r="L27" s="690"/>
      <c r="M27" s="690"/>
      <c r="N27" s="691"/>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zoomScale="75" workbookViewId="0">
      <selection activeCell="V31" sqref="V31"/>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188" t="s">
        <v>477</v>
      </c>
      <c r="B1" s="1188"/>
      <c r="C1" s="1188"/>
      <c r="D1" s="1188"/>
      <c r="E1" s="1188"/>
      <c r="F1" s="1188"/>
      <c r="G1" s="1188"/>
      <c r="H1" s="1188"/>
      <c r="I1" s="1188"/>
      <c r="J1" s="1188"/>
      <c r="K1" s="1188"/>
      <c r="L1" s="1188"/>
      <c r="M1" s="1188"/>
      <c r="N1" s="833"/>
      <c r="O1" s="833"/>
      <c r="P1" s="833"/>
      <c r="Q1" s="833"/>
    </row>
    <row r="2" spans="1:25" ht="12.75" hidden="1" customHeight="1">
      <c r="A2" s="1188"/>
      <c r="B2" s="1188"/>
      <c r="C2" s="1188"/>
      <c r="D2" s="1188"/>
      <c r="E2" s="1188"/>
      <c r="F2" s="1188"/>
      <c r="G2" s="1188"/>
      <c r="H2" s="1188"/>
      <c r="I2" s="1188"/>
      <c r="J2" s="1188"/>
      <c r="K2" s="1188"/>
      <c r="L2" s="1188"/>
      <c r="M2" s="1188"/>
      <c r="N2" s="833"/>
      <c r="O2" s="833"/>
      <c r="P2" s="833"/>
      <c r="Q2" s="833"/>
    </row>
    <row r="3" spans="1:25" ht="12.75" hidden="1" customHeight="1">
      <c r="A3" s="1188"/>
      <c r="B3" s="1188"/>
      <c r="C3" s="1188"/>
      <c r="D3" s="1188"/>
      <c r="E3" s="1188"/>
      <c r="F3" s="1188"/>
      <c r="G3" s="1188"/>
      <c r="H3" s="1188"/>
      <c r="I3" s="1188"/>
      <c r="J3" s="1188"/>
      <c r="K3" s="1188"/>
      <c r="L3" s="1188"/>
      <c r="M3" s="1188"/>
      <c r="N3" s="833"/>
      <c r="O3" s="833"/>
      <c r="P3" s="833"/>
      <c r="Q3" s="833"/>
    </row>
    <row r="4" spans="1:25" ht="21">
      <c r="A4" s="834" t="s">
        <v>483</v>
      </c>
      <c r="B4" s="835"/>
      <c r="C4" s="835"/>
      <c r="D4" s="835"/>
      <c r="E4" s="833"/>
      <c r="F4" s="833"/>
      <c r="G4" s="833"/>
      <c r="H4" s="833"/>
      <c r="I4" s="833"/>
      <c r="J4" s="833"/>
      <c r="K4" s="833"/>
      <c r="L4" s="833"/>
      <c r="M4" s="833"/>
      <c r="N4" s="833"/>
      <c r="O4" s="833"/>
      <c r="P4" s="833"/>
      <c r="Q4" s="833"/>
    </row>
    <row r="5" spans="1:25" ht="13">
      <c r="A5" s="833"/>
      <c r="B5" s="833"/>
      <c r="C5" s="833"/>
      <c r="D5" s="833"/>
      <c r="E5" s="833"/>
      <c r="F5" s="833"/>
      <c r="G5" s="833"/>
      <c r="H5" s="833"/>
      <c r="I5" s="833"/>
      <c r="J5" s="833"/>
      <c r="K5" s="833"/>
      <c r="L5" s="833"/>
      <c r="M5" s="833"/>
      <c r="N5" s="833"/>
      <c r="O5" s="833"/>
      <c r="P5" s="833"/>
      <c r="Q5" s="833"/>
    </row>
    <row r="6" spans="1:25" ht="13">
      <c r="A6" s="833"/>
      <c r="B6" s="833"/>
      <c r="C6" s="833"/>
      <c r="D6" s="833"/>
      <c r="E6" s="833"/>
      <c r="F6" s="833"/>
      <c r="G6" s="833"/>
      <c r="H6" s="833"/>
      <c r="I6" s="833"/>
      <c r="J6" s="833"/>
      <c r="K6" s="833"/>
      <c r="L6" s="833"/>
      <c r="M6" s="833"/>
      <c r="N6" s="833"/>
      <c r="O6" s="833"/>
      <c r="P6" s="833"/>
      <c r="Q6" s="833"/>
      <c r="R6"/>
      <c r="S6"/>
      <c r="T6"/>
      <c r="U6"/>
      <c r="V6"/>
      <c r="W6"/>
      <c r="X6"/>
      <c r="Y6"/>
    </row>
    <row r="7" spans="1:25" ht="16" thickBot="1">
      <c r="A7" s="836">
        <v>2019</v>
      </c>
      <c r="B7" s="837"/>
      <c r="C7" s="837"/>
      <c r="D7" s="837"/>
      <c r="E7" s="837"/>
      <c r="F7" s="837"/>
      <c r="G7" s="837"/>
      <c r="H7" s="837"/>
      <c r="I7" s="837"/>
      <c r="J7" s="837"/>
      <c r="K7" s="837"/>
      <c r="L7" s="838" t="s">
        <v>160</v>
      </c>
      <c r="M7" s="837"/>
      <c r="N7" s="839"/>
      <c r="O7" s="837"/>
      <c r="P7" s="840">
        <v>2019</v>
      </c>
      <c r="Q7" s="837"/>
      <c r="R7"/>
      <c r="S7"/>
      <c r="T7"/>
      <c r="U7"/>
      <c r="V7"/>
      <c r="W7"/>
      <c r="X7"/>
      <c r="Y7"/>
    </row>
    <row r="8" spans="1:25" ht="13.5" thickBot="1">
      <c r="A8" s="841"/>
      <c r="B8" s="842" t="s">
        <v>161</v>
      </c>
      <c r="C8" s="842" t="s">
        <v>162</v>
      </c>
      <c r="D8" s="842" t="s">
        <v>163</v>
      </c>
      <c r="E8" s="842" t="s">
        <v>164</v>
      </c>
      <c r="F8" s="842" t="s">
        <v>165</v>
      </c>
      <c r="G8" s="842" t="s">
        <v>166</v>
      </c>
      <c r="H8" s="842" t="s">
        <v>167</v>
      </c>
      <c r="I8" s="842" t="s">
        <v>168</v>
      </c>
      <c r="J8" s="842" t="s">
        <v>169</v>
      </c>
      <c r="K8" s="842" t="s">
        <v>170</v>
      </c>
      <c r="L8" s="842" t="s">
        <v>171</v>
      </c>
      <c r="M8" s="843" t="s">
        <v>172</v>
      </c>
      <c r="N8" s="839"/>
      <c r="O8" s="837"/>
      <c r="P8" s="844"/>
      <c r="Q8" s="845" t="s">
        <v>173</v>
      </c>
      <c r="R8"/>
      <c r="S8"/>
      <c r="T8"/>
      <c r="U8"/>
      <c r="V8"/>
      <c r="W8"/>
      <c r="X8"/>
      <c r="Y8"/>
    </row>
    <row r="9" spans="1:25" ht="13.5" thickBot="1">
      <c r="A9" s="846" t="s">
        <v>174</v>
      </c>
      <c r="B9" s="847">
        <v>13097.004154604951</v>
      </c>
      <c r="C9" s="848">
        <v>12684.171057134958</v>
      </c>
      <c r="D9" s="847">
        <v>12703.509633034411</v>
      </c>
      <c r="E9" s="847">
        <v>12436.800440153134</v>
      </c>
      <c r="F9" s="847">
        <v>12345.728489197405</v>
      </c>
      <c r="G9" s="847">
        <v>11989.180954677902</v>
      </c>
      <c r="H9" s="847">
        <v>11291.15714648953</v>
      </c>
      <c r="I9" s="847">
        <v>11799.833529820378</v>
      </c>
      <c r="J9" s="849">
        <v>11695.57156423378</v>
      </c>
      <c r="K9" s="847">
        <v>11797.730210590606</v>
      </c>
      <c r="L9" s="847">
        <v>12118.735934309996</v>
      </c>
      <c r="M9" s="850">
        <v>12222.309074775932</v>
      </c>
      <c r="N9" s="839"/>
      <c r="O9" s="837"/>
      <c r="P9" s="851" t="s">
        <v>174</v>
      </c>
      <c r="Q9" s="852">
        <v>12171.089276441808</v>
      </c>
      <c r="R9"/>
      <c r="S9"/>
      <c r="T9"/>
      <c r="U9"/>
      <c r="V9"/>
      <c r="W9"/>
      <c r="X9"/>
      <c r="Y9"/>
    </row>
    <row r="10" spans="1:25" ht="13">
      <c r="A10" s="853" t="s">
        <v>179</v>
      </c>
      <c r="B10" s="854">
        <v>12988.229233268361</v>
      </c>
      <c r="C10" s="855">
        <v>13031.089618528611</v>
      </c>
      <c r="D10" s="856">
        <v>12400.045892682925</v>
      </c>
      <c r="E10" s="854">
        <v>12497.066246851389</v>
      </c>
      <c r="F10" s="854">
        <v>12312.575788643535</v>
      </c>
      <c r="G10" s="854">
        <v>11785.570106907893</v>
      </c>
      <c r="H10" s="854">
        <v>11145.261363102236</v>
      </c>
      <c r="I10" s="854">
        <v>12014.568933508892</v>
      </c>
      <c r="J10" s="857">
        <v>11566.950929507175</v>
      </c>
      <c r="K10" s="854">
        <v>12060.398568329721</v>
      </c>
      <c r="L10" s="854">
        <v>12325.822063492065</v>
      </c>
      <c r="M10" s="858">
        <v>12211.818032159268</v>
      </c>
      <c r="N10" s="839"/>
      <c r="O10" s="837"/>
      <c r="P10" s="859" t="s">
        <v>179</v>
      </c>
      <c r="Q10" s="860">
        <v>12139.562253413582</v>
      </c>
      <c r="R10"/>
      <c r="S10"/>
      <c r="T10"/>
      <c r="U10"/>
      <c r="V10"/>
      <c r="W10"/>
      <c r="X10"/>
      <c r="Y10"/>
    </row>
    <row r="11" spans="1:25" ht="13">
      <c r="A11" s="861" t="s">
        <v>175</v>
      </c>
      <c r="B11" s="862">
        <v>14030.74154673591</v>
      </c>
      <c r="C11" s="863">
        <v>13423.206102042845</v>
      </c>
      <c r="D11" s="862">
        <v>13350.258566551605</v>
      </c>
      <c r="E11" s="862">
        <v>12952.008674739422</v>
      </c>
      <c r="F11" s="862">
        <v>12714.496786649555</v>
      </c>
      <c r="G11" s="862">
        <v>12228.876814192541</v>
      </c>
      <c r="H11" s="862">
        <v>11570.90485622989</v>
      </c>
      <c r="I11" s="862">
        <v>12338.817183187308</v>
      </c>
      <c r="J11" s="862">
        <v>12128.42545753275</v>
      </c>
      <c r="K11" s="862">
        <v>12399.186362800923</v>
      </c>
      <c r="L11" s="862">
        <v>12795.433149533852</v>
      </c>
      <c r="M11" s="864">
        <v>12921.228396700371</v>
      </c>
      <c r="N11" s="839"/>
      <c r="O11" s="837"/>
      <c r="P11" s="859" t="s">
        <v>175</v>
      </c>
      <c r="Q11" s="865">
        <v>12736.926723981092</v>
      </c>
      <c r="R11"/>
      <c r="S11"/>
      <c r="T11"/>
      <c r="U11"/>
      <c r="V11"/>
      <c r="W11"/>
      <c r="X11"/>
      <c r="Y11"/>
    </row>
    <row r="12" spans="1:25" ht="13">
      <c r="A12" s="861" t="s">
        <v>176</v>
      </c>
      <c r="B12" s="862">
        <v>13875.267566076433</v>
      </c>
      <c r="C12" s="863">
        <v>13191.644451674416</v>
      </c>
      <c r="D12" s="862">
        <v>13160.242283296824</v>
      </c>
      <c r="E12" s="862">
        <v>12736.915408507588</v>
      </c>
      <c r="F12" s="862">
        <v>12414.167473994701</v>
      </c>
      <c r="G12" s="862">
        <v>11811.682069144254</v>
      </c>
      <c r="H12" s="862">
        <v>11216.262367325109</v>
      </c>
      <c r="I12" s="862">
        <v>12121.702664273735</v>
      </c>
      <c r="J12" s="862">
        <v>11851.896939155471</v>
      </c>
      <c r="K12" s="862">
        <v>12310.877136839459</v>
      </c>
      <c r="L12" s="862">
        <v>12715.43545872936</v>
      </c>
      <c r="M12" s="864">
        <v>12877.909602187496</v>
      </c>
      <c r="N12" s="839"/>
      <c r="O12" s="837"/>
      <c r="P12" s="859" t="s">
        <v>176</v>
      </c>
      <c r="Q12" s="865">
        <v>12496.86604352695</v>
      </c>
      <c r="R12"/>
      <c r="S12"/>
      <c r="T12"/>
      <c r="U12" s="117"/>
      <c r="V12"/>
      <c r="W12"/>
      <c r="X12"/>
      <c r="Y12"/>
    </row>
    <row r="13" spans="1:25" ht="13">
      <c r="A13" s="861" t="s">
        <v>177</v>
      </c>
      <c r="B13" s="862"/>
      <c r="C13" s="866"/>
      <c r="D13" s="862"/>
      <c r="E13" s="862"/>
      <c r="F13" s="862"/>
      <c r="G13" s="862">
        <v>11847.259206798866</v>
      </c>
      <c r="H13" s="862">
        <v>10212.64</v>
      </c>
      <c r="I13" s="862">
        <v>11431</v>
      </c>
      <c r="J13" s="862"/>
      <c r="K13" s="862"/>
      <c r="L13" s="862"/>
      <c r="M13" s="864"/>
      <c r="N13" s="839"/>
      <c r="O13" s="837"/>
      <c r="P13" s="859" t="s">
        <v>177</v>
      </c>
      <c r="Q13" s="865">
        <v>12223.033208241355</v>
      </c>
      <c r="R13"/>
      <c r="S13"/>
      <c r="T13"/>
      <c r="U13" s="117"/>
      <c r="V13"/>
      <c r="W13"/>
      <c r="X13"/>
      <c r="Y13"/>
    </row>
    <row r="14" spans="1:25" ht="13">
      <c r="A14" s="861" t="s">
        <v>71</v>
      </c>
      <c r="B14" s="862">
        <v>11016.435273215879</v>
      </c>
      <c r="C14" s="863">
        <v>10666.092979690597</v>
      </c>
      <c r="D14" s="862">
        <v>10906.563736752352</v>
      </c>
      <c r="E14" s="862">
        <v>10813.265482926516</v>
      </c>
      <c r="F14" s="862">
        <v>10882.550511099018</v>
      </c>
      <c r="G14" s="862">
        <v>10702.803775197364</v>
      </c>
      <c r="H14" s="862">
        <v>9978.5009716631357</v>
      </c>
      <c r="I14" s="862">
        <v>10138.454210471504</v>
      </c>
      <c r="J14" s="862">
        <v>10066.518700800318</v>
      </c>
      <c r="K14" s="862">
        <v>10207.22881650506</v>
      </c>
      <c r="L14" s="862">
        <v>10253.974707400655</v>
      </c>
      <c r="M14" s="864">
        <v>10316.67240328594</v>
      </c>
      <c r="N14" s="839"/>
      <c r="O14" s="837"/>
      <c r="P14" s="859" t="s">
        <v>71</v>
      </c>
      <c r="Q14" s="865">
        <v>10479.725608941915</v>
      </c>
      <c r="R14"/>
      <c r="S14"/>
      <c r="T14"/>
      <c r="U14" s="117"/>
      <c r="V14"/>
      <c r="W14"/>
      <c r="X14"/>
      <c r="Y14"/>
    </row>
    <row r="15" spans="1:25" ht="13.5" thickBot="1">
      <c r="A15" s="867" t="s">
        <v>178</v>
      </c>
      <c r="B15" s="862">
        <v>13526.782125454416</v>
      </c>
      <c r="C15" s="868">
        <v>13304.359447452311</v>
      </c>
      <c r="D15" s="869">
        <v>13381.446812429691</v>
      </c>
      <c r="E15" s="869">
        <v>13303.934942938567</v>
      </c>
      <c r="F15" s="869">
        <v>13241.320895609353</v>
      </c>
      <c r="G15" s="869">
        <v>13044.246213486927</v>
      </c>
      <c r="H15" s="869">
        <v>12473.680771982421</v>
      </c>
      <c r="I15" s="869">
        <v>12708.58078202419</v>
      </c>
      <c r="J15" s="862">
        <v>12836.590469304007</v>
      </c>
      <c r="K15" s="862">
        <v>12864.967865200817</v>
      </c>
      <c r="L15" s="869">
        <v>13101.960516060417</v>
      </c>
      <c r="M15" s="870">
        <v>13163.845129929141</v>
      </c>
      <c r="N15" s="839"/>
      <c r="O15" s="837"/>
      <c r="P15" s="871" t="s">
        <v>178</v>
      </c>
      <c r="Q15" s="872">
        <v>13072.210144053273</v>
      </c>
      <c r="R15"/>
      <c r="S15"/>
      <c r="T15"/>
      <c r="U15" s="117"/>
      <c r="V15"/>
      <c r="W15"/>
      <c r="X15"/>
      <c r="Y15"/>
    </row>
    <row r="16" spans="1:25" ht="13">
      <c r="A16" s="833"/>
      <c r="B16" s="833"/>
      <c r="C16" s="833"/>
      <c r="D16" s="833"/>
      <c r="E16" s="833"/>
      <c r="F16" s="833"/>
      <c r="G16" s="833"/>
      <c r="H16" s="833"/>
      <c r="I16" s="833"/>
      <c r="J16" s="833"/>
      <c r="K16" s="833"/>
      <c r="L16" s="833"/>
      <c r="M16" s="833"/>
      <c r="N16" s="833"/>
      <c r="O16" s="833"/>
      <c r="P16" s="833"/>
      <c r="Q16" s="833"/>
      <c r="R16"/>
      <c r="S16"/>
      <c r="T16"/>
      <c r="U16" s="117"/>
      <c r="V16"/>
      <c r="W16"/>
      <c r="X16"/>
      <c r="Y16"/>
    </row>
    <row r="17" spans="1:25" ht="16" thickBot="1">
      <c r="A17" s="836">
        <v>2020</v>
      </c>
      <c r="B17" s="837"/>
      <c r="C17" s="837"/>
      <c r="D17" s="837"/>
      <c r="E17" s="837"/>
      <c r="F17" s="837"/>
      <c r="G17" s="837"/>
      <c r="H17" s="837"/>
      <c r="I17" s="837"/>
      <c r="J17" s="837"/>
      <c r="K17" s="837"/>
      <c r="L17" s="838" t="s">
        <v>160</v>
      </c>
      <c r="M17" s="837"/>
      <c r="N17" s="839"/>
      <c r="O17" s="837"/>
      <c r="P17" s="840">
        <v>2021</v>
      </c>
      <c r="Q17" s="837"/>
      <c r="R17"/>
      <c r="S17"/>
      <c r="T17"/>
      <c r="U17" s="117"/>
      <c r="V17"/>
      <c r="W17"/>
      <c r="X17"/>
      <c r="Y17"/>
    </row>
    <row r="18" spans="1:25" ht="13.5" thickBot="1">
      <c r="A18" s="841"/>
      <c r="B18" s="842" t="s">
        <v>161</v>
      </c>
      <c r="C18" s="842" t="s">
        <v>162</v>
      </c>
      <c r="D18" s="842" t="s">
        <v>163</v>
      </c>
      <c r="E18" s="842" t="s">
        <v>164</v>
      </c>
      <c r="F18" s="842" t="s">
        <v>165</v>
      </c>
      <c r="G18" s="842" t="s">
        <v>166</v>
      </c>
      <c r="H18" s="842" t="s">
        <v>167</v>
      </c>
      <c r="I18" s="842" t="s">
        <v>168</v>
      </c>
      <c r="J18" s="842" t="s">
        <v>169</v>
      </c>
      <c r="K18" s="842" t="s">
        <v>170</v>
      </c>
      <c r="L18" s="842" t="s">
        <v>171</v>
      </c>
      <c r="M18" s="843" t="s">
        <v>172</v>
      </c>
      <c r="N18" s="839"/>
      <c r="O18" s="837"/>
      <c r="P18" s="844"/>
      <c r="Q18" s="845" t="s">
        <v>173</v>
      </c>
      <c r="R18"/>
      <c r="S18"/>
      <c r="T18"/>
      <c r="U18"/>
      <c r="V18"/>
      <c r="W18"/>
      <c r="X18"/>
      <c r="Y18"/>
    </row>
    <row r="19" spans="1:25" ht="13.5" thickBot="1">
      <c r="A19" s="846" t="s">
        <v>174</v>
      </c>
      <c r="B19" s="873">
        <v>12293.668</v>
      </c>
      <c r="C19" s="873">
        <v>12396.350180400879</v>
      </c>
      <c r="D19" s="847">
        <v>12086.149992818097</v>
      </c>
      <c r="E19" s="847">
        <v>11603.106305993873</v>
      </c>
      <c r="F19" s="847">
        <v>11482.267355568953</v>
      </c>
      <c r="G19" s="847">
        <v>11953</v>
      </c>
      <c r="H19" s="847">
        <v>11835.808663529599</v>
      </c>
      <c r="I19" s="847">
        <v>12357.44353681061</v>
      </c>
      <c r="J19" s="849">
        <v>12414.228648418182</v>
      </c>
      <c r="K19" s="847">
        <v>12328.00888657319</v>
      </c>
      <c r="L19" s="847">
        <v>12268.883311067566</v>
      </c>
      <c r="M19" s="850">
        <v>12719.950048353872</v>
      </c>
      <c r="N19" s="839"/>
      <c r="O19" s="837"/>
      <c r="P19" s="851" t="s">
        <v>174</v>
      </c>
      <c r="Q19" s="852">
        <v>12170.057750049617</v>
      </c>
      <c r="R19"/>
      <c r="S19"/>
      <c r="T19"/>
      <c r="U19"/>
      <c r="V19"/>
      <c r="W19"/>
      <c r="X19"/>
      <c r="Y19"/>
    </row>
    <row r="20" spans="1:25" ht="13">
      <c r="A20" s="874" t="s">
        <v>179</v>
      </c>
      <c r="B20" s="875">
        <v>12386.300999999999</v>
      </c>
      <c r="C20" s="875">
        <v>12278.283069066147</v>
      </c>
      <c r="D20" s="875">
        <v>11949.087602008787</v>
      </c>
      <c r="E20" s="876">
        <v>11425.366477832513</v>
      </c>
      <c r="F20" s="876">
        <v>10861.813765366691</v>
      </c>
      <c r="G20" s="876">
        <v>11785</v>
      </c>
      <c r="H20" s="876">
        <v>12082.539061795218</v>
      </c>
      <c r="I20" s="876">
        <v>12657.339090422689</v>
      </c>
      <c r="J20" s="877">
        <v>12557.838567799301</v>
      </c>
      <c r="K20" s="876">
        <v>12510.25230430529</v>
      </c>
      <c r="L20" s="876">
        <v>12599.191885182312</v>
      </c>
      <c r="M20" s="878">
        <v>13189.330848045396</v>
      </c>
      <c r="N20" s="839"/>
      <c r="O20" s="837"/>
      <c r="P20" s="859" t="s">
        <v>179</v>
      </c>
      <c r="Q20" s="860">
        <v>12341.703778245606</v>
      </c>
      <c r="R20"/>
      <c r="S20"/>
      <c r="T20"/>
      <c r="U20"/>
      <c r="V20"/>
      <c r="W20"/>
      <c r="X20"/>
      <c r="Y20"/>
    </row>
    <row r="21" spans="1:25" ht="13">
      <c r="A21" s="861" t="s">
        <v>175</v>
      </c>
      <c r="B21" s="879">
        <v>12953.451999999999</v>
      </c>
      <c r="C21" s="879">
        <v>12955.442846668257</v>
      </c>
      <c r="D21" s="862">
        <v>12559.678894534463</v>
      </c>
      <c r="E21" s="862">
        <v>12200.715185932797</v>
      </c>
      <c r="F21" s="862">
        <v>12043.432584369706</v>
      </c>
      <c r="G21" s="862">
        <v>12461</v>
      </c>
      <c r="H21" s="862">
        <v>12377.61476700648</v>
      </c>
      <c r="I21" s="862">
        <v>13184.53468439781</v>
      </c>
      <c r="J21" s="862">
        <v>13209.827982744415</v>
      </c>
      <c r="K21" s="862">
        <v>13257.606161299784</v>
      </c>
      <c r="L21" s="862">
        <v>13488.06045421349</v>
      </c>
      <c r="M21" s="864">
        <v>13948.219326498986</v>
      </c>
      <c r="N21" s="839"/>
      <c r="O21" s="837"/>
      <c r="P21" s="859" t="s">
        <v>175</v>
      </c>
      <c r="Q21" s="865">
        <v>12893.07500798921</v>
      </c>
      <c r="R21"/>
      <c r="S21"/>
      <c r="T21"/>
      <c r="U21"/>
      <c r="V21"/>
      <c r="W21"/>
      <c r="X21"/>
      <c r="Y21"/>
    </row>
    <row r="22" spans="1:25" ht="13">
      <c r="A22" s="861" t="s">
        <v>176</v>
      </c>
      <c r="B22" s="879">
        <v>12820.403</v>
      </c>
      <c r="C22" s="879">
        <v>12812.960174322563</v>
      </c>
      <c r="D22" s="862">
        <v>12404.011122590871</v>
      </c>
      <c r="E22" s="862">
        <v>12093.68836494103</v>
      </c>
      <c r="F22" s="862">
        <v>11923.112759720469</v>
      </c>
      <c r="G22" s="862">
        <v>12340</v>
      </c>
      <c r="H22" s="862">
        <v>12218.579332235504</v>
      </c>
      <c r="I22" s="862">
        <v>13155.442783450688</v>
      </c>
      <c r="J22" s="862">
        <v>13187.221007065826</v>
      </c>
      <c r="K22" s="862">
        <v>13185.675775486045</v>
      </c>
      <c r="L22" s="862">
        <v>13410.314130675239</v>
      </c>
      <c r="M22" s="864">
        <v>13871.568263480342</v>
      </c>
      <c r="N22" s="839"/>
      <c r="O22" s="837"/>
      <c r="P22" s="859" t="s">
        <v>176</v>
      </c>
      <c r="Q22" s="865">
        <v>12777.362324998021</v>
      </c>
      <c r="R22"/>
      <c r="S22"/>
      <c r="T22"/>
      <c r="U22"/>
      <c r="V22"/>
      <c r="W22"/>
      <c r="X22"/>
      <c r="Y22"/>
    </row>
    <row r="23" spans="1:25" ht="18.5">
      <c r="A23" s="861" t="s">
        <v>177</v>
      </c>
      <c r="B23" s="879"/>
      <c r="C23" s="880"/>
      <c r="D23" s="862"/>
      <c r="E23" s="862"/>
      <c r="F23" s="862">
        <v>12115.686274509804</v>
      </c>
      <c r="G23" s="862">
        <v>13265</v>
      </c>
      <c r="H23" s="862">
        <v>14324.08</v>
      </c>
      <c r="I23" s="862"/>
      <c r="J23" s="862"/>
      <c r="K23" s="862"/>
      <c r="L23" s="862"/>
      <c r="M23" s="864"/>
      <c r="N23" s="839"/>
      <c r="O23" s="837"/>
      <c r="P23" s="859" t="s">
        <v>177</v>
      </c>
      <c r="Q23" s="865">
        <v>13124.888063427803</v>
      </c>
      <c r="R23"/>
      <c r="S23"/>
      <c r="T23" s="367"/>
      <c r="U23" s="368"/>
      <c r="V23" s="368"/>
      <c r="W23" s="368"/>
      <c r="X23" s="368"/>
      <c r="Y23"/>
    </row>
    <row r="24" spans="1:25" ht="13">
      <c r="A24" s="861" t="s">
        <v>71</v>
      </c>
      <c r="B24" s="879">
        <v>10382.365</v>
      </c>
      <c r="C24" s="879">
        <v>10554.510985315916</v>
      </c>
      <c r="D24" s="862">
        <v>10508.256746814872</v>
      </c>
      <c r="E24" s="862">
        <v>9974.3926900629413</v>
      </c>
      <c r="F24" s="862">
        <v>9676.7357563537662</v>
      </c>
      <c r="G24" s="862">
        <v>10168</v>
      </c>
      <c r="H24" s="862">
        <v>10231.011342407664</v>
      </c>
      <c r="I24" s="862">
        <v>10322.937716844957</v>
      </c>
      <c r="J24" s="862">
        <v>10515.692045277079</v>
      </c>
      <c r="K24" s="862">
        <v>10500.779806665369</v>
      </c>
      <c r="L24" s="862">
        <v>10033.162037806949</v>
      </c>
      <c r="M24" s="864">
        <v>10425.373902081596</v>
      </c>
      <c r="N24" s="839"/>
      <c r="O24" s="837"/>
      <c r="P24" s="859" t="s">
        <v>71</v>
      </c>
      <c r="Q24" s="865">
        <v>10300.833122420103</v>
      </c>
      <c r="R24"/>
      <c r="S24"/>
      <c r="T24"/>
      <c r="U24"/>
      <c r="V24"/>
      <c r="W24"/>
      <c r="X24"/>
      <c r="Y24"/>
    </row>
    <row r="25" spans="1:25" ht="13.5" thickBot="1">
      <c r="A25" s="867" t="s">
        <v>178</v>
      </c>
      <c r="B25" s="881">
        <v>13188.183000000001</v>
      </c>
      <c r="C25" s="881">
        <v>13234.41829236263</v>
      </c>
      <c r="D25" s="869">
        <v>12868.44290816252</v>
      </c>
      <c r="E25" s="869">
        <v>12394.03887979182</v>
      </c>
      <c r="F25" s="869">
        <v>12244.396919750789</v>
      </c>
      <c r="G25" s="869">
        <v>12579</v>
      </c>
      <c r="H25" s="869">
        <v>12568.820974865377</v>
      </c>
      <c r="I25" s="862">
        <v>12894.875569157652</v>
      </c>
      <c r="J25" s="862">
        <v>13049.577112784067</v>
      </c>
      <c r="K25" s="869">
        <v>13089.158608739113</v>
      </c>
      <c r="L25" s="869">
        <v>13055.204323581807</v>
      </c>
      <c r="M25" s="870">
        <v>13341.939160902748</v>
      </c>
      <c r="N25" s="839"/>
      <c r="O25" s="837"/>
      <c r="P25" s="871" t="s">
        <v>178</v>
      </c>
      <c r="Q25" s="872">
        <v>12892.589567786512</v>
      </c>
      <c r="R25"/>
      <c r="S25"/>
      <c r="T25"/>
      <c r="U25"/>
      <c r="V25"/>
      <c r="W25"/>
      <c r="X25"/>
      <c r="Y25"/>
    </row>
    <row r="26" spans="1:25" ht="13">
      <c r="A26" s="833"/>
      <c r="B26" s="833"/>
      <c r="C26" s="833"/>
      <c r="D26" s="833"/>
      <c r="E26" s="833"/>
      <c r="F26" s="833"/>
      <c r="G26" s="833"/>
      <c r="H26" s="833"/>
      <c r="I26" s="833"/>
      <c r="J26" s="833"/>
      <c r="K26" s="833"/>
      <c r="L26" s="833"/>
      <c r="M26" s="833"/>
      <c r="N26" s="833"/>
      <c r="O26" s="833"/>
      <c r="P26" s="833"/>
      <c r="Q26" s="833"/>
      <c r="R26"/>
      <c r="S26"/>
      <c r="T26"/>
      <c r="U26"/>
      <c r="V26"/>
      <c r="W26"/>
      <c r="X26"/>
      <c r="Y26"/>
    </row>
    <row r="27" spans="1:25" ht="16" thickBot="1">
      <c r="A27" s="836">
        <v>2021</v>
      </c>
      <c r="B27" s="837"/>
      <c r="C27" s="837"/>
      <c r="D27" s="837"/>
      <c r="E27" s="837"/>
      <c r="F27" s="837"/>
      <c r="G27" s="837"/>
      <c r="H27" s="837"/>
      <c r="I27" s="837"/>
      <c r="J27" s="837"/>
      <c r="K27" s="837"/>
      <c r="L27" s="838" t="s">
        <v>160</v>
      </c>
      <c r="M27" s="837"/>
      <c r="N27" s="839"/>
      <c r="O27" s="837"/>
      <c r="P27" s="840">
        <v>2021</v>
      </c>
      <c r="Q27" s="837"/>
      <c r="R27"/>
      <c r="S27"/>
      <c r="T27"/>
      <c r="U27"/>
      <c r="V27"/>
      <c r="W27"/>
      <c r="X27"/>
      <c r="Y27"/>
    </row>
    <row r="28" spans="1:25" ht="13.5" thickBot="1">
      <c r="A28" s="841"/>
      <c r="B28" s="842" t="s">
        <v>161</v>
      </c>
      <c r="C28" s="842" t="s">
        <v>162</v>
      </c>
      <c r="D28" s="842" t="s">
        <v>163</v>
      </c>
      <c r="E28" s="842" t="s">
        <v>164</v>
      </c>
      <c r="F28" s="842" t="s">
        <v>165</v>
      </c>
      <c r="G28" s="842" t="s">
        <v>166</v>
      </c>
      <c r="H28" s="842" t="s">
        <v>167</v>
      </c>
      <c r="I28" s="842" t="s">
        <v>168</v>
      </c>
      <c r="J28" s="842" t="s">
        <v>169</v>
      </c>
      <c r="K28" s="842" t="s">
        <v>170</v>
      </c>
      <c r="L28" s="842" t="s">
        <v>171</v>
      </c>
      <c r="M28" s="843" t="s">
        <v>172</v>
      </c>
      <c r="N28" s="839"/>
      <c r="O28" s="837"/>
      <c r="P28" s="844"/>
      <c r="Q28" s="845" t="s">
        <v>173</v>
      </c>
      <c r="R28"/>
      <c r="S28"/>
      <c r="T28"/>
      <c r="U28"/>
      <c r="V28"/>
      <c r="W28"/>
      <c r="X28"/>
      <c r="Y28"/>
    </row>
    <row r="29" spans="1:25" ht="13.5" thickBot="1">
      <c r="A29" s="846" t="s">
        <v>174</v>
      </c>
      <c r="B29" s="873">
        <v>13099.017951399237</v>
      </c>
      <c r="C29" s="873">
        <v>13307.78858635882</v>
      </c>
      <c r="D29" s="847">
        <v>13238.317612811576</v>
      </c>
      <c r="E29" s="847">
        <v>13807.347551681361</v>
      </c>
      <c r="F29" s="847">
        <v>13948.773938291319</v>
      </c>
      <c r="G29" s="847">
        <v>14461.00340152424</v>
      </c>
      <c r="H29" s="847">
        <v>14343.144813044266</v>
      </c>
      <c r="I29" s="847">
        <v>15088.936100433839</v>
      </c>
      <c r="J29" s="849">
        <v>15249.008715386459</v>
      </c>
      <c r="K29" s="847">
        <v>17001.030199930741</v>
      </c>
      <c r="L29" s="847">
        <v>18199.614553757132</v>
      </c>
      <c r="M29" s="850">
        <v>18385.488024567923</v>
      </c>
      <c r="N29" s="839"/>
      <c r="O29" s="837"/>
      <c r="P29" s="851" t="s">
        <v>174</v>
      </c>
      <c r="Q29" s="852">
        <v>15034.347753900318</v>
      </c>
      <c r="R29"/>
      <c r="S29"/>
      <c r="T29"/>
      <c r="U29"/>
      <c r="V29"/>
      <c r="W29"/>
      <c r="X29"/>
      <c r="Y29"/>
    </row>
    <row r="30" spans="1:25" ht="13">
      <c r="A30" s="874" t="s">
        <v>179</v>
      </c>
      <c r="B30" s="875">
        <v>12962.478179218298</v>
      </c>
      <c r="C30" s="875">
        <v>12712.047174603171</v>
      </c>
      <c r="D30" s="875">
        <v>12872.168801775142</v>
      </c>
      <c r="E30" s="876">
        <v>13794.42593030492</v>
      </c>
      <c r="F30" s="876">
        <v>13139.682053775745</v>
      </c>
      <c r="G30" s="876">
        <v>13972.332217347279</v>
      </c>
      <c r="H30" s="876">
        <v>13869.347861369399</v>
      </c>
      <c r="I30" s="876">
        <v>14859.192772334292</v>
      </c>
      <c r="J30" s="877">
        <v>15736.035718119369</v>
      </c>
      <c r="K30" s="876">
        <v>17510.500637738332</v>
      </c>
      <c r="L30" s="876">
        <v>19165.098770465484</v>
      </c>
      <c r="M30" s="878">
        <v>17914.420099009905</v>
      </c>
      <c r="N30" s="839"/>
      <c r="O30" s="837"/>
      <c r="P30" s="859" t="s">
        <v>179</v>
      </c>
      <c r="Q30" s="860">
        <v>15938.483131201114</v>
      </c>
      <c r="R30"/>
      <c r="S30"/>
      <c r="T30"/>
      <c r="U30"/>
      <c r="V30"/>
      <c r="W30"/>
      <c r="X30"/>
      <c r="Y30"/>
    </row>
    <row r="31" spans="1:25" ht="13">
      <c r="A31" s="861" t="s">
        <v>175</v>
      </c>
      <c r="B31" s="879">
        <v>14233.837381686944</v>
      </c>
      <c r="C31" s="879">
        <v>14350.900896684501</v>
      </c>
      <c r="D31" s="862">
        <v>14067.897655256656</v>
      </c>
      <c r="E31" s="862">
        <v>14670.253576655356</v>
      </c>
      <c r="F31" s="862">
        <v>14787.481530115097</v>
      </c>
      <c r="G31" s="862">
        <v>15275.210714213275</v>
      </c>
      <c r="H31" s="862">
        <v>15363.861791104631</v>
      </c>
      <c r="I31" s="862">
        <v>16350.848780182399</v>
      </c>
      <c r="J31" s="862">
        <v>16599.245092558744</v>
      </c>
      <c r="K31" s="862">
        <v>18726.47766076864</v>
      </c>
      <c r="L31" s="862">
        <v>19905.235984883784</v>
      </c>
      <c r="M31" s="864">
        <v>20067.911354433712</v>
      </c>
      <c r="N31" s="839"/>
      <c r="O31" s="837"/>
      <c r="P31" s="859" t="s">
        <v>175</v>
      </c>
      <c r="Q31" s="865">
        <v>16145.77271971192</v>
      </c>
      <c r="R31"/>
      <c r="S31"/>
      <c r="T31"/>
      <c r="U31"/>
      <c r="V31"/>
      <c r="W31"/>
      <c r="X31"/>
      <c r="Y31"/>
    </row>
    <row r="32" spans="1:25" ht="13">
      <c r="A32" s="861" t="s">
        <v>176</v>
      </c>
      <c r="B32" s="879">
        <v>14226.385547626593</v>
      </c>
      <c r="C32" s="879">
        <v>14299.191515290229</v>
      </c>
      <c r="D32" s="862">
        <v>13991.300512971718</v>
      </c>
      <c r="E32" s="862">
        <v>14655.922859268447</v>
      </c>
      <c r="F32" s="862">
        <v>14814.46153340644</v>
      </c>
      <c r="G32" s="862">
        <v>15261.833099361414</v>
      </c>
      <c r="H32" s="862">
        <v>15336.715000402453</v>
      </c>
      <c r="I32" s="862">
        <v>16332.579232026799</v>
      </c>
      <c r="J32" s="862">
        <v>16579.883460903056</v>
      </c>
      <c r="K32" s="862">
        <v>18784.163621146959</v>
      </c>
      <c r="L32" s="862">
        <v>19784.228158990474</v>
      </c>
      <c r="M32" s="864">
        <v>19685.637978475796</v>
      </c>
      <c r="N32" s="839"/>
      <c r="O32" s="837"/>
      <c r="P32" s="859" t="s">
        <v>176</v>
      </c>
      <c r="Q32" s="865">
        <v>15822.043041911318</v>
      </c>
      <c r="R32"/>
      <c r="S32"/>
      <c r="T32"/>
      <c r="U32"/>
      <c r="V32"/>
      <c r="W32"/>
      <c r="X32"/>
      <c r="Y32"/>
    </row>
    <row r="33" spans="1:25" ht="13">
      <c r="A33" s="861" t="s">
        <v>177</v>
      </c>
      <c r="B33" s="879"/>
      <c r="C33" s="880"/>
      <c r="D33" s="862"/>
      <c r="E33" s="862"/>
      <c r="F33" s="862"/>
      <c r="G33" s="862"/>
      <c r="H33" s="862"/>
      <c r="I33" s="862"/>
      <c r="J33" s="862"/>
      <c r="K33" s="862"/>
      <c r="L33" s="862"/>
      <c r="M33" s="864"/>
      <c r="N33" s="839"/>
      <c r="O33" s="837"/>
      <c r="P33" s="859" t="s">
        <v>177</v>
      </c>
      <c r="Q33" s="865">
        <v>17630.247312702155</v>
      </c>
      <c r="R33"/>
      <c r="S33"/>
      <c r="T33"/>
      <c r="U33"/>
      <c r="V33"/>
      <c r="W33"/>
      <c r="X33"/>
      <c r="Y33"/>
    </row>
    <row r="34" spans="1:25" ht="13">
      <c r="A34" s="861" t="s">
        <v>71</v>
      </c>
      <c r="B34" s="879">
        <v>10785.338573682167</v>
      </c>
      <c r="C34" s="879">
        <v>11016.617874284919</v>
      </c>
      <c r="D34" s="862">
        <v>11437.705938088196</v>
      </c>
      <c r="E34" s="862">
        <v>11725.521266017138</v>
      </c>
      <c r="F34" s="862">
        <v>11981.721187626732</v>
      </c>
      <c r="G34" s="862">
        <v>12387.476553330009</v>
      </c>
      <c r="H34" s="862">
        <v>12317.245513392614</v>
      </c>
      <c r="I34" s="862">
        <v>12540.109883888001</v>
      </c>
      <c r="J34" s="862">
        <v>12878.83435312495</v>
      </c>
      <c r="K34" s="862">
        <v>14239.55711691917</v>
      </c>
      <c r="L34" s="862">
        <v>15687.582852889065</v>
      </c>
      <c r="M34" s="864">
        <v>15856.862387184667</v>
      </c>
      <c r="N34" s="839"/>
      <c r="O34" s="837"/>
      <c r="P34" s="859" t="s">
        <v>71</v>
      </c>
      <c r="Q34" s="865">
        <v>12932.241067353638</v>
      </c>
      <c r="R34"/>
      <c r="S34"/>
      <c r="T34"/>
      <c r="U34"/>
      <c r="V34"/>
      <c r="W34"/>
      <c r="X34"/>
      <c r="Y34"/>
    </row>
    <row r="35" spans="1:25" ht="13.5" thickBot="1">
      <c r="A35" s="867" t="s">
        <v>178</v>
      </c>
      <c r="B35" s="881">
        <v>13610.506172235782</v>
      </c>
      <c r="C35" s="881">
        <v>13809.675623791112</v>
      </c>
      <c r="D35" s="869">
        <v>13711.642486022662</v>
      </c>
      <c r="E35" s="869">
        <v>14163.993257034979</v>
      </c>
      <c r="F35" s="869">
        <v>14239.310346798155</v>
      </c>
      <c r="G35" s="869">
        <v>14632.573842803024</v>
      </c>
      <c r="H35" s="869">
        <v>14730.458329960993</v>
      </c>
      <c r="I35" s="862">
        <v>15347.847998544932</v>
      </c>
      <c r="J35" s="862">
        <v>15688.694727641208</v>
      </c>
      <c r="K35" s="869">
        <v>17761.804158884457</v>
      </c>
      <c r="L35" s="869">
        <v>18883.179797492216</v>
      </c>
      <c r="M35" s="870">
        <v>18932.073880029395</v>
      </c>
      <c r="N35" s="839"/>
      <c r="O35" s="837"/>
      <c r="P35" s="871" t="s">
        <v>178</v>
      </c>
      <c r="Q35" s="872">
        <v>15464.407576145763</v>
      </c>
      <c r="R35"/>
      <c r="S35"/>
      <c r="T35"/>
      <c r="U35"/>
      <c r="V35"/>
      <c r="W35"/>
      <c r="X35"/>
      <c r="Y35"/>
    </row>
    <row r="36" spans="1:25" ht="13">
      <c r="A36" s="882"/>
      <c r="B36" s="883"/>
      <c r="C36" s="883"/>
      <c r="D36" s="884"/>
      <c r="E36" s="884"/>
      <c r="F36" s="884"/>
      <c r="G36" s="884"/>
      <c r="H36" s="884"/>
      <c r="I36" s="884"/>
      <c r="J36" s="884"/>
      <c r="K36" s="884"/>
      <c r="L36" s="884"/>
      <c r="M36" s="884"/>
      <c r="N36" s="884"/>
      <c r="O36" s="882"/>
      <c r="P36" s="882"/>
      <c r="Q36" s="884"/>
      <c r="R36"/>
      <c r="S36"/>
      <c r="T36"/>
      <c r="U36"/>
      <c r="V36"/>
      <c r="W36"/>
      <c r="X36"/>
      <c r="Y36"/>
    </row>
    <row r="37" spans="1:25" ht="16" thickBot="1">
      <c r="A37" s="836">
        <v>2022</v>
      </c>
      <c r="B37" s="837"/>
      <c r="C37" s="837"/>
      <c r="D37" s="837"/>
      <c r="E37" s="837"/>
      <c r="F37" s="837"/>
      <c r="G37" s="837"/>
      <c r="H37" s="837"/>
      <c r="I37" s="837"/>
      <c r="J37" s="837"/>
      <c r="K37" s="837"/>
      <c r="L37" s="838" t="s">
        <v>160</v>
      </c>
      <c r="M37" s="837"/>
      <c r="N37" s="839"/>
      <c r="O37" s="837"/>
      <c r="P37" s="840">
        <v>2022</v>
      </c>
      <c r="Q37" s="837"/>
      <c r="R37"/>
      <c r="S37"/>
      <c r="T37"/>
      <c r="U37"/>
      <c r="V37"/>
      <c r="W37"/>
      <c r="X37"/>
      <c r="Y37"/>
    </row>
    <row r="38" spans="1:25" ht="13.5" thickBot="1">
      <c r="A38" s="841"/>
      <c r="B38" s="842" t="s">
        <v>161</v>
      </c>
      <c r="C38" s="842" t="s">
        <v>162</v>
      </c>
      <c r="D38" s="842" t="s">
        <v>163</v>
      </c>
      <c r="E38" s="842" t="s">
        <v>164</v>
      </c>
      <c r="F38" s="842" t="s">
        <v>165</v>
      </c>
      <c r="G38" s="842" t="s">
        <v>166</v>
      </c>
      <c r="H38" s="842" t="s">
        <v>167</v>
      </c>
      <c r="I38" s="842" t="s">
        <v>168</v>
      </c>
      <c r="J38" s="842" t="s">
        <v>169</v>
      </c>
      <c r="K38" s="842" t="s">
        <v>170</v>
      </c>
      <c r="L38" s="842" t="s">
        <v>171</v>
      </c>
      <c r="M38" s="843" t="s">
        <v>172</v>
      </c>
      <c r="N38" s="839"/>
      <c r="O38" s="837"/>
      <c r="P38" s="844"/>
      <c r="Q38" s="845" t="s">
        <v>173</v>
      </c>
      <c r="R38"/>
      <c r="S38"/>
      <c r="T38"/>
      <c r="U38"/>
      <c r="V38"/>
      <c r="W38"/>
      <c r="X38"/>
      <c r="Y38"/>
    </row>
    <row r="39" spans="1:25" ht="13.5" thickBot="1">
      <c r="A39" s="846" t="s">
        <v>174</v>
      </c>
      <c r="B39" s="873">
        <v>18584.854388058142</v>
      </c>
      <c r="C39" s="873">
        <v>19061.640628288158</v>
      </c>
      <c r="D39" s="847">
        <v>20294.215163541841</v>
      </c>
      <c r="E39" s="847">
        <v>22382.152265751229</v>
      </c>
      <c r="F39" s="847">
        <v>22663.607295143924</v>
      </c>
      <c r="G39" s="847">
        <v>21656.265224664887</v>
      </c>
      <c r="H39" s="847">
        <v>21088.130947012589</v>
      </c>
      <c r="I39" s="847">
        <v>22044.5596048351</v>
      </c>
      <c r="J39" s="849">
        <v>21476.807399744433</v>
      </c>
      <c r="K39" s="847">
        <v>21433.759411596424</v>
      </c>
      <c r="L39" s="847">
        <v>21571.849524913901</v>
      </c>
      <c r="M39" s="850">
        <v>21038.488245919187</v>
      </c>
      <c r="N39" s="839"/>
      <c r="O39" s="837"/>
      <c r="P39" s="851" t="s">
        <v>174</v>
      </c>
      <c r="Q39" s="852">
        <v>21146.943097893545</v>
      </c>
      <c r="R39"/>
      <c r="S39"/>
      <c r="T39"/>
      <c r="U39"/>
      <c r="V39"/>
      <c r="W39"/>
      <c r="X39"/>
      <c r="Y39"/>
    </row>
    <row r="40" spans="1:25" ht="13">
      <c r="A40" s="874" t="s">
        <v>179</v>
      </c>
      <c r="B40" s="875">
        <v>19401.189317269065</v>
      </c>
      <c r="C40" s="875">
        <v>18768.122079575594</v>
      </c>
      <c r="D40" s="875">
        <v>20782.536703677448</v>
      </c>
      <c r="E40" s="876">
        <v>22056.544408675029</v>
      </c>
      <c r="F40" s="876">
        <v>22834.880977831774</v>
      </c>
      <c r="G40" s="876">
        <v>20966.741574155654</v>
      </c>
      <c r="H40" s="876">
        <v>21492.117598290595</v>
      </c>
      <c r="I40" s="876">
        <v>21379.114258023514</v>
      </c>
      <c r="J40" s="877">
        <v>20572.334556962032</v>
      </c>
      <c r="K40" s="876">
        <v>21724.374225941425</v>
      </c>
      <c r="L40" s="876">
        <v>21527.750189069422</v>
      </c>
      <c r="M40" s="878">
        <v>20432.466808866593</v>
      </c>
      <c r="N40" s="839"/>
      <c r="O40" s="837"/>
      <c r="P40" s="859" t="s">
        <v>179</v>
      </c>
      <c r="Q40" s="860">
        <v>21131.820292193279</v>
      </c>
      <c r="R40"/>
      <c r="S40"/>
      <c r="T40"/>
      <c r="U40"/>
      <c r="V40"/>
      <c r="W40"/>
      <c r="X40"/>
      <c r="Y40"/>
    </row>
    <row r="41" spans="1:25" ht="13">
      <c r="A41" s="861" t="s">
        <v>175</v>
      </c>
      <c r="B41" s="879">
        <v>20010.993899012225</v>
      </c>
      <c r="C41" s="879">
        <v>20140.861353409993</v>
      </c>
      <c r="D41" s="862">
        <v>21320.985832864666</v>
      </c>
      <c r="E41" s="862">
        <v>23446.717787287645</v>
      </c>
      <c r="F41" s="862">
        <v>23578.051392670604</v>
      </c>
      <c r="G41" s="862">
        <v>22205.923722522413</v>
      </c>
      <c r="H41" s="862">
        <v>21722.775052540324</v>
      </c>
      <c r="I41" s="862">
        <v>23070.88250705961</v>
      </c>
      <c r="J41" s="862">
        <v>22429.185356400634</v>
      </c>
      <c r="K41" s="862">
        <v>22448.55051623697</v>
      </c>
      <c r="L41" s="862">
        <v>22643.496047776483</v>
      </c>
      <c r="M41" s="864">
        <v>22324.272786059049</v>
      </c>
      <c r="N41" s="839"/>
      <c r="O41" s="837"/>
      <c r="P41" s="859" t="s">
        <v>175</v>
      </c>
      <c r="Q41" s="865">
        <v>22130.496449450027</v>
      </c>
      <c r="R41"/>
      <c r="S41"/>
      <c r="T41"/>
      <c r="U41"/>
      <c r="V41"/>
      <c r="W41"/>
      <c r="X41"/>
      <c r="Y41"/>
    </row>
    <row r="42" spans="1:25" ht="13">
      <c r="A42" s="861" t="s">
        <v>176</v>
      </c>
      <c r="B42" s="879">
        <v>19889.952702294664</v>
      </c>
      <c r="C42" s="879">
        <v>20037.260203017402</v>
      </c>
      <c r="D42" s="862">
        <v>21181.469379763694</v>
      </c>
      <c r="E42" s="862">
        <v>23363.726507028186</v>
      </c>
      <c r="F42" s="862">
        <v>23471.641482074712</v>
      </c>
      <c r="G42" s="862">
        <v>21994.754754913643</v>
      </c>
      <c r="H42" s="862">
        <v>21590.825167465628</v>
      </c>
      <c r="I42" s="862">
        <v>23059.213900400511</v>
      </c>
      <c r="J42" s="862">
        <v>22254.528152330178</v>
      </c>
      <c r="K42" s="862">
        <v>22275.832773395356</v>
      </c>
      <c r="L42" s="862">
        <v>22556.405335094471</v>
      </c>
      <c r="M42" s="864">
        <v>22155.369286920275</v>
      </c>
      <c r="N42" s="839"/>
      <c r="O42" s="837"/>
      <c r="P42" s="859" t="s">
        <v>176</v>
      </c>
      <c r="Q42" s="865">
        <v>22011.123591202388</v>
      </c>
      <c r="R42"/>
      <c r="S42"/>
      <c r="T42"/>
      <c r="U42"/>
      <c r="V42"/>
      <c r="W42"/>
      <c r="X42"/>
      <c r="Y42"/>
    </row>
    <row r="43" spans="1:25" ht="13">
      <c r="A43" s="861" t="s">
        <v>177</v>
      </c>
      <c r="B43" s="879">
        <v>20454.892849816846</v>
      </c>
      <c r="C43" s="880">
        <v>20559.71187588152</v>
      </c>
      <c r="D43" s="862">
        <v>20899.265924448879</v>
      </c>
      <c r="E43" s="862">
        <v>23581.943971962621</v>
      </c>
      <c r="F43" s="862">
        <v>22456.551348314606</v>
      </c>
      <c r="G43" s="862">
        <v>22205.815877358491</v>
      </c>
      <c r="H43" s="862">
        <v>21518.989357326474</v>
      </c>
      <c r="I43" s="862">
        <v>23347.212827832293</v>
      </c>
      <c r="J43" s="862">
        <v>22243.821111111116</v>
      </c>
      <c r="K43" s="862">
        <v>22911.379073203494</v>
      </c>
      <c r="L43" s="862">
        <v>23298.260685224843</v>
      </c>
      <c r="M43" s="864">
        <v>22899.219529267291</v>
      </c>
      <c r="N43" s="839"/>
      <c r="O43" s="837"/>
      <c r="P43" s="859" t="s">
        <v>177</v>
      </c>
      <c r="Q43" s="865">
        <v>22336.312401402276</v>
      </c>
      <c r="R43"/>
      <c r="S43"/>
      <c r="T43"/>
      <c r="U43"/>
      <c r="V43"/>
      <c r="W43"/>
      <c r="X43"/>
      <c r="Y43"/>
    </row>
    <row r="44" spans="1:25" ht="13">
      <c r="A44" s="861" t="s">
        <v>71</v>
      </c>
      <c r="B44" s="879">
        <v>16087.763628046439</v>
      </c>
      <c r="C44" s="879">
        <v>17004.010735069442</v>
      </c>
      <c r="D44" s="862">
        <v>18474.268671365007</v>
      </c>
      <c r="E44" s="862">
        <v>20619.789194257672</v>
      </c>
      <c r="F44" s="862">
        <v>20955.60875576234</v>
      </c>
      <c r="G44" s="862">
        <v>20182.214020862299</v>
      </c>
      <c r="H44" s="862">
        <v>19682.23133569759</v>
      </c>
      <c r="I44" s="862">
        <v>20147.570973449489</v>
      </c>
      <c r="J44" s="862">
        <v>19657.770631185635</v>
      </c>
      <c r="K44" s="862">
        <v>19667.452867756623</v>
      </c>
      <c r="L44" s="862">
        <v>19512.792353524215</v>
      </c>
      <c r="M44" s="864">
        <v>18476.577222349944</v>
      </c>
      <c r="N44" s="839"/>
      <c r="O44" s="837"/>
      <c r="P44" s="859" t="s">
        <v>71</v>
      </c>
      <c r="Q44" s="865">
        <v>19244.464191906805</v>
      </c>
      <c r="R44"/>
      <c r="S44"/>
      <c r="T44"/>
      <c r="U44"/>
      <c r="V44"/>
      <c r="W44"/>
      <c r="X44"/>
      <c r="Y44"/>
    </row>
    <row r="45" spans="1:25" ht="13.5" thickBot="1">
      <c r="A45" s="867" t="s">
        <v>178</v>
      </c>
      <c r="B45" s="881">
        <v>19149.031229228254</v>
      </c>
      <c r="C45" s="881">
        <v>19446.977351080182</v>
      </c>
      <c r="D45" s="869">
        <v>20484.085926672087</v>
      </c>
      <c r="E45" s="869">
        <v>22520.242820348958</v>
      </c>
      <c r="F45" s="869">
        <v>22830.803313989683</v>
      </c>
      <c r="G45" s="869">
        <v>22293.666038117477</v>
      </c>
      <c r="H45" s="869">
        <v>21897.774611800665</v>
      </c>
      <c r="I45" s="869">
        <v>22707.096961756262</v>
      </c>
      <c r="J45" s="869">
        <v>22566.668967340411</v>
      </c>
      <c r="K45" s="869">
        <v>22477.99052132506</v>
      </c>
      <c r="L45" s="869">
        <v>22579.081280691324</v>
      </c>
      <c r="M45" s="870">
        <v>22462.280980177467</v>
      </c>
      <c r="N45" s="839"/>
      <c r="O45" s="837"/>
      <c r="P45" s="871" t="s">
        <v>178</v>
      </c>
      <c r="Q45" s="872">
        <v>21834.185551773837</v>
      </c>
      <c r="R45"/>
      <c r="S45"/>
      <c r="T45"/>
      <c r="U45"/>
      <c r="V45"/>
      <c r="W45"/>
      <c r="X45"/>
      <c r="Y45"/>
    </row>
    <row r="46" spans="1:25" ht="13">
      <c r="A46" s="882"/>
      <c r="B46" s="883"/>
      <c r="C46" s="883"/>
      <c r="D46" s="884"/>
      <c r="E46" s="884"/>
      <c r="F46" s="884"/>
      <c r="G46" s="884"/>
      <c r="H46" s="884"/>
      <c r="I46" s="884"/>
      <c r="J46" s="884"/>
      <c r="K46" s="884"/>
      <c r="L46" s="884"/>
      <c r="M46" s="884"/>
      <c r="N46" s="884"/>
      <c r="O46" s="882"/>
      <c r="P46" s="882"/>
      <c r="Q46" s="884"/>
      <c r="R46"/>
      <c r="S46"/>
      <c r="T46"/>
      <c r="U46"/>
      <c r="V46"/>
      <c r="W46"/>
      <c r="X46"/>
      <c r="Y46"/>
    </row>
    <row r="47" spans="1:25" ht="16" thickBot="1">
      <c r="A47" s="836">
        <v>2023</v>
      </c>
      <c r="B47" s="837"/>
      <c r="C47" s="837"/>
      <c r="D47" s="837"/>
      <c r="E47" s="837"/>
      <c r="F47" s="837"/>
      <c r="G47" s="837"/>
      <c r="H47" s="837"/>
      <c r="I47" s="837"/>
      <c r="J47" s="837"/>
      <c r="K47" s="837"/>
      <c r="L47" s="838" t="s">
        <v>160</v>
      </c>
      <c r="M47" s="837"/>
      <c r="N47" s="839"/>
      <c r="O47" s="837"/>
      <c r="P47" s="840">
        <v>2023</v>
      </c>
      <c r="Q47" s="837"/>
      <c r="R47"/>
      <c r="S47"/>
      <c r="T47"/>
      <c r="U47"/>
      <c r="V47"/>
      <c r="W47"/>
      <c r="X47"/>
      <c r="Y47"/>
    </row>
    <row r="48" spans="1:25" ht="13.5" thickBot="1">
      <c r="A48" s="841"/>
      <c r="B48" s="842" t="s">
        <v>161</v>
      </c>
      <c r="C48" s="842" t="s">
        <v>162</v>
      </c>
      <c r="D48" s="842" t="s">
        <v>163</v>
      </c>
      <c r="E48" s="842" t="s">
        <v>164</v>
      </c>
      <c r="F48" s="842" t="s">
        <v>165</v>
      </c>
      <c r="G48" s="842" t="s">
        <v>166</v>
      </c>
      <c r="H48" s="842" t="s">
        <v>167</v>
      </c>
      <c r="I48" s="842" t="s">
        <v>168</v>
      </c>
      <c r="J48" s="842" t="s">
        <v>169</v>
      </c>
      <c r="K48" s="842" t="s">
        <v>170</v>
      </c>
      <c r="L48" s="842" t="s">
        <v>171</v>
      </c>
      <c r="M48" s="843" t="s">
        <v>172</v>
      </c>
      <c r="N48" s="839"/>
      <c r="O48" s="837"/>
      <c r="P48" s="844"/>
      <c r="Q48" s="845" t="s">
        <v>173</v>
      </c>
      <c r="R48"/>
      <c r="S48"/>
      <c r="T48"/>
      <c r="U48"/>
      <c r="V48"/>
      <c r="W48"/>
      <c r="X48"/>
      <c r="Y48"/>
    </row>
    <row r="49" spans="1:25" ht="13.5" thickBot="1">
      <c r="A49" s="846" t="s">
        <v>174</v>
      </c>
      <c r="B49" s="873">
        <v>21113.225698078619</v>
      </c>
      <c r="C49" s="873">
        <v>21133.022636622503</v>
      </c>
      <c r="D49" s="847">
        <v>21391.20934895322</v>
      </c>
      <c r="E49" s="847">
        <v>21126.907901987786</v>
      </c>
      <c r="F49" s="847">
        <v>20923.526579664358</v>
      </c>
      <c r="G49" s="847">
        <v>20342.061598834774</v>
      </c>
      <c r="H49" s="847">
        <v>19109.973592695493</v>
      </c>
      <c r="I49" s="847">
        <v>19482.491025271316</v>
      </c>
      <c r="J49" s="849">
        <v>19327.058117667704</v>
      </c>
      <c r="K49" s="847">
        <v>19585.976704425364</v>
      </c>
      <c r="L49" s="847">
        <v>19148.954848627371</v>
      </c>
      <c r="M49" s="850">
        <v>18893.625655274001</v>
      </c>
      <c r="N49" s="839"/>
      <c r="O49" s="837"/>
      <c r="P49" s="851" t="s">
        <v>174</v>
      </c>
      <c r="Q49" s="852">
        <v>20193.550678840515</v>
      </c>
      <c r="R49"/>
      <c r="S49"/>
      <c r="T49"/>
      <c r="U49"/>
      <c r="V49"/>
      <c r="W49"/>
      <c r="X49"/>
      <c r="Y49"/>
    </row>
    <row r="50" spans="1:25" ht="13">
      <c r="A50" s="874" t="s">
        <v>179</v>
      </c>
      <c r="B50" s="875">
        <v>21684.82397036719</v>
      </c>
      <c r="C50" s="875">
        <v>20485.854337762528</v>
      </c>
      <c r="D50" s="875">
        <v>21056.743400673393</v>
      </c>
      <c r="E50" s="876">
        <v>20974.003050570958</v>
      </c>
      <c r="F50" s="876">
        <v>20478.912293577985</v>
      </c>
      <c r="G50" s="876">
        <v>19990.600469845725</v>
      </c>
      <c r="H50" s="876">
        <v>17992.105532591406</v>
      </c>
      <c r="I50" s="876">
        <v>19397.045700770854</v>
      </c>
      <c r="J50" s="877">
        <v>18632.073973544979</v>
      </c>
      <c r="K50" s="876">
        <v>19593.33926387316</v>
      </c>
      <c r="L50" s="876">
        <v>17536.260823665889</v>
      </c>
      <c r="M50" s="878">
        <v>19175.371596701651</v>
      </c>
      <c r="N50" s="839"/>
      <c r="O50" s="837"/>
      <c r="P50" s="859" t="s">
        <v>179</v>
      </c>
      <c r="Q50" s="860">
        <v>20003.798174484822</v>
      </c>
      <c r="R50"/>
      <c r="S50"/>
      <c r="T50"/>
      <c r="U50"/>
      <c r="V50"/>
      <c r="W50"/>
      <c r="X50"/>
      <c r="Y50"/>
    </row>
    <row r="51" spans="1:25" ht="13">
      <c r="A51" s="861" t="s">
        <v>175</v>
      </c>
      <c r="B51" s="879">
        <v>22264.476831858501</v>
      </c>
      <c r="C51" s="879">
        <v>22312.209286400306</v>
      </c>
      <c r="D51" s="862">
        <v>22437.777668006733</v>
      </c>
      <c r="E51" s="862">
        <v>22237.232778004531</v>
      </c>
      <c r="F51" s="862">
        <v>21693.014946407497</v>
      </c>
      <c r="G51" s="862">
        <v>21065.189361773882</v>
      </c>
      <c r="H51" s="862">
        <v>19974.546676439837</v>
      </c>
      <c r="I51" s="862">
        <v>20598.774383170072</v>
      </c>
      <c r="J51" s="862">
        <v>20366.589822883911</v>
      </c>
      <c r="K51" s="862">
        <v>21013.993150494593</v>
      </c>
      <c r="L51" s="862">
        <v>20702.873068001474</v>
      </c>
      <c r="M51" s="864">
        <v>20637.766927362009</v>
      </c>
      <c r="N51" s="839"/>
      <c r="O51" s="837"/>
      <c r="P51" s="859" t="s">
        <v>175</v>
      </c>
      <c r="Q51" s="865">
        <v>21349.602116661896</v>
      </c>
      <c r="R51"/>
      <c r="S51"/>
      <c r="T51"/>
      <c r="U51"/>
      <c r="V51"/>
      <c r="W51"/>
      <c r="X51"/>
      <c r="Y51"/>
    </row>
    <row r="52" spans="1:25" ht="13">
      <c r="A52" s="861" t="s">
        <v>176</v>
      </c>
      <c r="B52" s="879">
        <v>22073.808683015875</v>
      </c>
      <c r="C52" s="879">
        <v>21960.126879269967</v>
      </c>
      <c r="D52" s="862">
        <v>22213.400252881042</v>
      </c>
      <c r="E52" s="862">
        <v>21943.388504524239</v>
      </c>
      <c r="F52" s="862">
        <v>21619.053625106284</v>
      </c>
      <c r="G52" s="862">
        <v>20852.966224975258</v>
      </c>
      <c r="H52" s="862">
        <v>19427.175514057097</v>
      </c>
      <c r="I52" s="862">
        <v>20325.087693830887</v>
      </c>
      <c r="J52" s="862">
        <v>20033.536719171403</v>
      </c>
      <c r="K52" s="862">
        <v>20712.259190878805</v>
      </c>
      <c r="L52" s="862">
        <v>20421.443342916962</v>
      </c>
      <c r="M52" s="864">
        <v>20277.945407199724</v>
      </c>
      <c r="N52" s="839"/>
      <c r="O52" s="837"/>
      <c r="P52" s="859" t="s">
        <v>176</v>
      </c>
      <c r="Q52" s="865">
        <v>21109.986302408659</v>
      </c>
      <c r="R52"/>
      <c r="S52"/>
      <c r="T52"/>
      <c r="U52"/>
      <c r="V52"/>
      <c r="W52"/>
      <c r="X52"/>
      <c r="Y52"/>
    </row>
    <row r="53" spans="1:25" ht="13">
      <c r="A53" s="861" t="s">
        <v>177</v>
      </c>
      <c r="B53" s="879">
        <v>22584.51070101561</v>
      </c>
      <c r="C53" s="880">
        <v>22097.324691075515</v>
      </c>
      <c r="D53" s="862">
        <v>22971.289301272365</v>
      </c>
      <c r="E53" s="862">
        <v>22242.479349686248</v>
      </c>
      <c r="F53" s="862">
        <v>21851.946847526207</v>
      </c>
      <c r="G53" s="862">
        <v>20720.878906084374</v>
      </c>
      <c r="H53" s="862">
        <v>20199.631905790837</v>
      </c>
      <c r="I53" s="862">
        <v>20405.070164767749</v>
      </c>
      <c r="J53" s="862">
        <v>20559.629784242428</v>
      </c>
      <c r="K53" s="862">
        <v>20262.477993295019</v>
      </c>
      <c r="L53" s="862">
        <v>20634.988807479487</v>
      </c>
      <c r="M53" s="864">
        <v>20955.00997536513</v>
      </c>
      <c r="N53" s="839"/>
      <c r="O53" s="837"/>
      <c r="P53" s="859" t="s">
        <v>177</v>
      </c>
      <c r="Q53" s="865">
        <v>21232.582289816801</v>
      </c>
      <c r="R53"/>
      <c r="S53"/>
      <c r="T53"/>
      <c r="U53"/>
      <c r="V53"/>
      <c r="W53"/>
      <c r="X53"/>
      <c r="Y53"/>
    </row>
    <row r="54" spans="1:25" ht="13">
      <c r="A54" s="861" t="s">
        <v>71</v>
      </c>
      <c r="B54" s="879">
        <v>18363.244388649553</v>
      </c>
      <c r="C54" s="879">
        <v>18424.093566731397</v>
      </c>
      <c r="D54" s="862">
        <v>18747.147960937273</v>
      </c>
      <c r="E54" s="862">
        <v>18663.143728934458</v>
      </c>
      <c r="F54" s="862">
        <v>18355.68660214058</v>
      </c>
      <c r="G54" s="862">
        <v>17835.91590786475</v>
      </c>
      <c r="H54" s="862">
        <v>16902.83824467886</v>
      </c>
      <c r="I54" s="862">
        <v>17004.550932134644</v>
      </c>
      <c r="J54" s="862">
        <v>17090.151183929571</v>
      </c>
      <c r="K54" s="862">
        <v>17075.327275971205</v>
      </c>
      <c r="L54" s="862">
        <v>16320.178212378014</v>
      </c>
      <c r="M54" s="864">
        <v>15857.171109571907</v>
      </c>
      <c r="N54" s="839"/>
      <c r="O54" s="837"/>
      <c r="P54" s="859" t="s">
        <v>71</v>
      </c>
      <c r="Q54" s="865">
        <v>17540.669311095324</v>
      </c>
      <c r="R54"/>
      <c r="S54"/>
      <c r="T54"/>
      <c r="U54"/>
      <c r="V54"/>
      <c r="W54"/>
      <c r="X54"/>
      <c r="Y54"/>
    </row>
    <row r="55" spans="1:25" ht="13.5" thickBot="1">
      <c r="A55" s="867" t="s">
        <v>178</v>
      </c>
      <c r="B55" s="881">
        <v>22573.167517467755</v>
      </c>
      <c r="C55" s="881">
        <v>22538.146707255222</v>
      </c>
      <c r="D55" s="869">
        <v>22680.727986396585</v>
      </c>
      <c r="E55" s="869">
        <v>22518.120627063072</v>
      </c>
      <c r="F55" s="869">
        <v>22334.533389390857</v>
      </c>
      <c r="G55" s="869">
        <v>21750.77286408452</v>
      </c>
      <c r="H55" s="869">
        <v>20551.501513420193</v>
      </c>
      <c r="I55" s="869">
        <v>20852.41412926844</v>
      </c>
      <c r="J55" s="869">
        <v>20904.313004976913</v>
      </c>
      <c r="K55" s="869">
        <v>21120.373355423661</v>
      </c>
      <c r="L55" s="869">
        <v>21030.518981765777</v>
      </c>
      <c r="M55" s="870">
        <v>20744.486414278908</v>
      </c>
      <c r="N55" s="839"/>
      <c r="O55" s="837"/>
      <c r="P55" s="871" t="s">
        <v>178</v>
      </c>
      <c r="Q55" s="872">
        <v>21698.066515782382</v>
      </c>
      <c r="R55"/>
      <c r="S55"/>
      <c r="T55"/>
      <c r="U55"/>
      <c r="V55"/>
      <c r="W55"/>
      <c r="X55"/>
      <c r="Y55"/>
    </row>
    <row r="56" spans="1:25" ht="13">
      <c r="A56" s="882"/>
      <c r="B56" s="883"/>
      <c r="C56" s="883"/>
      <c r="D56" s="884"/>
      <c r="E56" s="884"/>
      <c r="F56" s="884"/>
      <c r="G56" s="884"/>
      <c r="H56" s="884"/>
      <c r="I56" s="884"/>
      <c r="J56" s="884"/>
      <c r="K56" s="884"/>
      <c r="L56" s="884"/>
      <c r="M56" s="884"/>
      <c r="N56" s="884"/>
      <c r="O56" s="882"/>
      <c r="P56" s="882"/>
      <c r="Q56" s="884"/>
      <c r="R56"/>
      <c r="S56"/>
      <c r="T56"/>
      <c r="U56"/>
      <c r="V56"/>
      <c r="W56"/>
      <c r="X56"/>
      <c r="Y56"/>
    </row>
    <row r="57" spans="1:25" ht="16" thickBot="1">
      <c r="A57" s="836">
        <v>2024</v>
      </c>
      <c r="B57" s="837"/>
      <c r="C57" s="837"/>
      <c r="D57" s="837"/>
      <c r="E57" s="837"/>
      <c r="F57" s="837"/>
      <c r="G57" s="837"/>
      <c r="H57" s="837"/>
      <c r="I57" s="837"/>
      <c r="J57" s="837"/>
      <c r="K57" s="837"/>
      <c r="L57" s="838" t="s">
        <v>160</v>
      </c>
      <c r="M57" s="837"/>
      <c r="N57" s="839"/>
      <c r="O57" s="837"/>
      <c r="P57" s="840">
        <v>2024</v>
      </c>
      <c r="Q57" s="837"/>
      <c r="R57"/>
      <c r="S57"/>
      <c r="T57"/>
      <c r="U57"/>
      <c r="V57"/>
      <c r="W57"/>
      <c r="X57"/>
      <c r="Y57"/>
    </row>
    <row r="58" spans="1:25" ht="13.5" thickBot="1">
      <c r="A58" s="841"/>
      <c r="B58" s="842" t="s">
        <v>161</v>
      </c>
      <c r="C58" s="842" t="s">
        <v>162</v>
      </c>
      <c r="D58" s="842" t="s">
        <v>163</v>
      </c>
      <c r="E58" s="842" t="s">
        <v>164</v>
      </c>
      <c r="F58" s="842" t="s">
        <v>165</v>
      </c>
      <c r="G58" s="842" t="s">
        <v>166</v>
      </c>
      <c r="H58" s="842" t="s">
        <v>167</v>
      </c>
      <c r="I58" s="842" t="s">
        <v>168</v>
      </c>
      <c r="J58" s="842" t="s">
        <v>169</v>
      </c>
      <c r="K58" s="842" t="s">
        <v>170</v>
      </c>
      <c r="L58" s="842" t="s">
        <v>171</v>
      </c>
      <c r="M58" s="843" t="s">
        <v>172</v>
      </c>
      <c r="N58" s="839"/>
      <c r="O58" s="837"/>
      <c r="P58" s="844"/>
      <c r="Q58" s="845" t="s">
        <v>173</v>
      </c>
      <c r="R58"/>
      <c r="S58"/>
      <c r="T58"/>
      <c r="U58"/>
      <c r="V58"/>
      <c r="W58"/>
      <c r="X58"/>
      <c r="Y58"/>
    </row>
    <row r="59" spans="1:25" ht="13.5" thickBot="1">
      <c r="A59" s="846" t="s">
        <v>174</v>
      </c>
      <c r="B59" s="873">
        <v>19340.602448229442</v>
      </c>
      <c r="C59" s="873"/>
      <c r="D59" s="847"/>
      <c r="E59" s="847"/>
      <c r="F59" s="847"/>
      <c r="G59" s="847"/>
      <c r="H59" s="847"/>
      <c r="I59" s="847"/>
      <c r="J59" s="849"/>
      <c r="K59" s="847"/>
      <c r="L59" s="847"/>
      <c r="M59" s="850"/>
      <c r="N59" s="839"/>
      <c r="O59" s="837"/>
      <c r="P59" s="851" t="s">
        <v>174</v>
      </c>
      <c r="Q59" s="852"/>
      <c r="R59"/>
      <c r="S59"/>
      <c r="T59"/>
      <c r="U59"/>
      <c r="V59"/>
      <c r="W59"/>
      <c r="X59"/>
      <c r="Y59"/>
    </row>
    <row r="60" spans="1:25" ht="13">
      <c r="A60" s="874" t="s">
        <v>179</v>
      </c>
      <c r="B60" s="875">
        <v>19094.964950904392</v>
      </c>
      <c r="C60" s="875"/>
      <c r="D60" s="875"/>
      <c r="E60" s="876"/>
      <c r="F60" s="876"/>
      <c r="G60" s="876"/>
      <c r="H60" s="876"/>
      <c r="I60" s="876"/>
      <c r="J60" s="877"/>
      <c r="K60" s="876"/>
      <c r="L60" s="876"/>
      <c r="M60" s="878"/>
      <c r="N60" s="839"/>
      <c r="O60" s="837"/>
      <c r="P60" s="859" t="s">
        <v>179</v>
      </c>
      <c r="Q60" s="860"/>
      <c r="R60"/>
      <c r="S60"/>
      <c r="T60"/>
      <c r="U60"/>
      <c r="V60"/>
      <c r="W60"/>
      <c r="X60"/>
      <c r="Y60"/>
    </row>
    <row r="61" spans="1:25" ht="13">
      <c r="A61" s="861" t="s">
        <v>175</v>
      </c>
      <c r="B61" s="879">
        <v>20884.357426996205</v>
      </c>
      <c r="C61" s="879"/>
      <c r="D61" s="862"/>
      <c r="E61" s="862"/>
      <c r="F61" s="862"/>
      <c r="G61" s="862"/>
      <c r="H61" s="862"/>
      <c r="I61" s="862"/>
      <c r="J61" s="862"/>
      <c r="K61" s="862"/>
      <c r="L61" s="862"/>
      <c r="M61" s="864"/>
      <c r="N61" s="839"/>
      <c r="O61" s="837"/>
      <c r="P61" s="859" t="s">
        <v>175</v>
      </c>
      <c r="Q61" s="865"/>
      <c r="R61"/>
      <c r="S61"/>
      <c r="T61"/>
      <c r="U61"/>
      <c r="V61"/>
      <c r="W61"/>
      <c r="X61"/>
      <c r="Y61"/>
    </row>
    <row r="62" spans="1:25" ht="13">
      <c r="A62" s="861" t="s">
        <v>176</v>
      </c>
      <c r="B62" s="879">
        <v>20665.788094794672</v>
      </c>
      <c r="C62" s="879"/>
      <c r="D62" s="862"/>
      <c r="E62" s="862"/>
      <c r="F62" s="862"/>
      <c r="G62" s="862"/>
      <c r="H62" s="862"/>
      <c r="I62" s="862"/>
      <c r="J62" s="862"/>
      <c r="K62" s="862"/>
      <c r="L62" s="862"/>
      <c r="M62" s="864"/>
      <c r="N62" s="839"/>
      <c r="O62" s="837"/>
      <c r="P62" s="859" t="s">
        <v>176</v>
      </c>
      <c r="Q62" s="865"/>
      <c r="R62"/>
      <c r="S62"/>
      <c r="T62"/>
      <c r="U62"/>
      <c r="V62"/>
      <c r="W62"/>
      <c r="X62"/>
      <c r="Y62"/>
    </row>
    <row r="63" spans="1:25" ht="13">
      <c r="A63" s="861" t="s">
        <v>177</v>
      </c>
      <c r="B63" s="879">
        <v>21037.939304144933</v>
      </c>
      <c r="C63" s="880"/>
      <c r="D63" s="862"/>
      <c r="E63" s="862"/>
      <c r="F63" s="862"/>
      <c r="G63" s="862"/>
      <c r="H63" s="862"/>
      <c r="I63" s="862"/>
      <c r="J63" s="862"/>
      <c r="K63" s="862"/>
      <c r="L63" s="862"/>
      <c r="M63" s="864"/>
      <c r="N63" s="839"/>
      <c r="O63" s="837"/>
      <c r="P63" s="859" t="s">
        <v>177</v>
      </c>
      <c r="Q63" s="865"/>
      <c r="R63"/>
      <c r="S63"/>
      <c r="T63"/>
      <c r="U63"/>
      <c r="V63"/>
      <c r="W63"/>
      <c r="X63"/>
      <c r="Y63"/>
    </row>
    <row r="64" spans="1:25" ht="13">
      <c r="A64" s="861" t="s">
        <v>71</v>
      </c>
      <c r="B64" s="879">
        <v>16326.206845557988</v>
      </c>
      <c r="C64" s="879"/>
      <c r="D64" s="862"/>
      <c r="E64" s="862"/>
      <c r="F64" s="862"/>
      <c r="G64" s="862"/>
      <c r="H64" s="862"/>
      <c r="I64" s="862"/>
      <c r="J64" s="862"/>
      <c r="K64" s="862"/>
      <c r="L64" s="862"/>
      <c r="M64" s="864"/>
      <c r="N64" s="839"/>
      <c r="O64" s="837"/>
      <c r="P64" s="859" t="s">
        <v>71</v>
      </c>
      <c r="Q64" s="865"/>
      <c r="R64"/>
      <c r="S64"/>
      <c r="T64"/>
      <c r="U64"/>
      <c r="V64"/>
      <c r="W64"/>
      <c r="X64"/>
      <c r="Y64"/>
    </row>
    <row r="65" spans="1:25" ht="13.5" thickBot="1">
      <c r="A65" s="867" t="s">
        <v>178</v>
      </c>
      <c r="B65" s="881">
        <v>20985.332564408818</v>
      </c>
      <c r="C65" s="881"/>
      <c r="D65" s="869"/>
      <c r="E65" s="869"/>
      <c r="F65" s="869"/>
      <c r="G65" s="869"/>
      <c r="H65" s="869"/>
      <c r="I65" s="869"/>
      <c r="J65" s="869"/>
      <c r="K65" s="869"/>
      <c r="L65" s="869"/>
      <c r="M65" s="870"/>
      <c r="N65" s="839"/>
      <c r="O65" s="837"/>
      <c r="P65" s="871" t="s">
        <v>178</v>
      </c>
      <c r="Q65" s="872"/>
      <c r="R65"/>
      <c r="S65"/>
      <c r="T65"/>
      <c r="U65"/>
      <c r="V65"/>
      <c r="W65"/>
      <c r="X65"/>
      <c r="Y65"/>
    </row>
    <row r="66" spans="1:25" ht="13">
      <c r="A66" s="882"/>
      <c r="B66" s="883"/>
      <c r="C66" s="883"/>
      <c r="D66" s="884"/>
      <c r="E66" s="884"/>
      <c r="F66" s="884"/>
      <c r="G66" s="884"/>
      <c r="H66" s="884"/>
      <c r="I66" s="884"/>
      <c r="J66" s="884"/>
      <c r="K66" s="884"/>
      <c r="L66" s="884"/>
      <c r="M66" s="884"/>
      <c r="N66" s="884"/>
      <c r="O66" s="882"/>
      <c r="P66" s="882"/>
      <c r="Q66" s="884"/>
      <c r="R66"/>
      <c r="S66"/>
      <c r="T66"/>
      <c r="U66"/>
      <c r="V66"/>
      <c r="W66"/>
      <c r="X66"/>
      <c r="Y66"/>
    </row>
    <row r="67" spans="1:25" ht="13">
      <c r="A67" s="882"/>
      <c r="B67" s="883"/>
      <c r="C67" s="883"/>
      <c r="D67" s="884"/>
      <c r="E67" s="884"/>
      <c r="F67" s="884"/>
      <c r="G67" s="884"/>
      <c r="H67" s="884"/>
      <c r="I67" s="884"/>
      <c r="J67" s="884"/>
      <c r="K67" s="884"/>
      <c r="L67" s="884"/>
      <c r="M67" s="884"/>
      <c r="N67" s="884"/>
      <c r="O67" s="882"/>
      <c r="P67" s="882"/>
      <c r="Q67" s="884"/>
      <c r="R67"/>
      <c r="S67"/>
      <c r="T67"/>
      <c r="U67"/>
      <c r="V67"/>
      <c r="W67"/>
      <c r="X67"/>
      <c r="Y67"/>
    </row>
    <row r="68" spans="1:25" ht="13">
      <c r="A68" s="882"/>
      <c r="B68" s="883"/>
      <c r="C68" s="883"/>
      <c r="D68" s="884"/>
      <c r="E68" s="884"/>
      <c r="F68" s="884"/>
      <c r="G68" s="884"/>
      <c r="H68" s="884"/>
      <c r="I68" s="884"/>
      <c r="J68" s="884"/>
      <c r="K68" s="884"/>
      <c r="L68" s="884"/>
      <c r="M68" s="884"/>
      <c r="N68" s="884"/>
      <c r="O68" s="882"/>
      <c r="P68" s="882"/>
      <c r="Q68" s="884"/>
      <c r="R68"/>
      <c r="S68"/>
      <c r="T68"/>
      <c r="U68"/>
      <c r="V68"/>
      <c r="W68"/>
      <c r="X68"/>
      <c r="Y68"/>
    </row>
    <row r="69" spans="1:25" ht="13">
      <c r="A69" s="882"/>
      <c r="B69" s="883"/>
      <c r="C69" s="883"/>
      <c r="D69" s="884"/>
      <c r="E69" s="884"/>
      <c r="F69" s="884"/>
      <c r="G69" s="884"/>
      <c r="H69" s="884"/>
      <c r="I69" s="884"/>
      <c r="J69" s="884"/>
      <c r="K69" s="884"/>
      <c r="L69" s="884"/>
      <c r="M69" s="884"/>
      <c r="N69" s="884"/>
      <c r="O69" s="882"/>
      <c r="P69" s="882"/>
      <c r="Q69" s="884"/>
      <c r="R69"/>
      <c r="S69"/>
      <c r="T69"/>
      <c r="U69"/>
      <c r="V69"/>
      <c r="W69"/>
      <c r="X69"/>
      <c r="Y69"/>
    </row>
    <row r="70" spans="1:25" ht="13">
      <c r="A70" s="882"/>
      <c r="B70" s="883"/>
      <c r="C70" s="883"/>
      <c r="D70" s="884"/>
      <c r="E70" s="884"/>
      <c r="F70" s="884"/>
      <c r="G70" s="884"/>
      <c r="H70" s="884"/>
      <c r="I70" s="884"/>
      <c r="J70" s="884"/>
      <c r="K70" s="884"/>
      <c r="L70" s="884"/>
      <c r="M70" s="884"/>
      <c r="N70" s="884"/>
      <c r="O70" s="882"/>
      <c r="P70" s="882"/>
      <c r="Q70" s="884"/>
      <c r="R70"/>
      <c r="S70"/>
      <c r="T70"/>
      <c r="U70"/>
      <c r="V70"/>
      <c r="W70"/>
      <c r="X70"/>
      <c r="Y70"/>
    </row>
    <row r="71" spans="1:25" ht="13">
      <c r="A71" s="882"/>
      <c r="B71" s="883"/>
      <c r="C71" s="883"/>
      <c r="D71" s="884"/>
      <c r="E71" s="884"/>
      <c r="F71" s="884"/>
      <c r="G71" s="884"/>
      <c r="H71" s="884"/>
      <c r="I71" s="884"/>
      <c r="J71" s="884"/>
      <c r="K71" s="884"/>
      <c r="L71" s="884"/>
      <c r="M71" s="884"/>
      <c r="N71" s="884"/>
      <c r="O71" s="882"/>
      <c r="P71" s="882"/>
      <c r="Q71" s="884"/>
      <c r="R71"/>
      <c r="S71"/>
      <c r="T71"/>
      <c r="U71"/>
      <c r="V71"/>
      <c r="W71"/>
      <c r="X71"/>
      <c r="Y71"/>
    </row>
    <row r="72" spans="1:25" ht="23.5">
      <c r="A72" s="885" t="s">
        <v>484</v>
      </c>
      <c r="B72" s="835"/>
      <c r="C72" s="835"/>
      <c r="D72" s="835"/>
      <c r="E72" s="882"/>
      <c r="F72" s="882"/>
      <c r="G72" s="882"/>
      <c r="H72" s="882"/>
      <c r="I72" s="882"/>
      <c r="J72" s="882"/>
      <c r="K72" s="882"/>
      <c r="L72" s="882"/>
      <c r="M72" s="882"/>
      <c r="N72" s="884"/>
      <c r="O72" s="884"/>
      <c r="P72" s="886"/>
      <c r="Q72" s="884"/>
      <c r="R72"/>
      <c r="S72"/>
      <c r="T72"/>
      <c r="U72"/>
      <c r="V72"/>
      <c r="W72"/>
      <c r="X72"/>
      <c r="Y72"/>
    </row>
    <row r="73" spans="1:25" ht="15.5">
      <c r="A73" s="882"/>
      <c r="B73" s="882"/>
      <c r="C73" s="882"/>
      <c r="D73" s="882"/>
      <c r="E73" s="882"/>
      <c r="F73" s="882"/>
      <c r="G73" s="882"/>
      <c r="H73" s="882"/>
      <c r="I73" s="882"/>
      <c r="J73" s="882"/>
      <c r="K73" s="882"/>
      <c r="L73" s="882"/>
      <c r="M73" s="882"/>
      <c r="N73" s="884"/>
      <c r="O73" s="884"/>
      <c r="P73" s="884"/>
      <c r="Q73" s="887" t="s">
        <v>180</v>
      </c>
      <c r="R73" s="4"/>
      <c r="S73"/>
      <c r="T73"/>
    </row>
    <row r="74" spans="1:25" ht="13">
      <c r="A74" s="833"/>
      <c r="B74" s="833"/>
      <c r="C74" s="833"/>
      <c r="D74" s="833"/>
      <c r="E74" s="833"/>
      <c r="F74" s="833"/>
      <c r="G74" s="833"/>
      <c r="H74" s="833"/>
      <c r="I74" s="833"/>
      <c r="J74" s="833"/>
      <c r="K74" s="833"/>
      <c r="L74" s="833"/>
      <c r="M74" s="833"/>
      <c r="N74" s="833"/>
      <c r="O74" s="833"/>
      <c r="P74" s="833"/>
      <c r="Q74" s="833"/>
      <c r="S74"/>
      <c r="T74"/>
      <c r="U74"/>
      <c r="V74"/>
      <c r="W74"/>
    </row>
    <row r="75" spans="1:25" ht="16" thickBot="1">
      <c r="A75" s="888">
        <v>2019</v>
      </c>
      <c r="B75" s="889"/>
      <c r="C75" s="889"/>
      <c r="D75" s="889"/>
      <c r="E75" s="889"/>
      <c r="F75" s="889"/>
      <c r="G75" s="889"/>
      <c r="H75" s="889"/>
      <c r="I75" s="889"/>
      <c r="J75" s="889"/>
      <c r="K75" s="889"/>
      <c r="L75" s="889"/>
      <c r="M75" s="890" t="s">
        <v>180</v>
      </c>
      <c r="N75" s="833"/>
      <c r="O75" s="889"/>
      <c r="P75" s="888">
        <v>2019</v>
      </c>
      <c r="Q75" s="889"/>
      <c r="S75"/>
      <c r="T75"/>
      <c r="U75"/>
      <c r="V75"/>
      <c r="W75"/>
    </row>
    <row r="76" spans="1:25" ht="13.5" thickBot="1">
      <c r="A76" s="891"/>
      <c r="B76" s="892" t="s">
        <v>161</v>
      </c>
      <c r="C76" s="892" t="s">
        <v>162</v>
      </c>
      <c r="D76" s="892" t="s">
        <v>163</v>
      </c>
      <c r="E76" s="892" t="s">
        <v>164</v>
      </c>
      <c r="F76" s="892" t="s">
        <v>165</v>
      </c>
      <c r="G76" s="892" t="s">
        <v>166</v>
      </c>
      <c r="H76" s="892" t="s">
        <v>167</v>
      </c>
      <c r="I76" s="892" t="s">
        <v>168</v>
      </c>
      <c r="J76" s="892" t="s">
        <v>169</v>
      </c>
      <c r="K76" s="892" t="s">
        <v>170</v>
      </c>
      <c r="L76" s="892" t="s">
        <v>171</v>
      </c>
      <c r="M76" s="893" t="s">
        <v>172</v>
      </c>
      <c r="N76" s="833"/>
      <c r="O76" s="889"/>
      <c r="P76" s="894"/>
      <c r="Q76" s="895" t="s">
        <v>173</v>
      </c>
      <c r="S76"/>
      <c r="T76"/>
      <c r="U76"/>
      <c r="V76"/>
      <c r="W76"/>
    </row>
    <row r="77" spans="1:25" ht="13.5" thickBot="1">
      <c r="A77" s="896" t="s">
        <v>174</v>
      </c>
      <c r="B77" s="897">
        <f>(B9/1000)/1.02</f>
        <v>12.840200151573482</v>
      </c>
      <c r="C77" s="898">
        <f>(C9/1000)/1.02</f>
        <v>12.435461820720546</v>
      </c>
      <c r="D77" s="898">
        <f>(D9/1000)/1.02</f>
        <v>12.454421208857266</v>
      </c>
      <c r="E77" s="898">
        <f t="shared" ref="E77:L80" si="0">E9/1000/1.02</f>
        <v>12.192941607993269</v>
      </c>
      <c r="F77" s="898">
        <f t="shared" si="0"/>
        <v>12.103655381566083</v>
      </c>
      <c r="G77" s="898">
        <f t="shared" si="0"/>
        <v>11.754098975174413</v>
      </c>
      <c r="H77" s="898">
        <f t="shared" si="0"/>
        <v>11.069761908323068</v>
      </c>
      <c r="I77" s="898">
        <f t="shared" si="0"/>
        <v>11.568464244921939</v>
      </c>
      <c r="J77" s="898">
        <f t="shared" si="0"/>
        <v>11.466246631601745</v>
      </c>
      <c r="K77" s="898">
        <f t="shared" si="0"/>
        <v>11.566402167245691</v>
      </c>
      <c r="L77" s="898">
        <f t="shared" si="0"/>
        <v>11.88111366108823</v>
      </c>
      <c r="M77" s="899">
        <f t="shared" ref="M77:M83" si="1">(M9/1000)/1.02</f>
        <v>11.982655955662679</v>
      </c>
      <c r="N77" s="833"/>
      <c r="O77" s="889"/>
      <c r="P77" s="900" t="s">
        <v>174</v>
      </c>
      <c r="Q77" s="901">
        <f t="shared" ref="Q77:Q83" si="2">(Q9/1000)/1.02</f>
        <v>11.932440467099813</v>
      </c>
      <c r="S77"/>
      <c r="T77"/>
      <c r="U77"/>
      <c r="V77"/>
      <c r="W77"/>
    </row>
    <row r="78" spans="1:25" ht="13.5" thickBot="1">
      <c r="A78" s="902" t="s">
        <v>179</v>
      </c>
      <c r="B78" s="897">
        <f t="shared" ref="B78:C83" si="3">(B10/1000)/1.02</f>
        <v>12.733558071831727</v>
      </c>
      <c r="C78" s="898">
        <f t="shared" si="3"/>
        <v>12.775578057380992</v>
      </c>
      <c r="D78" s="898">
        <f t="shared" ref="D78:D83" si="4">D10/1000/1.02</f>
        <v>12.156907737924437</v>
      </c>
      <c r="E78" s="898">
        <f t="shared" si="0"/>
        <v>12.252025732207244</v>
      </c>
      <c r="F78" s="898">
        <f t="shared" si="0"/>
        <v>12.071152733964251</v>
      </c>
      <c r="G78" s="898">
        <f t="shared" si="0"/>
        <v>11.554480496968523</v>
      </c>
      <c r="H78" s="898">
        <f t="shared" si="0"/>
        <v>10.926726826570819</v>
      </c>
      <c r="I78" s="898">
        <f t="shared" si="0"/>
        <v>11.778989150498914</v>
      </c>
      <c r="J78" s="898">
        <f t="shared" si="0"/>
        <v>11.340147970105074</v>
      </c>
      <c r="K78" s="898">
        <f t="shared" si="0"/>
        <v>11.82392016502914</v>
      </c>
      <c r="L78" s="898">
        <f t="shared" si="0"/>
        <v>12.084139277933398</v>
      </c>
      <c r="M78" s="899">
        <f t="shared" si="1"/>
        <v>11.972370619763987</v>
      </c>
      <c r="N78" s="833"/>
      <c r="O78" s="889"/>
      <c r="P78" s="903" t="s">
        <v>179</v>
      </c>
      <c r="Q78" s="901">
        <f t="shared" si="2"/>
        <v>11.901531620993707</v>
      </c>
      <c r="S78"/>
      <c r="T78"/>
      <c r="U78"/>
      <c r="V78"/>
      <c r="W78"/>
    </row>
    <row r="79" spans="1:25" ht="13.5" thickBot="1">
      <c r="A79" s="902" t="s">
        <v>175</v>
      </c>
      <c r="B79" s="897">
        <f t="shared" si="3"/>
        <v>13.755628967388146</v>
      </c>
      <c r="C79" s="898">
        <f t="shared" si="3"/>
        <v>13.160005982394944</v>
      </c>
      <c r="D79" s="898">
        <f t="shared" si="4"/>
        <v>13.088488790736868</v>
      </c>
      <c r="E79" s="898">
        <f t="shared" si="0"/>
        <v>12.698047720332765</v>
      </c>
      <c r="F79" s="898">
        <f t="shared" si="0"/>
        <v>12.465192928087799</v>
      </c>
      <c r="G79" s="898">
        <f t="shared" si="0"/>
        <v>11.98909491587504</v>
      </c>
      <c r="H79" s="898">
        <f t="shared" si="0"/>
        <v>11.344024368852834</v>
      </c>
      <c r="I79" s="898">
        <f t="shared" si="0"/>
        <v>12.096879591360105</v>
      </c>
      <c r="J79" s="898">
        <f t="shared" si="0"/>
        <v>11.89061319365956</v>
      </c>
      <c r="K79" s="898">
        <f t="shared" si="0"/>
        <v>12.156065061569533</v>
      </c>
      <c r="L79" s="898">
        <f t="shared" si="0"/>
        <v>12.54454230346456</v>
      </c>
      <c r="M79" s="899">
        <f t="shared" si="1"/>
        <v>12.667870977157227</v>
      </c>
      <c r="N79" s="833"/>
      <c r="O79" s="889"/>
      <c r="P79" s="904" t="s">
        <v>175</v>
      </c>
      <c r="Q79" s="901">
        <f t="shared" si="2"/>
        <v>12.487183062726562</v>
      </c>
      <c r="S79"/>
      <c r="T79"/>
      <c r="U79"/>
      <c r="V79"/>
      <c r="W79"/>
    </row>
    <row r="80" spans="1:25" ht="13.5" thickBot="1">
      <c r="A80" s="902" t="s">
        <v>176</v>
      </c>
      <c r="B80" s="897">
        <f t="shared" si="3"/>
        <v>13.603203496153366</v>
      </c>
      <c r="C80" s="898">
        <f t="shared" si="3"/>
        <v>12.932984756543544</v>
      </c>
      <c r="D80" s="898">
        <f t="shared" si="4"/>
        <v>12.902198316957671</v>
      </c>
      <c r="E80" s="898">
        <f t="shared" si="0"/>
        <v>12.487171969125086</v>
      </c>
      <c r="F80" s="898">
        <f t="shared" si="0"/>
        <v>12.170752425485</v>
      </c>
      <c r="G80" s="898">
        <f t="shared" si="0"/>
        <v>11.580080459945346</v>
      </c>
      <c r="H80" s="898">
        <f t="shared" si="0"/>
        <v>10.996335654240303</v>
      </c>
      <c r="I80" s="898">
        <f t="shared" si="0"/>
        <v>11.88402221987621</v>
      </c>
      <c r="J80" s="898">
        <f t="shared" si="0"/>
        <v>11.6195068030936</v>
      </c>
      <c r="K80" s="898">
        <f t="shared" si="0"/>
        <v>12.069487389058292</v>
      </c>
      <c r="L80" s="898">
        <f t="shared" si="0"/>
        <v>12.466113194832705</v>
      </c>
      <c r="M80" s="899">
        <f t="shared" si="1"/>
        <v>12.625401570772054</v>
      </c>
      <c r="N80" s="833"/>
      <c r="O80" s="889"/>
      <c r="P80" s="904" t="s">
        <v>176</v>
      </c>
      <c r="Q80" s="901">
        <f t="shared" si="2"/>
        <v>12.251829454438186</v>
      </c>
      <c r="S80"/>
      <c r="T80"/>
      <c r="U80"/>
      <c r="V80"/>
      <c r="W80"/>
    </row>
    <row r="81" spans="1:23" ht="13.5" thickBot="1">
      <c r="A81" s="902" t="s">
        <v>177</v>
      </c>
      <c r="B81" s="897">
        <f t="shared" si="3"/>
        <v>0</v>
      </c>
      <c r="C81" s="898">
        <f t="shared" si="3"/>
        <v>0</v>
      </c>
      <c r="D81" s="898">
        <f t="shared" si="4"/>
        <v>0</v>
      </c>
      <c r="E81" s="898">
        <f t="shared" ref="E81:I83" si="5">E13/1000/1.02</f>
        <v>0</v>
      </c>
      <c r="F81" s="898">
        <f t="shared" si="5"/>
        <v>0</v>
      </c>
      <c r="G81" s="898">
        <f t="shared" si="5"/>
        <v>11.614960006665553</v>
      </c>
      <c r="H81" s="898">
        <f t="shared" si="5"/>
        <v>10.012392156862743</v>
      </c>
      <c r="I81" s="898">
        <f t="shared" si="5"/>
        <v>11.206862745098038</v>
      </c>
      <c r="J81" s="898"/>
      <c r="K81" s="898">
        <f t="shared" ref="K81:L83" si="6">K13/1000/1.02</f>
        <v>0</v>
      </c>
      <c r="L81" s="898">
        <f t="shared" si="6"/>
        <v>0</v>
      </c>
      <c r="M81" s="899">
        <f t="shared" si="1"/>
        <v>0</v>
      </c>
      <c r="N81" s="833"/>
      <c r="O81" s="889"/>
      <c r="P81" s="904" t="s">
        <v>177</v>
      </c>
      <c r="Q81" s="901">
        <f t="shared" si="2"/>
        <v>11.983365890432701</v>
      </c>
      <c r="S81"/>
      <c r="T81"/>
      <c r="U81"/>
      <c r="V81"/>
      <c r="W81"/>
    </row>
    <row r="82" spans="1:23" ht="13.5" thickBot="1">
      <c r="A82" s="902" t="s">
        <v>71</v>
      </c>
      <c r="B82" s="897">
        <f t="shared" si="3"/>
        <v>10.800426738446939</v>
      </c>
      <c r="C82" s="898">
        <f t="shared" si="3"/>
        <v>10.456953901657448</v>
      </c>
      <c r="D82" s="898">
        <f t="shared" si="4"/>
        <v>10.692709545835639</v>
      </c>
      <c r="E82" s="898">
        <f t="shared" si="5"/>
        <v>10.6012406695358</v>
      </c>
      <c r="F82" s="898">
        <f t="shared" si="5"/>
        <v>10.669167167744135</v>
      </c>
      <c r="G82" s="898">
        <f t="shared" si="5"/>
        <v>10.492944877644474</v>
      </c>
      <c r="H82" s="898">
        <f t="shared" si="5"/>
        <v>9.7828440898658187</v>
      </c>
      <c r="I82" s="898">
        <f t="shared" si="5"/>
        <v>9.9396609906583375</v>
      </c>
      <c r="J82" s="898">
        <f>J14/1000/1.02</f>
        <v>9.8691359811767825</v>
      </c>
      <c r="K82" s="898">
        <f t="shared" si="6"/>
        <v>10.007087075004961</v>
      </c>
      <c r="L82" s="898">
        <f t="shared" si="6"/>
        <v>10.052916379804563</v>
      </c>
      <c r="M82" s="899">
        <f t="shared" si="1"/>
        <v>10.114384709103863</v>
      </c>
      <c r="N82" s="833"/>
      <c r="O82" s="889"/>
      <c r="P82" s="904" t="s">
        <v>71</v>
      </c>
      <c r="Q82" s="901">
        <f t="shared" si="2"/>
        <v>10.27424079308031</v>
      </c>
      <c r="S82"/>
      <c r="T82"/>
      <c r="U82"/>
      <c r="V82"/>
      <c r="W82"/>
    </row>
    <row r="83" spans="1:23" ht="13.5" thickBot="1">
      <c r="A83" s="905" t="s">
        <v>178</v>
      </c>
      <c r="B83" s="897">
        <f t="shared" si="3"/>
        <v>13.261551103386681</v>
      </c>
      <c r="C83" s="898">
        <f t="shared" si="3"/>
        <v>13.043489654365011</v>
      </c>
      <c r="D83" s="898">
        <f t="shared" si="4"/>
        <v>13.11906550238205</v>
      </c>
      <c r="E83" s="898">
        <f t="shared" si="5"/>
        <v>13.043073473469184</v>
      </c>
      <c r="F83" s="898">
        <f t="shared" si="5"/>
        <v>12.981687152558189</v>
      </c>
      <c r="G83" s="898">
        <f t="shared" si="5"/>
        <v>12.788476679889143</v>
      </c>
      <c r="H83" s="898">
        <f t="shared" si="5"/>
        <v>12.229098796061196</v>
      </c>
      <c r="I83" s="898">
        <f t="shared" si="5"/>
        <v>12.459392923553127</v>
      </c>
      <c r="J83" s="898">
        <f>J15/1000/1.02</f>
        <v>12.584892616964712</v>
      </c>
      <c r="K83" s="898">
        <f t="shared" si="6"/>
        <v>12.612713593334135</v>
      </c>
      <c r="L83" s="898">
        <f t="shared" si="6"/>
        <v>12.845059329470997</v>
      </c>
      <c r="M83" s="899">
        <f t="shared" si="1"/>
        <v>12.905730519538373</v>
      </c>
      <c r="N83" s="833"/>
      <c r="O83" s="889"/>
      <c r="P83" s="906" t="s">
        <v>178</v>
      </c>
      <c r="Q83" s="901">
        <f t="shared" si="2"/>
        <v>12.815892298091443</v>
      </c>
      <c r="S83"/>
      <c r="T83"/>
      <c r="U83"/>
      <c r="V83"/>
      <c r="W83"/>
    </row>
    <row r="84" spans="1:23" ht="13">
      <c r="A84" s="833"/>
      <c r="B84" s="833"/>
      <c r="C84" s="833"/>
      <c r="D84" s="833"/>
      <c r="E84" s="833"/>
      <c r="F84" s="833"/>
      <c r="G84" s="833"/>
      <c r="H84" s="833"/>
      <c r="I84" s="833"/>
      <c r="J84" s="833"/>
      <c r="K84" s="833"/>
      <c r="L84" s="833"/>
      <c r="M84" s="833"/>
      <c r="N84" s="833"/>
      <c r="O84" s="833"/>
      <c r="P84" s="833"/>
      <c r="Q84" s="833"/>
      <c r="S84"/>
      <c r="T84"/>
      <c r="U84"/>
      <c r="V84"/>
      <c r="W84"/>
    </row>
    <row r="85" spans="1:23" ht="16" thickBot="1">
      <c r="A85" s="888">
        <v>2020</v>
      </c>
      <c r="B85" s="889"/>
      <c r="C85" s="889"/>
      <c r="D85" s="889"/>
      <c r="E85" s="889"/>
      <c r="F85" s="889"/>
      <c r="G85" s="889"/>
      <c r="H85" s="889"/>
      <c r="I85" s="889"/>
      <c r="J85" s="889"/>
      <c r="K85" s="889"/>
      <c r="L85" s="889"/>
      <c r="M85" s="890" t="s">
        <v>180</v>
      </c>
      <c r="N85" s="833"/>
      <c r="O85" s="889"/>
      <c r="P85" s="888">
        <v>2020</v>
      </c>
      <c r="Q85" s="889"/>
      <c r="S85"/>
      <c r="T85"/>
      <c r="U85"/>
      <c r="V85"/>
      <c r="W85"/>
    </row>
    <row r="86" spans="1:23" ht="13.5" thickBot="1">
      <c r="A86" s="891"/>
      <c r="B86" s="892" t="s">
        <v>161</v>
      </c>
      <c r="C86" s="892" t="s">
        <v>162</v>
      </c>
      <c r="D86" s="892" t="s">
        <v>163</v>
      </c>
      <c r="E86" s="892" t="s">
        <v>164</v>
      </c>
      <c r="F86" s="892" t="s">
        <v>165</v>
      </c>
      <c r="G86" s="892" t="s">
        <v>166</v>
      </c>
      <c r="H86" s="892" t="s">
        <v>167</v>
      </c>
      <c r="I86" s="892" t="s">
        <v>168</v>
      </c>
      <c r="J86" s="892" t="s">
        <v>169</v>
      </c>
      <c r="K86" s="892" t="s">
        <v>170</v>
      </c>
      <c r="L86" s="892" t="s">
        <v>171</v>
      </c>
      <c r="M86" s="893" t="s">
        <v>172</v>
      </c>
      <c r="N86" s="833"/>
      <c r="O86" s="889"/>
      <c r="P86" s="894"/>
      <c r="Q86" s="895" t="s">
        <v>173</v>
      </c>
      <c r="S86"/>
      <c r="T86"/>
      <c r="U86"/>
      <c r="V86"/>
      <c r="W86"/>
    </row>
    <row r="87" spans="1:23" ht="13.5" thickBot="1">
      <c r="A87" s="896" t="s">
        <v>174</v>
      </c>
      <c r="B87" s="897">
        <f>(B19/1000)/1.02</f>
        <v>12.05261568627451</v>
      </c>
      <c r="C87" s="898">
        <f>(C19/1000)/1.02</f>
        <v>12.153284490589098</v>
      </c>
      <c r="D87" s="898">
        <f>(D19/1000)/1.02</f>
        <v>11.849166659625585</v>
      </c>
      <c r="E87" s="898">
        <f t="shared" ref="E87:L93" si="7">E19/1000/1.02</f>
        <v>11.375594417641054</v>
      </c>
      <c r="F87" s="898">
        <f t="shared" si="7"/>
        <v>11.257124858400934</v>
      </c>
      <c r="G87" s="898">
        <f t="shared" si="7"/>
        <v>11.71862745098039</v>
      </c>
      <c r="H87" s="898">
        <f t="shared" si="7"/>
        <v>11.603733983852548</v>
      </c>
      <c r="I87" s="898">
        <f t="shared" si="7"/>
        <v>12.115140722363343</v>
      </c>
      <c r="J87" s="898">
        <f t="shared" si="7"/>
        <v>12.170812400409982</v>
      </c>
      <c r="K87" s="898">
        <f t="shared" si="7"/>
        <v>12.086283222130579</v>
      </c>
      <c r="L87" s="898">
        <f t="shared" si="7"/>
        <v>12.028316971634867</v>
      </c>
      <c r="M87" s="899">
        <f t="shared" ref="M87:M93" si="8">(M19/1000)/1.02</f>
        <v>12.470539263092032</v>
      </c>
      <c r="N87" s="833"/>
      <c r="O87" s="889"/>
      <c r="P87" s="900" t="s">
        <v>174</v>
      </c>
      <c r="Q87" s="901">
        <f t="shared" ref="Q87:Q93" si="9">(Q19/1000)/1.02</f>
        <v>11.931429166715311</v>
      </c>
      <c r="S87"/>
      <c r="T87"/>
      <c r="U87"/>
      <c r="V87"/>
      <c r="W87"/>
    </row>
    <row r="88" spans="1:23" ht="13.5" thickBot="1">
      <c r="A88" s="902" t="s">
        <v>179</v>
      </c>
      <c r="B88" s="897">
        <f t="shared" ref="B88:C93" si="10">(B20/1000)/1.02</f>
        <v>12.143432352941176</v>
      </c>
      <c r="C88" s="898">
        <f t="shared" si="10"/>
        <v>12.037532420653084</v>
      </c>
      <c r="D88" s="898">
        <f t="shared" ref="D88:D93" si="11">D20/1000/1.02</f>
        <v>11.714791766675281</v>
      </c>
      <c r="E88" s="898">
        <f t="shared" si="7"/>
        <v>11.201339684149524</v>
      </c>
      <c r="F88" s="898">
        <f t="shared" si="7"/>
        <v>10.648837024869305</v>
      </c>
      <c r="G88" s="898">
        <f t="shared" si="7"/>
        <v>11.553921568627452</v>
      </c>
      <c r="H88" s="898">
        <f t="shared" si="7"/>
        <v>11.845626531171783</v>
      </c>
      <c r="I88" s="898">
        <f t="shared" si="7"/>
        <v>12.409155971002635</v>
      </c>
      <c r="J88" s="898">
        <f t="shared" si="7"/>
        <v>12.311606439018922</v>
      </c>
      <c r="K88" s="898">
        <f t="shared" si="7"/>
        <v>12.264953239514989</v>
      </c>
      <c r="L88" s="898">
        <f t="shared" si="7"/>
        <v>12.352148907041483</v>
      </c>
      <c r="M88" s="899">
        <f t="shared" si="8"/>
        <v>12.930716517691565</v>
      </c>
      <c r="N88" s="833"/>
      <c r="O88" s="889"/>
      <c r="P88" s="903" t="s">
        <v>179</v>
      </c>
      <c r="Q88" s="901">
        <f t="shared" si="9"/>
        <v>12.099709586515299</v>
      </c>
      <c r="S88"/>
      <c r="T88"/>
      <c r="U88"/>
      <c r="V88"/>
      <c r="W88"/>
    </row>
    <row r="89" spans="1:23" ht="13.5" thickBot="1">
      <c r="A89" s="902" t="s">
        <v>175</v>
      </c>
      <c r="B89" s="897">
        <f t="shared" si="10"/>
        <v>12.699462745098037</v>
      </c>
      <c r="C89" s="898">
        <f t="shared" si="10"/>
        <v>12.701414555557115</v>
      </c>
      <c r="D89" s="898">
        <f t="shared" si="11"/>
        <v>12.313410680916141</v>
      </c>
      <c r="E89" s="898">
        <f t="shared" si="7"/>
        <v>11.961485476404702</v>
      </c>
      <c r="F89" s="898">
        <f t="shared" si="7"/>
        <v>11.807286847421279</v>
      </c>
      <c r="G89" s="898">
        <f t="shared" si="7"/>
        <v>12.216666666666667</v>
      </c>
      <c r="H89" s="898">
        <f t="shared" si="7"/>
        <v>12.134916438241648</v>
      </c>
      <c r="I89" s="898">
        <f t="shared" si="7"/>
        <v>12.926014396468441</v>
      </c>
      <c r="J89" s="898">
        <f t="shared" si="7"/>
        <v>12.950811747788642</v>
      </c>
      <c r="K89" s="898">
        <f t="shared" si="7"/>
        <v>12.997653099313514</v>
      </c>
      <c r="L89" s="898">
        <f t="shared" si="7"/>
        <v>13.223588680601459</v>
      </c>
      <c r="M89" s="899">
        <f t="shared" si="8"/>
        <v>13.674724829900967</v>
      </c>
      <c r="N89" s="833"/>
      <c r="O89" s="889"/>
      <c r="P89" s="904" t="s">
        <v>175</v>
      </c>
      <c r="Q89" s="901">
        <f t="shared" si="9"/>
        <v>12.640269615675695</v>
      </c>
      <c r="S89"/>
      <c r="T89"/>
      <c r="U89"/>
      <c r="V89"/>
      <c r="W89"/>
    </row>
    <row r="90" spans="1:23" ht="13.5" thickBot="1">
      <c r="A90" s="902" t="s">
        <v>176</v>
      </c>
      <c r="B90" s="897">
        <f t="shared" si="10"/>
        <v>12.569022549019609</v>
      </c>
      <c r="C90" s="898">
        <f t="shared" si="10"/>
        <v>12.561725661100553</v>
      </c>
      <c r="D90" s="898">
        <f t="shared" si="11"/>
        <v>12.160795218226344</v>
      </c>
      <c r="E90" s="898">
        <f t="shared" si="7"/>
        <v>11.856557220530421</v>
      </c>
      <c r="F90" s="898">
        <f t="shared" si="7"/>
        <v>11.689326235020069</v>
      </c>
      <c r="G90" s="898">
        <f t="shared" si="7"/>
        <v>12.098039215686274</v>
      </c>
      <c r="H90" s="898">
        <f t="shared" si="7"/>
        <v>11.978999345328925</v>
      </c>
      <c r="I90" s="898">
        <f t="shared" si="7"/>
        <v>12.897492924951655</v>
      </c>
      <c r="J90" s="898">
        <f t="shared" si="7"/>
        <v>12.928648046142966</v>
      </c>
      <c r="K90" s="898">
        <f t="shared" si="7"/>
        <v>12.927133113221613</v>
      </c>
      <c r="L90" s="898">
        <f t="shared" si="7"/>
        <v>13.147366794779646</v>
      </c>
      <c r="M90" s="899">
        <f t="shared" si="8"/>
        <v>13.599576728902296</v>
      </c>
      <c r="N90" s="833"/>
      <c r="O90" s="889"/>
      <c r="P90" s="904" t="s">
        <v>176</v>
      </c>
      <c r="Q90" s="901">
        <f t="shared" si="9"/>
        <v>12.52682580882159</v>
      </c>
      <c r="S90"/>
      <c r="T90"/>
      <c r="U90"/>
      <c r="V90"/>
      <c r="W90"/>
    </row>
    <row r="91" spans="1:23" ht="13.5" thickBot="1">
      <c r="A91" s="902" t="s">
        <v>177</v>
      </c>
      <c r="B91" s="897">
        <f t="shared" si="10"/>
        <v>0</v>
      </c>
      <c r="C91" s="898">
        <f t="shared" si="10"/>
        <v>0</v>
      </c>
      <c r="D91" s="898">
        <f t="shared" si="11"/>
        <v>0</v>
      </c>
      <c r="E91" s="898">
        <f t="shared" si="7"/>
        <v>0</v>
      </c>
      <c r="F91" s="898">
        <f t="shared" si="7"/>
        <v>11.878123798539022</v>
      </c>
      <c r="G91" s="898">
        <f t="shared" si="7"/>
        <v>13.004901960784315</v>
      </c>
      <c r="H91" s="898">
        <f t="shared" si="7"/>
        <v>14.043215686274509</v>
      </c>
      <c r="I91" s="898">
        <f t="shared" si="7"/>
        <v>0</v>
      </c>
      <c r="J91" s="898">
        <f t="shared" si="7"/>
        <v>0</v>
      </c>
      <c r="K91" s="898">
        <f t="shared" si="7"/>
        <v>0</v>
      </c>
      <c r="L91" s="898">
        <f t="shared" si="7"/>
        <v>0</v>
      </c>
      <c r="M91" s="899">
        <f t="shared" si="8"/>
        <v>0</v>
      </c>
      <c r="N91" s="833"/>
      <c r="O91" s="889"/>
      <c r="P91" s="904" t="s">
        <v>177</v>
      </c>
      <c r="Q91" s="901">
        <f t="shared" si="9"/>
        <v>12.867537317086082</v>
      </c>
      <c r="S91"/>
      <c r="T91"/>
      <c r="U91"/>
      <c r="V91"/>
      <c r="W91"/>
    </row>
    <row r="92" spans="1:23" ht="13.5" thickBot="1">
      <c r="A92" s="902" t="s">
        <v>71</v>
      </c>
      <c r="B92" s="897">
        <f t="shared" si="10"/>
        <v>10.178789215686274</v>
      </c>
      <c r="C92" s="898">
        <f t="shared" si="10"/>
        <v>10.347559789525409</v>
      </c>
      <c r="D92" s="898">
        <f t="shared" si="11"/>
        <v>10.302212496877326</v>
      </c>
      <c r="E92" s="898">
        <f t="shared" si="7"/>
        <v>9.7788163628068059</v>
      </c>
      <c r="F92" s="898">
        <f t="shared" si="7"/>
        <v>9.4869958395625158</v>
      </c>
      <c r="G92" s="898">
        <f t="shared" si="7"/>
        <v>9.9686274509803905</v>
      </c>
      <c r="H92" s="898">
        <f t="shared" si="7"/>
        <v>10.030403276870258</v>
      </c>
      <c r="I92" s="898">
        <f t="shared" si="7"/>
        <v>10.120527173377409</v>
      </c>
      <c r="J92" s="898">
        <f t="shared" si="7"/>
        <v>10.309502005173607</v>
      </c>
      <c r="K92" s="898">
        <f t="shared" si="7"/>
        <v>10.294882163397419</v>
      </c>
      <c r="L92" s="898">
        <f t="shared" si="7"/>
        <v>9.8364333703989697</v>
      </c>
      <c r="M92" s="899">
        <f t="shared" si="8"/>
        <v>10.220954805962348</v>
      </c>
      <c r="N92" s="833"/>
      <c r="O92" s="889"/>
      <c r="P92" s="904" t="s">
        <v>71</v>
      </c>
      <c r="Q92" s="901">
        <f t="shared" si="9"/>
        <v>10.098856002372649</v>
      </c>
      <c r="S92"/>
      <c r="T92"/>
      <c r="U92"/>
      <c r="V92"/>
      <c r="W92"/>
    </row>
    <row r="93" spans="1:23" ht="13.5" thickBot="1">
      <c r="A93" s="905" t="s">
        <v>178</v>
      </c>
      <c r="B93" s="897">
        <f t="shared" si="10"/>
        <v>12.929591176470588</v>
      </c>
      <c r="C93" s="898">
        <f t="shared" si="10"/>
        <v>12.974919894473166</v>
      </c>
      <c r="D93" s="898">
        <f t="shared" si="11"/>
        <v>12.61612049819855</v>
      </c>
      <c r="E93" s="898">
        <f t="shared" si="7"/>
        <v>12.151018509599822</v>
      </c>
      <c r="F93" s="898">
        <f t="shared" si="7"/>
        <v>12.004310705638028</v>
      </c>
      <c r="G93" s="898">
        <f t="shared" si="7"/>
        <v>12.33235294117647</v>
      </c>
      <c r="H93" s="898">
        <f t="shared" si="7"/>
        <v>12.322373504769978</v>
      </c>
      <c r="I93" s="898">
        <f t="shared" si="7"/>
        <v>12.642034871723187</v>
      </c>
      <c r="J93" s="898">
        <f t="shared" si="7"/>
        <v>12.793703051749086</v>
      </c>
      <c r="K93" s="898">
        <f t="shared" si="7"/>
        <v>12.832508439940307</v>
      </c>
      <c r="L93" s="898">
        <f t="shared" si="7"/>
        <v>12.799219925080202</v>
      </c>
      <c r="M93" s="899">
        <f t="shared" si="8"/>
        <v>13.080332510688967</v>
      </c>
      <c r="N93" s="833"/>
      <c r="O93" s="889"/>
      <c r="P93" s="906" t="s">
        <v>178</v>
      </c>
      <c r="Q93" s="901">
        <f t="shared" si="9"/>
        <v>12.639793693908345</v>
      </c>
      <c r="S93"/>
      <c r="T93"/>
      <c r="U93"/>
      <c r="V93"/>
      <c r="W93"/>
    </row>
    <row r="94" spans="1:23" ht="13">
      <c r="A94" s="833"/>
      <c r="B94" s="833"/>
      <c r="C94" s="833"/>
      <c r="D94" s="833"/>
      <c r="E94" s="833"/>
      <c r="F94" s="833"/>
      <c r="G94" s="833"/>
      <c r="H94" s="833"/>
      <c r="I94" s="833"/>
      <c r="J94" s="833"/>
      <c r="K94" s="833"/>
      <c r="L94" s="833"/>
      <c r="M94" s="833"/>
      <c r="N94" s="833"/>
      <c r="O94" s="833"/>
      <c r="P94" s="833"/>
      <c r="Q94" s="833"/>
      <c r="S94"/>
      <c r="T94"/>
      <c r="U94"/>
      <c r="V94"/>
      <c r="W94"/>
    </row>
    <row r="95" spans="1:23" ht="16" thickBot="1">
      <c r="A95" s="888">
        <v>2021</v>
      </c>
      <c r="B95" s="889"/>
      <c r="C95" s="889"/>
      <c r="D95" s="889"/>
      <c r="E95" s="889"/>
      <c r="F95" s="889"/>
      <c r="G95" s="889"/>
      <c r="H95" s="889"/>
      <c r="I95" s="889"/>
      <c r="J95" s="889"/>
      <c r="K95" s="889"/>
      <c r="L95" s="889"/>
      <c r="M95" s="890" t="s">
        <v>180</v>
      </c>
      <c r="N95" s="833"/>
      <c r="O95" s="889"/>
      <c r="P95" s="888">
        <v>2021</v>
      </c>
      <c r="Q95" s="889"/>
      <c r="S95"/>
      <c r="T95"/>
      <c r="U95"/>
      <c r="V95"/>
      <c r="W95"/>
    </row>
    <row r="96" spans="1:23" ht="13.5" thickBot="1">
      <c r="A96" s="891"/>
      <c r="B96" s="892" t="s">
        <v>161</v>
      </c>
      <c r="C96" s="892" t="s">
        <v>162</v>
      </c>
      <c r="D96" s="892" t="s">
        <v>163</v>
      </c>
      <c r="E96" s="892" t="s">
        <v>164</v>
      </c>
      <c r="F96" s="892" t="s">
        <v>165</v>
      </c>
      <c r="G96" s="892" t="s">
        <v>166</v>
      </c>
      <c r="H96" s="892" t="s">
        <v>167</v>
      </c>
      <c r="I96" s="892" t="s">
        <v>168</v>
      </c>
      <c r="J96" s="892" t="s">
        <v>169</v>
      </c>
      <c r="K96" s="892" t="s">
        <v>170</v>
      </c>
      <c r="L96" s="892" t="s">
        <v>171</v>
      </c>
      <c r="M96" s="893" t="s">
        <v>172</v>
      </c>
      <c r="N96" s="833"/>
      <c r="O96" s="889"/>
      <c r="P96" s="894"/>
      <c r="Q96" s="895" t="s">
        <v>173</v>
      </c>
      <c r="S96"/>
      <c r="T96"/>
      <c r="U96"/>
      <c r="V96"/>
      <c r="W96"/>
    </row>
    <row r="97" spans="1:23" ht="13.5" thickBot="1">
      <c r="A97" s="896" t="s">
        <v>174</v>
      </c>
      <c r="B97" s="897">
        <f>(B29/1000)/1.02</f>
        <v>12.842174462156114</v>
      </c>
      <c r="C97" s="898">
        <f>(C29/1000)/1.02</f>
        <v>13.046851555253745</v>
      </c>
      <c r="D97" s="898">
        <f>(D29/1000)/1.02</f>
        <v>12.978742757658408</v>
      </c>
      <c r="E97" s="898">
        <f t="shared" ref="E97:L103" si="12">E29/1000/1.02</f>
        <v>13.536615246746432</v>
      </c>
      <c r="F97" s="898">
        <f t="shared" si="12"/>
        <v>13.675268566952274</v>
      </c>
      <c r="G97" s="898">
        <f t="shared" si="12"/>
        <v>14.177454315219842</v>
      </c>
      <c r="H97" s="898">
        <f t="shared" si="12"/>
        <v>14.061906679455161</v>
      </c>
      <c r="I97" s="898">
        <f t="shared" si="12"/>
        <v>14.793074608268469</v>
      </c>
      <c r="J97" s="898">
        <f t="shared" si="12"/>
        <v>14.950008544496528</v>
      </c>
      <c r="K97" s="898">
        <f t="shared" si="12"/>
        <v>16.667676666598766</v>
      </c>
      <c r="L97" s="898">
        <f t="shared" si="12"/>
        <v>17.842759366428563</v>
      </c>
      <c r="M97" s="899">
        <f t="shared" ref="M97:M103" si="13">(M29/1000)/1.02</f>
        <v>18.024988259380315</v>
      </c>
      <c r="N97" s="833"/>
      <c r="O97" s="889"/>
      <c r="P97" s="900" t="s">
        <v>174</v>
      </c>
      <c r="Q97" s="901">
        <f t="shared" ref="Q97:Q103" si="14">(Q29/1000)/1.02</f>
        <v>14.7395566214709</v>
      </c>
      <c r="S97"/>
      <c r="T97"/>
      <c r="U97"/>
      <c r="V97"/>
      <c r="W97"/>
    </row>
    <row r="98" spans="1:23" ht="13.5" thickBot="1">
      <c r="A98" s="902" t="s">
        <v>179</v>
      </c>
      <c r="B98" s="897">
        <f t="shared" ref="B98:C103" si="15">(B30/1000)/1.02</f>
        <v>12.708311940410097</v>
      </c>
      <c r="C98" s="898">
        <f t="shared" si="15"/>
        <v>12.462791347650167</v>
      </c>
      <c r="D98" s="898">
        <f t="shared" ref="D98:D103" si="16">D30/1000/1.02</f>
        <v>12.619773335073669</v>
      </c>
      <c r="E98" s="898">
        <f t="shared" si="12"/>
        <v>13.52394699049502</v>
      </c>
      <c r="F98" s="898">
        <f t="shared" si="12"/>
        <v>12.882041229191907</v>
      </c>
      <c r="G98" s="898">
        <f t="shared" si="12"/>
        <v>13.69836491896792</v>
      </c>
      <c r="H98" s="898">
        <f t="shared" si="12"/>
        <v>13.597399864087645</v>
      </c>
      <c r="I98" s="898">
        <f t="shared" si="12"/>
        <v>14.567836051308129</v>
      </c>
      <c r="J98" s="898">
        <f t="shared" si="12"/>
        <v>15.427485998156243</v>
      </c>
      <c r="K98" s="898">
        <f t="shared" si="12"/>
        <v>17.167157487978756</v>
      </c>
      <c r="L98" s="898">
        <f t="shared" si="12"/>
        <v>18.7893125200642</v>
      </c>
      <c r="M98" s="899">
        <f t="shared" si="13"/>
        <v>17.563156959813632</v>
      </c>
      <c r="N98" s="833"/>
      <c r="O98" s="889"/>
      <c r="P98" s="903" t="s">
        <v>179</v>
      </c>
      <c r="Q98" s="901">
        <f t="shared" si="14"/>
        <v>15.625963854118739</v>
      </c>
      <c r="S98"/>
      <c r="T98"/>
      <c r="U98"/>
      <c r="V98"/>
      <c r="W98"/>
    </row>
    <row r="99" spans="1:23" ht="13.5" thickBot="1">
      <c r="A99" s="902" t="s">
        <v>175</v>
      </c>
      <c r="B99" s="897">
        <f t="shared" si="15"/>
        <v>13.954742531065632</v>
      </c>
      <c r="C99" s="898">
        <f t="shared" si="15"/>
        <v>14.069510683024021</v>
      </c>
      <c r="D99" s="898">
        <f t="shared" si="16"/>
        <v>13.792056524761428</v>
      </c>
      <c r="E99" s="898">
        <f t="shared" si="12"/>
        <v>14.382601545740544</v>
      </c>
      <c r="F99" s="898">
        <f t="shared" si="12"/>
        <v>14.497530911877547</v>
      </c>
      <c r="G99" s="898">
        <f t="shared" si="12"/>
        <v>14.975696778640465</v>
      </c>
      <c r="H99" s="898">
        <f t="shared" si="12"/>
        <v>15.062609599122187</v>
      </c>
      <c r="I99" s="898">
        <f t="shared" si="12"/>
        <v>16.030243902139606</v>
      </c>
      <c r="J99" s="898">
        <f t="shared" si="12"/>
        <v>16.273769698587003</v>
      </c>
      <c r="K99" s="898">
        <f t="shared" si="12"/>
        <v>18.35929182428298</v>
      </c>
      <c r="L99" s="898">
        <f t="shared" si="12"/>
        <v>19.514937240082141</v>
      </c>
      <c r="M99" s="899">
        <f t="shared" si="13"/>
        <v>19.674422896503639</v>
      </c>
      <c r="N99" s="833"/>
      <c r="O99" s="889"/>
      <c r="P99" s="904" t="s">
        <v>175</v>
      </c>
      <c r="Q99" s="901">
        <f t="shared" si="14"/>
        <v>15.82918894089404</v>
      </c>
      <c r="S99"/>
      <c r="T99"/>
      <c r="U99"/>
      <c r="V99"/>
      <c r="W99"/>
    </row>
    <row r="100" spans="1:23" ht="13.5" thickBot="1">
      <c r="A100" s="902" t="s">
        <v>176</v>
      </c>
      <c r="B100" s="897">
        <f t="shared" si="15"/>
        <v>13.947436811398621</v>
      </c>
      <c r="C100" s="898">
        <f t="shared" si="15"/>
        <v>14.018815211068851</v>
      </c>
      <c r="D100" s="898">
        <f t="shared" si="16"/>
        <v>13.716961287227175</v>
      </c>
      <c r="E100" s="898">
        <f t="shared" si="12"/>
        <v>14.368551822812202</v>
      </c>
      <c r="F100" s="898">
        <f t="shared" si="12"/>
        <v>14.52398189549651</v>
      </c>
      <c r="G100" s="898">
        <f t="shared" si="12"/>
        <v>14.962581469962171</v>
      </c>
      <c r="H100" s="898">
        <f t="shared" si="12"/>
        <v>15.035995098433776</v>
      </c>
      <c r="I100" s="898">
        <f t="shared" si="12"/>
        <v>16.01233258041843</v>
      </c>
      <c r="J100" s="898">
        <f t="shared" si="12"/>
        <v>16.254787706767701</v>
      </c>
      <c r="K100" s="898">
        <f t="shared" si="12"/>
        <v>18.415846687398979</v>
      </c>
      <c r="L100" s="898">
        <f t="shared" si="12"/>
        <v>19.396302116657328</v>
      </c>
      <c r="M100" s="899">
        <f t="shared" si="13"/>
        <v>19.299645076937054</v>
      </c>
      <c r="N100" s="833"/>
      <c r="O100" s="889"/>
      <c r="P100" s="904" t="s">
        <v>176</v>
      </c>
      <c r="Q100" s="901">
        <f t="shared" si="14"/>
        <v>15.511806903834625</v>
      </c>
      <c r="S100"/>
      <c r="T100"/>
      <c r="U100"/>
      <c r="V100"/>
      <c r="W100"/>
    </row>
    <row r="101" spans="1:23" ht="13.5" thickBot="1">
      <c r="A101" s="902" t="s">
        <v>177</v>
      </c>
      <c r="B101" s="897">
        <f t="shared" si="15"/>
        <v>0</v>
      </c>
      <c r="C101" s="898">
        <f t="shared" si="15"/>
        <v>0</v>
      </c>
      <c r="D101" s="898">
        <f t="shared" si="16"/>
        <v>0</v>
      </c>
      <c r="E101" s="898">
        <f t="shared" si="12"/>
        <v>0</v>
      </c>
      <c r="F101" s="898">
        <f t="shared" si="12"/>
        <v>0</v>
      </c>
      <c r="G101" s="898">
        <f t="shared" si="12"/>
        <v>0</v>
      </c>
      <c r="H101" s="898">
        <f t="shared" si="12"/>
        <v>0</v>
      </c>
      <c r="I101" s="898">
        <f t="shared" si="12"/>
        <v>0</v>
      </c>
      <c r="J101" s="898">
        <f t="shared" si="12"/>
        <v>0</v>
      </c>
      <c r="K101" s="898">
        <f t="shared" si="12"/>
        <v>0</v>
      </c>
      <c r="L101" s="898">
        <f t="shared" si="12"/>
        <v>0</v>
      </c>
      <c r="M101" s="899">
        <f t="shared" si="13"/>
        <v>0</v>
      </c>
      <c r="N101" s="833"/>
      <c r="O101" s="889"/>
      <c r="P101" s="904" t="s">
        <v>177</v>
      </c>
      <c r="Q101" s="901">
        <f t="shared" si="14"/>
        <v>17.284556188923684</v>
      </c>
      <c r="S101"/>
      <c r="T101"/>
      <c r="U101"/>
      <c r="V101"/>
      <c r="W101"/>
    </row>
    <row r="102" spans="1:23" ht="13.5" thickBot="1">
      <c r="A102" s="902" t="s">
        <v>71</v>
      </c>
      <c r="B102" s="897">
        <f t="shared" si="15"/>
        <v>10.573861346747224</v>
      </c>
      <c r="C102" s="898">
        <f t="shared" si="15"/>
        <v>10.800605759102861</v>
      </c>
      <c r="D102" s="898">
        <f t="shared" si="16"/>
        <v>11.213437194204115</v>
      </c>
      <c r="E102" s="898">
        <f t="shared" si="12"/>
        <v>11.495609084330527</v>
      </c>
      <c r="F102" s="898">
        <f t="shared" si="12"/>
        <v>11.746785478065423</v>
      </c>
      <c r="G102" s="898">
        <f t="shared" si="12"/>
        <v>12.14458485620589</v>
      </c>
      <c r="H102" s="898">
        <f t="shared" si="12"/>
        <v>12.075730895482954</v>
      </c>
      <c r="I102" s="898">
        <f t="shared" si="12"/>
        <v>12.294225376360785</v>
      </c>
      <c r="J102" s="898">
        <f t="shared" si="12"/>
        <v>12.626308189338188</v>
      </c>
      <c r="K102" s="898">
        <f t="shared" si="12"/>
        <v>13.960350114626635</v>
      </c>
      <c r="L102" s="898">
        <f t="shared" si="12"/>
        <v>15.379983189106927</v>
      </c>
      <c r="M102" s="899">
        <f t="shared" si="13"/>
        <v>15.545943516847712</v>
      </c>
      <c r="N102" s="833"/>
      <c r="O102" s="889"/>
      <c r="P102" s="904" t="s">
        <v>71</v>
      </c>
      <c r="Q102" s="901">
        <f t="shared" si="14"/>
        <v>12.678667713091802</v>
      </c>
      <c r="S102"/>
      <c r="T102"/>
      <c r="U102"/>
      <c r="V102"/>
      <c r="W102"/>
    </row>
    <row r="103" spans="1:23" ht="13.5" thickBot="1">
      <c r="A103" s="905" t="s">
        <v>178</v>
      </c>
      <c r="B103" s="897">
        <f t="shared" si="15"/>
        <v>13.343633502191944</v>
      </c>
      <c r="C103" s="898">
        <f t="shared" si="15"/>
        <v>13.538897670383442</v>
      </c>
      <c r="D103" s="898">
        <f t="shared" si="16"/>
        <v>13.442786751002609</v>
      </c>
      <c r="E103" s="898">
        <f t="shared" si="12"/>
        <v>13.886267899053902</v>
      </c>
      <c r="F103" s="898">
        <f t="shared" si="12"/>
        <v>13.960108183135445</v>
      </c>
      <c r="G103" s="898">
        <f t="shared" si="12"/>
        <v>14.345660630199042</v>
      </c>
      <c r="H103" s="898">
        <f t="shared" si="12"/>
        <v>14.441625813687248</v>
      </c>
      <c r="I103" s="898">
        <f t="shared" si="12"/>
        <v>15.046909802495032</v>
      </c>
      <c r="J103" s="898">
        <f t="shared" si="12"/>
        <v>15.38107326239334</v>
      </c>
      <c r="K103" s="898">
        <f t="shared" si="12"/>
        <v>17.413533489102406</v>
      </c>
      <c r="L103" s="898">
        <f t="shared" si="12"/>
        <v>18.512921370090407</v>
      </c>
      <c r="M103" s="899">
        <f t="shared" si="13"/>
        <v>18.560856745126859</v>
      </c>
      <c r="N103" s="833"/>
      <c r="O103" s="889"/>
      <c r="P103" s="906" t="s">
        <v>178</v>
      </c>
      <c r="Q103" s="901">
        <f t="shared" si="14"/>
        <v>15.161183898182118</v>
      </c>
      <c r="S103"/>
      <c r="T103"/>
      <c r="U103"/>
      <c r="V103"/>
      <c r="W103"/>
    </row>
    <row r="104" spans="1:23" ht="13">
      <c r="A104" s="833"/>
      <c r="B104" s="833"/>
      <c r="C104" s="833"/>
      <c r="D104" s="833"/>
      <c r="E104" s="833"/>
      <c r="F104" s="833"/>
      <c r="G104" s="833"/>
      <c r="H104" s="833"/>
      <c r="I104" s="833"/>
      <c r="J104" s="833"/>
      <c r="K104" s="833"/>
      <c r="L104" s="833"/>
      <c r="M104" s="833"/>
      <c r="N104" s="833"/>
      <c r="O104" s="833"/>
      <c r="P104" s="833"/>
      <c r="Q104" s="833"/>
      <c r="S104"/>
      <c r="T104"/>
      <c r="U104"/>
      <c r="V104"/>
      <c r="W104"/>
    </row>
    <row r="105" spans="1:23" ht="16" thickBot="1">
      <c r="A105" s="888">
        <v>2022</v>
      </c>
      <c r="B105" s="889"/>
      <c r="C105" s="889"/>
      <c r="D105" s="889"/>
      <c r="E105" s="889"/>
      <c r="F105" s="889"/>
      <c r="G105" s="889"/>
      <c r="H105" s="889"/>
      <c r="I105" s="889"/>
      <c r="J105" s="889"/>
      <c r="K105" s="889"/>
      <c r="L105" s="889"/>
      <c r="M105" s="890" t="s">
        <v>180</v>
      </c>
      <c r="N105" s="833"/>
      <c r="O105" s="889"/>
      <c r="P105" s="888">
        <v>2022</v>
      </c>
      <c r="Q105" s="889"/>
      <c r="S105"/>
      <c r="T105"/>
      <c r="U105"/>
      <c r="V105"/>
      <c r="W105"/>
    </row>
    <row r="106" spans="1:23" ht="13.5" thickBot="1">
      <c r="A106" s="891"/>
      <c r="B106" s="892" t="s">
        <v>161</v>
      </c>
      <c r="C106" s="892" t="s">
        <v>162</v>
      </c>
      <c r="D106" s="892" t="s">
        <v>163</v>
      </c>
      <c r="E106" s="892" t="s">
        <v>164</v>
      </c>
      <c r="F106" s="892" t="s">
        <v>165</v>
      </c>
      <c r="G106" s="892" t="s">
        <v>166</v>
      </c>
      <c r="H106" s="892" t="s">
        <v>167</v>
      </c>
      <c r="I106" s="892" t="s">
        <v>168</v>
      </c>
      <c r="J106" s="892" t="s">
        <v>169</v>
      </c>
      <c r="K106" s="892" t="s">
        <v>170</v>
      </c>
      <c r="L106" s="892" t="s">
        <v>171</v>
      </c>
      <c r="M106" s="893" t="s">
        <v>172</v>
      </c>
      <c r="N106" s="833"/>
      <c r="O106" s="889"/>
      <c r="P106" s="894"/>
      <c r="Q106" s="895" t="s">
        <v>173</v>
      </c>
      <c r="S106"/>
      <c r="T106"/>
      <c r="U106"/>
      <c r="V106"/>
      <c r="W106"/>
    </row>
    <row r="107" spans="1:23" ht="13.5" thickBot="1">
      <c r="A107" s="896" t="s">
        <v>174</v>
      </c>
      <c r="B107" s="897">
        <f>(B39/1000)/1.02</f>
        <v>18.220445478488372</v>
      </c>
      <c r="C107" s="898">
        <f>(C39/1000)/1.02</f>
        <v>18.687882968909957</v>
      </c>
      <c r="D107" s="898">
        <f>(D39/1000)/1.02</f>
        <v>19.896289376021414</v>
      </c>
      <c r="E107" s="898">
        <f t="shared" ref="E107:L113" si="17">E39/1000/1.02</f>
        <v>21.943286535050227</v>
      </c>
      <c r="F107" s="898">
        <f t="shared" si="17"/>
        <v>22.219222838376393</v>
      </c>
      <c r="G107" s="898">
        <f t="shared" si="17"/>
        <v>21.231632573200869</v>
      </c>
      <c r="H107" s="898">
        <f t="shared" si="17"/>
        <v>20.674638183345678</v>
      </c>
      <c r="I107" s="898">
        <f t="shared" si="17"/>
        <v>21.612313338073626</v>
      </c>
      <c r="J107" s="898">
        <f t="shared" si="17"/>
        <v>21.055693529161211</v>
      </c>
      <c r="K107" s="898">
        <f t="shared" si="17"/>
        <v>21.01348961921218</v>
      </c>
      <c r="L107" s="898">
        <f t="shared" si="17"/>
        <v>21.148872083248921</v>
      </c>
      <c r="M107" s="899">
        <f t="shared" ref="M107:M113" si="18">(M39/1000)/1.02</f>
        <v>20.62596886854822</v>
      </c>
      <c r="N107" s="833"/>
      <c r="O107" s="889"/>
      <c r="P107" s="900" t="s">
        <v>174</v>
      </c>
      <c r="Q107" s="901">
        <f t="shared" ref="Q107:Q113" si="19">(Q39/1000)/1.02</f>
        <v>20.732297154797592</v>
      </c>
      <c r="S107"/>
      <c r="T107"/>
      <c r="U107"/>
      <c r="V107"/>
      <c r="W107"/>
    </row>
    <row r="108" spans="1:23" ht="13.5" thickBot="1">
      <c r="A108" s="902" t="s">
        <v>179</v>
      </c>
      <c r="B108" s="897">
        <f t="shared" ref="B108:C113" si="20">(B40/1000)/1.02</f>
        <v>19.020773840459867</v>
      </c>
      <c r="C108" s="898">
        <f t="shared" si="20"/>
        <v>18.400119685858424</v>
      </c>
      <c r="D108" s="898">
        <f t="shared" ref="D108:D113" si="21">D40/1000/1.02</f>
        <v>20.375035983997495</v>
      </c>
      <c r="E108" s="898">
        <f t="shared" si="17"/>
        <v>21.62406314575983</v>
      </c>
      <c r="F108" s="898">
        <f t="shared" si="17"/>
        <v>22.387138213560561</v>
      </c>
      <c r="G108" s="898">
        <f t="shared" si="17"/>
        <v>20.555628994270251</v>
      </c>
      <c r="H108" s="898">
        <f t="shared" si="17"/>
        <v>21.070703527735876</v>
      </c>
      <c r="I108" s="898">
        <f t="shared" si="17"/>
        <v>20.959915939238737</v>
      </c>
      <c r="J108" s="898">
        <f t="shared" si="17"/>
        <v>20.168955448001995</v>
      </c>
      <c r="K108" s="898">
        <f t="shared" si="17"/>
        <v>21.298406103864142</v>
      </c>
      <c r="L108" s="898">
        <f t="shared" si="17"/>
        <v>21.10563744026414</v>
      </c>
      <c r="M108" s="899">
        <f t="shared" si="18"/>
        <v>20.031830204771168</v>
      </c>
      <c r="N108" s="833"/>
      <c r="O108" s="889"/>
      <c r="P108" s="903" t="s">
        <v>179</v>
      </c>
      <c r="Q108" s="901">
        <f t="shared" si="19"/>
        <v>20.717470874699291</v>
      </c>
      <c r="S108"/>
      <c r="T108"/>
      <c r="U108"/>
      <c r="V108"/>
      <c r="W108"/>
    </row>
    <row r="109" spans="1:23" ht="13.5" thickBot="1">
      <c r="A109" s="902" t="s">
        <v>175</v>
      </c>
      <c r="B109" s="897">
        <f t="shared" si="20"/>
        <v>19.618621469619828</v>
      </c>
      <c r="C109" s="898">
        <f t="shared" si="20"/>
        <v>19.74594250334313</v>
      </c>
      <c r="D109" s="898">
        <f t="shared" si="21"/>
        <v>20.902927287122221</v>
      </c>
      <c r="E109" s="898">
        <f t="shared" si="17"/>
        <v>22.986978222831024</v>
      </c>
      <c r="F109" s="898">
        <f t="shared" si="17"/>
        <v>23.115736659480987</v>
      </c>
      <c r="G109" s="898">
        <f t="shared" si="17"/>
        <v>21.770513453453347</v>
      </c>
      <c r="H109" s="898">
        <f t="shared" si="17"/>
        <v>21.296838286804238</v>
      </c>
      <c r="I109" s="898">
        <f t="shared" si="17"/>
        <v>22.618512261823149</v>
      </c>
      <c r="J109" s="898">
        <f t="shared" si="17"/>
        <v>21.989397408235916</v>
      </c>
      <c r="K109" s="898">
        <f t="shared" si="17"/>
        <v>22.008382859055853</v>
      </c>
      <c r="L109" s="898">
        <f t="shared" si="17"/>
        <v>22.199505929192632</v>
      </c>
      <c r="M109" s="899">
        <f t="shared" si="18"/>
        <v>21.886541947116712</v>
      </c>
      <c r="N109" s="833"/>
      <c r="O109" s="889"/>
      <c r="P109" s="904" t="s">
        <v>175</v>
      </c>
      <c r="Q109" s="901">
        <f t="shared" si="19"/>
        <v>21.696565146519635</v>
      </c>
      <c r="S109"/>
      <c r="T109"/>
      <c r="U109"/>
      <c r="V109"/>
      <c r="W109"/>
    </row>
    <row r="110" spans="1:23" ht="13.5" thickBot="1">
      <c r="A110" s="902" t="s">
        <v>176</v>
      </c>
      <c r="B110" s="897">
        <f t="shared" si="20"/>
        <v>19.499953629700652</v>
      </c>
      <c r="C110" s="898">
        <f t="shared" si="20"/>
        <v>19.644372748056277</v>
      </c>
      <c r="D110" s="898">
        <f t="shared" si="21"/>
        <v>20.766146450748721</v>
      </c>
      <c r="E110" s="898">
        <f t="shared" si="17"/>
        <v>22.905614222576652</v>
      </c>
      <c r="F110" s="898">
        <f t="shared" si="17"/>
        <v>23.011413217720307</v>
      </c>
      <c r="G110" s="898">
        <f t="shared" si="17"/>
        <v>21.563485053836903</v>
      </c>
      <c r="H110" s="898">
        <f t="shared" si="17"/>
        <v>21.167475654378066</v>
      </c>
      <c r="I110" s="898">
        <f t="shared" si="17"/>
        <v>22.60707245137305</v>
      </c>
      <c r="J110" s="898">
        <f t="shared" si="17"/>
        <v>21.818164855225664</v>
      </c>
      <c r="K110" s="898">
        <f t="shared" si="17"/>
        <v>21.839051738622896</v>
      </c>
      <c r="L110" s="898">
        <f t="shared" si="17"/>
        <v>22.114122877543597</v>
      </c>
      <c r="M110" s="899">
        <f t="shared" si="18"/>
        <v>21.720950281294389</v>
      </c>
      <c r="N110" s="833"/>
      <c r="O110" s="889"/>
      <c r="P110" s="904" t="s">
        <v>176</v>
      </c>
      <c r="Q110" s="901">
        <f t="shared" si="19"/>
        <v>21.579532932551359</v>
      </c>
      <c r="S110"/>
      <c r="T110"/>
      <c r="U110"/>
      <c r="V110"/>
      <c r="W110"/>
    </row>
    <row r="111" spans="1:23" ht="13.5" thickBot="1">
      <c r="A111" s="902" t="s">
        <v>177</v>
      </c>
      <c r="B111" s="897">
        <f t="shared" si="20"/>
        <v>20.053816519428281</v>
      </c>
      <c r="C111" s="898">
        <f t="shared" si="20"/>
        <v>20.156580270472077</v>
      </c>
      <c r="D111" s="898">
        <f t="shared" si="21"/>
        <v>20.489476396518508</v>
      </c>
      <c r="E111" s="898">
        <f t="shared" si="17"/>
        <v>23.119552913688842</v>
      </c>
      <c r="F111" s="898">
        <f t="shared" si="17"/>
        <v>22.016226812073143</v>
      </c>
      <c r="G111" s="898">
        <f t="shared" si="17"/>
        <v>21.77040772290048</v>
      </c>
      <c r="H111" s="898">
        <f t="shared" si="17"/>
        <v>21.097048389535761</v>
      </c>
      <c r="I111" s="898">
        <f t="shared" si="17"/>
        <v>22.889424341012052</v>
      </c>
      <c r="J111" s="898">
        <f t="shared" si="17"/>
        <v>21.807667755991289</v>
      </c>
      <c r="K111" s="898">
        <f t="shared" si="17"/>
        <v>22.462136346277937</v>
      </c>
      <c r="L111" s="898">
        <f t="shared" si="17"/>
        <v>22.841432044338081</v>
      </c>
      <c r="M111" s="899">
        <f t="shared" si="18"/>
        <v>22.450215224771853</v>
      </c>
      <c r="N111" s="833"/>
      <c r="O111" s="889"/>
      <c r="P111" s="904" t="s">
        <v>177</v>
      </c>
      <c r="Q111" s="901">
        <f t="shared" si="19"/>
        <v>21.898345491570858</v>
      </c>
      <c r="S111"/>
      <c r="T111"/>
      <c r="U111"/>
      <c r="V111"/>
      <c r="W111"/>
    </row>
    <row r="112" spans="1:23" ht="13.5" thickBot="1">
      <c r="A112" s="902" t="s">
        <v>71</v>
      </c>
      <c r="B112" s="897">
        <f t="shared" si="20"/>
        <v>15.772317282398468</v>
      </c>
      <c r="C112" s="898">
        <f t="shared" si="20"/>
        <v>16.670598759872004</v>
      </c>
      <c r="D112" s="898">
        <f t="shared" si="21"/>
        <v>18.112028109181377</v>
      </c>
      <c r="E112" s="898">
        <f t="shared" si="17"/>
        <v>20.215479602213403</v>
      </c>
      <c r="F112" s="898">
        <f t="shared" si="17"/>
        <v>20.544714466433664</v>
      </c>
      <c r="G112" s="898">
        <f t="shared" si="17"/>
        <v>19.786484334178724</v>
      </c>
      <c r="H112" s="898">
        <f t="shared" si="17"/>
        <v>19.296305231076069</v>
      </c>
      <c r="I112" s="898">
        <f t="shared" si="17"/>
        <v>19.752520562205383</v>
      </c>
      <c r="J112" s="898">
        <f t="shared" si="17"/>
        <v>19.272324148221209</v>
      </c>
      <c r="K112" s="898">
        <f t="shared" si="17"/>
        <v>19.281816537016297</v>
      </c>
      <c r="L112" s="898">
        <f t="shared" si="17"/>
        <v>19.130188581886486</v>
      </c>
      <c r="M112" s="899">
        <f t="shared" si="18"/>
        <v>18.114291394460729</v>
      </c>
      <c r="N112" s="833"/>
      <c r="O112" s="889"/>
      <c r="P112" s="904" t="s">
        <v>71</v>
      </c>
      <c r="Q112" s="901">
        <f t="shared" si="19"/>
        <v>18.867121756771375</v>
      </c>
      <c r="S112"/>
      <c r="T112"/>
      <c r="U112"/>
      <c r="V112"/>
      <c r="W112"/>
    </row>
    <row r="113" spans="1:23" ht="13.5" thickBot="1">
      <c r="A113" s="905" t="s">
        <v>178</v>
      </c>
      <c r="B113" s="897">
        <f t="shared" si="20"/>
        <v>18.773560028655151</v>
      </c>
      <c r="C113" s="898">
        <f t="shared" si="20"/>
        <v>19.065664069686452</v>
      </c>
      <c r="D113" s="898">
        <f t="shared" si="21"/>
        <v>20.082437183011848</v>
      </c>
      <c r="E113" s="898">
        <f t="shared" si="17"/>
        <v>22.078669431714665</v>
      </c>
      <c r="F113" s="898">
        <f t="shared" si="17"/>
        <v>22.383140503911456</v>
      </c>
      <c r="G113" s="898">
        <f t="shared" si="17"/>
        <v>21.85653533148772</v>
      </c>
      <c r="H113" s="898">
        <f t="shared" si="17"/>
        <v>21.468406482157512</v>
      </c>
      <c r="I113" s="898">
        <f t="shared" si="17"/>
        <v>22.261859766427708</v>
      </c>
      <c r="J113" s="898">
        <f t="shared" si="17"/>
        <v>22.124185262098443</v>
      </c>
      <c r="K113" s="898">
        <f t="shared" si="17"/>
        <v>22.037245609142218</v>
      </c>
      <c r="L113" s="898">
        <f t="shared" si="17"/>
        <v>22.136354196756198</v>
      </c>
      <c r="M113" s="899">
        <f t="shared" si="18"/>
        <v>22.021844098213204</v>
      </c>
      <c r="N113" s="833"/>
      <c r="O113" s="889"/>
      <c r="P113" s="906" t="s">
        <v>178</v>
      </c>
      <c r="Q113" s="901">
        <f t="shared" si="19"/>
        <v>21.406064266444936</v>
      </c>
      <c r="S113"/>
      <c r="T113"/>
      <c r="U113"/>
      <c r="V113"/>
      <c r="W113"/>
    </row>
    <row r="114" spans="1:23" ht="13">
      <c r="A114" s="833"/>
      <c r="B114" s="833"/>
      <c r="C114" s="833"/>
      <c r="D114" s="833"/>
      <c r="E114" s="833"/>
      <c r="F114" s="833"/>
      <c r="G114" s="833"/>
      <c r="H114" s="833"/>
      <c r="I114" s="833"/>
      <c r="J114" s="833"/>
      <c r="K114" s="833"/>
      <c r="L114" s="833"/>
      <c r="M114" s="833"/>
      <c r="N114" s="833"/>
      <c r="O114" s="833"/>
      <c r="P114" s="833"/>
      <c r="Q114" s="833"/>
      <c r="S114"/>
      <c r="T114"/>
      <c r="U114"/>
      <c r="V114"/>
      <c r="W114"/>
    </row>
    <row r="115" spans="1:23" ht="16" thickBot="1">
      <c r="A115" s="888">
        <v>2023</v>
      </c>
      <c r="B115" s="889"/>
      <c r="C115" s="889"/>
      <c r="D115" s="889"/>
      <c r="E115" s="889"/>
      <c r="F115" s="889"/>
      <c r="G115" s="889"/>
      <c r="H115" s="889"/>
      <c r="I115" s="889"/>
      <c r="J115" s="889"/>
      <c r="K115" s="889"/>
      <c r="L115" s="889"/>
      <c r="M115" s="890" t="s">
        <v>180</v>
      </c>
      <c r="N115" s="833"/>
      <c r="O115" s="889"/>
      <c r="P115" s="888">
        <v>2023</v>
      </c>
      <c r="Q115" s="889"/>
      <c r="S115"/>
      <c r="T115"/>
      <c r="U115"/>
      <c r="V115"/>
      <c r="W115"/>
    </row>
    <row r="116" spans="1:23" ht="13.5" thickBot="1">
      <c r="A116" s="891"/>
      <c r="B116" s="892" t="s">
        <v>161</v>
      </c>
      <c r="C116" s="892" t="s">
        <v>162</v>
      </c>
      <c r="D116" s="892" t="s">
        <v>163</v>
      </c>
      <c r="E116" s="892" t="s">
        <v>164</v>
      </c>
      <c r="F116" s="892" t="s">
        <v>165</v>
      </c>
      <c r="G116" s="892" t="s">
        <v>166</v>
      </c>
      <c r="H116" s="892" t="s">
        <v>167</v>
      </c>
      <c r="I116" s="892" t="s">
        <v>168</v>
      </c>
      <c r="J116" s="892" t="s">
        <v>169</v>
      </c>
      <c r="K116" s="892" t="s">
        <v>170</v>
      </c>
      <c r="L116" s="892" t="s">
        <v>171</v>
      </c>
      <c r="M116" s="893" t="s">
        <v>172</v>
      </c>
      <c r="N116" s="833"/>
      <c r="O116" s="889"/>
      <c r="P116" s="894"/>
      <c r="Q116" s="895" t="s">
        <v>173</v>
      </c>
      <c r="S116"/>
      <c r="T116"/>
      <c r="U116"/>
      <c r="V116"/>
      <c r="W116"/>
    </row>
    <row r="117" spans="1:23" ht="13.5" thickBot="1">
      <c r="A117" s="896" t="s">
        <v>174</v>
      </c>
      <c r="B117" s="897">
        <f>(B49/1000)/1.02</f>
        <v>20.699240880469233</v>
      </c>
      <c r="C117" s="898">
        <f>(C49/1000)/1.02</f>
        <v>20.71864964374755</v>
      </c>
      <c r="D117" s="898">
        <f>(D49/1000)/1.02</f>
        <v>20.971773871522764</v>
      </c>
      <c r="E117" s="898">
        <f t="shared" ref="E117:L123" si="22">E49/1000/1.02</f>
        <v>20.712654805870375</v>
      </c>
      <c r="F117" s="898">
        <f t="shared" si="22"/>
        <v>20.513261352612115</v>
      </c>
      <c r="G117" s="898">
        <f t="shared" si="22"/>
        <v>19.943197645916445</v>
      </c>
      <c r="H117" s="898">
        <f t="shared" si="22"/>
        <v>18.735268228132835</v>
      </c>
      <c r="I117" s="898">
        <f t="shared" si="22"/>
        <v>19.100481397324817</v>
      </c>
      <c r="J117" s="898">
        <f t="shared" si="22"/>
        <v>18.948096193791866</v>
      </c>
      <c r="K117" s="898">
        <f t="shared" si="22"/>
        <v>19.201937945515063</v>
      </c>
      <c r="L117" s="898">
        <f t="shared" si="22"/>
        <v>18.773485145713106</v>
      </c>
      <c r="M117" s="899">
        <f t="shared" ref="M117:M123" si="23">(M49/1000)/1.02</f>
        <v>18.523162407131373</v>
      </c>
      <c r="N117" s="833"/>
      <c r="O117" s="889"/>
      <c r="P117" s="900" t="s">
        <v>174</v>
      </c>
      <c r="Q117" s="901">
        <f t="shared" ref="Q117:Q123" si="24">(Q49/1000)/1.02</f>
        <v>19.797598704745603</v>
      </c>
      <c r="S117"/>
      <c r="T117"/>
      <c r="U117"/>
      <c r="V117"/>
      <c r="W117"/>
    </row>
    <row r="118" spans="1:23" ht="13.5" thickBot="1">
      <c r="A118" s="902" t="s">
        <v>179</v>
      </c>
      <c r="B118" s="897">
        <f t="shared" ref="B118:C123" si="25">(B50/1000)/1.02</f>
        <v>21.259631343497247</v>
      </c>
      <c r="C118" s="898">
        <f t="shared" si="25"/>
        <v>20.084170919375026</v>
      </c>
      <c r="D118" s="898">
        <f t="shared" ref="D118:D123" si="26">D50/1000/1.02</f>
        <v>20.643866079091563</v>
      </c>
      <c r="E118" s="898">
        <f t="shared" si="22"/>
        <v>20.562748088795054</v>
      </c>
      <c r="F118" s="898">
        <f t="shared" si="22"/>
        <v>20.077364993703906</v>
      </c>
      <c r="G118" s="898">
        <f t="shared" si="22"/>
        <v>19.598627911613455</v>
      </c>
      <c r="H118" s="898">
        <f t="shared" si="22"/>
        <v>17.639319149599416</v>
      </c>
      <c r="I118" s="898">
        <f t="shared" si="22"/>
        <v>19.016711471343974</v>
      </c>
      <c r="J118" s="898">
        <f t="shared" si="22"/>
        <v>18.26673918974998</v>
      </c>
      <c r="K118" s="898">
        <f t="shared" si="22"/>
        <v>19.209156141052119</v>
      </c>
      <c r="L118" s="898">
        <f t="shared" si="22"/>
        <v>17.192412572221457</v>
      </c>
      <c r="M118" s="899">
        <f t="shared" si="23"/>
        <v>18.799383918334954</v>
      </c>
      <c r="N118" s="833"/>
      <c r="O118" s="889"/>
      <c r="P118" s="903" t="s">
        <v>179</v>
      </c>
      <c r="Q118" s="901">
        <f t="shared" si="24"/>
        <v>19.611566837730216</v>
      </c>
      <c r="S118"/>
      <c r="T118"/>
      <c r="U118"/>
      <c r="V118"/>
      <c r="W118"/>
    </row>
    <row r="119" spans="1:23" ht="13.5" thickBot="1">
      <c r="A119" s="902" t="s">
        <v>175</v>
      </c>
      <c r="B119" s="897">
        <f t="shared" si="25"/>
        <v>21.827918462606373</v>
      </c>
      <c r="C119" s="898">
        <f t="shared" si="25"/>
        <v>21.874714986666966</v>
      </c>
      <c r="D119" s="898">
        <f t="shared" si="26"/>
        <v>21.997821243143854</v>
      </c>
      <c r="E119" s="898">
        <f t="shared" si="22"/>
        <v>21.801208605886796</v>
      </c>
      <c r="F119" s="898">
        <f t="shared" si="22"/>
        <v>21.267661712164212</v>
      </c>
      <c r="G119" s="898">
        <f t="shared" si="22"/>
        <v>20.65214643311165</v>
      </c>
      <c r="H119" s="898">
        <f t="shared" si="22"/>
        <v>19.582888898470426</v>
      </c>
      <c r="I119" s="898">
        <f t="shared" si="22"/>
        <v>20.194876846245165</v>
      </c>
      <c r="J119" s="898">
        <f t="shared" si="22"/>
        <v>19.967244924395988</v>
      </c>
      <c r="K119" s="898">
        <f t="shared" si="22"/>
        <v>20.601954069112345</v>
      </c>
      <c r="L119" s="898">
        <f t="shared" si="22"/>
        <v>20.296934380393601</v>
      </c>
      <c r="M119" s="899">
        <f t="shared" si="23"/>
        <v>20.233104830747067</v>
      </c>
      <c r="N119" s="833"/>
      <c r="O119" s="889"/>
      <c r="P119" s="904" t="s">
        <v>175</v>
      </c>
      <c r="Q119" s="901">
        <f t="shared" si="24"/>
        <v>20.930982467315584</v>
      </c>
      <c r="S119"/>
      <c r="T119"/>
      <c r="U119"/>
      <c r="V119"/>
      <c r="W119"/>
    </row>
    <row r="120" spans="1:23" ht="13.5" thickBot="1">
      <c r="A120" s="902" t="s">
        <v>176</v>
      </c>
      <c r="B120" s="897">
        <f t="shared" si="25"/>
        <v>21.640988904917524</v>
      </c>
      <c r="C120" s="898">
        <f t="shared" si="25"/>
        <v>21.529536156147028</v>
      </c>
      <c r="D120" s="898">
        <f t="shared" si="26"/>
        <v>21.777843385177491</v>
      </c>
      <c r="E120" s="898">
        <f t="shared" si="22"/>
        <v>21.513125984827685</v>
      </c>
      <c r="F120" s="898">
        <f t="shared" si="22"/>
        <v>21.195150612849297</v>
      </c>
      <c r="G120" s="898">
        <f t="shared" si="22"/>
        <v>20.44408453428947</v>
      </c>
      <c r="H120" s="898">
        <f t="shared" si="22"/>
        <v>19.046250503977546</v>
      </c>
      <c r="I120" s="898">
        <f t="shared" si="22"/>
        <v>19.9265565625793</v>
      </c>
      <c r="J120" s="898">
        <f t="shared" si="22"/>
        <v>19.640722273697452</v>
      </c>
      <c r="K120" s="898">
        <f t="shared" si="22"/>
        <v>20.306136461645885</v>
      </c>
      <c r="L120" s="898">
        <f t="shared" si="22"/>
        <v>20.021022885212709</v>
      </c>
      <c r="M120" s="899">
        <f t="shared" si="23"/>
        <v>19.880338634509531</v>
      </c>
      <c r="N120" s="833"/>
      <c r="O120" s="889"/>
      <c r="P120" s="904" t="s">
        <v>176</v>
      </c>
      <c r="Q120" s="901">
        <f t="shared" si="24"/>
        <v>20.696065002361429</v>
      </c>
      <c r="S120"/>
      <c r="T120"/>
      <c r="U120"/>
      <c r="V120"/>
      <c r="W120"/>
    </row>
    <row r="121" spans="1:23" ht="13.5" thickBot="1">
      <c r="A121" s="902" t="s">
        <v>177</v>
      </c>
      <c r="B121" s="897">
        <f t="shared" si="25"/>
        <v>22.141677157858442</v>
      </c>
      <c r="C121" s="898">
        <f t="shared" si="25"/>
        <v>21.664043814779916</v>
      </c>
      <c r="D121" s="898">
        <f t="shared" si="26"/>
        <v>22.520871863992515</v>
      </c>
      <c r="E121" s="898">
        <f t="shared" si="22"/>
        <v>21.80635230361397</v>
      </c>
      <c r="F121" s="898">
        <f t="shared" si="22"/>
        <v>21.42347730149628</v>
      </c>
      <c r="G121" s="898">
        <f t="shared" si="22"/>
        <v>20.314587162827817</v>
      </c>
      <c r="H121" s="898">
        <f t="shared" si="22"/>
        <v>19.803560691951802</v>
      </c>
      <c r="I121" s="898">
        <f t="shared" si="22"/>
        <v>20.004970749772305</v>
      </c>
      <c r="J121" s="898">
        <f t="shared" si="22"/>
        <v>20.156499788472967</v>
      </c>
      <c r="K121" s="898">
        <f t="shared" si="22"/>
        <v>19.86517450323041</v>
      </c>
      <c r="L121" s="898">
        <f t="shared" si="22"/>
        <v>20.23038118380342</v>
      </c>
      <c r="M121" s="899">
        <f t="shared" si="23"/>
        <v>20.54412742682856</v>
      </c>
      <c r="N121" s="833"/>
      <c r="O121" s="889"/>
      <c r="P121" s="904" t="s">
        <v>177</v>
      </c>
      <c r="Q121" s="901">
        <f t="shared" si="24"/>
        <v>20.816257146879217</v>
      </c>
      <c r="S121"/>
      <c r="T121"/>
      <c r="U121"/>
      <c r="V121"/>
      <c r="W121"/>
    </row>
    <row r="122" spans="1:23" ht="13.5" thickBot="1">
      <c r="A122" s="902" t="s">
        <v>71</v>
      </c>
      <c r="B122" s="897">
        <f t="shared" si="25"/>
        <v>18.003180773185836</v>
      </c>
      <c r="C122" s="898">
        <f t="shared" si="25"/>
        <v>18.06283683012882</v>
      </c>
      <c r="D122" s="898">
        <f t="shared" si="26"/>
        <v>18.379556824448308</v>
      </c>
      <c r="E122" s="898">
        <f t="shared" si="22"/>
        <v>18.297199734249467</v>
      </c>
      <c r="F122" s="898">
        <f t="shared" si="22"/>
        <v>17.995771178569196</v>
      </c>
      <c r="G122" s="898">
        <f t="shared" si="22"/>
        <v>17.486192066534066</v>
      </c>
      <c r="H122" s="898">
        <f t="shared" si="22"/>
        <v>16.571410043802803</v>
      </c>
      <c r="I122" s="898">
        <f t="shared" si="22"/>
        <v>16.671128364837887</v>
      </c>
      <c r="J122" s="898">
        <f t="shared" si="22"/>
        <v>16.75505018032311</v>
      </c>
      <c r="K122" s="898">
        <f t="shared" si="22"/>
        <v>16.740516937226673</v>
      </c>
      <c r="L122" s="898">
        <f t="shared" si="22"/>
        <v>16.000174718017661</v>
      </c>
      <c r="M122" s="899">
        <f t="shared" si="23"/>
        <v>15.546246185854812</v>
      </c>
      <c r="N122" s="833"/>
      <c r="O122" s="889"/>
      <c r="P122" s="904" t="s">
        <v>71</v>
      </c>
      <c r="Q122" s="901">
        <f t="shared" si="24"/>
        <v>17.196734618720907</v>
      </c>
      <c r="S122"/>
      <c r="T122"/>
      <c r="U122"/>
      <c r="V122"/>
      <c r="W122"/>
    </row>
    <row r="123" spans="1:23" ht="13.5" thickBot="1">
      <c r="A123" s="905" t="s">
        <v>178</v>
      </c>
      <c r="B123" s="897">
        <f t="shared" si="25"/>
        <v>22.130556389674268</v>
      </c>
      <c r="C123" s="898">
        <f t="shared" si="25"/>
        <v>22.096222262014923</v>
      </c>
      <c r="D123" s="898">
        <f t="shared" si="26"/>
        <v>22.236007829800574</v>
      </c>
      <c r="E123" s="898">
        <f t="shared" si="22"/>
        <v>22.076588850061835</v>
      </c>
      <c r="F123" s="898">
        <f t="shared" si="22"/>
        <v>21.896601362147898</v>
      </c>
      <c r="G123" s="898">
        <f t="shared" si="22"/>
        <v>21.324287121651491</v>
      </c>
      <c r="H123" s="898">
        <f t="shared" si="22"/>
        <v>20.148530895509992</v>
      </c>
      <c r="I123" s="898">
        <f t="shared" si="22"/>
        <v>20.443543263988666</v>
      </c>
      <c r="J123" s="898">
        <f t="shared" si="22"/>
        <v>20.494424514683249</v>
      </c>
      <c r="K123" s="898">
        <f t="shared" si="22"/>
        <v>20.706248387670254</v>
      </c>
      <c r="L123" s="898">
        <f t="shared" si="22"/>
        <v>20.61815586447625</v>
      </c>
      <c r="M123" s="899">
        <f t="shared" si="23"/>
        <v>20.337731778704814</v>
      </c>
      <c r="N123" s="833"/>
      <c r="O123" s="889"/>
      <c r="P123" s="906" t="s">
        <v>178</v>
      </c>
      <c r="Q123" s="901">
        <f t="shared" si="24"/>
        <v>21.272614231159199</v>
      </c>
      <c r="S123"/>
      <c r="T123"/>
      <c r="U123"/>
      <c r="V123"/>
      <c r="W123"/>
    </row>
    <row r="124" spans="1:23" ht="13">
      <c r="A124" s="833"/>
      <c r="B124" s="833"/>
      <c r="C124" s="833"/>
      <c r="D124" s="833"/>
      <c r="E124" s="833"/>
      <c r="F124" s="833"/>
      <c r="G124" s="833"/>
      <c r="H124" s="833"/>
      <c r="I124" s="833"/>
      <c r="J124" s="833"/>
      <c r="K124" s="833"/>
      <c r="L124" s="833"/>
      <c r="M124" s="833"/>
      <c r="N124" s="833"/>
      <c r="O124" s="833"/>
      <c r="P124" s="833"/>
      <c r="Q124" s="833"/>
      <c r="S124"/>
      <c r="T124"/>
      <c r="U124"/>
      <c r="V124"/>
      <c r="W124"/>
    </row>
    <row r="125" spans="1:23" ht="16" thickBot="1">
      <c r="A125" s="888">
        <v>2024</v>
      </c>
      <c r="B125" s="889"/>
      <c r="C125" s="889"/>
      <c r="D125" s="889"/>
      <c r="E125" s="889"/>
      <c r="F125" s="889"/>
      <c r="G125" s="889"/>
      <c r="H125" s="889"/>
      <c r="I125" s="889"/>
      <c r="J125" s="889"/>
      <c r="K125" s="889"/>
      <c r="L125" s="889"/>
      <c r="M125" s="890" t="s">
        <v>180</v>
      </c>
      <c r="N125" s="833"/>
      <c r="O125" s="889"/>
      <c r="P125" s="888">
        <v>2024</v>
      </c>
      <c r="Q125" s="889"/>
      <c r="S125"/>
      <c r="T125"/>
      <c r="U125"/>
      <c r="V125"/>
      <c r="W125"/>
    </row>
    <row r="126" spans="1:23" ht="13.5" thickBot="1">
      <c r="A126" s="891"/>
      <c r="B126" s="892" t="s">
        <v>161</v>
      </c>
      <c r="C126" s="892" t="s">
        <v>162</v>
      </c>
      <c r="D126" s="892" t="s">
        <v>163</v>
      </c>
      <c r="E126" s="892" t="s">
        <v>164</v>
      </c>
      <c r="F126" s="892" t="s">
        <v>165</v>
      </c>
      <c r="G126" s="892" t="s">
        <v>166</v>
      </c>
      <c r="H126" s="892" t="s">
        <v>167</v>
      </c>
      <c r="I126" s="892" t="s">
        <v>168</v>
      </c>
      <c r="J126" s="892" t="s">
        <v>169</v>
      </c>
      <c r="K126" s="892" t="s">
        <v>170</v>
      </c>
      <c r="L126" s="892" t="s">
        <v>171</v>
      </c>
      <c r="M126" s="893" t="s">
        <v>172</v>
      </c>
      <c r="N126" s="833"/>
      <c r="O126" s="889"/>
      <c r="P126" s="894"/>
      <c r="Q126" s="895" t="s">
        <v>173</v>
      </c>
      <c r="S126"/>
      <c r="T126"/>
      <c r="U126"/>
      <c r="V126"/>
      <c r="W126"/>
    </row>
    <row r="127" spans="1:23" ht="13.5" thickBot="1">
      <c r="A127" s="896" t="s">
        <v>174</v>
      </c>
      <c r="B127" s="897">
        <f>(B59/1000)/1.02</f>
        <v>18.961374949244547</v>
      </c>
      <c r="C127" s="898">
        <f>(C59/1000)/1.02</f>
        <v>0</v>
      </c>
      <c r="D127" s="898">
        <f>(D59/1000)/1.02</f>
        <v>0</v>
      </c>
      <c r="E127" s="898">
        <f t="shared" ref="E127:L133" si="27">E59/1000/1.02</f>
        <v>0</v>
      </c>
      <c r="F127" s="898">
        <f t="shared" si="27"/>
        <v>0</v>
      </c>
      <c r="G127" s="898">
        <f t="shared" si="27"/>
        <v>0</v>
      </c>
      <c r="H127" s="898">
        <f t="shared" si="27"/>
        <v>0</v>
      </c>
      <c r="I127" s="898">
        <f t="shared" si="27"/>
        <v>0</v>
      </c>
      <c r="J127" s="898">
        <f t="shared" si="27"/>
        <v>0</v>
      </c>
      <c r="K127" s="898">
        <f t="shared" si="27"/>
        <v>0</v>
      </c>
      <c r="L127" s="898">
        <f t="shared" si="27"/>
        <v>0</v>
      </c>
      <c r="M127" s="899">
        <f t="shared" ref="M127:M133" si="28">(M59/1000)/1.02</f>
        <v>0</v>
      </c>
      <c r="N127" s="833"/>
      <c r="O127" s="889"/>
      <c r="P127" s="900" t="s">
        <v>174</v>
      </c>
      <c r="Q127" s="901">
        <f t="shared" ref="Q127:Q133" si="29">(Q59/1000)/1.02</f>
        <v>0</v>
      </c>
      <c r="S127"/>
      <c r="T127"/>
      <c r="U127"/>
      <c r="V127"/>
      <c r="W127"/>
    </row>
    <row r="128" spans="1:23" ht="13.5" thickBot="1">
      <c r="A128" s="902" t="s">
        <v>179</v>
      </c>
      <c r="B128" s="897">
        <f t="shared" ref="B128:C133" si="30">(B60/1000)/1.02</f>
        <v>18.720553873435676</v>
      </c>
      <c r="C128" s="898">
        <f t="shared" si="30"/>
        <v>0</v>
      </c>
      <c r="D128" s="898">
        <f t="shared" ref="D128:D133" si="31">D60/1000/1.02</f>
        <v>0</v>
      </c>
      <c r="E128" s="898">
        <f t="shared" si="27"/>
        <v>0</v>
      </c>
      <c r="F128" s="898">
        <f t="shared" si="27"/>
        <v>0</v>
      </c>
      <c r="G128" s="898">
        <f t="shared" si="27"/>
        <v>0</v>
      </c>
      <c r="H128" s="898">
        <f t="shared" si="27"/>
        <v>0</v>
      </c>
      <c r="I128" s="898">
        <f t="shared" si="27"/>
        <v>0</v>
      </c>
      <c r="J128" s="898">
        <f t="shared" si="27"/>
        <v>0</v>
      </c>
      <c r="K128" s="898">
        <f t="shared" si="27"/>
        <v>0</v>
      </c>
      <c r="L128" s="898">
        <f t="shared" si="27"/>
        <v>0</v>
      </c>
      <c r="M128" s="899">
        <f t="shared" si="28"/>
        <v>0</v>
      </c>
      <c r="N128" s="833"/>
      <c r="O128" s="889"/>
      <c r="P128" s="903" t="s">
        <v>179</v>
      </c>
      <c r="Q128" s="901">
        <f t="shared" si="29"/>
        <v>0</v>
      </c>
      <c r="S128"/>
      <c r="T128"/>
      <c r="U128"/>
      <c r="V128"/>
      <c r="W128"/>
    </row>
    <row r="129" spans="1:23" ht="13.5" thickBot="1">
      <c r="A129" s="902" t="s">
        <v>175</v>
      </c>
      <c r="B129" s="897">
        <f t="shared" si="30"/>
        <v>20.474860222545296</v>
      </c>
      <c r="C129" s="898">
        <f t="shared" si="30"/>
        <v>0</v>
      </c>
      <c r="D129" s="898">
        <f t="shared" si="31"/>
        <v>0</v>
      </c>
      <c r="E129" s="898">
        <f t="shared" si="27"/>
        <v>0</v>
      </c>
      <c r="F129" s="898">
        <f t="shared" si="27"/>
        <v>0</v>
      </c>
      <c r="G129" s="898">
        <f t="shared" si="27"/>
        <v>0</v>
      </c>
      <c r="H129" s="898">
        <f t="shared" si="27"/>
        <v>0</v>
      </c>
      <c r="I129" s="898">
        <f t="shared" si="27"/>
        <v>0</v>
      </c>
      <c r="J129" s="898">
        <f t="shared" si="27"/>
        <v>0</v>
      </c>
      <c r="K129" s="898">
        <f t="shared" si="27"/>
        <v>0</v>
      </c>
      <c r="L129" s="898">
        <f t="shared" si="27"/>
        <v>0</v>
      </c>
      <c r="M129" s="899">
        <f t="shared" si="28"/>
        <v>0</v>
      </c>
      <c r="N129" s="833"/>
      <c r="O129" s="889"/>
      <c r="P129" s="904" t="s">
        <v>175</v>
      </c>
      <c r="Q129" s="901">
        <f t="shared" si="29"/>
        <v>0</v>
      </c>
      <c r="S129"/>
      <c r="T129"/>
      <c r="U129"/>
      <c r="V129"/>
      <c r="W129"/>
    </row>
    <row r="130" spans="1:23" ht="13.5" thickBot="1">
      <c r="A130" s="902" t="s">
        <v>176</v>
      </c>
      <c r="B130" s="897">
        <f t="shared" si="30"/>
        <v>20.260576563524186</v>
      </c>
      <c r="C130" s="898">
        <f t="shared" si="30"/>
        <v>0</v>
      </c>
      <c r="D130" s="898">
        <f t="shared" si="31"/>
        <v>0</v>
      </c>
      <c r="E130" s="898">
        <f t="shared" si="27"/>
        <v>0</v>
      </c>
      <c r="F130" s="898">
        <f t="shared" si="27"/>
        <v>0</v>
      </c>
      <c r="G130" s="898">
        <f t="shared" si="27"/>
        <v>0</v>
      </c>
      <c r="H130" s="898">
        <f t="shared" si="27"/>
        <v>0</v>
      </c>
      <c r="I130" s="898">
        <f t="shared" si="27"/>
        <v>0</v>
      </c>
      <c r="J130" s="898">
        <f t="shared" si="27"/>
        <v>0</v>
      </c>
      <c r="K130" s="898">
        <f t="shared" si="27"/>
        <v>0</v>
      </c>
      <c r="L130" s="898">
        <f t="shared" si="27"/>
        <v>0</v>
      </c>
      <c r="M130" s="899">
        <f t="shared" si="28"/>
        <v>0</v>
      </c>
      <c r="N130" s="833"/>
      <c r="O130" s="889"/>
      <c r="P130" s="904" t="s">
        <v>176</v>
      </c>
      <c r="Q130" s="901">
        <f t="shared" si="29"/>
        <v>0</v>
      </c>
      <c r="S130"/>
      <c r="T130"/>
      <c r="U130"/>
      <c r="V130"/>
      <c r="W130"/>
    </row>
    <row r="131" spans="1:23" ht="13.5" thickBot="1">
      <c r="A131" s="902" t="s">
        <v>177</v>
      </c>
      <c r="B131" s="897">
        <f t="shared" si="30"/>
        <v>20.62543069033817</v>
      </c>
      <c r="C131" s="898">
        <f t="shared" si="30"/>
        <v>0</v>
      </c>
      <c r="D131" s="898">
        <f t="shared" si="31"/>
        <v>0</v>
      </c>
      <c r="E131" s="898">
        <f t="shared" si="27"/>
        <v>0</v>
      </c>
      <c r="F131" s="898">
        <f t="shared" si="27"/>
        <v>0</v>
      </c>
      <c r="G131" s="898">
        <f t="shared" si="27"/>
        <v>0</v>
      </c>
      <c r="H131" s="898">
        <f t="shared" si="27"/>
        <v>0</v>
      </c>
      <c r="I131" s="898">
        <f t="shared" si="27"/>
        <v>0</v>
      </c>
      <c r="J131" s="898">
        <f t="shared" si="27"/>
        <v>0</v>
      </c>
      <c r="K131" s="898">
        <f t="shared" si="27"/>
        <v>0</v>
      </c>
      <c r="L131" s="898">
        <f t="shared" si="27"/>
        <v>0</v>
      </c>
      <c r="M131" s="899">
        <f t="shared" si="28"/>
        <v>0</v>
      </c>
      <c r="N131" s="833"/>
      <c r="O131" s="889"/>
      <c r="P131" s="904" t="s">
        <v>177</v>
      </c>
      <c r="Q131" s="901">
        <f t="shared" si="29"/>
        <v>0</v>
      </c>
      <c r="S131"/>
      <c r="T131"/>
      <c r="U131"/>
      <c r="V131"/>
      <c r="W131"/>
    </row>
    <row r="132" spans="1:23" ht="13.5" thickBot="1">
      <c r="A132" s="902" t="s">
        <v>71</v>
      </c>
      <c r="B132" s="897">
        <f t="shared" si="30"/>
        <v>16.00608514270391</v>
      </c>
      <c r="C132" s="898">
        <f t="shared" si="30"/>
        <v>0</v>
      </c>
      <c r="D132" s="898">
        <f t="shared" si="31"/>
        <v>0</v>
      </c>
      <c r="E132" s="898">
        <f t="shared" si="27"/>
        <v>0</v>
      </c>
      <c r="F132" s="898">
        <f t="shared" si="27"/>
        <v>0</v>
      </c>
      <c r="G132" s="898">
        <f t="shared" si="27"/>
        <v>0</v>
      </c>
      <c r="H132" s="898">
        <f t="shared" si="27"/>
        <v>0</v>
      </c>
      <c r="I132" s="898">
        <f t="shared" si="27"/>
        <v>0</v>
      </c>
      <c r="J132" s="898">
        <f t="shared" si="27"/>
        <v>0</v>
      </c>
      <c r="K132" s="898">
        <f t="shared" si="27"/>
        <v>0</v>
      </c>
      <c r="L132" s="898">
        <f t="shared" si="27"/>
        <v>0</v>
      </c>
      <c r="M132" s="899">
        <f t="shared" si="28"/>
        <v>0</v>
      </c>
      <c r="N132" s="833"/>
      <c r="O132" s="889"/>
      <c r="P132" s="904" t="s">
        <v>71</v>
      </c>
      <c r="Q132" s="901">
        <f t="shared" si="29"/>
        <v>0</v>
      </c>
      <c r="S132"/>
      <c r="T132"/>
      <c r="U132"/>
      <c r="V132"/>
      <c r="W132"/>
    </row>
    <row r="133" spans="1:23" ht="13.5" thickBot="1">
      <c r="A133" s="905" t="s">
        <v>178</v>
      </c>
      <c r="B133" s="897">
        <f t="shared" si="30"/>
        <v>20.573855455302763</v>
      </c>
      <c r="C133" s="898">
        <f t="shared" si="30"/>
        <v>0</v>
      </c>
      <c r="D133" s="898">
        <f t="shared" si="31"/>
        <v>0</v>
      </c>
      <c r="E133" s="898">
        <f t="shared" si="27"/>
        <v>0</v>
      </c>
      <c r="F133" s="898">
        <f t="shared" si="27"/>
        <v>0</v>
      </c>
      <c r="G133" s="898">
        <f t="shared" si="27"/>
        <v>0</v>
      </c>
      <c r="H133" s="898">
        <f t="shared" si="27"/>
        <v>0</v>
      </c>
      <c r="I133" s="898">
        <f t="shared" si="27"/>
        <v>0</v>
      </c>
      <c r="J133" s="898">
        <f t="shared" si="27"/>
        <v>0</v>
      </c>
      <c r="K133" s="898">
        <f t="shared" si="27"/>
        <v>0</v>
      </c>
      <c r="L133" s="898">
        <f t="shared" si="27"/>
        <v>0</v>
      </c>
      <c r="M133" s="899">
        <f t="shared" si="28"/>
        <v>0</v>
      </c>
      <c r="N133" s="833"/>
      <c r="O133" s="889"/>
      <c r="P133" s="906" t="s">
        <v>178</v>
      </c>
      <c r="Q133" s="901">
        <f t="shared" si="29"/>
        <v>0</v>
      </c>
      <c r="S133"/>
      <c r="T133"/>
      <c r="U133"/>
      <c r="V133"/>
      <c r="W133"/>
    </row>
    <row r="134" spans="1:23" ht="13">
      <c r="A134" s="833"/>
      <c r="B134" s="833"/>
      <c r="C134" s="833"/>
      <c r="D134" s="833"/>
      <c r="E134" s="833"/>
      <c r="F134" s="833"/>
      <c r="G134" s="833"/>
      <c r="H134" s="833"/>
      <c r="I134" s="833"/>
      <c r="J134" s="833"/>
      <c r="K134" s="833"/>
      <c r="L134" s="833"/>
      <c r="M134" s="833"/>
      <c r="N134" s="833"/>
      <c r="O134" s="833"/>
      <c r="P134" s="833"/>
      <c r="Q134" s="833"/>
      <c r="S134"/>
      <c r="T134"/>
      <c r="U134"/>
      <c r="V134"/>
      <c r="W134"/>
    </row>
    <row r="135" spans="1:23" ht="13">
      <c r="A135" s="833"/>
      <c r="B135" s="833"/>
      <c r="C135" s="833"/>
      <c r="D135" s="833"/>
      <c r="E135" s="833"/>
      <c r="F135" s="833"/>
      <c r="G135" s="833"/>
      <c r="H135" s="833"/>
      <c r="I135" s="833"/>
      <c r="J135" s="833"/>
      <c r="K135" s="833"/>
      <c r="L135" s="833"/>
      <c r="M135" s="833"/>
      <c r="N135" s="833"/>
      <c r="O135" s="833"/>
      <c r="P135" s="833"/>
      <c r="Q135" s="833"/>
      <c r="S135"/>
      <c r="T135"/>
      <c r="U135"/>
      <c r="V135"/>
      <c r="W135"/>
    </row>
    <row r="136" spans="1:23" ht="13">
      <c r="A136" s="833"/>
      <c r="B136" s="833"/>
      <c r="C136" s="833"/>
      <c r="D136" s="833"/>
      <c r="E136" s="833"/>
      <c r="F136" s="833"/>
      <c r="G136" s="833"/>
      <c r="H136" s="833"/>
      <c r="I136" s="833"/>
      <c r="J136" s="833"/>
      <c r="K136" s="833"/>
      <c r="L136" s="833"/>
      <c r="M136" s="833"/>
      <c r="N136" s="833"/>
      <c r="O136" s="833"/>
      <c r="P136" s="833"/>
      <c r="Q136" s="833"/>
      <c r="S136"/>
      <c r="T136"/>
      <c r="U136"/>
      <c r="V136"/>
      <c r="W136"/>
    </row>
    <row r="137" spans="1:23" ht="13">
      <c r="A137" s="833"/>
      <c r="B137" s="833"/>
      <c r="C137" s="833"/>
      <c r="D137" s="833"/>
      <c r="E137" s="833"/>
      <c r="F137" s="833"/>
      <c r="G137" s="833"/>
      <c r="H137" s="833"/>
      <c r="I137" s="833"/>
      <c r="J137" s="833"/>
      <c r="K137" s="833"/>
      <c r="L137" s="833"/>
      <c r="M137" s="833"/>
      <c r="N137" s="833"/>
      <c r="O137" s="833"/>
      <c r="P137" s="833"/>
      <c r="Q137" s="833"/>
      <c r="S137"/>
      <c r="T137"/>
      <c r="U137"/>
      <c r="V137"/>
      <c r="W137"/>
    </row>
    <row r="138" spans="1:23" ht="23.5">
      <c r="A138" s="885" t="s">
        <v>485</v>
      </c>
      <c r="B138" s="835"/>
      <c r="C138" s="835"/>
      <c r="D138" s="835"/>
      <c r="E138" s="835"/>
      <c r="F138" s="833"/>
      <c r="G138" s="833"/>
      <c r="H138" s="833"/>
      <c r="I138" s="833"/>
      <c r="J138" s="833"/>
      <c r="K138" s="833"/>
      <c r="L138" s="833"/>
      <c r="M138" s="833"/>
      <c r="N138" s="833"/>
      <c r="O138" s="833"/>
      <c r="P138" s="833"/>
      <c r="Q138" s="833"/>
      <c r="S138"/>
      <c r="T138"/>
      <c r="U138"/>
      <c r="V138"/>
      <c r="W138"/>
    </row>
    <row r="139" spans="1:23" ht="15.5">
      <c r="A139" s="833"/>
      <c r="B139" s="833"/>
      <c r="C139" s="833"/>
      <c r="D139" s="833"/>
      <c r="E139" s="833"/>
      <c r="F139" s="907"/>
      <c r="G139" s="833"/>
      <c r="H139" s="833"/>
      <c r="I139" s="833"/>
      <c r="J139" s="833"/>
      <c r="K139" s="833"/>
      <c r="L139" s="833"/>
      <c r="M139" s="907"/>
      <c r="N139" s="833"/>
      <c r="O139" s="833"/>
      <c r="P139" s="833"/>
      <c r="Q139" s="908" t="s">
        <v>93</v>
      </c>
      <c r="S139"/>
      <c r="T139"/>
      <c r="U139"/>
      <c r="V139"/>
      <c r="W139"/>
    </row>
    <row r="140" spans="1:23" ht="13">
      <c r="A140" s="833"/>
      <c r="B140" s="833"/>
      <c r="C140" s="833"/>
      <c r="D140" s="833"/>
      <c r="E140" s="833"/>
      <c r="F140" s="833"/>
      <c r="G140" s="833"/>
      <c r="H140" s="833"/>
      <c r="I140" s="833"/>
      <c r="J140" s="833"/>
      <c r="K140" s="833"/>
      <c r="L140" s="833"/>
      <c r="M140" s="833"/>
      <c r="N140" s="833"/>
      <c r="O140" s="833"/>
      <c r="P140" s="833"/>
      <c r="Q140" s="833"/>
      <c r="S140"/>
      <c r="T140"/>
      <c r="U140"/>
    </row>
    <row r="141" spans="1:23" ht="16" thickBot="1">
      <c r="A141" s="909">
        <v>2019</v>
      </c>
      <c r="B141" s="910"/>
      <c r="C141" s="910" t="s">
        <v>181</v>
      </c>
      <c r="D141" s="910"/>
      <c r="E141" s="910"/>
      <c r="F141" s="910"/>
      <c r="G141" s="910"/>
      <c r="H141" s="910"/>
      <c r="I141" s="910"/>
      <c r="J141" s="910"/>
      <c r="K141" s="910"/>
      <c r="L141" s="910"/>
      <c r="M141" s="911" t="s">
        <v>93</v>
      </c>
      <c r="N141" s="910"/>
      <c r="O141" s="910"/>
      <c r="P141" s="909">
        <v>2019</v>
      </c>
      <c r="Q141" s="910"/>
      <c r="S141"/>
      <c r="T141"/>
      <c r="U141"/>
    </row>
    <row r="142" spans="1:23" ht="13.5" thickBot="1">
      <c r="A142" s="912"/>
      <c r="B142" s="913" t="s">
        <v>161</v>
      </c>
      <c r="C142" s="913" t="s">
        <v>162</v>
      </c>
      <c r="D142" s="913" t="s">
        <v>163</v>
      </c>
      <c r="E142" s="913" t="s">
        <v>164</v>
      </c>
      <c r="F142" s="913" t="s">
        <v>165</v>
      </c>
      <c r="G142" s="913" t="s">
        <v>166</v>
      </c>
      <c r="H142" s="913" t="s">
        <v>167</v>
      </c>
      <c r="I142" s="913" t="s">
        <v>168</v>
      </c>
      <c r="J142" s="913" t="s">
        <v>169</v>
      </c>
      <c r="K142" s="913" t="s">
        <v>170</v>
      </c>
      <c r="L142" s="913" t="s">
        <v>171</v>
      </c>
      <c r="M142" s="914" t="s">
        <v>172</v>
      </c>
      <c r="N142" s="910"/>
      <c r="O142" s="910"/>
      <c r="P142" s="912"/>
      <c r="Q142" s="914" t="s">
        <v>173</v>
      </c>
      <c r="S142"/>
      <c r="T142"/>
      <c r="U142"/>
    </row>
    <row r="143" spans="1:23" ht="13.5" thickBot="1">
      <c r="A143" s="915" t="s">
        <v>174</v>
      </c>
      <c r="B143" s="916">
        <f>B77*0.518</f>
        <v>6.6512236785150636</v>
      </c>
      <c r="C143" s="916">
        <f t="shared" ref="C143:M143" si="32">C77*0.518</f>
        <v>6.4415692231332429</v>
      </c>
      <c r="D143" s="916">
        <f t="shared" si="32"/>
        <v>6.451390186188064</v>
      </c>
      <c r="E143" s="916">
        <f t="shared" si="32"/>
        <v>6.3159437529405134</v>
      </c>
      <c r="F143" s="916">
        <f t="shared" si="32"/>
        <v>6.2696934876512316</v>
      </c>
      <c r="G143" s="916">
        <f t="shared" si="32"/>
        <v>6.0886232691403466</v>
      </c>
      <c r="H143" s="916">
        <f t="shared" si="32"/>
        <v>5.7341366685113497</v>
      </c>
      <c r="I143" s="916">
        <f t="shared" si="32"/>
        <v>5.9924644788695645</v>
      </c>
      <c r="J143" s="916">
        <f t="shared" si="32"/>
        <v>5.9395157551697038</v>
      </c>
      <c r="K143" s="916">
        <f t="shared" si="32"/>
        <v>5.9913963226332685</v>
      </c>
      <c r="L143" s="916">
        <f t="shared" si="32"/>
        <v>6.1544168764437037</v>
      </c>
      <c r="M143" s="917">
        <f t="shared" si="32"/>
        <v>6.2070157850332679</v>
      </c>
      <c r="N143" s="910"/>
      <c r="O143" s="910"/>
      <c r="P143" s="918" t="s">
        <v>174</v>
      </c>
      <c r="Q143" s="919">
        <f>Q77*0.518</f>
        <v>6.181004161957703</v>
      </c>
      <c r="S143"/>
      <c r="T143"/>
      <c r="U143"/>
    </row>
    <row r="144" spans="1:23" ht="13">
      <c r="A144" s="920" t="s">
        <v>179</v>
      </c>
      <c r="B144" s="921">
        <f>B78*0.539</f>
        <v>6.8633878007173008</v>
      </c>
      <c r="C144" s="922">
        <f t="shared" ref="C144:M144" si="33">C78*0.539</f>
        <v>6.8860365729283552</v>
      </c>
      <c r="D144" s="922">
        <f t="shared" si="33"/>
        <v>6.5525732707412718</v>
      </c>
      <c r="E144" s="922">
        <f t="shared" si="33"/>
        <v>6.6038418696597052</v>
      </c>
      <c r="F144" s="922">
        <f t="shared" si="33"/>
        <v>6.5063513236067312</v>
      </c>
      <c r="G144" s="922">
        <f t="shared" si="33"/>
        <v>6.2278649878660346</v>
      </c>
      <c r="H144" s="922">
        <f t="shared" si="33"/>
        <v>5.889505759521672</v>
      </c>
      <c r="I144" s="922">
        <f t="shared" si="33"/>
        <v>6.3488751521189153</v>
      </c>
      <c r="J144" s="922">
        <f t="shared" si="33"/>
        <v>6.1123397558866355</v>
      </c>
      <c r="K144" s="922">
        <f t="shared" si="33"/>
        <v>6.373092968950707</v>
      </c>
      <c r="L144" s="922">
        <f t="shared" si="33"/>
        <v>6.5133510708061015</v>
      </c>
      <c r="M144" s="922">
        <f t="shared" si="33"/>
        <v>6.4531077640527901</v>
      </c>
      <c r="N144" s="910"/>
      <c r="O144" s="910"/>
      <c r="P144" s="923" t="s">
        <v>179</v>
      </c>
      <c r="Q144" s="924">
        <f>Q78*0.539</f>
        <v>6.4149255437156079</v>
      </c>
      <c r="S144"/>
      <c r="T144"/>
      <c r="U144"/>
    </row>
    <row r="145" spans="1:21" ht="13">
      <c r="A145" s="925" t="s">
        <v>175</v>
      </c>
      <c r="B145" s="926">
        <f>B79*0.533</f>
        <v>7.3317502396178824</v>
      </c>
      <c r="C145" s="927">
        <f t="shared" ref="C145:M146" si="34">C79*0.533</f>
        <v>7.0142831886165053</v>
      </c>
      <c r="D145" s="927">
        <f t="shared" si="34"/>
        <v>6.9761645254627513</v>
      </c>
      <c r="E145" s="927">
        <f t="shared" si="34"/>
        <v>6.7680594349373644</v>
      </c>
      <c r="F145" s="927">
        <f t="shared" si="34"/>
        <v>6.6439478306707969</v>
      </c>
      <c r="G145" s="927">
        <f t="shared" si="34"/>
        <v>6.3901875901613963</v>
      </c>
      <c r="H145" s="927">
        <f t="shared" si="34"/>
        <v>6.0463649885985609</v>
      </c>
      <c r="I145" s="927">
        <f t="shared" si="34"/>
        <v>6.4476368221949363</v>
      </c>
      <c r="J145" s="927">
        <f t="shared" si="34"/>
        <v>6.337696832220546</v>
      </c>
      <c r="K145" s="927">
        <f t="shared" si="34"/>
        <v>6.4791826778165618</v>
      </c>
      <c r="L145" s="927">
        <f t="shared" si="34"/>
        <v>6.686241047746611</v>
      </c>
      <c r="M145" s="927">
        <f t="shared" si="34"/>
        <v>6.7519752308248027</v>
      </c>
      <c r="N145" s="910"/>
      <c r="O145" s="910"/>
      <c r="P145" s="928" t="s">
        <v>175</v>
      </c>
      <c r="Q145" s="929">
        <f>Q79*0.533</f>
        <v>6.6556685724332576</v>
      </c>
      <c r="S145"/>
      <c r="T145"/>
      <c r="U145"/>
    </row>
    <row r="146" spans="1:21" ht="13">
      <c r="A146" s="925" t="s">
        <v>176</v>
      </c>
      <c r="B146" s="926">
        <f>B80*0.533</f>
        <v>7.2505074634497442</v>
      </c>
      <c r="C146" s="927">
        <f t="shared" si="34"/>
        <v>6.8932808752377088</v>
      </c>
      <c r="D146" s="927">
        <f t="shared" si="34"/>
        <v>6.8768717029384394</v>
      </c>
      <c r="E146" s="927">
        <f t="shared" si="34"/>
        <v>6.6556626595436708</v>
      </c>
      <c r="F146" s="927">
        <f t="shared" si="34"/>
        <v>6.4870110427835055</v>
      </c>
      <c r="G146" s="927">
        <f t="shared" si="34"/>
        <v>6.1721828851508702</v>
      </c>
      <c r="H146" s="927">
        <f t="shared" si="34"/>
        <v>5.8610469037100819</v>
      </c>
      <c r="I146" s="927">
        <f t="shared" si="34"/>
        <v>6.3341838431940198</v>
      </c>
      <c r="J146" s="927">
        <f t="shared" si="34"/>
        <v>6.1931971260488892</v>
      </c>
      <c r="K146" s="927">
        <f t="shared" si="34"/>
        <v>6.43303677836807</v>
      </c>
      <c r="L146" s="927">
        <f t="shared" si="34"/>
        <v>6.6444383328458319</v>
      </c>
      <c r="M146" s="927">
        <f t="shared" si="34"/>
        <v>6.7293390372215054</v>
      </c>
      <c r="N146" s="910"/>
      <c r="O146" s="910"/>
      <c r="P146" s="928" t="s">
        <v>176</v>
      </c>
      <c r="Q146" s="929">
        <f>Q80*0.533</f>
        <v>6.5302250992155537</v>
      </c>
      <c r="S146"/>
      <c r="T146"/>
      <c r="U146"/>
    </row>
    <row r="147" spans="1:21" ht="13">
      <c r="A147" s="925" t="s">
        <v>177</v>
      </c>
      <c r="B147" s="926">
        <f>B81*0.533</f>
        <v>0</v>
      </c>
      <c r="C147" s="927">
        <f t="shared" ref="C147:M147" si="35">C81*0.521</f>
        <v>0</v>
      </c>
      <c r="D147" s="927">
        <f t="shared" si="35"/>
        <v>0</v>
      </c>
      <c r="E147" s="927">
        <f t="shared" si="35"/>
        <v>0</v>
      </c>
      <c r="F147" s="927">
        <f t="shared" si="35"/>
        <v>0</v>
      </c>
      <c r="G147" s="927">
        <f t="shared" si="35"/>
        <v>6.0513941634727537</v>
      </c>
      <c r="H147" s="927">
        <f t="shared" si="35"/>
        <v>5.2164563137254891</v>
      </c>
      <c r="I147" s="927">
        <f t="shared" si="35"/>
        <v>5.8387754901960776</v>
      </c>
      <c r="J147" s="927">
        <f t="shared" si="35"/>
        <v>0</v>
      </c>
      <c r="K147" s="927">
        <f t="shared" si="35"/>
        <v>0</v>
      </c>
      <c r="L147" s="927">
        <f t="shared" si="35"/>
        <v>0</v>
      </c>
      <c r="M147" s="927">
        <f t="shared" si="35"/>
        <v>0</v>
      </c>
      <c r="N147" s="910"/>
      <c r="O147" s="910"/>
      <c r="P147" s="928" t="s">
        <v>177</v>
      </c>
      <c r="Q147" s="929">
        <f>Q81*0.521</f>
        <v>6.2433336289154377</v>
      </c>
      <c r="S147"/>
      <c r="T147"/>
      <c r="U147"/>
    </row>
    <row r="148" spans="1:21" ht="13">
      <c r="A148" s="925" t="s">
        <v>71</v>
      </c>
      <c r="B148" s="926">
        <f>B82*0.521</f>
        <v>5.6270223307308553</v>
      </c>
      <c r="C148" s="927">
        <f t="shared" ref="C148:M148" si="36">C82*0.487</f>
        <v>5.0925365501071767</v>
      </c>
      <c r="D148" s="927">
        <f t="shared" si="36"/>
        <v>5.2073495488219557</v>
      </c>
      <c r="E148" s="927">
        <f t="shared" si="36"/>
        <v>5.1628042060639343</v>
      </c>
      <c r="F148" s="927">
        <f t="shared" si="36"/>
        <v>5.1958844106913933</v>
      </c>
      <c r="G148" s="927">
        <f t="shared" si="36"/>
        <v>5.110064155412859</v>
      </c>
      <c r="H148" s="927">
        <f t="shared" si="36"/>
        <v>4.7642450717646536</v>
      </c>
      <c r="I148" s="927">
        <f t="shared" si="36"/>
        <v>4.8406149024506107</v>
      </c>
      <c r="J148" s="927">
        <f t="shared" si="36"/>
        <v>4.8062692228330928</v>
      </c>
      <c r="K148" s="927">
        <f t="shared" si="36"/>
        <v>4.8734514055274154</v>
      </c>
      <c r="L148" s="927">
        <f t="shared" si="36"/>
        <v>4.8957702769648215</v>
      </c>
      <c r="M148" s="927">
        <f t="shared" si="36"/>
        <v>4.9257053533335808</v>
      </c>
      <c r="N148" s="910"/>
      <c r="O148" s="910"/>
      <c r="P148" s="928" t="s">
        <v>71</v>
      </c>
      <c r="Q148" s="929">
        <f>Q82*0.487</f>
        <v>5.0035552662301104</v>
      </c>
      <c r="S148"/>
      <c r="T148"/>
      <c r="U148"/>
    </row>
    <row r="149" spans="1:21" ht="13.5" thickBot="1">
      <c r="A149" s="930" t="s">
        <v>178</v>
      </c>
      <c r="B149" s="926">
        <f>B83*0.487</f>
        <v>6.4583753873493137</v>
      </c>
      <c r="C149" s="931">
        <f t="shared" ref="C149:M149" si="37">C83*0.518</f>
        <v>6.7565276409610764</v>
      </c>
      <c r="D149" s="931">
        <f t="shared" si="37"/>
        <v>6.7956759302339016</v>
      </c>
      <c r="E149" s="931">
        <f t="shared" si="37"/>
        <v>6.7563120592570369</v>
      </c>
      <c r="F149" s="931">
        <f t="shared" si="37"/>
        <v>6.7245139450251425</v>
      </c>
      <c r="G149" s="931">
        <f t="shared" si="37"/>
        <v>6.6244309201825766</v>
      </c>
      <c r="H149" s="931">
        <f t="shared" si="37"/>
        <v>6.3346731763596997</v>
      </c>
      <c r="I149" s="931">
        <f t="shared" si="37"/>
        <v>6.4539655344005196</v>
      </c>
      <c r="J149" s="931">
        <f t="shared" si="37"/>
        <v>6.518974375587721</v>
      </c>
      <c r="K149" s="931">
        <f t="shared" si="37"/>
        <v>6.5333856413470821</v>
      </c>
      <c r="L149" s="931">
        <f t="shared" si="37"/>
        <v>6.6537407326659768</v>
      </c>
      <c r="M149" s="931">
        <f t="shared" si="37"/>
        <v>6.6851684091208776</v>
      </c>
      <c r="N149" s="910"/>
      <c r="O149" s="910"/>
      <c r="P149" s="932" t="s">
        <v>178</v>
      </c>
      <c r="Q149" s="933">
        <f>Q83*0.518</f>
        <v>6.6386322104113678</v>
      </c>
      <c r="S149"/>
      <c r="T149"/>
      <c r="U149"/>
    </row>
    <row r="150" spans="1:21" ht="13">
      <c r="A150" s="833"/>
      <c r="B150" s="833"/>
      <c r="C150" s="833"/>
      <c r="D150" s="833"/>
      <c r="E150" s="833"/>
      <c r="F150" s="833"/>
      <c r="G150" s="833"/>
      <c r="H150" s="833"/>
      <c r="I150" s="833"/>
      <c r="J150" s="833"/>
      <c r="K150" s="833"/>
      <c r="L150" s="833"/>
      <c r="M150" s="833"/>
      <c r="N150" s="833"/>
      <c r="O150" s="833"/>
      <c r="P150" s="833"/>
      <c r="Q150" s="833"/>
    </row>
    <row r="151" spans="1:21" ht="16" thickBot="1">
      <c r="A151" s="909">
        <v>2020</v>
      </c>
      <c r="B151" s="910"/>
      <c r="C151" s="910" t="s">
        <v>181</v>
      </c>
      <c r="D151" s="910"/>
      <c r="E151" s="910"/>
      <c r="F151" s="910"/>
      <c r="G151" s="910"/>
      <c r="H151" s="910"/>
      <c r="I151" s="910"/>
      <c r="J151" s="910"/>
      <c r="K151" s="910"/>
      <c r="L151" s="910"/>
      <c r="M151" s="911" t="s">
        <v>93</v>
      </c>
      <c r="N151" s="910"/>
      <c r="O151" s="910"/>
      <c r="P151" s="909">
        <v>2020</v>
      </c>
      <c r="Q151" s="910"/>
    </row>
    <row r="152" spans="1:21" ht="13.5" thickBot="1">
      <c r="A152" s="912"/>
      <c r="B152" s="913" t="s">
        <v>161</v>
      </c>
      <c r="C152" s="913" t="s">
        <v>162</v>
      </c>
      <c r="D152" s="913" t="s">
        <v>163</v>
      </c>
      <c r="E152" s="913" t="s">
        <v>164</v>
      </c>
      <c r="F152" s="913" t="s">
        <v>165</v>
      </c>
      <c r="G152" s="913" t="s">
        <v>166</v>
      </c>
      <c r="H152" s="913" t="s">
        <v>167</v>
      </c>
      <c r="I152" s="913" t="s">
        <v>168</v>
      </c>
      <c r="J152" s="913" t="s">
        <v>169</v>
      </c>
      <c r="K152" s="913" t="s">
        <v>170</v>
      </c>
      <c r="L152" s="913" t="s">
        <v>171</v>
      </c>
      <c r="M152" s="914" t="s">
        <v>172</v>
      </c>
      <c r="N152" s="910"/>
      <c r="O152" s="910"/>
      <c r="P152" s="912"/>
      <c r="Q152" s="914" t="s">
        <v>173</v>
      </c>
    </row>
    <row r="153" spans="1:21" ht="13.5" thickBot="1">
      <c r="A153" s="915" t="s">
        <v>174</v>
      </c>
      <c r="B153" s="916">
        <f>B87*0.518</f>
        <v>6.2432549254901968</v>
      </c>
      <c r="C153" s="916">
        <f t="shared" ref="C153:M153" si="38">C87*0.518</f>
        <v>6.2954013661251524</v>
      </c>
      <c r="D153" s="916">
        <f t="shared" si="38"/>
        <v>6.1378683296860528</v>
      </c>
      <c r="E153" s="916">
        <f t="shared" si="38"/>
        <v>5.8925579083380661</v>
      </c>
      <c r="F153" s="916">
        <f t="shared" si="38"/>
        <v>5.8311906766516834</v>
      </c>
      <c r="G153" s="916">
        <f t="shared" si="38"/>
        <v>6.070249019607842</v>
      </c>
      <c r="H153" s="916">
        <f t="shared" si="38"/>
        <v>6.0107342036356197</v>
      </c>
      <c r="I153" s="916">
        <f t="shared" si="38"/>
        <v>6.2756428941842115</v>
      </c>
      <c r="J153" s="916">
        <f t="shared" si="38"/>
        <v>6.304480823412371</v>
      </c>
      <c r="K153" s="916">
        <f t="shared" si="38"/>
        <v>6.2606947090636398</v>
      </c>
      <c r="L153" s="916">
        <f t="shared" si="38"/>
        <v>6.2306681913068616</v>
      </c>
      <c r="M153" s="917">
        <f t="shared" si="38"/>
        <v>6.4597393382816728</v>
      </c>
      <c r="N153" s="910"/>
      <c r="O153" s="910"/>
      <c r="P153" s="918" t="s">
        <v>174</v>
      </c>
      <c r="Q153" s="919">
        <f>Q87*0.518</f>
        <v>6.1804803083585318</v>
      </c>
    </row>
    <row r="154" spans="1:21" ht="13">
      <c r="A154" s="920" t="s">
        <v>179</v>
      </c>
      <c r="B154" s="921">
        <f>B88*0.539</f>
        <v>6.5453100382352938</v>
      </c>
      <c r="C154" s="922">
        <f t="shared" ref="C154:M154" si="39">C88*0.539</f>
        <v>6.4882299747320129</v>
      </c>
      <c r="D154" s="922">
        <f t="shared" si="39"/>
        <v>6.3142727622379775</v>
      </c>
      <c r="E154" s="922">
        <f t="shared" si="39"/>
        <v>6.0375220897565933</v>
      </c>
      <c r="F154" s="922">
        <f t="shared" si="39"/>
        <v>5.7397231564045557</v>
      </c>
      <c r="G154" s="922">
        <f t="shared" si="39"/>
        <v>6.2275637254901968</v>
      </c>
      <c r="H154" s="922">
        <f t="shared" si="39"/>
        <v>6.3847927003015919</v>
      </c>
      <c r="I154" s="922">
        <f t="shared" si="39"/>
        <v>6.6885350683704203</v>
      </c>
      <c r="J154" s="922">
        <f t="shared" si="39"/>
        <v>6.6359558706311992</v>
      </c>
      <c r="K154" s="922">
        <f t="shared" si="39"/>
        <v>6.6108097960985797</v>
      </c>
      <c r="L154" s="922">
        <f t="shared" si="39"/>
        <v>6.6578082608953597</v>
      </c>
      <c r="M154" s="922">
        <f t="shared" si="39"/>
        <v>6.9696562030357541</v>
      </c>
      <c r="N154" s="910"/>
      <c r="O154" s="910"/>
      <c r="P154" s="923" t="s">
        <v>179</v>
      </c>
      <c r="Q154" s="924">
        <f>Q88*0.539</f>
        <v>6.5217434671317465</v>
      </c>
    </row>
    <row r="155" spans="1:21" ht="13">
      <c r="A155" s="925" t="s">
        <v>175</v>
      </c>
      <c r="B155" s="926">
        <f>B89*0.533</f>
        <v>6.7688136431372543</v>
      </c>
      <c r="C155" s="927">
        <f t="shared" ref="C155:M157" si="40">C89*0.533</f>
        <v>6.7698539581119421</v>
      </c>
      <c r="D155" s="927">
        <f t="shared" si="40"/>
        <v>6.5630478929283029</v>
      </c>
      <c r="E155" s="927">
        <f t="shared" si="40"/>
        <v>6.3754717589237062</v>
      </c>
      <c r="F155" s="927">
        <f t="shared" si="40"/>
        <v>6.2932838896755419</v>
      </c>
      <c r="G155" s="927">
        <f t="shared" si="40"/>
        <v>6.5114833333333335</v>
      </c>
      <c r="H155" s="927">
        <f t="shared" si="40"/>
        <v>6.4679104615827985</v>
      </c>
      <c r="I155" s="927">
        <f t="shared" si="40"/>
        <v>6.8895656733176791</v>
      </c>
      <c r="J155" s="927">
        <f t="shared" si="40"/>
        <v>6.9027826615713463</v>
      </c>
      <c r="K155" s="927">
        <f t="shared" si="40"/>
        <v>6.9277491019341033</v>
      </c>
      <c r="L155" s="927">
        <f t="shared" si="40"/>
        <v>7.0481727667605778</v>
      </c>
      <c r="M155" s="927">
        <f t="shared" si="40"/>
        <v>7.2886283343372158</v>
      </c>
      <c r="N155" s="910"/>
      <c r="O155" s="910"/>
      <c r="P155" s="928" t="s">
        <v>175</v>
      </c>
      <c r="Q155" s="929">
        <f>Q89*0.533</f>
        <v>6.7372637051551463</v>
      </c>
    </row>
    <row r="156" spans="1:21" ht="13">
      <c r="A156" s="925" t="s">
        <v>176</v>
      </c>
      <c r="B156" s="926">
        <f>B90*0.533</f>
        <v>6.6992890186274519</v>
      </c>
      <c r="C156" s="927">
        <f t="shared" si="40"/>
        <v>6.6953997773665952</v>
      </c>
      <c r="D156" s="927">
        <f t="shared" si="40"/>
        <v>6.4817038513146414</v>
      </c>
      <c r="E156" s="927">
        <f t="shared" si="40"/>
        <v>6.3195449985427148</v>
      </c>
      <c r="F156" s="927">
        <f t="shared" si="40"/>
        <v>6.230410883265697</v>
      </c>
      <c r="G156" s="927">
        <f t="shared" si="40"/>
        <v>6.4482549019607847</v>
      </c>
      <c r="H156" s="927">
        <f t="shared" si="40"/>
        <v>6.384806651060317</v>
      </c>
      <c r="I156" s="927">
        <f t="shared" si="40"/>
        <v>6.8743637289992323</v>
      </c>
      <c r="J156" s="927">
        <f t="shared" si="40"/>
        <v>6.8909694085942013</v>
      </c>
      <c r="K156" s="927">
        <f t="shared" si="40"/>
        <v>6.89016194934712</v>
      </c>
      <c r="L156" s="927">
        <f t="shared" si="40"/>
        <v>7.0075465016175515</v>
      </c>
      <c r="M156" s="927">
        <f t="shared" si="40"/>
        <v>7.2485743965049236</v>
      </c>
      <c r="N156" s="910"/>
      <c r="O156" s="910"/>
      <c r="P156" s="928" t="s">
        <v>176</v>
      </c>
      <c r="Q156" s="929">
        <f>Q90*0.533</f>
        <v>6.6767981561019081</v>
      </c>
    </row>
    <row r="157" spans="1:21" ht="13">
      <c r="A157" s="925" t="s">
        <v>177</v>
      </c>
      <c r="B157" s="926">
        <f>B91*0.533</f>
        <v>0</v>
      </c>
      <c r="C157" s="927">
        <f t="shared" ref="C157:M157" si="41">C91*0.521</f>
        <v>0</v>
      </c>
      <c r="D157" s="927">
        <f t="shared" si="41"/>
        <v>0</v>
      </c>
      <c r="E157" s="927">
        <f t="shared" si="41"/>
        <v>0</v>
      </c>
      <c r="F157" s="927">
        <f t="shared" si="41"/>
        <v>6.1885024990388304</v>
      </c>
      <c r="G157" s="927">
        <f t="shared" si="41"/>
        <v>6.775553921568628</v>
      </c>
      <c r="H157" s="927">
        <f t="shared" si="41"/>
        <v>7.31651537254902</v>
      </c>
      <c r="I157" s="927">
        <f t="shared" si="41"/>
        <v>0</v>
      </c>
      <c r="J157" s="927">
        <f t="shared" si="41"/>
        <v>0</v>
      </c>
      <c r="K157" s="927">
        <f t="shared" si="41"/>
        <v>0</v>
      </c>
      <c r="L157" s="927">
        <f t="shared" si="40"/>
        <v>0</v>
      </c>
      <c r="M157" s="927">
        <f t="shared" si="41"/>
        <v>0</v>
      </c>
      <c r="N157" s="910"/>
      <c r="O157" s="910"/>
      <c r="P157" s="928" t="s">
        <v>177</v>
      </c>
      <c r="Q157" s="929">
        <f>Q91*0.521</f>
        <v>6.7039869422018494</v>
      </c>
    </row>
    <row r="158" spans="1:21" ht="13">
      <c r="A158" s="925" t="s">
        <v>71</v>
      </c>
      <c r="B158" s="926">
        <f>B92*0.521</f>
        <v>5.3031491813725493</v>
      </c>
      <c r="C158" s="927">
        <f t="shared" ref="C158:M158" si="42">C92*0.487</f>
        <v>5.039261617498874</v>
      </c>
      <c r="D158" s="927">
        <f t="shared" si="42"/>
        <v>5.0171774859792579</v>
      </c>
      <c r="E158" s="927">
        <f t="shared" si="42"/>
        <v>4.7622835686869145</v>
      </c>
      <c r="F158" s="927">
        <f t="shared" si="42"/>
        <v>4.6201669738669455</v>
      </c>
      <c r="G158" s="927">
        <f t="shared" si="42"/>
        <v>4.8547215686274496</v>
      </c>
      <c r="H158" s="927">
        <f t="shared" si="42"/>
        <v>4.8848063958358159</v>
      </c>
      <c r="I158" s="927">
        <f t="shared" si="42"/>
        <v>4.9286967334347986</v>
      </c>
      <c r="J158" s="927">
        <f t="shared" si="42"/>
        <v>5.0207274765195464</v>
      </c>
      <c r="K158" s="927">
        <f t="shared" si="42"/>
        <v>5.0136076135745435</v>
      </c>
      <c r="L158" s="927">
        <f>L92*0.521</f>
        <v>5.1247817859778637</v>
      </c>
      <c r="M158" s="927">
        <f t="shared" si="42"/>
        <v>4.9776049905036635</v>
      </c>
      <c r="N158" s="910"/>
      <c r="O158" s="910"/>
      <c r="P158" s="928" t="s">
        <v>71</v>
      </c>
      <c r="Q158" s="929">
        <f>Q92*0.487</f>
        <v>4.9181428731554799</v>
      </c>
    </row>
    <row r="159" spans="1:21" ht="13.5" thickBot="1">
      <c r="A159" s="930" t="s">
        <v>178</v>
      </c>
      <c r="B159" s="926">
        <f>B93*0.487</f>
        <v>6.2967109029411761</v>
      </c>
      <c r="C159" s="931">
        <f t="shared" ref="C159:M159" si="43">C93*0.518</f>
        <v>6.7210085053370996</v>
      </c>
      <c r="D159" s="931">
        <f t="shared" si="43"/>
        <v>6.5351504180668485</v>
      </c>
      <c r="E159" s="931">
        <f t="shared" si="43"/>
        <v>6.2942275879727081</v>
      </c>
      <c r="F159" s="931">
        <f t="shared" si="43"/>
        <v>6.2182329455204988</v>
      </c>
      <c r="G159" s="931">
        <f t="shared" si="43"/>
        <v>6.3881588235294116</v>
      </c>
      <c r="H159" s="931">
        <f t="shared" si="43"/>
        <v>6.3829894754708487</v>
      </c>
      <c r="I159" s="931">
        <f t="shared" si="43"/>
        <v>6.5485740635526106</v>
      </c>
      <c r="J159" s="931">
        <f t="shared" si="43"/>
        <v>6.6271381808060266</v>
      </c>
      <c r="K159" s="931">
        <f t="shared" si="43"/>
        <v>6.6472393718890794</v>
      </c>
      <c r="L159" s="927">
        <f>L93*0.487</f>
        <v>6.233220103514058</v>
      </c>
      <c r="M159" s="931">
        <f t="shared" si="43"/>
        <v>6.7756122405368853</v>
      </c>
      <c r="N159" s="910"/>
      <c r="O159" s="910"/>
      <c r="P159" s="932" t="s">
        <v>178</v>
      </c>
      <c r="Q159" s="933">
        <f>Q93*0.518</f>
        <v>6.5474131334445227</v>
      </c>
    </row>
    <row r="160" spans="1:21" ht="13">
      <c r="A160" s="833"/>
      <c r="B160" s="833"/>
      <c r="C160" s="833"/>
      <c r="D160" s="833"/>
      <c r="E160" s="833"/>
      <c r="F160" s="833"/>
      <c r="G160" s="833"/>
      <c r="H160" s="833"/>
      <c r="I160" s="833"/>
      <c r="J160" s="833"/>
      <c r="K160" s="833"/>
      <c r="L160" s="833"/>
      <c r="M160" s="833"/>
      <c r="N160" s="833"/>
      <c r="O160" s="833"/>
      <c r="P160" s="833"/>
      <c r="Q160" s="833"/>
    </row>
    <row r="161" spans="1:17" ht="16" thickBot="1">
      <c r="A161" s="909">
        <v>2021</v>
      </c>
      <c r="B161" s="910"/>
      <c r="C161" s="910" t="s">
        <v>181</v>
      </c>
      <c r="D161" s="910"/>
      <c r="E161" s="910"/>
      <c r="F161" s="910"/>
      <c r="G161" s="910"/>
      <c r="H161" s="910"/>
      <c r="I161" s="910"/>
      <c r="J161" s="910"/>
      <c r="K161" s="910"/>
      <c r="L161" s="910"/>
      <c r="M161" s="911" t="s">
        <v>93</v>
      </c>
      <c r="N161" s="910"/>
      <c r="O161" s="910"/>
      <c r="P161" s="909">
        <v>2021</v>
      </c>
      <c r="Q161" s="910"/>
    </row>
    <row r="162" spans="1:17" ht="13.5" thickBot="1">
      <c r="A162" s="912"/>
      <c r="B162" s="913" t="s">
        <v>161</v>
      </c>
      <c r="C162" s="913" t="s">
        <v>162</v>
      </c>
      <c r="D162" s="913" t="s">
        <v>163</v>
      </c>
      <c r="E162" s="913" t="s">
        <v>164</v>
      </c>
      <c r="F162" s="913" t="s">
        <v>165</v>
      </c>
      <c r="G162" s="913" t="s">
        <v>166</v>
      </c>
      <c r="H162" s="913" t="s">
        <v>167</v>
      </c>
      <c r="I162" s="913" t="s">
        <v>168</v>
      </c>
      <c r="J162" s="913" t="s">
        <v>169</v>
      </c>
      <c r="K162" s="913" t="s">
        <v>170</v>
      </c>
      <c r="L162" s="913" t="s">
        <v>171</v>
      </c>
      <c r="M162" s="914" t="s">
        <v>172</v>
      </c>
      <c r="N162" s="910"/>
      <c r="O162" s="910"/>
      <c r="P162" s="912"/>
      <c r="Q162" s="914" t="s">
        <v>173</v>
      </c>
    </row>
    <row r="163" spans="1:17" ht="13.5" thickBot="1">
      <c r="A163" s="915" t="s">
        <v>174</v>
      </c>
      <c r="B163" s="916">
        <f>B97*0.518</f>
        <v>6.6522463713968678</v>
      </c>
      <c r="C163" s="916">
        <f t="shared" ref="C163:M163" si="44">C97*0.518</f>
        <v>6.7582691056214399</v>
      </c>
      <c r="D163" s="916">
        <f t="shared" si="44"/>
        <v>6.7229887484670554</v>
      </c>
      <c r="E163" s="916">
        <f t="shared" si="44"/>
        <v>7.0119666978146524</v>
      </c>
      <c r="F163" s="916">
        <f t="shared" si="44"/>
        <v>7.0837891176812784</v>
      </c>
      <c r="G163" s="916">
        <f t="shared" si="44"/>
        <v>7.3439213352838788</v>
      </c>
      <c r="H163" s="916">
        <f t="shared" si="44"/>
        <v>7.2840676599577741</v>
      </c>
      <c r="I163" s="916">
        <f t="shared" si="44"/>
        <v>7.6628126470830669</v>
      </c>
      <c r="J163" s="916">
        <f t="shared" si="44"/>
        <v>7.7441044260492022</v>
      </c>
      <c r="K163" s="916">
        <f t="shared" si="44"/>
        <v>8.6338565132981611</v>
      </c>
      <c r="L163" s="916">
        <f t="shared" si="44"/>
        <v>9.2425493518099966</v>
      </c>
      <c r="M163" s="917">
        <f t="shared" si="44"/>
        <v>9.3369439183590028</v>
      </c>
      <c r="N163" s="910"/>
      <c r="O163" s="910"/>
      <c r="P163" s="918" t="s">
        <v>174</v>
      </c>
      <c r="Q163" s="919">
        <f>Q97*0.518</f>
        <v>7.6350903299219262</v>
      </c>
    </row>
    <row r="164" spans="1:17" ht="13">
      <c r="A164" s="920" t="s">
        <v>179</v>
      </c>
      <c r="B164" s="921">
        <f>B98*0.539</f>
        <v>6.8497801358810424</v>
      </c>
      <c r="C164" s="922">
        <f t="shared" ref="C164:M164" si="45">C98*0.539</f>
        <v>6.7174445363834403</v>
      </c>
      <c r="D164" s="922">
        <f t="shared" si="45"/>
        <v>6.8020578276047079</v>
      </c>
      <c r="E164" s="922">
        <f t="shared" si="45"/>
        <v>7.2894074278768164</v>
      </c>
      <c r="F164" s="922">
        <f t="shared" si="45"/>
        <v>6.9434202225344386</v>
      </c>
      <c r="G164" s="922">
        <f t="shared" si="45"/>
        <v>7.3834186913237092</v>
      </c>
      <c r="H164" s="922">
        <f t="shared" si="45"/>
        <v>7.3289985267432414</v>
      </c>
      <c r="I164" s="922">
        <f t="shared" si="45"/>
        <v>7.8520636316550823</v>
      </c>
      <c r="J164" s="922">
        <f t="shared" si="45"/>
        <v>8.3154149530062149</v>
      </c>
      <c r="K164" s="922">
        <f t="shared" si="45"/>
        <v>9.2530978860205497</v>
      </c>
      <c r="L164" s="922">
        <f t="shared" si="45"/>
        <v>10.127439448314604</v>
      </c>
      <c r="M164" s="922">
        <f t="shared" si="45"/>
        <v>9.4665416013395483</v>
      </c>
      <c r="N164" s="910"/>
      <c r="O164" s="910"/>
      <c r="P164" s="923" t="s">
        <v>179</v>
      </c>
      <c r="Q164" s="924">
        <f>Q98*0.539</f>
        <v>8.4223945173700017</v>
      </c>
    </row>
    <row r="165" spans="1:17" ht="13">
      <c r="A165" s="925" t="s">
        <v>175</v>
      </c>
      <c r="B165" s="926">
        <f>B99*0.533</f>
        <v>7.437877769057982</v>
      </c>
      <c r="C165" s="927">
        <f t="shared" ref="C165:M165" si="46">C99*0.533</f>
        <v>7.4990491940518034</v>
      </c>
      <c r="D165" s="927">
        <f t="shared" si="46"/>
        <v>7.3511661276978417</v>
      </c>
      <c r="E165" s="927">
        <f t="shared" si="46"/>
        <v>7.6659266238797104</v>
      </c>
      <c r="F165" s="927">
        <f t="shared" si="46"/>
        <v>7.7271839760307328</v>
      </c>
      <c r="G165" s="927">
        <f t="shared" si="46"/>
        <v>7.9820463830153683</v>
      </c>
      <c r="H165" s="927">
        <f t="shared" si="46"/>
        <v>8.0283709163321255</v>
      </c>
      <c r="I165" s="927">
        <f t="shared" si="46"/>
        <v>8.5441199998404098</v>
      </c>
      <c r="J165" s="927">
        <f t="shared" si="46"/>
        <v>8.6739192493468735</v>
      </c>
      <c r="K165" s="927">
        <f t="shared" si="46"/>
        <v>9.7855025423428295</v>
      </c>
      <c r="L165" s="927">
        <f t="shared" si="46"/>
        <v>10.401461548963782</v>
      </c>
      <c r="M165" s="927">
        <f t="shared" si="46"/>
        <v>10.486467403836441</v>
      </c>
      <c r="N165" s="910"/>
      <c r="O165" s="910"/>
      <c r="P165" s="928" t="s">
        <v>175</v>
      </c>
      <c r="Q165" s="929">
        <f>Q99*0.533</f>
        <v>8.4369577054965248</v>
      </c>
    </row>
    <row r="166" spans="1:17" ht="13">
      <c r="A166" s="925" t="s">
        <v>176</v>
      </c>
      <c r="B166" s="926">
        <f>B100*0.533</f>
        <v>7.4339838204754649</v>
      </c>
      <c r="C166" s="927">
        <f t="shared" ref="C166:M166" si="47">C100*0.533</f>
        <v>7.4720285074996982</v>
      </c>
      <c r="D166" s="927">
        <f t="shared" si="47"/>
        <v>7.3111403660920846</v>
      </c>
      <c r="E166" s="927">
        <f t="shared" si="47"/>
        <v>7.6584381215589046</v>
      </c>
      <c r="F166" s="927">
        <f t="shared" si="47"/>
        <v>7.74128235029964</v>
      </c>
      <c r="G166" s="927">
        <f t="shared" si="47"/>
        <v>7.9750559234898377</v>
      </c>
      <c r="H166" s="927">
        <f t="shared" si="47"/>
        <v>8.0141853874652025</v>
      </c>
      <c r="I166" s="927">
        <f t="shared" si="47"/>
        <v>8.534573265363024</v>
      </c>
      <c r="J166" s="927">
        <f t="shared" si="47"/>
        <v>8.6638018477071856</v>
      </c>
      <c r="K166" s="927">
        <f t="shared" si="47"/>
        <v>9.8156462843836554</v>
      </c>
      <c r="L166" s="927">
        <f t="shared" si="47"/>
        <v>10.338229028178356</v>
      </c>
      <c r="M166" s="927">
        <f t="shared" si="47"/>
        <v>10.28671082600745</v>
      </c>
      <c r="N166" s="910"/>
      <c r="O166" s="910"/>
      <c r="P166" s="928" t="s">
        <v>176</v>
      </c>
      <c r="Q166" s="929">
        <f>Q100*0.533</f>
        <v>8.2677930797438552</v>
      </c>
    </row>
    <row r="167" spans="1:17" ht="13">
      <c r="A167" s="925" t="s">
        <v>177</v>
      </c>
      <c r="B167" s="926">
        <f>B101*0.533</f>
        <v>0</v>
      </c>
      <c r="C167" s="927">
        <f t="shared" ref="C167:K167" si="48">C101*0.521</f>
        <v>0</v>
      </c>
      <c r="D167" s="927">
        <f t="shared" si="48"/>
        <v>0</v>
      </c>
      <c r="E167" s="927">
        <f t="shared" si="48"/>
        <v>0</v>
      </c>
      <c r="F167" s="927">
        <f t="shared" si="48"/>
        <v>0</v>
      </c>
      <c r="G167" s="927">
        <f t="shared" si="48"/>
        <v>0</v>
      </c>
      <c r="H167" s="927">
        <f t="shared" si="48"/>
        <v>0</v>
      </c>
      <c r="I167" s="927">
        <f t="shared" si="48"/>
        <v>0</v>
      </c>
      <c r="J167" s="927">
        <f t="shared" si="48"/>
        <v>0</v>
      </c>
      <c r="K167" s="927">
        <f t="shared" si="48"/>
        <v>0</v>
      </c>
      <c r="L167" s="927">
        <f>L101*0.533</f>
        <v>0</v>
      </c>
      <c r="M167" s="927">
        <f>M101*0.521</f>
        <v>0</v>
      </c>
      <c r="N167" s="910"/>
      <c r="O167" s="910"/>
      <c r="P167" s="928" t="s">
        <v>177</v>
      </c>
      <c r="Q167" s="929">
        <f>Q101*0.521</f>
        <v>9.0052537744292405</v>
      </c>
    </row>
    <row r="168" spans="1:17" ht="13">
      <c r="A168" s="925" t="s">
        <v>71</v>
      </c>
      <c r="B168" s="926">
        <f>B102*0.521</f>
        <v>5.5089817616553036</v>
      </c>
      <c r="C168" s="927">
        <f t="shared" ref="C168:K168" si="49">C102*0.487</f>
        <v>5.2598950046830932</v>
      </c>
      <c r="D168" s="927">
        <f t="shared" si="49"/>
        <v>5.4609439135774034</v>
      </c>
      <c r="E168" s="927">
        <f t="shared" si="49"/>
        <v>5.598361624068966</v>
      </c>
      <c r="F168" s="927">
        <f t="shared" si="49"/>
        <v>5.7206845278178609</v>
      </c>
      <c r="G168" s="927">
        <f t="shared" si="49"/>
        <v>5.9144128249722687</v>
      </c>
      <c r="H168" s="927">
        <f t="shared" si="49"/>
        <v>5.8808809461001985</v>
      </c>
      <c r="I168" s="927">
        <f t="shared" si="49"/>
        <v>5.9872877582877022</v>
      </c>
      <c r="J168" s="927">
        <f t="shared" si="49"/>
        <v>6.1490120882076971</v>
      </c>
      <c r="K168" s="927">
        <f t="shared" si="49"/>
        <v>6.7986905058231715</v>
      </c>
      <c r="L168" s="927">
        <f>L102*0.521</f>
        <v>8.0129712415247099</v>
      </c>
      <c r="M168" s="927">
        <f>M102*0.487</f>
        <v>7.5708744927048359</v>
      </c>
      <c r="N168" s="910"/>
      <c r="O168" s="910"/>
      <c r="P168" s="928" t="s">
        <v>71</v>
      </c>
      <c r="Q168" s="929">
        <f>Q102*0.487</f>
        <v>6.1745111762757068</v>
      </c>
    </row>
    <row r="169" spans="1:17" ht="13.5" thickBot="1">
      <c r="A169" s="930" t="s">
        <v>178</v>
      </c>
      <c r="B169" s="926">
        <f>B103*0.487</f>
        <v>6.498349515567476</v>
      </c>
      <c r="C169" s="931">
        <f t="shared" ref="C169:K169" si="50">C103*0.518</f>
        <v>7.0131489932586231</v>
      </c>
      <c r="D169" s="931">
        <f t="shared" si="50"/>
        <v>6.9633635370193518</v>
      </c>
      <c r="E169" s="931">
        <f t="shared" si="50"/>
        <v>7.1930867717099209</v>
      </c>
      <c r="F169" s="931">
        <f t="shared" si="50"/>
        <v>7.2313360388641605</v>
      </c>
      <c r="G169" s="931">
        <f t="shared" si="50"/>
        <v>7.4310522064431037</v>
      </c>
      <c r="H169" s="931">
        <f t="shared" si="50"/>
        <v>7.4807621714899941</v>
      </c>
      <c r="I169" s="931">
        <f t="shared" si="50"/>
        <v>7.7942992776924269</v>
      </c>
      <c r="J169" s="931">
        <f t="shared" si="50"/>
        <v>7.9673959499197506</v>
      </c>
      <c r="K169" s="931">
        <f t="shared" si="50"/>
        <v>9.0202103473550466</v>
      </c>
      <c r="L169" s="927">
        <f>L103*0.487</f>
        <v>9.0157927072340271</v>
      </c>
      <c r="M169" s="931">
        <f>M103*0.518</f>
        <v>9.6145237939757138</v>
      </c>
      <c r="N169" s="910"/>
      <c r="O169" s="910"/>
      <c r="P169" s="932" t="s">
        <v>178</v>
      </c>
      <c r="Q169" s="933">
        <f>Q103*0.518</f>
        <v>7.8534932592583377</v>
      </c>
    </row>
    <row r="170" spans="1:17" ht="13">
      <c r="A170" s="358"/>
      <c r="B170" s="358"/>
      <c r="C170" s="358"/>
      <c r="D170" s="358"/>
      <c r="E170" s="358"/>
      <c r="F170" s="358"/>
      <c r="G170" s="833"/>
      <c r="H170" s="833"/>
      <c r="I170" s="833"/>
      <c r="J170" s="833"/>
      <c r="K170" s="833"/>
      <c r="L170" s="833"/>
      <c r="M170" s="833"/>
      <c r="N170" s="833"/>
      <c r="O170" s="833"/>
      <c r="P170" s="833"/>
      <c r="Q170" s="833"/>
    </row>
    <row r="171" spans="1:17" ht="16" thickBot="1">
      <c r="A171" s="909">
        <v>2022</v>
      </c>
      <c r="B171" s="910"/>
      <c r="C171" s="910" t="s">
        <v>181</v>
      </c>
      <c r="D171" s="910"/>
      <c r="E171" s="910"/>
      <c r="F171" s="910"/>
      <c r="G171" s="910"/>
      <c r="H171" s="910"/>
      <c r="I171" s="910"/>
      <c r="J171" s="910"/>
      <c r="K171" s="910"/>
      <c r="L171" s="910"/>
      <c r="M171" s="911" t="s">
        <v>93</v>
      </c>
      <c r="N171" s="910"/>
      <c r="O171" s="910"/>
      <c r="P171" s="909">
        <v>2022</v>
      </c>
      <c r="Q171" s="910"/>
    </row>
    <row r="172" spans="1:17" ht="13.5" thickBot="1">
      <c r="A172" s="912"/>
      <c r="B172" s="913" t="s">
        <v>161</v>
      </c>
      <c r="C172" s="913" t="s">
        <v>162</v>
      </c>
      <c r="D172" s="913" t="s">
        <v>163</v>
      </c>
      <c r="E172" s="913" t="s">
        <v>164</v>
      </c>
      <c r="F172" s="913" t="s">
        <v>165</v>
      </c>
      <c r="G172" s="913" t="s">
        <v>166</v>
      </c>
      <c r="H172" s="913" t="s">
        <v>167</v>
      </c>
      <c r="I172" s="913" t="s">
        <v>168</v>
      </c>
      <c r="J172" s="913" t="s">
        <v>169</v>
      </c>
      <c r="K172" s="913" t="s">
        <v>170</v>
      </c>
      <c r="L172" s="913" t="s">
        <v>171</v>
      </c>
      <c r="M172" s="914" t="s">
        <v>172</v>
      </c>
      <c r="N172" s="910"/>
      <c r="O172" s="910"/>
      <c r="P172" s="912"/>
      <c r="Q172" s="914" t="s">
        <v>173</v>
      </c>
    </row>
    <row r="173" spans="1:17" ht="13.5" thickBot="1">
      <c r="A173" s="915" t="s">
        <v>174</v>
      </c>
      <c r="B173" s="916">
        <f>B107*0.518</f>
        <v>9.4381907578569777</v>
      </c>
      <c r="C173" s="916">
        <f t="shared" ref="C173:M173" si="51">C107*0.518</f>
        <v>9.6803233778953572</v>
      </c>
      <c r="D173" s="916">
        <f t="shared" si="51"/>
        <v>10.306277896779093</v>
      </c>
      <c r="E173" s="916">
        <f t="shared" si="51"/>
        <v>11.366622425156018</v>
      </c>
      <c r="F173" s="916">
        <f t="shared" si="51"/>
        <v>11.509557430278972</v>
      </c>
      <c r="G173" s="916">
        <f t="shared" si="51"/>
        <v>10.99798567291805</v>
      </c>
      <c r="H173" s="916">
        <f t="shared" si="51"/>
        <v>10.709462578973062</v>
      </c>
      <c r="I173" s="916">
        <f t="shared" si="51"/>
        <v>11.195178309122138</v>
      </c>
      <c r="J173" s="916">
        <f t="shared" si="51"/>
        <v>10.906849248105507</v>
      </c>
      <c r="K173" s="916">
        <f t="shared" si="51"/>
        <v>10.884987622751909</v>
      </c>
      <c r="L173" s="916">
        <f t="shared" si="51"/>
        <v>10.955115739122942</v>
      </c>
      <c r="M173" s="917">
        <f t="shared" si="51"/>
        <v>10.684251873907979</v>
      </c>
      <c r="N173" s="910"/>
      <c r="O173" s="910"/>
      <c r="P173" s="918" t="s">
        <v>174</v>
      </c>
      <c r="Q173" s="919">
        <f>Q107*0.518</f>
        <v>10.739329926185153</v>
      </c>
    </row>
    <row r="174" spans="1:17" ht="13">
      <c r="A174" s="923" t="s">
        <v>179</v>
      </c>
      <c r="B174" s="934">
        <f>B108*0.539</f>
        <v>10.252197100007869</v>
      </c>
      <c r="C174" s="934">
        <f t="shared" ref="C174:M174" si="52">C108*0.539</f>
        <v>9.9176645106776906</v>
      </c>
      <c r="D174" s="934">
        <f t="shared" si="52"/>
        <v>10.98214439537465</v>
      </c>
      <c r="E174" s="934">
        <f t="shared" si="52"/>
        <v>11.65537003556455</v>
      </c>
      <c r="F174" s="934">
        <f t="shared" si="52"/>
        <v>12.066667497109144</v>
      </c>
      <c r="G174" s="934">
        <f t="shared" si="52"/>
        <v>11.079484027911667</v>
      </c>
      <c r="H174" s="934">
        <f t="shared" si="52"/>
        <v>11.357109201449639</v>
      </c>
      <c r="I174" s="934">
        <f t="shared" si="52"/>
        <v>11.29739469124968</v>
      </c>
      <c r="J174" s="934">
        <f t="shared" si="52"/>
        <v>10.871066986473076</v>
      </c>
      <c r="K174" s="934">
        <f t="shared" si="52"/>
        <v>11.479840889982773</v>
      </c>
      <c r="L174" s="934">
        <f t="shared" si="52"/>
        <v>11.375938580302371</v>
      </c>
      <c r="M174" s="935">
        <f t="shared" si="52"/>
        <v>10.79715648037166</v>
      </c>
      <c r="N174" s="910"/>
      <c r="O174" s="910"/>
      <c r="P174" s="923" t="s">
        <v>179</v>
      </c>
      <c r="Q174" s="924">
        <f>Q108*0.539</f>
        <v>11.166716801462918</v>
      </c>
    </row>
    <row r="175" spans="1:17" ht="13">
      <c r="A175" s="928" t="s">
        <v>175</v>
      </c>
      <c r="B175" s="929">
        <f>B109*0.533</f>
        <v>10.456725243307369</v>
      </c>
      <c r="C175" s="929">
        <f t="shared" ref="C175:M175" si="53">C109*0.533</f>
        <v>10.52458735428189</v>
      </c>
      <c r="D175" s="929">
        <f t="shared" si="53"/>
        <v>11.141260244036145</v>
      </c>
      <c r="E175" s="929">
        <f t="shared" si="53"/>
        <v>12.252059392768937</v>
      </c>
      <c r="F175" s="929">
        <f t="shared" si="53"/>
        <v>12.320687639503367</v>
      </c>
      <c r="G175" s="929">
        <f t="shared" si="53"/>
        <v>11.603683670690634</v>
      </c>
      <c r="H175" s="929">
        <f t="shared" si="53"/>
        <v>11.351214806866659</v>
      </c>
      <c r="I175" s="929">
        <f t="shared" si="53"/>
        <v>12.055667035551739</v>
      </c>
      <c r="J175" s="929">
        <f t="shared" si="53"/>
        <v>11.720348818589745</v>
      </c>
      <c r="K175" s="929">
        <f t="shared" si="53"/>
        <v>11.730468063876771</v>
      </c>
      <c r="L175" s="929">
        <f t="shared" si="53"/>
        <v>11.832336660259674</v>
      </c>
      <c r="M175" s="936">
        <f t="shared" si="53"/>
        <v>11.665526857813209</v>
      </c>
      <c r="N175" s="910"/>
      <c r="O175" s="910"/>
      <c r="P175" s="928" t="s">
        <v>175</v>
      </c>
      <c r="Q175" s="929">
        <f>Q109*0.533</f>
        <v>11.564269223094966</v>
      </c>
    </row>
    <row r="176" spans="1:17" ht="13">
      <c r="A176" s="928" t="s">
        <v>176</v>
      </c>
      <c r="B176" s="929">
        <f>B110*0.533</f>
        <v>10.393475284630448</v>
      </c>
      <c r="C176" s="929">
        <f t="shared" ref="C176:M176" si="54">C110*0.533</f>
        <v>10.470450674713996</v>
      </c>
      <c r="D176" s="929">
        <f t="shared" si="54"/>
        <v>11.068356058249069</v>
      </c>
      <c r="E176" s="929">
        <f t="shared" si="54"/>
        <v>12.208692380633357</v>
      </c>
      <c r="F176" s="929">
        <f t="shared" si="54"/>
        <v>12.265083245044924</v>
      </c>
      <c r="G176" s="929">
        <f t="shared" si="54"/>
        <v>11.493337533695071</v>
      </c>
      <c r="H176" s="929">
        <f t="shared" si="54"/>
        <v>11.28226452378351</v>
      </c>
      <c r="I176" s="929">
        <f t="shared" si="54"/>
        <v>12.049569616581836</v>
      </c>
      <c r="J176" s="929">
        <f t="shared" si="54"/>
        <v>11.62908186783528</v>
      </c>
      <c r="K176" s="929">
        <f t="shared" si="54"/>
        <v>11.640214576686004</v>
      </c>
      <c r="L176" s="929">
        <f t="shared" si="54"/>
        <v>11.786827493730739</v>
      </c>
      <c r="M176" s="936">
        <f t="shared" si="54"/>
        <v>11.577266499929911</v>
      </c>
      <c r="N176" s="910"/>
      <c r="O176" s="910"/>
      <c r="P176" s="928" t="s">
        <v>176</v>
      </c>
      <c r="Q176" s="929">
        <f>Q110*0.533</f>
        <v>11.501891053049874</v>
      </c>
    </row>
    <row r="177" spans="1:17" ht="13">
      <c r="A177" s="928" t="s">
        <v>177</v>
      </c>
      <c r="B177" s="929">
        <f>B111*0.533</f>
        <v>10.688684204855274</v>
      </c>
      <c r="C177" s="929">
        <f t="shared" ref="C177:K177" si="55">C111*0.521</f>
        <v>10.501578320915952</v>
      </c>
      <c r="D177" s="929">
        <f t="shared" si="55"/>
        <v>10.675017202586144</v>
      </c>
      <c r="E177" s="929">
        <f t="shared" si="55"/>
        <v>12.045287068031888</v>
      </c>
      <c r="F177" s="929">
        <f t="shared" si="55"/>
        <v>11.470454169090107</v>
      </c>
      <c r="G177" s="929">
        <f t="shared" si="55"/>
        <v>11.34238242363115</v>
      </c>
      <c r="H177" s="929">
        <f t="shared" si="55"/>
        <v>10.991562210948132</v>
      </c>
      <c r="I177" s="929">
        <f t="shared" si="55"/>
        <v>11.925390081667279</v>
      </c>
      <c r="J177" s="929">
        <f t="shared" si="55"/>
        <v>11.361794900871462</v>
      </c>
      <c r="K177" s="929">
        <f t="shared" si="55"/>
        <v>11.702773036410806</v>
      </c>
      <c r="L177" s="929">
        <f>L111*0.533</f>
        <v>12.174483279632199</v>
      </c>
      <c r="M177" s="936">
        <f>M111*0.521</f>
        <v>11.696562132106136</v>
      </c>
      <c r="N177" s="910"/>
      <c r="O177" s="910"/>
      <c r="P177" s="928" t="s">
        <v>177</v>
      </c>
      <c r="Q177" s="929">
        <f>Q111*0.521</f>
        <v>11.409038001108417</v>
      </c>
    </row>
    <row r="178" spans="1:17" ht="13">
      <c r="A178" s="928" t="s">
        <v>71</v>
      </c>
      <c r="B178" s="929">
        <f>B112*0.521</f>
        <v>8.2173773041296023</v>
      </c>
      <c r="C178" s="929">
        <f t="shared" ref="C178:K178" si="56">C112*0.487</f>
        <v>8.1185815960576662</v>
      </c>
      <c r="D178" s="929">
        <f t="shared" si="56"/>
        <v>8.8205576891713307</v>
      </c>
      <c r="E178" s="929">
        <f t="shared" si="56"/>
        <v>9.8449385662779267</v>
      </c>
      <c r="F178" s="929">
        <f t="shared" si="56"/>
        <v>10.005275945153194</v>
      </c>
      <c r="G178" s="929">
        <f t="shared" si="56"/>
        <v>9.6360178707450377</v>
      </c>
      <c r="H178" s="929">
        <f t="shared" si="56"/>
        <v>9.3973006475340455</v>
      </c>
      <c r="I178" s="929">
        <f t="shared" si="56"/>
        <v>9.6194775137940223</v>
      </c>
      <c r="J178" s="929">
        <f t="shared" si="56"/>
        <v>9.3856218601837291</v>
      </c>
      <c r="K178" s="929">
        <f t="shared" si="56"/>
        <v>9.3902446535269366</v>
      </c>
      <c r="L178" s="929">
        <f>L112*0.521</f>
        <v>9.966828251162859</v>
      </c>
      <c r="M178" s="936">
        <f>M112*0.487</f>
        <v>8.8216599091023742</v>
      </c>
      <c r="N178" s="910"/>
      <c r="O178" s="910"/>
      <c r="P178" s="928" t="s">
        <v>71</v>
      </c>
      <c r="Q178" s="929">
        <f>Q112*0.487</f>
        <v>9.1882882955476592</v>
      </c>
    </row>
    <row r="179" spans="1:17" ht="13.5" thickBot="1">
      <c r="A179" s="932" t="s">
        <v>178</v>
      </c>
      <c r="B179" s="933">
        <f>B113*0.487</f>
        <v>9.1427237339550587</v>
      </c>
      <c r="C179" s="933">
        <f t="shared" ref="C179:K179" si="57">C113*0.518</f>
        <v>9.8760139880975828</v>
      </c>
      <c r="D179" s="933">
        <f t="shared" si="57"/>
        <v>10.402702460800137</v>
      </c>
      <c r="E179" s="933">
        <f t="shared" si="57"/>
        <v>11.436750765628197</v>
      </c>
      <c r="F179" s="933">
        <f t="shared" si="57"/>
        <v>11.594466781026135</v>
      </c>
      <c r="G179" s="933">
        <f t="shared" si="57"/>
        <v>11.321685301710639</v>
      </c>
      <c r="H179" s="933">
        <f t="shared" si="57"/>
        <v>11.120634557757592</v>
      </c>
      <c r="I179" s="933">
        <f t="shared" si="57"/>
        <v>11.531643359009554</v>
      </c>
      <c r="J179" s="933">
        <f t="shared" si="57"/>
        <v>11.460327965766995</v>
      </c>
      <c r="K179" s="933">
        <f t="shared" si="57"/>
        <v>11.415293225535668</v>
      </c>
      <c r="L179" s="933">
        <f>L113*0.487</f>
        <v>10.780404493820267</v>
      </c>
      <c r="M179" s="937">
        <f>M113*0.518</f>
        <v>11.407315242874441</v>
      </c>
      <c r="N179" s="910"/>
      <c r="O179" s="910"/>
      <c r="P179" s="932" t="s">
        <v>178</v>
      </c>
      <c r="Q179" s="933">
        <f>Q113*0.518</f>
        <v>11.088341290018477</v>
      </c>
    </row>
    <row r="180" spans="1:17" ht="13">
      <c r="A180" s="358"/>
      <c r="B180" s="358"/>
      <c r="C180" s="358"/>
      <c r="D180" s="358"/>
      <c r="E180" s="358"/>
      <c r="F180" s="358"/>
      <c r="G180" s="833"/>
      <c r="H180" s="833"/>
      <c r="I180" s="833"/>
      <c r="J180" s="833"/>
      <c r="K180" s="833"/>
      <c r="L180" s="833"/>
      <c r="M180" s="833"/>
      <c r="N180" s="833"/>
      <c r="O180" s="833"/>
      <c r="P180" s="833"/>
      <c r="Q180" s="833"/>
    </row>
    <row r="181" spans="1:17" ht="16" thickBot="1">
      <c r="A181" s="909">
        <v>2023</v>
      </c>
      <c r="B181" s="910"/>
      <c r="C181" s="910" t="s">
        <v>181</v>
      </c>
      <c r="D181" s="910"/>
      <c r="E181" s="910"/>
      <c r="F181" s="910"/>
      <c r="G181" s="910"/>
      <c r="H181" s="910"/>
      <c r="I181" s="910"/>
      <c r="J181" s="910"/>
      <c r="K181" s="910"/>
      <c r="L181" s="910"/>
      <c r="M181" s="911" t="s">
        <v>93</v>
      </c>
      <c r="N181" s="910"/>
      <c r="O181" s="910"/>
      <c r="P181" s="909">
        <v>2023</v>
      </c>
      <c r="Q181" s="910"/>
    </row>
    <row r="182" spans="1:17" ht="13.5" thickBot="1">
      <c r="A182" s="912"/>
      <c r="B182" s="913" t="s">
        <v>161</v>
      </c>
      <c r="C182" s="913" t="s">
        <v>162</v>
      </c>
      <c r="D182" s="913" t="s">
        <v>163</v>
      </c>
      <c r="E182" s="913" t="s">
        <v>164</v>
      </c>
      <c r="F182" s="913" t="s">
        <v>165</v>
      </c>
      <c r="G182" s="913" t="s">
        <v>166</v>
      </c>
      <c r="H182" s="913" t="s">
        <v>167</v>
      </c>
      <c r="I182" s="913" t="s">
        <v>168</v>
      </c>
      <c r="J182" s="913" t="s">
        <v>169</v>
      </c>
      <c r="K182" s="913" t="s">
        <v>170</v>
      </c>
      <c r="L182" s="913" t="s">
        <v>171</v>
      </c>
      <c r="M182" s="914" t="s">
        <v>172</v>
      </c>
      <c r="N182" s="910"/>
      <c r="O182" s="910"/>
      <c r="P182" s="912"/>
      <c r="Q182" s="914" t="s">
        <v>173</v>
      </c>
    </row>
    <row r="183" spans="1:17" ht="13.5" thickBot="1">
      <c r="A183" s="915" t="s">
        <v>174</v>
      </c>
      <c r="B183" s="916">
        <f>B117*0.518</f>
        <v>10.722206776083063</v>
      </c>
      <c r="C183" s="916">
        <f t="shared" ref="C183:M183" si="58">C117*0.518</f>
        <v>10.732260515461231</v>
      </c>
      <c r="D183" s="916">
        <f t="shared" si="58"/>
        <v>10.863378865448793</v>
      </c>
      <c r="E183" s="916">
        <f t="shared" si="58"/>
        <v>10.729155189440855</v>
      </c>
      <c r="F183" s="916">
        <f t="shared" si="58"/>
        <v>10.625869380653077</v>
      </c>
      <c r="G183" s="916">
        <f t="shared" si="58"/>
        <v>10.330576380584718</v>
      </c>
      <c r="H183" s="916">
        <f t="shared" si="58"/>
        <v>9.7048689421728085</v>
      </c>
      <c r="I183" s="916">
        <f t="shared" si="58"/>
        <v>9.8940493638142559</v>
      </c>
      <c r="J183" s="916">
        <f t="shared" si="58"/>
        <v>9.8151138283841863</v>
      </c>
      <c r="K183" s="916">
        <f t="shared" si="58"/>
        <v>9.946603855776802</v>
      </c>
      <c r="L183" s="916">
        <f t="shared" si="58"/>
        <v>9.7246653054793892</v>
      </c>
      <c r="M183" s="917">
        <f t="shared" si="58"/>
        <v>9.5949981268940512</v>
      </c>
      <c r="N183" s="910"/>
      <c r="O183" s="910"/>
      <c r="P183" s="918" t="s">
        <v>174</v>
      </c>
      <c r="Q183" s="919">
        <f>Q117*0.518</f>
        <v>10.255156129058223</v>
      </c>
    </row>
    <row r="184" spans="1:17" ht="13">
      <c r="A184" s="923" t="s">
        <v>179</v>
      </c>
      <c r="B184" s="934">
        <f>B118*0.539</f>
        <v>11.458941294145017</v>
      </c>
      <c r="C184" s="934">
        <f t="shared" ref="C184:M184" si="59">C118*0.539</f>
        <v>10.82536812554314</v>
      </c>
      <c r="D184" s="934">
        <f t="shared" si="59"/>
        <v>11.127043816630353</v>
      </c>
      <c r="E184" s="934">
        <f t="shared" si="59"/>
        <v>11.083321219860535</v>
      </c>
      <c r="F184" s="934">
        <f t="shared" si="59"/>
        <v>10.821699731606406</v>
      </c>
      <c r="G184" s="934">
        <f t="shared" si="59"/>
        <v>10.563660444359654</v>
      </c>
      <c r="H184" s="934">
        <f t="shared" si="59"/>
        <v>9.5075930216340865</v>
      </c>
      <c r="I184" s="934">
        <f t="shared" si="59"/>
        <v>10.250007483054404</v>
      </c>
      <c r="J184" s="934">
        <f t="shared" si="59"/>
        <v>9.8457724232752408</v>
      </c>
      <c r="K184" s="934">
        <f t="shared" si="59"/>
        <v>10.353735160027092</v>
      </c>
      <c r="L184" s="934">
        <f t="shared" si="59"/>
        <v>9.2667103764273655</v>
      </c>
      <c r="M184" s="935">
        <f t="shared" si="59"/>
        <v>10.13286793198254</v>
      </c>
      <c r="N184" s="910"/>
      <c r="O184" s="910"/>
      <c r="P184" s="923" t="s">
        <v>179</v>
      </c>
      <c r="Q184" s="924">
        <f>Q118*0.539</f>
        <v>10.570634525536587</v>
      </c>
    </row>
    <row r="185" spans="1:17" ht="13">
      <c r="A185" s="928" t="s">
        <v>175</v>
      </c>
      <c r="B185" s="929">
        <f>B119*0.533</f>
        <v>11.634280540569197</v>
      </c>
      <c r="C185" s="929">
        <f t="shared" ref="C185:M185" si="60">C119*0.533</f>
        <v>11.659223087893494</v>
      </c>
      <c r="D185" s="929">
        <f t="shared" si="60"/>
        <v>11.724838722595674</v>
      </c>
      <c r="E185" s="929">
        <f t="shared" si="60"/>
        <v>11.620044186937664</v>
      </c>
      <c r="F185" s="929">
        <f t="shared" si="60"/>
        <v>11.335663692583525</v>
      </c>
      <c r="G185" s="929">
        <f t="shared" si="60"/>
        <v>11.00759404884851</v>
      </c>
      <c r="H185" s="929">
        <f t="shared" si="60"/>
        <v>10.437679782884738</v>
      </c>
      <c r="I185" s="929">
        <f t="shared" si="60"/>
        <v>10.763869359048673</v>
      </c>
      <c r="J185" s="929">
        <f t="shared" si="60"/>
        <v>10.642541544703063</v>
      </c>
      <c r="K185" s="929">
        <f t="shared" si="60"/>
        <v>10.980841518836881</v>
      </c>
      <c r="L185" s="929">
        <f t="shared" si="60"/>
        <v>10.818266024749789</v>
      </c>
      <c r="M185" s="936">
        <f t="shared" si="60"/>
        <v>10.784244874788188</v>
      </c>
      <c r="N185" s="910"/>
      <c r="O185" s="910"/>
      <c r="P185" s="928" t="s">
        <v>175</v>
      </c>
      <c r="Q185" s="929">
        <f>Q119*0.533</f>
        <v>11.156213655079206</v>
      </c>
    </row>
    <row r="186" spans="1:17" ht="13">
      <c r="A186" s="928" t="s">
        <v>176</v>
      </c>
      <c r="B186" s="929">
        <f>B120*0.533</f>
        <v>11.534647086321041</v>
      </c>
      <c r="C186" s="929">
        <f t="shared" ref="C186:M186" si="61">C120*0.533</f>
        <v>11.475242771226366</v>
      </c>
      <c r="D186" s="929">
        <f t="shared" si="61"/>
        <v>11.607590524299603</v>
      </c>
      <c r="E186" s="929">
        <f t="shared" si="61"/>
        <v>11.466496149913157</v>
      </c>
      <c r="F186" s="929">
        <f t="shared" si="61"/>
        <v>11.297015276648676</v>
      </c>
      <c r="G186" s="929">
        <f t="shared" si="61"/>
        <v>10.896697056776288</v>
      </c>
      <c r="H186" s="929">
        <f t="shared" si="61"/>
        <v>10.151651518620033</v>
      </c>
      <c r="I186" s="929">
        <f t="shared" si="61"/>
        <v>10.620854647854767</v>
      </c>
      <c r="J186" s="929">
        <f t="shared" si="61"/>
        <v>10.468504971880742</v>
      </c>
      <c r="K186" s="929">
        <f t="shared" si="61"/>
        <v>10.823170734057257</v>
      </c>
      <c r="L186" s="929">
        <f t="shared" si="61"/>
        <v>10.671205197818374</v>
      </c>
      <c r="M186" s="936">
        <f t="shared" si="61"/>
        <v>10.596220492193581</v>
      </c>
      <c r="N186" s="910"/>
      <c r="O186" s="910"/>
      <c r="P186" s="928" t="s">
        <v>176</v>
      </c>
      <c r="Q186" s="929">
        <f>Q120*0.533</f>
        <v>11.031002646258642</v>
      </c>
    </row>
    <row r="187" spans="1:17" ht="13">
      <c r="A187" s="928" t="s">
        <v>177</v>
      </c>
      <c r="B187" s="929">
        <f>B121*0.533</f>
        <v>11.801513925138551</v>
      </c>
      <c r="C187" s="929">
        <f t="shared" ref="C187:K187" si="62">C121*0.521</f>
        <v>11.286966827500336</v>
      </c>
      <c r="D187" s="929">
        <f t="shared" si="62"/>
        <v>11.733374241140101</v>
      </c>
      <c r="E187" s="929">
        <f t="shared" si="62"/>
        <v>11.36110955018288</v>
      </c>
      <c r="F187" s="929">
        <f t="shared" si="62"/>
        <v>11.161631674079562</v>
      </c>
      <c r="G187" s="929">
        <f t="shared" si="62"/>
        <v>10.583899911833292</v>
      </c>
      <c r="H187" s="929">
        <f t="shared" si="62"/>
        <v>10.317655120506888</v>
      </c>
      <c r="I187" s="929">
        <f t="shared" si="62"/>
        <v>10.422589760631372</v>
      </c>
      <c r="J187" s="929">
        <f t="shared" si="62"/>
        <v>10.501536389794417</v>
      </c>
      <c r="K187" s="929">
        <f t="shared" si="62"/>
        <v>10.349755916183044</v>
      </c>
      <c r="L187" s="929">
        <f>L121*0.533</f>
        <v>10.782793170967224</v>
      </c>
      <c r="M187" s="936">
        <f>M121*0.521</f>
        <v>10.703490389377681</v>
      </c>
      <c r="N187" s="910"/>
      <c r="O187" s="910"/>
      <c r="P187" s="928" t="s">
        <v>177</v>
      </c>
      <c r="Q187" s="929">
        <f>Q121*0.521</f>
        <v>10.845269973524072</v>
      </c>
    </row>
    <row r="188" spans="1:17" ht="13">
      <c r="A188" s="928" t="s">
        <v>71</v>
      </c>
      <c r="B188" s="929">
        <f>B122*0.521</f>
        <v>9.3796571828298205</v>
      </c>
      <c r="C188" s="929">
        <f t="shared" ref="C188:K188" si="63">C122*0.487</f>
        <v>8.7966015362727354</v>
      </c>
      <c r="D188" s="929">
        <f t="shared" si="63"/>
        <v>8.9508441735063258</v>
      </c>
      <c r="E188" s="929">
        <f t="shared" si="63"/>
        <v>8.9107362705794912</v>
      </c>
      <c r="F188" s="929">
        <f t="shared" si="63"/>
        <v>8.7639405639631978</v>
      </c>
      <c r="G188" s="929">
        <f t="shared" si="63"/>
        <v>8.5157755364020904</v>
      </c>
      <c r="H188" s="929">
        <f t="shared" si="63"/>
        <v>8.0702766913319657</v>
      </c>
      <c r="I188" s="929">
        <f t="shared" si="63"/>
        <v>8.1188395136760505</v>
      </c>
      <c r="J188" s="929">
        <f t="shared" si="63"/>
        <v>8.1597094378173551</v>
      </c>
      <c r="K188" s="929">
        <f t="shared" si="63"/>
        <v>8.1526317484293891</v>
      </c>
      <c r="L188" s="929">
        <f>L122*0.521</f>
        <v>8.3360910280872016</v>
      </c>
      <c r="M188" s="936">
        <f>M122*0.487</f>
        <v>7.5710218925112933</v>
      </c>
      <c r="N188" s="910"/>
      <c r="O188" s="910"/>
      <c r="P188" s="928" t="s">
        <v>71</v>
      </c>
      <c r="Q188" s="929">
        <f>Q122*0.487</f>
        <v>8.3748097593170812</v>
      </c>
    </row>
    <row r="189" spans="1:17" ht="13.5" thickBot="1">
      <c r="A189" s="932" t="s">
        <v>178</v>
      </c>
      <c r="B189" s="933">
        <f>B123*0.487</f>
        <v>10.777580961771369</v>
      </c>
      <c r="C189" s="933">
        <f t="shared" ref="C189:K189" si="64">C123*0.518</f>
        <v>11.445843131723731</v>
      </c>
      <c r="D189" s="933">
        <f t="shared" si="64"/>
        <v>11.518252055836697</v>
      </c>
      <c r="E189" s="933">
        <f t="shared" si="64"/>
        <v>11.435673024332031</v>
      </c>
      <c r="F189" s="933">
        <f t="shared" si="64"/>
        <v>11.342439505592612</v>
      </c>
      <c r="G189" s="933">
        <f t="shared" si="64"/>
        <v>11.045980729015472</v>
      </c>
      <c r="H189" s="933">
        <f t="shared" si="64"/>
        <v>10.436939003874176</v>
      </c>
      <c r="I189" s="933">
        <f t="shared" si="64"/>
        <v>10.589755410746129</v>
      </c>
      <c r="J189" s="933">
        <f t="shared" si="64"/>
        <v>10.616111898605924</v>
      </c>
      <c r="K189" s="933">
        <f t="shared" si="64"/>
        <v>10.725836664813192</v>
      </c>
      <c r="L189" s="933">
        <f>L123*0.487</f>
        <v>10.041041905999935</v>
      </c>
      <c r="M189" s="937">
        <f>M123*0.518</f>
        <v>10.534945061369093</v>
      </c>
      <c r="N189" s="910"/>
      <c r="O189" s="910"/>
      <c r="P189" s="932" t="s">
        <v>178</v>
      </c>
      <c r="Q189" s="933">
        <f>Q123*0.518</f>
        <v>11.019214171740465</v>
      </c>
    </row>
    <row r="190" spans="1:17" ht="13">
      <c r="A190" s="358"/>
      <c r="B190" s="358"/>
      <c r="C190" s="358"/>
      <c r="D190" s="358"/>
      <c r="E190" s="358"/>
      <c r="F190" s="358"/>
      <c r="G190" s="833"/>
      <c r="H190" s="833"/>
      <c r="I190" s="833"/>
      <c r="J190" s="833"/>
      <c r="K190" s="833"/>
      <c r="L190" s="833"/>
      <c r="M190" s="833"/>
      <c r="N190" s="833"/>
      <c r="O190" s="833"/>
      <c r="P190" s="833"/>
      <c r="Q190" s="833"/>
    </row>
    <row r="191" spans="1:17" ht="16" thickBot="1">
      <c r="A191" s="909">
        <v>2024</v>
      </c>
      <c r="B191" s="910"/>
      <c r="C191" s="910" t="s">
        <v>181</v>
      </c>
      <c r="D191" s="910"/>
      <c r="E191" s="910"/>
      <c r="F191" s="910"/>
      <c r="G191" s="910"/>
      <c r="H191" s="910"/>
      <c r="I191" s="910"/>
      <c r="J191" s="910"/>
      <c r="K191" s="910"/>
      <c r="L191" s="910"/>
      <c r="M191" s="911" t="s">
        <v>93</v>
      </c>
      <c r="N191" s="910"/>
      <c r="O191" s="910"/>
      <c r="P191" s="909">
        <v>2024</v>
      </c>
      <c r="Q191" s="910"/>
    </row>
    <row r="192" spans="1:17" ht="13.5" thickBot="1">
      <c r="A192" s="912"/>
      <c r="B192" s="913" t="s">
        <v>161</v>
      </c>
      <c r="C192" s="913" t="s">
        <v>162</v>
      </c>
      <c r="D192" s="913" t="s">
        <v>163</v>
      </c>
      <c r="E192" s="913" t="s">
        <v>164</v>
      </c>
      <c r="F192" s="913" t="s">
        <v>165</v>
      </c>
      <c r="G192" s="913" t="s">
        <v>166</v>
      </c>
      <c r="H192" s="913" t="s">
        <v>167</v>
      </c>
      <c r="I192" s="913" t="s">
        <v>168</v>
      </c>
      <c r="J192" s="913" t="s">
        <v>169</v>
      </c>
      <c r="K192" s="913" t="s">
        <v>170</v>
      </c>
      <c r="L192" s="913" t="s">
        <v>171</v>
      </c>
      <c r="M192" s="914" t="s">
        <v>172</v>
      </c>
      <c r="N192" s="910"/>
      <c r="O192" s="910"/>
      <c r="P192" s="912"/>
      <c r="Q192" s="914" t="s">
        <v>173</v>
      </c>
    </row>
    <row r="193" spans="1:17" ht="13.5" thickBot="1">
      <c r="A193" s="915" t="s">
        <v>174</v>
      </c>
      <c r="B193" s="916">
        <f>B127*0.518</f>
        <v>9.8219922237086763</v>
      </c>
      <c r="C193" s="916">
        <f t="shared" ref="C193:M193" si="65">C127*0.518</f>
        <v>0</v>
      </c>
      <c r="D193" s="916">
        <f t="shared" si="65"/>
        <v>0</v>
      </c>
      <c r="E193" s="916">
        <f t="shared" si="65"/>
        <v>0</v>
      </c>
      <c r="F193" s="916">
        <f t="shared" si="65"/>
        <v>0</v>
      </c>
      <c r="G193" s="916">
        <f t="shared" si="65"/>
        <v>0</v>
      </c>
      <c r="H193" s="916">
        <f t="shared" si="65"/>
        <v>0</v>
      </c>
      <c r="I193" s="916">
        <f t="shared" si="65"/>
        <v>0</v>
      </c>
      <c r="J193" s="916">
        <f t="shared" si="65"/>
        <v>0</v>
      </c>
      <c r="K193" s="916">
        <f t="shared" si="65"/>
        <v>0</v>
      </c>
      <c r="L193" s="916">
        <f t="shared" si="65"/>
        <v>0</v>
      </c>
      <c r="M193" s="917">
        <f t="shared" si="65"/>
        <v>0</v>
      </c>
      <c r="N193" s="910"/>
      <c r="O193" s="910"/>
      <c r="P193" s="918" t="s">
        <v>174</v>
      </c>
      <c r="Q193" s="919">
        <f>Q127*0.518</f>
        <v>0</v>
      </c>
    </row>
    <row r="194" spans="1:17" ht="13">
      <c r="A194" s="923" t="s">
        <v>179</v>
      </c>
      <c r="B194" s="934">
        <f>B128*0.539</f>
        <v>10.090378537781831</v>
      </c>
      <c r="C194" s="934">
        <f t="shared" ref="C194:M194" si="66">C128*0.539</f>
        <v>0</v>
      </c>
      <c r="D194" s="934">
        <f t="shared" si="66"/>
        <v>0</v>
      </c>
      <c r="E194" s="934">
        <f t="shared" si="66"/>
        <v>0</v>
      </c>
      <c r="F194" s="934">
        <f t="shared" si="66"/>
        <v>0</v>
      </c>
      <c r="G194" s="934">
        <f t="shared" si="66"/>
        <v>0</v>
      </c>
      <c r="H194" s="934">
        <f t="shared" si="66"/>
        <v>0</v>
      </c>
      <c r="I194" s="934">
        <f t="shared" si="66"/>
        <v>0</v>
      </c>
      <c r="J194" s="934">
        <f t="shared" si="66"/>
        <v>0</v>
      </c>
      <c r="K194" s="934">
        <f t="shared" si="66"/>
        <v>0</v>
      </c>
      <c r="L194" s="934">
        <f t="shared" si="66"/>
        <v>0</v>
      </c>
      <c r="M194" s="935">
        <f t="shared" si="66"/>
        <v>0</v>
      </c>
      <c r="N194" s="910"/>
      <c r="O194" s="910"/>
      <c r="P194" s="923" t="s">
        <v>179</v>
      </c>
      <c r="Q194" s="924">
        <f>Q128*0.539</f>
        <v>0</v>
      </c>
    </row>
    <row r="195" spans="1:17" ht="13">
      <c r="A195" s="928" t="s">
        <v>175</v>
      </c>
      <c r="B195" s="929">
        <f>B129*0.533</f>
        <v>10.913100498616643</v>
      </c>
      <c r="C195" s="929">
        <f t="shared" ref="C195:M195" si="67">C129*0.533</f>
        <v>0</v>
      </c>
      <c r="D195" s="929">
        <f t="shared" si="67"/>
        <v>0</v>
      </c>
      <c r="E195" s="929">
        <f t="shared" si="67"/>
        <v>0</v>
      </c>
      <c r="F195" s="929">
        <f t="shared" si="67"/>
        <v>0</v>
      </c>
      <c r="G195" s="929">
        <f t="shared" si="67"/>
        <v>0</v>
      </c>
      <c r="H195" s="929">
        <f t="shared" si="67"/>
        <v>0</v>
      </c>
      <c r="I195" s="929">
        <f t="shared" si="67"/>
        <v>0</v>
      </c>
      <c r="J195" s="929">
        <f t="shared" si="67"/>
        <v>0</v>
      </c>
      <c r="K195" s="929">
        <f t="shared" si="67"/>
        <v>0</v>
      </c>
      <c r="L195" s="929">
        <f t="shared" si="67"/>
        <v>0</v>
      </c>
      <c r="M195" s="936">
        <f t="shared" si="67"/>
        <v>0</v>
      </c>
      <c r="N195" s="910"/>
      <c r="O195" s="910"/>
      <c r="P195" s="928" t="s">
        <v>175</v>
      </c>
      <c r="Q195" s="929">
        <f>Q129*0.533</f>
        <v>0</v>
      </c>
    </row>
    <row r="196" spans="1:17" ht="13">
      <c r="A196" s="928" t="s">
        <v>176</v>
      </c>
      <c r="B196" s="929">
        <f>B130*0.533</f>
        <v>10.798887308358392</v>
      </c>
      <c r="C196" s="929">
        <f t="shared" ref="C196:M196" si="68">C130*0.533</f>
        <v>0</v>
      </c>
      <c r="D196" s="929">
        <f t="shared" si="68"/>
        <v>0</v>
      </c>
      <c r="E196" s="929">
        <f t="shared" si="68"/>
        <v>0</v>
      </c>
      <c r="F196" s="929">
        <f t="shared" si="68"/>
        <v>0</v>
      </c>
      <c r="G196" s="929">
        <f t="shared" si="68"/>
        <v>0</v>
      </c>
      <c r="H196" s="929">
        <f t="shared" si="68"/>
        <v>0</v>
      </c>
      <c r="I196" s="929">
        <f t="shared" si="68"/>
        <v>0</v>
      </c>
      <c r="J196" s="929">
        <f t="shared" si="68"/>
        <v>0</v>
      </c>
      <c r="K196" s="929">
        <f t="shared" si="68"/>
        <v>0</v>
      </c>
      <c r="L196" s="929">
        <f t="shared" si="68"/>
        <v>0</v>
      </c>
      <c r="M196" s="936">
        <f t="shared" si="68"/>
        <v>0</v>
      </c>
      <c r="N196" s="910"/>
      <c r="O196" s="910"/>
      <c r="P196" s="928" t="s">
        <v>176</v>
      </c>
      <c r="Q196" s="929">
        <f>Q130*0.533</f>
        <v>0</v>
      </c>
    </row>
    <row r="197" spans="1:17" ht="13">
      <c r="A197" s="928" t="s">
        <v>177</v>
      </c>
      <c r="B197" s="929">
        <f>B131*0.533</f>
        <v>10.993354557950246</v>
      </c>
      <c r="C197" s="929">
        <f t="shared" ref="C197:K197" si="69">C131*0.521</f>
        <v>0</v>
      </c>
      <c r="D197" s="929">
        <f t="shared" si="69"/>
        <v>0</v>
      </c>
      <c r="E197" s="929">
        <f t="shared" si="69"/>
        <v>0</v>
      </c>
      <c r="F197" s="929">
        <f t="shared" si="69"/>
        <v>0</v>
      </c>
      <c r="G197" s="929">
        <f t="shared" si="69"/>
        <v>0</v>
      </c>
      <c r="H197" s="929">
        <f t="shared" si="69"/>
        <v>0</v>
      </c>
      <c r="I197" s="929">
        <f t="shared" si="69"/>
        <v>0</v>
      </c>
      <c r="J197" s="929">
        <f t="shared" si="69"/>
        <v>0</v>
      </c>
      <c r="K197" s="929">
        <f t="shared" si="69"/>
        <v>0</v>
      </c>
      <c r="L197" s="929">
        <f>L131*0.533</f>
        <v>0</v>
      </c>
      <c r="M197" s="936">
        <f>M131*0.521</f>
        <v>0</v>
      </c>
      <c r="N197" s="910"/>
      <c r="O197" s="910"/>
      <c r="P197" s="928" t="s">
        <v>177</v>
      </c>
      <c r="Q197" s="929">
        <f>Q131*0.521</f>
        <v>0</v>
      </c>
    </row>
    <row r="198" spans="1:17" ht="13">
      <c r="A198" s="928" t="s">
        <v>71</v>
      </c>
      <c r="B198" s="929">
        <f>B132*0.521</f>
        <v>8.3391703593487367</v>
      </c>
      <c r="C198" s="929">
        <f t="shared" ref="C198:K198" si="70">C132*0.487</f>
        <v>0</v>
      </c>
      <c r="D198" s="929">
        <f t="shared" si="70"/>
        <v>0</v>
      </c>
      <c r="E198" s="929">
        <f t="shared" si="70"/>
        <v>0</v>
      </c>
      <c r="F198" s="929">
        <f t="shared" si="70"/>
        <v>0</v>
      </c>
      <c r="G198" s="929">
        <f t="shared" si="70"/>
        <v>0</v>
      </c>
      <c r="H198" s="929">
        <f t="shared" si="70"/>
        <v>0</v>
      </c>
      <c r="I198" s="929">
        <f t="shared" si="70"/>
        <v>0</v>
      </c>
      <c r="J198" s="929">
        <f t="shared" si="70"/>
        <v>0</v>
      </c>
      <c r="K198" s="929">
        <f t="shared" si="70"/>
        <v>0</v>
      </c>
      <c r="L198" s="929">
        <f>L132*0.521</f>
        <v>0</v>
      </c>
      <c r="M198" s="936">
        <f>M132*0.487</f>
        <v>0</v>
      </c>
      <c r="N198" s="910"/>
      <c r="O198" s="910"/>
      <c r="P198" s="928" t="s">
        <v>71</v>
      </c>
      <c r="Q198" s="929">
        <f>Q132*0.487</f>
        <v>0</v>
      </c>
    </row>
    <row r="199" spans="1:17" ht="13.5" thickBot="1">
      <c r="A199" s="932" t="s">
        <v>178</v>
      </c>
      <c r="B199" s="933">
        <f>B133*0.487</f>
        <v>10.019467606732444</v>
      </c>
      <c r="C199" s="933">
        <f t="shared" ref="C199:K199" si="71">C133*0.518</f>
        <v>0</v>
      </c>
      <c r="D199" s="933">
        <f t="shared" si="71"/>
        <v>0</v>
      </c>
      <c r="E199" s="933">
        <f t="shared" si="71"/>
        <v>0</v>
      </c>
      <c r="F199" s="933">
        <f t="shared" si="71"/>
        <v>0</v>
      </c>
      <c r="G199" s="933">
        <f t="shared" si="71"/>
        <v>0</v>
      </c>
      <c r="H199" s="933">
        <f t="shared" si="71"/>
        <v>0</v>
      </c>
      <c r="I199" s="933">
        <f t="shared" si="71"/>
        <v>0</v>
      </c>
      <c r="J199" s="933">
        <f t="shared" si="71"/>
        <v>0</v>
      </c>
      <c r="K199" s="933">
        <f t="shared" si="71"/>
        <v>0</v>
      </c>
      <c r="L199" s="933">
        <f>L133*0.487</f>
        <v>0</v>
      </c>
      <c r="M199" s="937">
        <f>M133*0.518</f>
        <v>0</v>
      </c>
      <c r="N199" s="910"/>
      <c r="O199" s="910"/>
      <c r="P199" s="932" t="s">
        <v>178</v>
      </c>
      <c r="Q199" s="933">
        <f>Q133*0.518</f>
        <v>0</v>
      </c>
    </row>
    <row r="200" spans="1:17" ht="13">
      <c r="A200" s="358"/>
      <c r="B200" s="358"/>
      <c r="C200" s="358"/>
      <c r="D200" s="358"/>
      <c r="E200" s="358"/>
      <c r="F200" s="358"/>
      <c r="G200" s="833"/>
      <c r="H200" s="833"/>
      <c r="I200" s="833"/>
      <c r="J200" s="833"/>
      <c r="K200" s="833"/>
      <c r="L200" s="833"/>
      <c r="M200" s="833"/>
      <c r="N200" s="833"/>
      <c r="O200" s="833"/>
      <c r="P200" s="833"/>
      <c r="Q200" s="833"/>
    </row>
    <row r="201" spans="1:17" ht="13">
      <c r="A201" s="358"/>
      <c r="B201" s="358"/>
      <c r="C201" s="358"/>
      <c r="D201" s="358"/>
      <c r="E201" s="358"/>
      <c r="F201" s="358"/>
      <c r="G201" s="833"/>
      <c r="H201" s="833"/>
      <c r="I201" s="833"/>
      <c r="J201" s="833"/>
      <c r="K201" s="833"/>
      <c r="L201" s="833"/>
      <c r="M201" s="833"/>
      <c r="N201" s="833"/>
      <c r="O201" s="833"/>
      <c r="P201" s="833"/>
      <c r="Q201" s="833"/>
    </row>
    <row r="202" spans="1:17" ht="13">
      <c r="A202" s="358"/>
      <c r="B202" s="358"/>
      <c r="C202" s="358"/>
      <c r="D202" s="358"/>
      <c r="E202" s="358"/>
      <c r="F202" s="358"/>
      <c r="G202" s="833"/>
      <c r="H202" s="833"/>
      <c r="I202" s="833"/>
      <c r="J202" s="833"/>
      <c r="K202" s="833"/>
      <c r="L202" s="833"/>
      <c r="M202" s="833"/>
      <c r="N202" s="833"/>
      <c r="O202" s="833"/>
      <c r="P202" s="833"/>
      <c r="Q202" s="833"/>
    </row>
    <row r="203" spans="1:17" ht="13">
      <c r="A203" s="358"/>
      <c r="B203" s="358"/>
      <c r="C203" s="358"/>
      <c r="D203" s="358"/>
      <c r="E203" s="358"/>
      <c r="F203" s="358"/>
      <c r="G203" s="833"/>
      <c r="H203" s="833"/>
      <c r="I203" s="833"/>
      <c r="J203" s="833"/>
      <c r="K203" s="833"/>
      <c r="L203" s="833"/>
      <c r="M203" s="833"/>
      <c r="N203" s="833"/>
      <c r="O203" s="833"/>
      <c r="P203" s="833"/>
      <c r="Q203" s="833"/>
    </row>
    <row r="204" spans="1:17" ht="13">
      <c r="A204" s="358"/>
      <c r="B204" s="358"/>
      <c r="C204" s="358"/>
      <c r="D204" s="358"/>
      <c r="E204" s="358"/>
      <c r="F204" s="358"/>
      <c r="G204" s="833"/>
      <c r="H204" s="833"/>
      <c r="I204" s="833"/>
      <c r="J204" s="833"/>
      <c r="K204" s="833"/>
      <c r="L204" s="833"/>
      <c r="M204" s="833"/>
      <c r="N204" s="833"/>
      <c r="O204" s="833"/>
      <c r="P204" s="833"/>
      <c r="Q204" s="833"/>
    </row>
    <row r="205" spans="1:17" ht="13.5" thickBot="1">
      <c r="A205" s="938" t="s">
        <v>184</v>
      </c>
      <c r="B205" s="833"/>
      <c r="C205" s="833"/>
      <c r="D205" s="833"/>
      <c r="E205" s="833"/>
      <c r="F205" s="358"/>
      <c r="G205" s="833"/>
      <c r="H205" s="833"/>
      <c r="I205" s="833"/>
      <c r="J205" s="833"/>
      <c r="K205" s="833"/>
      <c r="L205" s="833"/>
      <c r="M205" s="833"/>
      <c r="N205" s="833"/>
      <c r="O205" s="833"/>
      <c r="P205" s="833"/>
      <c r="Q205" s="833"/>
    </row>
    <row r="206" spans="1:17" ht="13.5" thickBot="1">
      <c r="A206" s="939" t="s">
        <v>174</v>
      </c>
      <c r="B206" s="940">
        <v>0.52100000000000002</v>
      </c>
      <c r="C206" s="833"/>
      <c r="D206" s="833"/>
      <c r="E206" s="833"/>
      <c r="F206" s="358"/>
      <c r="G206" s="833"/>
      <c r="H206" s="833"/>
      <c r="I206" s="833"/>
      <c r="J206" s="833"/>
      <c r="K206" s="833"/>
      <c r="L206" s="833"/>
      <c r="M206" s="833"/>
      <c r="N206" s="833"/>
      <c r="O206" s="833"/>
      <c r="P206" s="833"/>
      <c r="Q206" s="833"/>
    </row>
    <row r="207" spans="1:17" ht="13">
      <c r="A207" s="941" t="s">
        <v>175</v>
      </c>
      <c r="B207" s="942">
        <v>0.55000000000000004</v>
      </c>
      <c r="C207" s="833"/>
      <c r="D207" s="833"/>
      <c r="E207" s="833"/>
      <c r="F207" s="358"/>
      <c r="G207" s="833"/>
      <c r="H207" s="833"/>
      <c r="I207" s="833"/>
      <c r="J207" s="833"/>
      <c r="K207" s="833"/>
      <c r="L207" s="833"/>
      <c r="M207" s="833"/>
      <c r="N207" s="833"/>
      <c r="O207" s="833"/>
      <c r="P207" s="833"/>
      <c r="Q207" s="833"/>
    </row>
    <row r="208" spans="1:17" ht="13">
      <c r="A208" s="943" t="s">
        <v>176</v>
      </c>
      <c r="B208" s="944">
        <v>0.52</v>
      </c>
      <c r="C208" s="833"/>
      <c r="D208" s="833"/>
      <c r="E208" s="833"/>
      <c r="F208" s="358"/>
      <c r="G208" s="833"/>
      <c r="H208" s="833"/>
      <c r="I208" s="833"/>
      <c r="J208" s="833"/>
      <c r="K208" s="833"/>
      <c r="L208" s="833"/>
      <c r="M208" s="833"/>
      <c r="N208" s="833"/>
      <c r="O208" s="833"/>
      <c r="P208" s="833"/>
      <c r="Q208" s="833"/>
    </row>
    <row r="209" spans="1:17" ht="13">
      <c r="A209" s="943" t="s">
        <v>177</v>
      </c>
      <c r="B209" s="944">
        <v>0.54</v>
      </c>
      <c r="C209" s="833"/>
      <c r="D209" s="833"/>
      <c r="E209" s="833"/>
      <c r="F209" s="358"/>
      <c r="G209" s="833"/>
      <c r="H209" s="833"/>
      <c r="I209" s="833"/>
      <c r="J209" s="833"/>
      <c r="K209" s="833"/>
      <c r="L209" s="833"/>
      <c r="M209" s="833"/>
      <c r="N209" s="833"/>
      <c r="O209" s="833"/>
      <c r="P209" s="833"/>
      <c r="Q209" s="833"/>
    </row>
    <row r="210" spans="1:17" ht="13.5" thickBot="1">
      <c r="A210" s="945" t="s">
        <v>178</v>
      </c>
      <c r="B210" s="946">
        <v>0.53</v>
      </c>
      <c r="C210" s="833"/>
      <c r="D210" s="833"/>
      <c r="E210" s="833"/>
      <c r="F210" s="358"/>
      <c r="G210" s="833"/>
      <c r="H210" s="833"/>
      <c r="I210" s="833"/>
      <c r="J210" s="833"/>
      <c r="K210" s="833"/>
      <c r="L210" s="833"/>
      <c r="M210" s="833"/>
      <c r="N210" s="833"/>
      <c r="O210" s="833"/>
      <c r="P210" s="833"/>
      <c r="Q210" s="833"/>
    </row>
    <row r="211" spans="1:17" ht="13">
      <c r="A211" s="833"/>
      <c r="B211" s="833"/>
      <c r="C211" s="833"/>
      <c r="D211" s="833"/>
      <c r="E211" s="833"/>
      <c r="F211" s="358"/>
      <c r="G211" s="833"/>
      <c r="H211" s="833"/>
      <c r="I211" s="833"/>
      <c r="J211" s="833"/>
      <c r="K211" s="833"/>
      <c r="L211" s="833"/>
      <c r="M211" s="833"/>
      <c r="N211" s="833"/>
      <c r="O211" s="833"/>
      <c r="P211" s="833"/>
      <c r="Q211" s="833"/>
    </row>
    <row r="212" spans="1:17" ht="13.5" thickBot="1">
      <c r="A212" s="938" t="s">
        <v>182</v>
      </c>
      <c r="B212" s="947"/>
      <c r="C212" s="833"/>
      <c r="D212" s="833"/>
      <c r="E212" s="833"/>
      <c r="F212" s="358"/>
      <c r="G212" s="833"/>
      <c r="H212" s="833"/>
      <c r="I212" s="833"/>
      <c r="J212" s="833"/>
      <c r="K212" s="833"/>
      <c r="L212" s="833"/>
      <c r="M212" s="833"/>
      <c r="N212" s="833"/>
      <c r="O212" s="833"/>
      <c r="P212" s="833"/>
      <c r="Q212" s="833"/>
    </row>
    <row r="213" spans="1:17" ht="13.5" thickBot="1">
      <c r="A213" s="939" t="s">
        <v>174</v>
      </c>
      <c r="B213" s="940">
        <v>0.50700000000000001</v>
      </c>
      <c r="C213" s="833"/>
      <c r="D213" s="833"/>
      <c r="E213" s="833"/>
      <c r="F213" s="358"/>
      <c r="G213" s="833"/>
      <c r="H213" s="833"/>
      <c r="I213" s="833"/>
      <c r="J213" s="833"/>
      <c r="K213" s="833"/>
      <c r="L213" s="833"/>
      <c r="M213" s="833"/>
      <c r="N213" s="833"/>
      <c r="O213" s="833"/>
      <c r="P213" s="833"/>
      <c r="Q213" s="833"/>
    </row>
    <row r="214" spans="1:17" ht="13">
      <c r="A214" s="948" t="s">
        <v>183</v>
      </c>
      <c r="B214" s="942">
        <v>0.53900000000000003</v>
      </c>
      <c r="C214" s="833"/>
      <c r="D214" s="833"/>
      <c r="E214" s="833"/>
      <c r="F214" s="358"/>
      <c r="G214" s="833"/>
      <c r="H214" s="833"/>
      <c r="I214" s="833"/>
      <c r="J214" s="833"/>
      <c r="K214" s="833"/>
      <c r="L214" s="833"/>
      <c r="M214" s="833"/>
      <c r="N214" s="833"/>
      <c r="O214" s="833"/>
      <c r="P214" s="833"/>
      <c r="Q214" s="833"/>
    </row>
    <row r="215" spans="1:17" ht="13">
      <c r="A215" s="941" t="s">
        <v>175</v>
      </c>
      <c r="B215" s="942">
        <v>0.53900000000000003</v>
      </c>
      <c r="C215" s="833"/>
      <c r="D215" s="833"/>
      <c r="E215" s="833"/>
      <c r="F215" s="358"/>
      <c r="G215" s="833"/>
      <c r="H215" s="833"/>
      <c r="I215" s="833"/>
      <c r="J215" s="833"/>
      <c r="K215" s="833"/>
      <c r="L215" s="833"/>
      <c r="M215" s="833"/>
      <c r="N215" s="833"/>
      <c r="O215" s="833"/>
      <c r="P215" s="833"/>
      <c r="Q215" s="833"/>
    </row>
    <row r="216" spans="1:17" ht="15.5">
      <c r="A216" s="943" t="s">
        <v>176</v>
      </c>
      <c r="B216" s="944">
        <v>0.53500000000000003</v>
      </c>
      <c r="C216" s="833"/>
      <c r="D216" s="833"/>
      <c r="E216" s="833"/>
      <c r="F216" s="358"/>
      <c r="G216" s="833"/>
      <c r="H216" s="833"/>
      <c r="I216" s="833"/>
      <c r="J216" s="833"/>
      <c r="K216" s="833"/>
      <c r="L216" s="908"/>
      <c r="M216" s="833"/>
      <c r="N216" s="833"/>
      <c r="O216" s="833"/>
      <c r="P216" s="833"/>
      <c r="Q216" s="833"/>
    </row>
    <row r="217" spans="1:17" ht="13">
      <c r="A217" s="943" t="s">
        <v>177</v>
      </c>
      <c r="B217" s="944">
        <v>0.54</v>
      </c>
      <c r="C217" s="833"/>
      <c r="D217" s="833"/>
      <c r="E217" s="833"/>
      <c r="F217" s="358"/>
      <c r="G217" s="949"/>
      <c r="H217" s="949"/>
      <c r="I217" s="949"/>
      <c r="J217" s="949"/>
      <c r="K217" s="949"/>
      <c r="L217" s="949"/>
      <c r="M217" s="949"/>
      <c r="N217" s="833"/>
      <c r="O217" s="833"/>
      <c r="P217" s="833"/>
      <c r="Q217" s="833"/>
    </row>
    <row r="218" spans="1:17" ht="13">
      <c r="A218" s="943" t="s">
        <v>71</v>
      </c>
      <c r="B218" s="944">
        <v>0.46500000000000002</v>
      </c>
      <c r="C218" s="833"/>
      <c r="D218" s="833"/>
      <c r="E218" s="833"/>
      <c r="F218" s="358"/>
      <c r="G218" s="950"/>
      <c r="H218" s="950"/>
      <c r="I218" s="950"/>
      <c r="J218" s="951"/>
      <c r="K218" s="950"/>
      <c r="L218" s="950"/>
      <c r="M218" s="950"/>
      <c r="N218" s="833"/>
      <c r="O218" s="833"/>
      <c r="P218" s="833"/>
      <c r="Q218" s="833"/>
    </row>
    <row r="219" spans="1:17" ht="13.5" thickBot="1">
      <c r="A219" s="945" t="s">
        <v>178</v>
      </c>
      <c r="B219" s="946">
        <v>0.51600000000000001</v>
      </c>
      <c r="C219" s="833"/>
      <c r="D219" s="833"/>
      <c r="E219" s="833"/>
      <c r="F219" s="952"/>
      <c r="G219" s="952"/>
      <c r="H219" s="952"/>
      <c r="I219" s="952"/>
      <c r="J219" s="953"/>
      <c r="K219" s="952"/>
      <c r="L219" s="952"/>
      <c r="M219" s="950"/>
      <c r="N219" s="833"/>
      <c r="O219" s="833"/>
      <c r="P219" s="833"/>
      <c r="Q219" s="833"/>
    </row>
    <row r="220" spans="1:17" ht="13">
      <c r="A220" s="833"/>
      <c r="B220" s="833"/>
      <c r="C220" s="833"/>
      <c r="D220" s="833"/>
      <c r="E220" s="833"/>
      <c r="F220" s="833"/>
      <c r="G220" s="952"/>
      <c r="H220" s="952"/>
      <c r="I220" s="952"/>
      <c r="J220" s="952"/>
      <c r="K220" s="952"/>
      <c r="L220" s="952"/>
      <c r="M220" s="952"/>
      <c r="N220" s="833"/>
      <c r="O220" s="833"/>
      <c r="P220" s="833"/>
      <c r="Q220" s="833"/>
    </row>
    <row r="221" spans="1:17" ht="13.5" thickBot="1">
      <c r="A221" s="938" t="s">
        <v>240</v>
      </c>
      <c r="B221" s="833"/>
      <c r="C221" s="833"/>
      <c r="D221" s="833"/>
      <c r="E221" s="833"/>
      <c r="F221" s="833"/>
      <c r="G221" s="952"/>
      <c r="H221" s="952"/>
      <c r="I221" s="952"/>
      <c r="J221" s="952"/>
      <c r="K221" s="952"/>
      <c r="L221" s="952"/>
      <c r="M221" s="952"/>
      <c r="N221" s="833"/>
      <c r="O221" s="833"/>
      <c r="P221" s="833"/>
      <c r="Q221" s="833"/>
    </row>
    <row r="222" spans="1:17" ht="13.5" thickBot="1">
      <c r="A222" s="939" t="s">
        <v>174</v>
      </c>
      <c r="B222" s="940">
        <v>0.51800000000000002</v>
      </c>
      <c r="C222" s="833"/>
      <c r="D222" s="833"/>
      <c r="E222" s="833"/>
      <c r="F222" s="833"/>
      <c r="G222" s="952"/>
      <c r="H222" s="952"/>
      <c r="I222" s="952"/>
      <c r="J222" s="952"/>
      <c r="K222" s="952"/>
      <c r="L222" s="952"/>
      <c r="M222" s="952"/>
      <c r="N222" s="833"/>
      <c r="O222" s="833"/>
      <c r="P222" s="833"/>
      <c r="Q222" s="833"/>
    </row>
    <row r="223" spans="1:17" ht="13">
      <c r="A223" s="941" t="s">
        <v>175</v>
      </c>
      <c r="B223" s="942">
        <v>0.53300000000000003</v>
      </c>
      <c r="C223" s="833"/>
      <c r="D223" s="833"/>
      <c r="E223" s="833"/>
      <c r="F223" s="833"/>
      <c r="G223" s="952"/>
      <c r="H223" s="952"/>
      <c r="I223" s="952"/>
      <c r="J223" s="952"/>
      <c r="K223" s="952"/>
      <c r="L223" s="952"/>
      <c r="M223" s="952"/>
      <c r="N223" s="833"/>
      <c r="O223" s="833"/>
      <c r="P223" s="833"/>
      <c r="Q223" s="833"/>
    </row>
    <row r="224" spans="1:17" ht="13">
      <c r="A224" s="943" t="s">
        <v>176</v>
      </c>
      <c r="B224" s="944">
        <v>0.53300000000000003</v>
      </c>
      <c r="C224" s="833"/>
      <c r="D224" s="833"/>
      <c r="E224" s="833"/>
      <c r="F224" s="833"/>
      <c r="G224" s="952"/>
      <c r="H224" s="952"/>
      <c r="I224" s="952"/>
      <c r="J224" s="952"/>
      <c r="K224" s="952"/>
      <c r="L224" s="952"/>
      <c r="M224" s="952"/>
      <c r="N224" s="833"/>
      <c r="O224" s="833"/>
      <c r="P224" s="833"/>
      <c r="Q224" s="833"/>
    </row>
    <row r="225" spans="1:17" ht="13">
      <c r="A225" s="943" t="s">
        <v>177</v>
      </c>
      <c r="B225" s="944">
        <v>0.52100000000000002</v>
      </c>
      <c r="C225" s="833"/>
      <c r="D225" s="833"/>
      <c r="E225" s="833"/>
      <c r="F225" s="833"/>
      <c r="G225" s="833"/>
      <c r="H225" s="833"/>
      <c r="I225" s="833"/>
      <c r="J225" s="833"/>
      <c r="K225" s="833"/>
      <c r="L225" s="833"/>
      <c r="M225" s="833"/>
      <c r="N225" s="833"/>
      <c r="O225" s="833"/>
      <c r="P225" s="833"/>
      <c r="Q225" s="833"/>
    </row>
    <row r="226" spans="1:17" ht="13">
      <c r="A226" s="943" t="s">
        <v>71</v>
      </c>
      <c r="B226" s="944">
        <v>0.48699999999999999</v>
      </c>
      <c r="C226" s="833"/>
      <c r="D226" s="833"/>
      <c r="E226" s="949"/>
      <c r="F226" s="833"/>
      <c r="G226" s="833"/>
      <c r="H226" s="833"/>
      <c r="I226" s="833"/>
      <c r="J226" s="833"/>
      <c r="K226" s="833"/>
      <c r="L226" s="833"/>
      <c r="M226" s="833"/>
      <c r="N226" s="833"/>
      <c r="O226" s="833"/>
      <c r="P226" s="833"/>
      <c r="Q226" s="833"/>
    </row>
    <row r="227" spans="1:17" ht="13.5" thickBot="1">
      <c r="A227" s="945" t="s">
        <v>178</v>
      </c>
      <c r="B227" s="946">
        <v>0.51800000000000002</v>
      </c>
      <c r="C227" s="833"/>
      <c r="D227" s="833"/>
      <c r="E227" s="950"/>
      <c r="F227" s="833"/>
      <c r="G227" s="907"/>
      <c r="H227" s="907"/>
      <c r="I227" s="907"/>
      <c r="J227" s="907"/>
      <c r="K227" s="907"/>
      <c r="L227" s="907"/>
      <c r="M227" s="907"/>
      <c r="N227" s="833"/>
      <c r="O227" s="833"/>
      <c r="P227" s="833"/>
      <c r="Q227" s="833"/>
    </row>
    <row r="228" spans="1:17" ht="13">
      <c r="A228" s="833"/>
      <c r="B228" s="833"/>
      <c r="C228" s="833"/>
      <c r="D228" s="833"/>
      <c r="E228" s="833"/>
      <c r="F228" s="833"/>
      <c r="G228" s="907"/>
      <c r="H228" s="907"/>
      <c r="I228" s="907"/>
      <c r="J228" s="907"/>
      <c r="K228" s="907"/>
      <c r="L228" s="907"/>
      <c r="M228" s="907"/>
      <c r="N228" s="833"/>
      <c r="O228" s="833"/>
      <c r="P228" s="833"/>
      <c r="Q228" s="833"/>
    </row>
    <row r="229" spans="1:17" ht="13">
      <c r="A229" s="358"/>
      <c r="B229" s="358"/>
      <c r="C229" s="358"/>
      <c r="D229" s="358"/>
      <c r="E229" s="358"/>
      <c r="F229" s="358"/>
      <c r="G229" s="358"/>
      <c r="H229" s="907"/>
      <c r="I229" s="907"/>
      <c r="J229" s="907"/>
      <c r="K229" s="907"/>
      <c r="L229" s="907"/>
      <c r="M229" s="907"/>
      <c r="N229" s="833"/>
      <c r="O229" s="833"/>
      <c r="P229" s="833"/>
      <c r="Q229" s="833"/>
    </row>
    <row r="230" spans="1:17" ht="13">
      <c r="A230" s="358"/>
      <c r="B230" s="358"/>
      <c r="C230" s="358"/>
      <c r="D230" s="358"/>
      <c r="E230" s="358"/>
      <c r="F230" s="358"/>
      <c r="G230" s="358"/>
      <c r="H230" s="907"/>
      <c r="I230" s="907"/>
      <c r="J230" s="907"/>
      <c r="K230" s="907"/>
      <c r="L230" s="907"/>
      <c r="M230" s="907"/>
      <c r="N230" s="833"/>
      <c r="O230" s="833"/>
      <c r="P230" s="833"/>
      <c r="Q230" s="833"/>
    </row>
    <row r="231" spans="1:17" ht="13">
      <c r="A231" s="358"/>
      <c r="B231" s="358"/>
      <c r="C231" s="358"/>
      <c r="D231" s="358"/>
      <c r="E231" s="358"/>
      <c r="F231" s="358"/>
      <c r="G231" s="358"/>
      <c r="H231" s="907"/>
      <c r="I231" s="907"/>
      <c r="J231" s="907"/>
      <c r="K231" s="907"/>
      <c r="L231" s="907"/>
      <c r="M231" s="907"/>
      <c r="N231" s="833"/>
      <c r="O231" s="833"/>
      <c r="P231" s="833"/>
      <c r="Q231" s="833"/>
    </row>
    <row r="232" spans="1:17" ht="13">
      <c r="A232" s="358"/>
      <c r="B232" s="358"/>
      <c r="C232" s="358"/>
      <c r="D232" s="358"/>
      <c r="E232" s="358"/>
      <c r="F232" s="358"/>
      <c r="G232" s="358"/>
      <c r="H232" s="907"/>
      <c r="I232" s="907"/>
      <c r="J232" s="907"/>
      <c r="K232" s="907"/>
      <c r="L232" s="907"/>
      <c r="M232" s="907"/>
      <c r="N232" s="833"/>
      <c r="O232" s="833"/>
      <c r="P232" s="833"/>
      <c r="Q232" s="833"/>
    </row>
    <row r="233" spans="1:17" ht="13">
      <c r="A233" s="358"/>
      <c r="B233" s="358"/>
      <c r="C233" s="358"/>
      <c r="D233" s="358"/>
      <c r="E233" s="358"/>
      <c r="F233" s="358"/>
      <c r="G233" s="358"/>
      <c r="H233" s="907"/>
      <c r="I233" s="907"/>
      <c r="J233" s="907"/>
      <c r="K233" s="907"/>
      <c r="L233" s="907"/>
      <c r="M233" s="907"/>
      <c r="N233" s="833"/>
      <c r="O233" s="833"/>
      <c r="P233" s="833"/>
      <c r="Q233" s="833"/>
    </row>
    <row r="234" spans="1:17" ht="13">
      <c r="A234" s="358"/>
      <c r="B234" s="358"/>
      <c r="C234" s="358"/>
      <c r="D234" s="358"/>
      <c r="E234" s="358"/>
      <c r="F234" s="358"/>
      <c r="G234" s="358"/>
      <c r="H234" s="833"/>
      <c r="I234" s="833"/>
      <c r="J234" s="833"/>
      <c r="K234" s="833"/>
      <c r="L234" s="833"/>
      <c r="M234" s="833"/>
      <c r="N234" s="833"/>
      <c r="O234" s="833"/>
      <c r="P234" s="833"/>
      <c r="Q234" s="833"/>
    </row>
    <row r="235" spans="1:17" ht="13">
      <c r="A235" s="358"/>
      <c r="B235" s="358"/>
      <c r="C235" s="358"/>
      <c r="D235" s="358"/>
      <c r="E235" s="358"/>
      <c r="F235" s="358"/>
      <c r="G235" s="358"/>
      <c r="H235" s="833"/>
      <c r="I235" s="833"/>
      <c r="J235" s="833"/>
      <c r="K235" s="833"/>
      <c r="L235" s="833"/>
      <c r="M235" s="907"/>
      <c r="N235" s="833"/>
      <c r="O235" s="833"/>
      <c r="P235" s="833"/>
      <c r="Q235" s="833"/>
    </row>
    <row r="236" spans="1:17" ht="13">
      <c r="A236" s="358"/>
      <c r="B236" s="358"/>
      <c r="C236" s="358"/>
      <c r="D236" s="358"/>
      <c r="E236" s="358"/>
      <c r="F236" s="358"/>
      <c r="G236" s="358"/>
      <c r="H236" s="833"/>
      <c r="I236" s="833"/>
      <c r="J236" s="833"/>
      <c r="K236" s="833"/>
      <c r="L236" s="833"/>
      <c r="M236" s="907"/>
      <c r="N236" s="833"/>
      <c r="O236" s="833"/>
      <c r="P236" s="833"/>
      <c r="Q236" s="833"/>
    </row>
    <row r="237" spans="1:17" ht="13">
      <c r="A237" s="358"/>
      <c r="B237" s="358"/>
      <c r="C237" s="358"/>
      <c r="D237" s="358"/>
      <c r="E237" s="358"/>
      <c r="F237" s="358"/>
      <c r="G237" s="358"/>
      <c r="H237" s="833"/>
      <c r="I237" s="833"/>
      <c r="J237" s="833"/>
      <c r="K237" s="833"/>
      <c r="L237" s="833"/>
      <c r="M237" s="907"/>
      <c r="N237" s="833"/>
      <c r="O237" s="833"/>
      <c r="P237" s="833"/>
      <c r="Q237" s="833"/>
    </row>
    <row r="238" spans="1:17" ht="13">
      <c r="A238" s="358"/>
      <c r="B238" s="358"/>
      <c r="C238" s="358"/>
      <c r="D238" s="358"/>
      <c r="E238" s="358"/>
      <c r="F238" s="358"/>
      <c r="G238" s="358"/>
      <c r="H238" s="833"/>
      <c r="I238" s="833"/>
      <c r="J238" s="833"/>
      <c r="K238" s="833"/>
      <c r="L238" s="833"/>
      <c r="M238" s="907"/>
      <c r="N238" s="833"/>
      <c r="O238" s="833"/>
      <c r="P238" s="833"/>
      <c r="Q238" s="833"/>
    </row>
    <row r="239" spans="1:17" ht="13">
      <c r="A239" s="358"/>
      <c r="B239" s="358"/>
      <c r="C239" s="358"/>
      <c r="D239" s="358"/>
      <c r="E239" s="358"/>
      <c r="F239" s="358"/>
      <c r="G239" s="358"/>
      <c r="H239" s="833"/>
      <c r="I239" s="833"/>
      <c r="J239" s="833"/>
      <c r="K239" s="833"/>
      <c r="L239" s="833"/>
      <c r="M239" s="907"/>
      <c r="N239" s="833"/>
      <c r="O239" s="833"/>
      <c r="P239" s="833"/>
      <c r="Q239" s="833"/>
    </row>
    <row r="240" spans="1:17" ht="13">
      <c r="A240" s="358"/>
      <c r="B240" s="358"/>
      <c r="C240" s="358"/>
      <c r="D240" s="358"/>
      <c r="E240" s="358"/>
      <c r="F240" s="358"/>
      <c r="G240" s="358"/>
      <c r="H240" s="833"/>
      <c r="I240" s="833"/>
      <c r="J240" s="833"/>
      <c r="K240" s="833"/>
      <c r="L240" s="833"/>
      <c r="M240" s="907"/>
      <c r="N240" s="833"/>
      <c r="O240" s="833"/>
      <c r="P240" s="833"/>
      <c r="Q240" s="833"/>
    </row>
    <row r="241" spans="1:17" ht="13">
      <c r="A241" s="358"/>
      <c r="B241" s="358"/>
      <c r="C241" s="358"/>
      <c r="D241" s="358"/>
      <c r="E241" s="358"/>
      <c r="F241" s="358"/>
      <c r="G241" s="358"/>
      <c r="H241" s="833"/>
      <c r="I241" s="833"/>
      <c r="J241" s="833"/>
      <c r="K241" s="833"/>
      <c r="L241" s="833"/>
      <c r="M241" s="907"/>
      <c r="N241" s="833"/>
      <c r="O241" s="833"/>
      <c r="P241" s="833"/>
      <c r="Q241" s="833"/>
    </row>
    <row r="242" spans="1:17" ht="13">
      <c r="A242" s="358"/>
      <c r="B242" s="358"/>
      <c r="C242" s="358"/>
      <c r="D242" s="358"/>
      <c r="E242" s="358"/>
      <c r="F242" s="358"/>
      <c r="G242" s="358"/>
      <c r="H242" s="833"/>
      <c r="I242" s="833"/>
      <c r="J242" s="833"/>
      <c r="K242" s="833"/>
      <c r="L242" s="833"/>
      <c r="M242" s="907"/>
      <c r="N242" s="833"/>
      <c r="O242" s="833"/>
      <c r="P242" s="833"/>
      <c r="Q242" s="833"/>
    </row>
    <row r="243" spans="1:17" ht="13">
      <c r="A243" s="358"/>
      <c r="B243" s="358"/>
      <c r="C243" s="358"/>
      <c r="D243" s="358"/>
      <c r="E243" s="358"/>
      <c r="F243" s="358"/>
      <c r="G243" s="358"/>
      <c r="H243" s="833"/>
      <c r="I243" s="833"/>
      <c r="J243" s="833"/>
      <c r="K243" s="833"/>
      <c r="L243" s="833"/>
      <c r="M243" s="833"/>
      <c r="N243" s="833"/>
      <c r="O243" s="833"/>
      <c r="P243" s="833"/>
      <c r="Q243" s="833"/>
    </row>
    <row r="244" spans="1:17" ht="13">
      <c r="A244" s="358"/>
      <c r="B244" s="358"/>
      <c r="C244" s="358"/>
      <c r="D244" s="358"/>
      <c r="E244" s="358"/>
      <c r="F244" s="358"/>
      <c r="G244" s="358"/>
      <c r="H244" s="833"/>
      <c r="I244" s="833"/>
      <c r="J244" s="833"/>
      <c r="K244" s="833"/>
      <c r="L244" s="833"/>
      <c r="M244" s="833"/>
      <c r="N244" s="833"/>
      <c r="O244" s="833"/>
      <c r="P244" s="833"/>
      <c r="Q244" s="833"/>
    </row>
    <row r="245" spans="1:17" ht="13">
      <c r="A245" s="833"/>
      <c r="B245" s="833"/>
      <c r="C245" s="833"/>
      <c r="D245" s="833"/>
      <c r="E245" s="833"/>
      <c r="F245" s="833"/>
      <c r="G245" s="833"/>
      <c r="H245" s="833"/>
      <c r="I245" s="833"/>
      <c r="J245" s="833"/>
      <c r="K245" s="833"/>
      <c r="L245" s="833"/>
      <c r="M245" s="833"/>
      <c r="N245" s="833"/>
      <c r="O245" s="833"/>
      <c r="P245" s="833"/>
      <c r="Q245" s="833"/>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workbookViewId="0">
      <selection activeCell="T36" sqref="T36"/>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189" t="s">
        <v>316</v>
      </c>
      <c r="B4" s="1189"/>
      <c r="C4" s="1189"/>
      <c r="D4" s="1189"/>
      <c r="E4" s="1189"/>
      <c r="F4" s="1189"/>
      <c r="G4" s="1189"/>
      <c r="H4" s="1189"/>
      <c r="I4" s="1189"/>
      <c r="J4" s="1189"/>
      <c r="K4" s="1189"/>
      <c r="L4" s="1189"/>
      <c r="M4" s="1189"/>
      <c r="N4" s="1189"/>
    </row>
    <row r="6" spans="1:20" ht="15.5" thickBot="1">
      <c r="C6" s="121"/>
      <c r="E6" s="122"/>
      <c r="F6" s="123"/>
    </row>
    <row r="7" spans="1:20" ht="15" thickBot="1">
      <c r="A7" s="124" t="s">
        <v>252</v>
      </c>
      <c r="B7" s="125" t="s">
        <v>253</v>
      </c>
      <c r="C7" s="126" t="s">
        <v>254</v>
      </c>
      <c r="D7" s="126" t="s">
        <v>255</v>
      </c>
      <c r="E7" s="126" t="s">
        <v>256</v>
      </c>
      <c r="F7" s="126" t="s">
        <v>257</v>
      </c>
      <c r="G7" s="126" t="s">
        <v>258</v>
      </c>
      <c r="H7" s="126" t="s">
        <v>259</v>
      </c>
      <c r="I7" s="126" t="s">
        <v>260</v>
      </c>
      <c r="J7" s="126" t="s">
        <v>261</v>
      </c>
      <c r="K7" s="126" t="s">
        <v>262</v>
      </c>
      <c r="L7" s="126" t="s">
        <v>263</v>
      </c>
      <c r="M7" s="127" t="s">
        <v>264</v>
      </c>
    </row>
    <row r="8" spans="1:20" ht="15.5">
      <c r="A8" s="128" t="s">
        <v>265</v>
      </c>
      <c r="B8" s="129"/>
      <c r="C8" s="129"/>
      <c r="D8" s="129"/>
      <c r="E8" s="129"/>
      <c r="F8" s="129"/>
      <c r="G8" s="129"/>
      <c r="H8" s="129"/>
      <c r="I8" s="129"/>
      <c r="J8" s="129"/>
      <c r="K8" s="129"/>
      <c r="L8" s="129"/>
      <c r="M8" s="130"/>
    </row>
    <row r="9" spans="1:20" ht="15.5">
      <c r="A9" s="131" t="s">
        <v>266</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59">
        <v>2023</v>
      </c>
      <c r="B13" s="960">
        <v>17818.25</v>
      </c>
      <c r="C13" s="961">
        <v>17775.46</v>
      </c>
      <c r="D13" s="961">
        <v>18124</v>
      </c>
      <c r="E13" s="961">
        <v>18175.38</v>
      </c>
      <c r="F13" s="961">
        <v>17869.03</v>
      </c>
      <c r="G13" s="961">
        <v>17426.900000000001</v>
      </c>
      <c r="H13" s="961">
        <v>16496.03</v>
      </c>
      <c r="I13" s="961">
        <v>16998.900000000001</v>
      </c>
      <c r="J13" s="962">
        <v>16736.45</v>
      </c>
      <c r="K13" s="961">
        <v>16748.13</v>
      </c>
      <c r="L13" s="961">
        <v>16691</v>
      </c>
      <c r="M13" s="963">
        <v>16230</v>
      </c>
    </row>
    <row r="14" spans="1:20" ht="16" thickBot="1">
      <c r="A14" s="132">
        <v>2024</v>
      </c>
      <c r="B14" s="252"/>
      <c r="C14" s="142"/>
      <c r="D14" s="142"/>
      <c r="E14" s="142"/>
      <c r="F14" s="142"/>
      <c r="G14" s="142"/>
      <c r="H14" s="142"/>
      <c r="I14" s="142"/>
      <c r="J14" s="143"/>
      <c r="K14" s="142"/>
      <c r="L14" s="142"/>
      <c r="M14" s="144"/>
    </row>
    <row r="15" spans="1:20" ht="18.5">
      <c r="A15" s="128" t="s">
        <v>267</v>
      </c>
      <c r="B15" s="129"/>
      <c r="C15" s="129"/>
      <c r="D15" s="129"/>
      <c r="E15" s="129"/>
      <c r="F15" s="129"/>
      <c r="G15" s="129"/>
      <c r="H15" s="129"/>
      <c r="I15" s="129"/>
      <c r="J15" s="129"/>
      <c r="K15" s="129"/>
      <c r="L15" s="129"/>
      <c r="M15" s="130"/>
      <c r="O15" s="824"/>
      <c r="P15" s="824"/>
      <c r="Q15" s="824"/>
      <c r="R15" s="824"/>
      <c r="S15" s="824"/>
      <c r="T15" s="360"/>
    </row>
    <row r="16" spans="1:20" ht="15.5">
      <c r="A16" s="131" t="s">
        <v>266</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59">
        <v>2023</v>
      </c>
      <c r="B20" s="964">
        <v>21326.672999999999</v>
      </c>
      <c r="C20" s="961">
        <v>21353.59</v>
      </c>
      <c r="D20" s="961">
        <v>21623.65</v>
      </c>
      <c r="E20" s="961">
        <v>21692.9</v>
      </c>
      <c r="F20" s="961">
        <v>21005.360000000001</v>
      </c>
      <c r="G20" s="961">
        <v>20409.580000000002</v>
      </c>
      <c r="H20" s="961">
        <v>18891.330000000002</v>
      </c>
      <c r="I20" s="961">
        <v>20390.22</v>
      </c>
      <c r="J20" s="962">
        <v>20342.43</v>
      </c>
      <c r="K20" s="961">
        <v>20609.07</v>
      </c>
      <c r="L20" s="961">
        <v>20384</v>
      </c>
      <c r="M20" s="963">
        <v>20235</v>
      </c>
    </row>
    <row r="21" spans="1:20" ht="16" thickBot="1">
      <c r="A21" s="132">
        <v>2024</v>
      </c>
      <c r="B21" s="252"/>
      <c r="C21" s="142"/>
      <c r="D21" s="142"/>
      <c r="E21" s="142"/>
      <c r="F21" s="142"/>
      <c r="G21" s="142"/>
      <c r="H21" s="142"/>
      <c r="I21" s="142"/>
      <c r="J21" s="143"/>
      <c r="K21" s="142"/>
      <c r="L21" s="142"/>
      <c r="M21" s="144"/>
    </row>
    <row r="23" spans="1:20" ht="15">
      <c r="A23" s="1189" t="s">
        <v>317</v>
      </c>
      <c r="B23" s="1189"/>
      <c r="C23" s="1189"/>
      <c r="D23" s="1189"/>
      <c r="E23" s="1189"/>
      <c r="F23" s="1189"/>
      <c r="G23" s="1189"/>
      <c r="H23" s="1189"/>
      <c r="I23" s="1189"/>
      <c r="J23" s="1189"/>
      <c r="K23" s="1189"/>
      <c r="L23" s="1189"/>
      <c r="M23" s="1189"/>
      <c r="N23" s="1189"/>
    </row>
    <row r="24" spans="1:20" ht="13" thickBot="1"/>
    <row r="25" spans="1:20" ht="15" thickBot="1">
      <c r="A25" s="124" t="s">
        <v>252</v>
      </c>
      <c r="B25" s="125" t="s">
        <v>253</v>
      </c>
      <c r="C25" s="126" t="s">
        <v>254</v>
      </c>
      <c r="D25" s="126" t="s">
        <v>255</v>
      </c>
      <c r="E25" s="126" t="s">
        <v>256</v>
      </c>
      <c r="F25" s="126" t="s">
        <v>257</v>
      </c>
      <c r="G25" s="126" t="s">
        <v>258</v>
      </c>
      <c r="H25" s="126" t="s">
        <v>259</v>
      </c>
      <c r="I25" s="126" t="s">
        <v>260</v>
      </c>
      <c r="J25" s="126" t="s">
        <v>261</v>
      </c>
      <c r="K25" s="126" t="s">
        <v>262</v>
      </c>
      <c r="L25" s="126" t="s">
        <v>263</v>
      </c>
      <c r="M25" s="127" t="s">
        <v>264</v>
      </c>
    </row>
    <row r="26" spans="1:20" ht="16" thickBot="1">
      <c r="A26" s="133" t="s">
        <v>268</v>
      </c>
      <c r="B26" s="134"/>
      <c r="C26" s="134"/>
      <c r="D26" s="134"/>
      <c r="E26" s="134"/>
      <c r="F26" s="134"/>
      <c r="G26" s="134"/>
      <c r="H26" s="134"/>
      <c r="I26" s="134"/>
      <c r="J26" s="134"/>
      <c r="K26" s="134"/>
      <c r="L26" s="134"/>
      <c r="M26" s="135"/>
    </row>
    <row r="27" spans="1:20" ht="15.5">
      <c r="A27" s="131" t="s">
        <v>266</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24"/>
      <c r="P31" s="824"/>
      <c r="Q31" s="824"/>
      <c r="R31" s="824"/>
      <c r="S31" s="824"/>
      <c r="T31" s="360"/>
    </row>
    <row r="32" spans="1:20" ht="16" thickBot="1">
      <c r="A32" s="132">
        <v>2024</v>
      </c>
      <c r="B32" s="252"/>
      <c r="C32" s="142"/>
      <c r="D32" s="142"/>
      <c r="E32" s="142"/>
      <c r="F32" s="142"/>
      <c r="G32" s="142"/>
      <c r="H32" s="142"/>
      <c r="I32" s="142"/>
      <c r="J32" s="143"/>
      <c r="K32" s="142"/>
      <c r="L32" s="142"/>
      <c r="M32" s="144"/>
    </row>
    <row r="33" spans="1:13" ht="15.5">
      <c r="A33" s="128" t="s">
        <v>271</v>
      </c>
      <c r="B33" s="129"/>
      <c r="C33" s="129"/>
      <c r="D33" s="129"/>
      <c r="E33" s="129"/>
      <c r="F33" s="129"/>
      <c r="G33" s="129"/>
      <c r="H33" s="129"/>
      <c r="I33" s="129"/>
      <c r="J33" s="129"/>
      <c r="K33" s="129"/>
      <c r="L33" s="129"/>
      <c r="M33" s="130"/>
    </row>
    <row r="34" spans="1:13" ht="15.5">
      <c r="A34" s="131" t="s">
        <v>266</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59">
        <v>2023</v>
      </c>
      <c r="B38" s="964">
        <v>35216.26</v>
      </c>
      <c r="C38" s="961">
        <v>35142.31</v>
      </c>
      <c r="D38" s="961">
        <v>34996.07</v>
      </c>
      <c r="E38" s="961">
        <v>35809.93</v>
      </c>
      <c r="F38" s="961">
        <v>35165.19</v>
      </c>
      <c r="G38" s="961">
        <v>33595.82</v>
      </c>
      <c r="H38" s="961">
        <v>30237.81</v>
      </c>
      <c r="I38" s="961">
        <v>33117.1</v>
      </c>
      <c r="J38" s="962">
        <v>33257.89</v>
      </c>
      <c r="K38" s="961">
        <v>33807.910000000003</v>
      </c>
      <c r="L38" s="961">
        <v>33965</v>
      </c>
      <c r="M38" s="963">
        <v>35347</v>
      </c>
    </row>
    <row r="39" spans="1:13" ht="16" thickBot="1">
      <c r="A39" s="132">
        <v>2024</v>
      </c>
      <c r="B39" s="252"/>
      <c r="C39" s="142"/>
      <c r="D39" s="142"/>
      <c r="E39" s="142"/>
      <c r="F39" s="142"/>
      <c r="G39" s="142"/>
      <c r="H39" s="142"/>
      <c r="I39" s="142"/>
      <c r="J39" s="143"/>
      <c r="K39" s="142"/>
      <c r="L39" s="142"/>
      <c r="M39" s="144"/>
    </row>
    <row r="50" spans="19:19">
      <c r="S50" t="s">
        <v>269</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56" customWidth="1"/>
    <col min="2" max="2" width="11.54296875" style="456" customWidth="1"/>
    <col min="3" max="3" width="13" style="456" customWidth="1"/>
    <col min="4" max="4" width="12.1796875" style="456" customWidth="1"/>
    <col min="5" max="5" width="8.7265625" style="456" customWidth="1"/>
    <col min="6" max="6" width="12.7265625" style="456" customWidth="1"/>
    <col min="7" max="7" width="9.26953125" style="456" customWidth="1"/>
    <col min="8" max="8" width="12" style="456" customWidth="1"/>
    <col min="9" max="9" width="11.7265625" style="456" customWidth="1"/>
    <col min="10" max="10" width="11.54296875" style="456" bestFit="1" customWidth="1"/>
    <col min="11" max="11" width="12.453125" style="456" customWidth="1"/>
    <col min="12" max="16384" width="9.1796875" style="456"/>
  </cols>
  <sheetData>
    <row r="1" spans="1:13" ht="31.5" customHeight="1" thickBot="1">
      <c r="A1" s="1034" t="s">
        <v>63</v>
      </c>
      <c r="B1" s="1034"/>
      <c r="C1" s="1034"/>
      <c r="D1" s="1034"/>
      <c r="E1" s="1034"/>
      <c r="F1" s="1034"/>
      <c r="G1" s="1034"/>
      <c r="H1" s="1034"/>
      <c r="I1" s="1034"/>
      <c r="J1" s="1034"/>
      <c r="K1" s="608"/>
    </row>
    <row r="2" spans="1:13" ht="16" thickBot="1">
      <c r="A2" s="1048" t="s">
        <v>238</v>
      </c>
      <c r="B2" s="1049"/>
      <c r="C2" s="1049"/>
      <c r="D2" s="1049"/>
      <c r="E2" s="1049"/>
      <c r="F2" s="1049"/>
      <c r="G2" s="1049"/>
      <c r="H2" s="1049"/>
      <c r="I2" s="1049"/>
      <c r="J2" s="1050"/>
    </row>
    <row r="3" spans="1:13" ht="29.5" thickBot="1">
      <c r="A3" s="609"/>
      <c r="B3" s="610"/>
      <c r="C3" s="611" t="s">
        <v>480</v>
      </c>
      <c r="D3" s="612"/>
      <c r="E3" s="613"/>
      <c r="F3" s="614" t="s">
        <v>227</v>
      </c>
      <c r="G3" s="615" t="s">
        <v>228</v>
      </c>
      <c r="H3" s="616" t="s">
        <v>66</v>
      </c>
      <c r="I3" s="614" t="s">
        <v>229</v>
      </c>
      <c r="J3" s="615" t="s">
        <v>230</v>
      </c>
    </row>
    <row r="4" spans="1:13" ht="29">
      <c r="A4" s="617" t="s">
        <v>53</v>
      </c>
      <c r="B4" s="609" t="s">
        <v>60</v>
      </c>
      <c r="C4" s="618" t="s">
        <v>61</v>
      </c>
      <c r="D4" s="619" t="s">
        <v>62</v>
      </c>
      <c r="E4" s="620" t="s">
        <v>67</v>
      </c>
      <c r="F4" s="621" t="s">
        <v>55</v>
      </c>
      <c r="G4" s="622" t="s">
        <v>49</v>
      </c>
      <c r="H4" s="623" t="s">
        <v>68</v>
      </c>
      <c r="I4" s="624" t="s">
        <v>50</v>
      </c>
      <c r="J4" s="625" t="s">
        <v>67</v>
      </c>
    </row>
    <row r="5" spans="1:13" ht="15" thickBot="1">
      <c r="A5" s="626"/>
      <c r="B5" s="599" t="s">
        <v>502</v>
      </c>
      <c r="C5" s="627" t="s">
        <v>502</v>
      </c>
      <c r="D5" s="627" t="s">
        <v>502</v>
      </c>
      <c r="E5" s="628" t="s">
        <v>50</v>
      </c>
      <c r="F5" s="598" t="s">
        <v>502</v>
      </c>
      <c r="G5" s="629" t="s">
        <v>69</v>
      </c>
      <c r="H5" s="630" t="s">
        <v>65</v>
      </c>
      <c r="I5" s="598" t="s">
        <v>502</v>
      </c>
      <c r="J5" s="631" t="s">
        <v>57</v>
      </c>
    </row>
    <row r="6" spans="1:13" ht="15" thickBot="1">
      <c r="A6" s="632" t="s">
        <v>233</v>
      </c>
      <c r="B6" s="633"/>
      <c r="C6" s="633"/>
      <c r="D6" s="633"/>
      <c r="E6" s="633"/>
      <c r="F6" s="633"/>
      <c r="G6" s="633"/>
      <c r="H6" s="633"/>
      <c r="I6" s="634"/>
      <c r="J6" s="635"/>
    </row>
    <row r="7" spans="1:13" ht="15" thickBot="1">
      <c r="A7" s="636" t="s">
        <v>18</v>
      </c>
      <c r="B7" s="637">
        <v>9.8830780649750487</v>
      </c>
      <c r="C7" s="638">
        <v>19079.301283735615</v>
      </c>
      <c r="D7" s="639">
        <v>19460.887309410326</v>
      </c>
      <c r="E7" s="640">
        <v>-0.21239842936626174</v>
      </c>
      <c r="F7" s="641">
        <v>315.11834381551358</v>
      </c>
      <c r="G7" s="640">
        <v>-1.2850343977618843</v>
      </c>
      <c r="H7" s="640">
        <v>5.5476529160739689</v>
      </c>
      <c r="I7" s="640">
        <v>100</v>
      </c>
      <c r="J7" s="642" t="s">
        <v>19</v>
      </c>
    </row>
    <row r="8" spans="1:13">
      <c r="A8" s="643" t="s">
        <v>74</v>
      </c>
      <c r="B8" s="644">
        <v>9.9170715686274509</v>
      </c>
      <c r="C8" s="645">
        <v>18399.019607843136</v>
      </c>
      <c r="D8" s="646">
        <v>18767</v>
      </c>
      <c r="E8" s="647">
        <v>-8.6541737649063037</v>
      </c>
      <c r="F8" s="648">
        <v>240</v>
      </c>
      <c r="G8" s="649">
        <v>-4</v>
      </c>
      <c r="H8" s="649">
        <v>-75</v>
      </c>
      <c r="I8" s="650">
        <v>1.497454327643007E-2</v>
      </c>
      <c r="J8" s="651">
        <v>-4.8246572576264732E-2</v>
      </c>
    </row>
    <row r="9" spans="1:13">
      <c r="A9" s="652" t="s">
        <v>75</v>
      </c>
      <c r="B9" s="653">
        <v>10.679458786980618</v>
      </c>
      <c r="C9" s="602">
        <v>20036.508043115606</v>
      </c>
      <c r="D9" s="654">
        <v>20437.238203977919</v>
      </c>
      <c r="E9" s="655">
        <v>-0.46042675205469275</v>
      </c>
      <c r="F9" s="656">
        <v>350.38814484126982</v>
      </c>
      <c r="G9" s="657">
        <v>-0.36640333543001818</v>
      </c>
      <c r="H9" s="657">
        <v>0.8</v>
      </c>
      <c r="I9" s="657">
        <v>30.188679245283019</v>
      </c>
      <c r="J9" s="658">
        <v>-1.4218786810643813</v>
      </c>
    </row>
    <row r="10" spans="1:13">
      <c r="A10" s="652" t="s">
        <v>76</v>
      </c>
      <c r="B10" s="653">
        <v>10.442720371867205</v>
      </c>
      <c r="C10" s="602">
        <v>19592.345913446912</v>
      </c>
      <c r="D10" s="654">
        <v>19984.192831715849</v>
      </c>
      <c r="E10" s="655">
        <v>-0.64210177186188655</v>
      </c>
      <c r="F10" s="656">
        <v>380.83020637898687</v>
      </c>
      <c r="G10" s="657">
        <v>-4.7800499742603515</v>
      </c>
      <c r="H10" s="657">
        <v>-7.4652777777777777</v>
      </c>
      <c r="I10" s="657">
        <v>7.9814315663372266</v>
      </c>
      <c r="J10" s="658">
        <v>-1.1224091164508252</v>
      </c>
    </row>
    <row r="11" spans="1:13">
      <c r="A11" s="652" t="s">
        <v>77</v>
      </c>
      <c r="B11" s="659" t="s">
        <v>72</v>
      </c>
      <c r="C11" s="602" t="s">
        <v>72</v>
      </c>
      <c r="D11" s="654" t="s">
        <v>72</v>
      </c>
      <c r="E11" s="655" t="s">
        <v>72</v>
      </c>
      <c r="F11" s="656" t="s">
        <v>72</v>
      </c>
      <c r="G11" s="657" t="s">
        <v>72</v>
      </c>
      <c r="H11" s="657" t="s">
        <v>72</v>
      </c>
      <c r="I11" s="657" t="s">
        <v>72</v>
      </c>
      <c r="J11" s="658" t="s">
        <v>72</v>
      </c>
    </row>
    <row r="12" spans="1:13">
      <c r="A12" s="652" t="s">
        <v>71</v>
      </c>
      <c r="B12" s="653">
        <v>8.2417317324391348</v>
      </c>
      <c r="C12" s="602">
        <v>16923.473783242578</v>
      </c>
      <c r="D12" s="654">
        <v>17261.943258907431</v>
      </c>
      <c r="E12" s="655">
        <v>1.6367791415763507E-2</v>
      </c>
      <c r="F12" s="656">
        <v>283.48691275167789</v>
      </c>
      <c r="G12" s="657">
        <v>-0.48482365672847572</v>
      </c>
      <c r="H12" s="657">
        <v>10.013844023996308</v>
      </c>
      <c r="I12" s="657">
        <v>35.699311171009285</v>
      </c>
      <c r="J12" s="658">
        <v>1.4492716578118774</v>
      </c>
    </row>
    <row r="13" spans="1:13" ht="15" thickBot="1">
      <c r="A13" s="660" t="s">
        <v>78</v>
      </c>
      <c r="B13" s="661">
        <v>10.558722020895017</v>
      </c>
      <c r="C13" s="603">
        <v>20383.633244971075</v>
      </c>
      <c r="D13" s="662">
        <v>20791.305909870498</v>
      </c>
      <c r="E13" s="663">
        <v>0.87137456854755846</v>
      </c>
      <c r="F13" s="664">
        <v>297.54730504587155</v>
      </c>
      <c r="G13" s="665">
        <v>0.52374841529518346</v>
      </c>
      <c r="H13" s="665">
        <v>10.379746835443038</v>
      </c>
      <c r="I13" s="665">
        <v>26.115603474094041</v>
      </c>
      <c r="J13" s="666">
        <v>1.1432627122795935</v>
      </c>
    </row>
    <row r="14" spans="1:13" ht="19" thickBot="1">
      <c r="A14" s="632" t="s">
        <v>231</v>
      </c>
      <c r="B14" s="633"/>
      <c r="C14" s="633"/>
      <c r="D14" s="667"/>
      <c r="E14" s="633"/>
      <c r="F14" s="633"/>
      <c r="G14" s="633"/>
      <c r="H14" s="633"/>
      <c r="I14" s="634"/>
      <c r="J14" s="635"/>
      <c r="L14" s="823"/>
      <c r="M14" s="367"/>
    </row>
    <row r="15" spans="1:13" ht="15" thickBot="1">
      <c r="A15" s="636" t="s">
        <v>18</v>
      </c>
      <c r="B15" s="668">
        <v>9.8103219515322628</v>
      </c>
      <c r="C15" s="669">
        <v>18938.845466278501</v>
      </c>
      <c r="D15" s="670">
        <v>19317.622375604071</v>
      </c>
      <c r="E15" s="640">
        <v>0.84858864561625746</v>
      </c>
      <c r="F15" s="640">
        <v>313.03897237727205</v>
      </c>
      <c r="G15" s="640">
        <v>-0.45743443775455306</v>
      </c>
      <c r="H15" s="640">
        <v>6.8675435913123275</v>
      </c>
      <c r="I15" s="640">
        <v>100</v>
      </c>
      <c r="J15" s="642" t="s">
        <v>19</v>
      </c>
    </row>
    <row r="16" spans="1:13">
      <c r="A16" s="643" t="s">
        <v>74</v>
      </c>
      <c r="B16" s="671">
        <v>9.6952771272739664</v>
      </c>
      <c r="C16" s="645">
        <v>17987.527137799567</v>
      </c>
      <c r="D16" s="646">
        <v>18347.277680555559</v>
      </c>
      <c r="E16" s="647">
        <v>-9.3500293784273527</v>
      </c>
      <c r="F16" s="648">
        <v>205.71428571428572</v>
      </c>
      <c r="G16" s="649">
        <v>-24.603382376040631</v>
      </c>
      <c r="H16" s="649">
        <v>0</v>
      </c>
      <c r="I16" s="650">
        <v>0.10018605982539</v>
      </c>
      <c r="J16" s="651">
        <v>-6.8803213309269196E-3</v>
      </c>
    </row>
    <row r="17" spans="1:10">
      <c r="A17" s="652" t="s">
        <v>75</v>
      </c>
      <c r="B17" s="653">
        <v>10.724252589838942</v>
      </c>
      <c r="C17" s="602">
        <v>20120.548949041164</v>
      </c>
      <c r="D17" s="654">
        <v>20522.959928021988</v>
      </c>
      <c r="E17" s="655">
        <v>7.0153625922243751E-2</v>
      </c>
      <c r="F17" s="656">
        <v>350.51890927624879</v>
      </c>
      <c r="G17" s="657">
        <v>0.29015591302245608</v>
      </c>
      <c r="H17" s="657">
        <v>5.825242718446602</v>
      </c>
      <c r="I17" s="657">
        <v>28.080721339630742</v>
      </c>
      <c r="J17" s="658">
        <v>-0.27657446948519748</v>
      </c>
    </row>
    <row r="18" spans="1:10">
      <c r="A18" s="652" t="s">
        <v>76</v>
      </c>
      <c r="B18" s="653">
        <v>10.661684602199935</v>
      </c>
      <c r="C18" s="602">
        <v>20003.160604502693</v>
      </c>
      <c r="D18" s="654">
        <v>20403.223816592748</v>
      </c>
      <c r="E18" s="655">
        <v>-8.9993417189527761E-2</v>
      </c>
      <c r="F18" s="656">
        <v>391.13061224489797</v>
      </c>
      <c r="G18" s="657">
        <v>-2.2173469387754925</v>
      </c>
      <c r="H18" s="657">
        <v>30.666666666666664</v>
      </c>
      <c r="I18" s="657">
        <v>5.6104193502218402</v>
      </c>
      <c r="J18" s="658">
        <v>1.0218601578082582</v>
      </c>
    </row>
    <row r="19" spans="1:10">
      <c r="A19" s="652" t="s">
        <v>77</v>
      </c>
      <c r="B19" s="659" t="s">
        <v>72</v>
      </c>
      <c r="C19" s="602" t="s">
        <v>185</v>
      </c>
      <c r="D19" s="654" t="s">
        <v>185</v>
      </c>
      <c r="E19" s="655" t="s">
        <v>72</v>
      </c>
      <c r="F19" s="656" t="s">
        <v>185</v>
      </c>
      <c r="G19" s="657" t="s">
        <v>72</v>
      </c>
      <c r="H19" s="657" t="s">
        <v>72</v>
      </c>
      <c r="I19" s="657" t="s">
        <v>72</v>
      </c>
      <c r="J19" s="658" t="s">
        <v>72</v>
      </c>
    </row>
    <row r="20" spans="1:10">
      <c r="A20" s="652" t="s">
        <v>71</v>
      </c>
      <c r="B20" s="653">
        <v>7.9898527354296514</v>
      </c>
      <c r="C20" s="602">
        <v>16406.268450574233</v>
      </c>
      <c r="D20" s="654">
        <v>16734.393819585719</v>
      </c>
      <c r="E20" s="655">
        <v>2.8244507016874039</v>
      </c>
      <c r="F20" s="656">
        <v>294.08417440452166</v>
      </c>
      <c r="G20" s="657">
        <v>-0.17185190389071062</v>
      </c>
      <c r="H20" s="657">
        <v>5.3146258503401356</v>
      </c>
      <c r="I20" s="657">
        <v>35.451552883927292</v>
      </c>
      <c r="J20" s="658">
        <v>-0.52275118459519376</v>
      </c>
    </row>
    <row r="21" spans="1:10" ht="15" thickBot="1">
      <c r="A21" s="660" t="s">
        <v>78</v>
      </c>
      <c r="B21" s="661">
        <v>10.544112354893016</v>
      </c>
      <c r="C21" s="603">
        <v>20355.429256550226</v>
      </c>
      <c r="D21" s="662">
        <v>20762.537841681231</v>
      </c>
      <c r="E21" s="663">
        <v>-7.5823876221308401E-2</v>
      </c>
      <c r="F21" s="664">
        <v>285.92874821513567</v>
      </c>
      <c r="G21" s="665">
        <v>-1.9109293874455395</v>
      </c>
      <c r="H21" s="665">
        <v>6.21840242669363</v>
      </c>
      <c r="I21" s="665">
        <v>30.070130241877774</v>
      </c>
      <c r="J21" s="666">
        <v>-0.18377003343577769</v>
      </c>
    </row>
    <row r="22" spans="1:10" ht="15" thickBot="1">
      <c r="A22" s="632" t="s">
        <v>234</v>
      </c>
      <c r="B22" s="633"/>
      <c r="C22" s="633"/>
      <c r="D22" s="667"/>
      <c r="E22" s="633"/>
      <c r="F22" s="633"/>
      <c r="G22" s="633"/>
      <c r="H22" s="633"/>
      <c r="I22" s="634"/>
      <c r="J22" s="635"/>
    </row>
    <row r="23" spans="1:10" ht="15" thickBot="1">
      <c r="A23" s="636" t="s">
        <v>18</v>
      </c>
      <c r="B23" s="668">
        <v>9.6914531007196771</v>
      </c>
      <c r="C23" s="669">
        <v>18709.368920308254</v>
      </c>
      <c r="D23" s="670">
        <v>19083.556298714419</v>
      </c>
      <c r="E23" s="640">
        <v>-0.30594625653370044</v>
      </c>
      <c r="F23" s="640">
        <v>312.17746693794516</v>
      </c>
      <c r="G23" s="640">
        <v>-0.95694072257853402</v>
      </c>
      <c r="H23" s="640">
        <v>4.3524416135881099</v>
      </c>
      <c r="I23" s="640">
        <v>100</v>
      </c>
      <c r="J23" s="642" t="s">
        <v>19</v>
      </c>
    </row>
    <row r="24" spans="1:10">
      <c r="A24" s="643" t="s">
        <v>74</v>
      </c>
      <c r="B24" s="644" t="s">
        <v>72</v>
      </c>
      <c r="C24" s="645" t="s">
        <v>72</v>
      </c>
      <c r="D24" s="646" t="s">
        <v>72</v>
      </c>
      <c r="E24" s="647" t="s">
        <v>72</v>
      </c>
      <c r="F24" s="648" t="s">
        <v>72</v>
      </c>
      <c r="G24" s="649" t="s">
        <v>72</v>
      </c>
      <c r="H24" s="650" t="s">
        <v>72</v>
      </c>
      <c r="I24" s="650" t="s">
        <v>72</v>
      </c>
      <c r="J24" s="672" t="s">
        <v>72</v>
      </c>
    </row>
    <row r="25" spans="1:10">
      <c r="A25" s="652" t="s">
        <v>75</v>
      </c>
      <c r="B25" s="659">
        <v>10.948815276898817</v>
      </c>
      <c r="C25" s="602">
        <v>20541.867311254813</v>
      </c>
      <c r="D25" s="654">
        <v>20952.70465747991</v>
      </c>
      <c r="E25" s="655">
        <v>-1.9968428611874063</v>
      </c>
      <c r="F25" s="656">
        <v>354.90018281535652</v>
      </c>
      <c r="G25" s="657">
        <v>-4.9528521898109252</v>
      </c>
      <c r="H25" s="657">
        <v>-3.5273368606701938</v>
      </c>
      <c r="I25" s="673">
        <v>27.822990844354017</v>
      </c>
      <c r="J25" s="674">
        <v>-2.2725505569198674</v>
      </c>
    </row>
    <row r="26" spans="1:10">
      <c r="A26" s="652" t="s">
        <v>76</v>
      </c>
      <c r="B26" s="653">
        <v>10.617084520657073</v>
      </c>
      <c r="C26" s="602">
        <v>19919.483153202764</v>
      </c>
      <c r="D26" s="654">
        <v>20317.872816266819</v>
      </c>
      <c r="E26" s="655">
        <v>2.0079654206953905</v>
      </c>
      <c r="F26" s="656">
        <v>397.43720930232558</v>
      </c>
      <c r="G26" s="657">
        <v>1.1423726011797841</v>
      </c>
      <c r="H26" s="657">
        <v>48.275862068965516</v>
      </c>
      <c r="I26" s="657">
        <v>4.3743641912512716</v>
      </c>
      <c r="J26" s="658">
        <v>1.2958079279816324</v>
      </c>
    </row>
    <row r="27" spans="1:10">
      <c r="A27" s="652" t="s">
        <v>77</v>
      </c>
      <c r="B27" s="659" t="s">
        <v>72</v>
      </c>
      <c r="C27" s="602" t="s">
        <v>72</v>
      </c>
      <c r="D27" s="654" t="s">
        <v>72</v>
      </c>
      <c r="E27" s="655" t="s">
        <v>72</v>
      </c>
      <c r="F27" s="656" t="s">
        <v>72</v>
      </c>
      <c r="G27" s="657" t="s">
        <v>72</v>
      </c>
      <c r="H27" s="657" t="s">
        <v>72</v>
      </c>
      <c r="I27" s="657" t="s">
        <v>72</v>
      </c>
      <c r="J27" s="658" t="s">
        <v>72</v>
      </c>
    </row>
    <row r="28" spans="1:10">
      <c r="A28" s="652" t="s">
        <v>71</v>
      </c>
      <c r="B28" s="659">
        <v>8.1994619944383196</v>
      </c>
      <c r="C28" s="602">
        <v>16836.677606649526</v>
      </c>
      <c r="D28" s="654">
        <v>17173.411158782517</v>
      </c>
      <c r="E28" s="655">
        <v>-4.6268380326240843E-3</v>
      </c>
      <c r="F28" s="656">
        <v>284.41481876332625</v>
      </c>
      <c r="G28" s="657">
        <v>0.54400569437123714</v>
      </c>
      <c r="H28" s="657">
        <v>-0.21276595744680851</v>
      </c>
      <c r="I28" s="657">
        <v>47.711088504577823</v>
      </c>
      <c r="J28" s="658">
        <v>-2.1827543828956379</v>
      </c>
    </row>
    <row r="29" spans="1:10" ht="15" thickBot="1">
      <c r="A29" s="660" t="s">
        <v>78</v>
      </c>
      <c r="B29" s="661">
        <v>10.138990678477647</v>
      </c>
      <c r="C29" s="603">
        <v>19573.341078142174</v>
      </c>
      <c r="D29" s="662">
        <v>19964.807899705018</v>
      </c>
      <c r="E29" s="663">
        <v>2.4695109077279076</v>
      </c>
      <c r="F29" s="664">
        <v>300.3792405063291</v>
      </c>
      <c r="G29" s="665">
        <v>2.5742619818821328</v>
      </c>
      <c r="H29" s="665">
        <v>23.824451410658305</v>
      </c>
      <c r="I29" s="665">
        <v>20.091556459816886</v>
      </c>
      <c r="J29" s="666">
        <v>3.1594970118338708</v>
      </c>
    </row>
    <row r="30" spans="1:10">
      <c r="A30" s="675" t="s">
        <v>315</v>
      </c>
    </row>
    <row r="31" spans="1:10">
      <c r="A31" s="468" t="s">
        <v>219</v>
      </c>
    </row>
    <row r="32" spans="1:10" ht="15" thickBot="1">
      <c r="A32" s="676" t="s">
        <v>41</v>
      </c>
      <c r="B32" s="677"/>
    </row>
    <row r="33" spans="1:8" ht="15" thickBot="1">
      <c r="A33" s="678" t="s">
        <v>39</v>
      </c>
      <c r="B33" s="1036" t="s">
        <v>40</v>
      </c>
      <c r="C33" s="1037"/>
      <c r="D33" s="1037"/>
      <c r="E33" s="1037"/>
      <c r="F33" s="1037"/>
      <c r="G33" s="1037"/>
      <c r="H33" s="1038"/>
    </row>
    <row r="34" spans="1:8">
      <c r="A34" s="679" t="s">
        <v>43</v>
      </c>
      <c r="B34" s="1042" t="s">
        <v>44</v>
      </c>
      <c r="C34" s="1043"/>
      <c r="D34" s="1043"/>
      <c r="E34" s="1043"/>
      <c r="F34" s="1043"/>
      <c r="G34" s="1043"/>
      <c r="H34" s="1044"/>
    </row>
    <row r="35" spans="1:8">
      <c r="A35" s="680" t="s">
        <v>45</v>
      </c>
      <c r="B35" s="1039" t="s">
        <v>46</v>
      </c>
      <c r="C35" s="1040"/>
      <c r="D35" s="1040"/>
      <c r="E35" s="1040"/>
      <c r="F35" s="1040"/>
      <c r="G35" s="1040"/>
      <c r="H35" s="1041"/>
    </row>
    <row r="36" spans="1:8" ht="15" thickBot="1">
      <c r="A36" s="681" t="s">
        <v>47</v>
      </c>
      <c r="B36" s="1045" t="s">
        <v>42</v>
      </c>
      <c r="C36" s="1046"/>
      <c r="D36" s="1046"/>
      <c r="E36" s="1046"/>
      <c r="F36" s="1046"/>
      <c r="G36" s="1046"/>
      <c r="H36" s="1047"/>
    </row>
    <row r="37" spans="1:8">
      <c r="A37" s="1035"/>
      <c r="B37" s="103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90" zoomScaleNormal="90" workbookViewId="0">
      <selection activeCell="O14" sqref="O14"/>
    </sheetView>
  </sheetViews>
  <sheetFormatPr defaultColWidth="10.54296875" defaultRowHeight="14.5"/>
  <cols>
    <col min="1" max="16384" width="10.54296875" style="456"/>
  </cols>
  <sheetData>
    <row r="1" spans="1:12" ht="19">
      <c r="A1" s="1206" t="s">
        <v>488</v>
      </c>
      <c r="B1" s="1206"/>
      <c r="C1" s="1207"/>
      <c r="D1" s="1207"/>
      <c r="E1" s="1208" t="s">
        <v>507</v>
      </c>
      <c r="F1"/>
      <c r="G1" s="1209"/>
      <c r="H1" s="1207"/>
      <c r="I1" s="1207"/>
      <c r="J1" s="1207"/>
      <c r="K1" s="1207"/>
      <c r="L1"/>
    </row>
    <row r="2" spans="1:12" ht="15" customHeight="1" thickBot="1">
      <c r="A2" s="1210" t="s">
        <v>237</v>
      </c>
      <c r="B2" s="1210"/>
      <c r="C2" s="1207"/>
      <c r="D2" s="1207"/>
      <c r="E2" s="1207"/>
      <c r="F2" s="1209"/>
      <c r="G2" s="1207"/>
      <c r="H2" s="1207"/>
      <c r="I2" s="1207"/>
      <c r="J2" s="1207"/>
      <c r="K2" s="1207"/>
      <c r="L2"/>
    </row>
    <row r="3" spans="1:12" ht="21" thickBot="1">
      <c r="A3" s="1211" t="s">
        <v>4</v>
      </c>
      <c r="B3" s="1212"/>
      <c r="C3" s="1212"/>
      <c r="D3" s="1212"/>
      <c r="E3" s="1212"/>
      <c r="F3" s="1212"/>
      <c r="G3" s="1212"/>
      <c r="H3" s="1212"/>
      <c r="I3" s="1212"/>
      <c r="J3" s="1212"/>
      <c r="K3" s="1212"/>
      <c r="L3" s="1213"/>
    </row>
    <row r="4" spans="1:12">
      <c r="A4" s="1214"/>
      <c r="B4" s="1215"/>
      <c r="C4" s="1216" t="s">
        <v>5</v>
      </c>
      <c r="D4" s="1216"/>
      <c r="E4" s="1216"/>
      <c r="F4" s="1216"/>
      <c r="G4" s="1217"/>
      <c r="H4" s="1218" t="s">
        <v>6</v>
      </c>
      <c r="I4" s="1219"/>
      <c r="J4" s="1220" t="s">
        <v>7</v>
      </c>
      <c r="K4" s="1221" t="s">
        <v>8</v>
      </c>
      <c r="L4" s="1222"/>
    </row>
    <row r="5" spans="1:12" ht="15">
      <c r="A5" s="1223" t="s">
        <v>9</v>
      </c>
      <c r="B5" s="1224" t="s">
        <v>10</v>
      </c>
      <c r="C5" s="1225" t="s">
        <v>36</v>
      </c>
      <c r="D5" s="1225"/>
      <c r="E5" s="1226" t="s">
        <v>37</v>
      </c>
      <c r="F5" s="1227"/>
      <c r="G5" s="1228"/>
      <c r="H5" s="1229" t="s">
        <v>11</v>
      </c>
      <c r="I5" s="1230"/>
      <c r="J5" s="1231" t="s">
        <v>12</v>
      </c>
      <c r="K5" s="1232" t="s">
        <v>13</v>
      </c>
      <c r="L5" s="1233"/>
    </row>
    <row r="6" spans="1:12" ht="26.5" thickBot="1">
      <c r="A6" s="1234" t="s">
        <v>14</v>
      </c>
      <c r="B6" s="1235" t="s">
        <v>15</v>
      </c>
      <c r="C6" s="1236" t="s">
        <v>502</v>
      </c>
      <c r="D6" s="1237" t="s">
        <v>499</v>
      </c>
      <c r="E6" s="1238" t="s">
        <v>502</v>
      </c>
      <c r="F6" s="1239" t="s">
        <v>499</v>
      </c>
      <c r="G6" s="1240" t="s">
        <v>16</v>
      </c>
      <c r="H6" s="1241" t="s">
        <v>502</v>
      </c>
      <c r="I6" s="1242" t="s">
        <v>16</v>
      </c>
      <c r="J6" s="1243" t="s">
        <v>16</v>
      </c>
      <c r="K6" s="1236" t="s">
        <v>502</v>
      </c>
      <c r="L6" s="1244" t="s">
        <v>17</v>
      </c>
    </row>
    <row r="7" spans="1:12" ht="15" thickBot="1">
      <c r="A7" s="1245" t="s">
        <v>18</v>
      </c>
      <c r="B7" s="1246" t="s">
        <v>19</v>
      </c>
      <c r="C7" s="1247">
        <v>18985.412641803625</v>
      </c>
      <c r="D7" s="1247">
        <v>18937.982871369695</v>
      </c>
      <c r="E7" s="1248">
        <v>19365.120894639698</v>
      </c>
      <c r="F7" s="1249">
        <v>19316.742528797091</v>
      </c>
      <c r="G7" s="1250">
        <v>0.2504478473556585</v>
      </c>
      <c r="H7" s="1251">
        <v>313.82689826936587</v>
      </c>
      <c r="I7" s="1251">
        <v>-0.87678649041512935</v>
      </c>
      <c r="J7" s="1252">
        <v>5.9830795262267342</v>
      </c>
      <c r="K7" s="1251">
        <v>100</v>
      </c>
      <c r="L7" s="1253" t="s">
        <v>19</v>
      </c>
    </row>
    <row r="8" spans="1:12" ht="15" thickBot="1">
      <c r="A8" s="1254"/>
      <c r="B8" s="1255"/>
      <c r="C8" s="1256"/>
      <c r="D8" s="1256"/>
      <c r="E8" s="1256"/>
      <c r="F8" s="1256"/>
      <c r="G8" s="1257"/>
      <c r="H8" s="1252"/>
      <c r="I8" s="1252"/>
      <c r="J8" s="1252"/>
      <c r="K8" s="1252"/>
      <c r="L8" s="1258"/>
    </row>
    <row r="9" spans="1:12">
      <c r="A9" s="1259" t="s">
        <v>79</v>
      </c>
      <c r="B9" s="1260" t="s">
        <v>19</v>
      </c>
      <c r="C9" s="1261">
        <v>18046.311612978523</v>
      </c>
      <c r="D9" s="1261">
        <v>19945.697190216295</v>
      </c>
      <c r="E9" s="1262">
        <v>18407.237845238094</v>
      </c>
      <c r="F9" s="1262">
        <v>20344.611134020623</v>
      </c>
      <c r="G9" s="1263">
        <v>-9.5227835814606347</v>
      </c>
      <c r="H9" s="1264">
        <v>209.97500000000002</v>
      </c>
      <c r="I9" s="1264">
        <v>-20.622551378101591</v>
      </c>
      <c r="J9" s="1264">
        <v>-27.27272727272727</v>
      </c>
      <c r="K9" s="1264">
        <v>5.1088830704387259E-2</v>
      </c>
      <c r="L9" s="1265">
        <v>-2.3361253897981604E-2</v>
      </c>
    </row>
    <row r="10" spans="1:12">
      <c r="A10" s="1266" t="s">
        <v>80</v>
      </c>
      <c r="B10" s="1267" t="s">
        <v>19</v>
      </c>
      <c r="C10" s="1268">
        <v>20134.66527892747</v>
      </c>
      <c r="D10" s="1268">
        <v>20232.347554956417</v>
      </c>
      <c r="E10" s="1269">
        <v>20537.358584506019</v>
      </c>
      <c r="F10" s="1269">
        <v>20636.994506055547</v>
      </c>
      <c r="G10" s="1270">
        <v>-0.4828024813414194</v>
      </c>
      <c r="H10" s="1271">
        <v>350.99100552486186</v>
      </c>
      <c r="I10" s="1271">
        <v>-0.72478752253900591</v>
      </c>
      <c r="J10" s="1271">
        <v>2.3524089572494908</v>
      </c>
      <c r="K10" s="1271">
        <v>28.897119867169042</v>
      </c>
      <c r="L10" s="1272">
        <v>-1.0250459534739349</v>
      </c>
    </row>
    <row r="11" spans="1:12">
      <c r="A11" s="1273" t="s">
        <v>81</v>
      </c>
      <c r="B11" s="1274" t="s">
        <v>19</v>
      </c>
      <c r="C11" s="1275">
        <v>19782.280379076263</v>
      </c>
      <c r="D11" s="1275">
        <v>19804.449910486506</v>
      </c>
      <c r="E11" s="1276">
        <v>20177.925986657789</v>
      </c>
      <c r="F11" s="1276">
        <v>20200.538908696235</v>
      </c>
      <c r="G11" s="1277">
        <v>-0.1119421721403267</v>
      </c>
      <c r="H11" s="1278">
        <v>386.21285855588519</v>
      </c>
      <c r="I11" s="1278">
        <v>-3.3295180633475336</v>
      </c>
      <c r="J11" s="1278">
        <v>8.2441113490364017</v>
      </c>
      <c r="K11" s="1278">
        <v>6.4563509802669392</v>
      </c>
      <c r="L11" s="1279">
        <v>0.13486197857489213</v>
      </c>
    </row>
    <row r="12" spans="1:12">
      <c r="A12" s="1273" t="s">
        <v>82</v>
      </c>
      <c r="B12" s="1274" t="s">
        <v>19</v>
      </c>
      <c r="C12" s="1275" t="s">
        <v>185</v>
      </c>
      <c r="D12" s="1275" t="s">
        <v>185</v>
      </c>
      <c r="E12" s="1276" t="s">
        <v>185</v>
      </c>
      <c r="F12" s="1276" t="s">
        <v>185</v>
      </c>
      <c r="G12" s="1280" t="s">
        <v>72</v>
      </c>
      <c r="H12" s="1278" t="s">
        <v>185</v>
      </c>
      <c r="I12" s="1278" t="s">
        <v>72</v>
      </c>
      <c r="J12" s="1278" t="s">
        <v>72</v>
      </c>
      <c r="K12" s="1278">
        <v>0.30653298422632352</v>
      </c>
      <c r="L12" s="1279" t="s">
        <v>72</v>
      </c>
    </row>
    <row r="13" spans="1:12">
      <c r="A13" s="1273" t="s">
        <v>71</v>
      </c>
      <c r="B13" s="1274" t="s">
        <v>19</v>
      </c>
      <c r="C13" s="1275">
        <v>16684.151290142829</v>
      </c>
      <c r="D13" s="1275">
        <v>16482.391502529816</v>
      </c>
      <c r="E13" s="1276">
        <v>17017.834315945685</v>
      </c>
      <c r="F13" s="1276">
        <v>16812.039332580411</v>
      </c>
      <c r="G13" s="1277">
        <v>1.2240929211155256</v>
      </c>
      <c r="H13" s="1278">
        <v>288.18834281772718</v>
      </c>
      <c r="I13" s="1278">
        <v>-0.18113583160873553</v>
      </c>
      <c r="J13" s="1278">
        <v>6.2282469316724676</v>
      </c>
      <c r="K13" s="1278">
        <v>37.033016156842713</v>
      </c>
      <c r="L13" s="1279">
        <v>8.5469625539836613E-2</v>
      </c>
    </row>
    <row r="14" spans="1:12" ht="15" thickBot="1">
      <c r="A14" s="1281" t="s">
        <v>83</v>
      </c>
      <c r="B14" s="1282" t="s">
        <v>19</v>
      </c>
      <c r="C14" s="1283">
        <v>20342.267020964468</v>
      </c>
      <c r="D14" s="1283">
        <v>20242.938644915237</v>
      </c>
      <c r="E14" s="1284">
        <v>20749.112361383759</v>
      </c>
      <c r="F14" s="1284">
        <v>20647.797417813541</v>
      </c>
      <c r="G14" s="1285">
        <v>0.49068160404755928</v>
      </c>
      <c r="H14" s="1286">
        <v>292.19697750702909</v>
      </c>
      <c r="I14" s="1286">
        <v>-0.47735628449069911</v>
      </c>
      <c r="J14" s="1286">
        <v>9.3517806815270301</v>
      </c>
      <c r="K14" s="1286">
        <v>27.255891180790599</v>
      </c>
      <c r="L14" s="1287">
        <v>0.83964752596826386</v>
      </c>
    </row>
    <row r="15" spans="1:12" ht="15" thickBot="1">
      <c r="A15" s="1254"/>
      <c r="B15" s="1288"/>
      <c r="C15" s="1256"/>
      <c r="D15" s="1256"/>
      <c r="E15" s="1256"/>
      <c r="F15" s="1256"/>
      <c r="G15" s="1257"/>
      <c r="H15" s="1252"/>
      <c r="I15" s="1252"/>
      <c r="J15" s="1252"/>
      <c r="K15" s="1252"/>
      <c r="L15" s="1258"/>
    </row>
    <row r="16" spans="1:12">
      <c r="A16" s="1289" t="s">
        <v>84</v>
      </c>
      <c r="B16" s="1290" t="s">
        <v>21</v>
      </c>
      <c r="C16" s="1291" t="s">
        <v>72</v>
      </c>
      <c r="D16" s="1291" t="s">
        <v>185</v>
      </c>
      <c r="E16" s="1292" t="s">
        <v>72</v>
      </c>
      <c r="F16" s="1292" t="s">
        <v>185</v>
      </c>
      <c r="G16" s="1293" t="s">
        <v>72</v>
      </c>
      <c r="H16" s="1294" t="s">
        <v>72</v>
      </c>
      <c r="I16" s="1294" t="s">
        <v>72</v>
      </c>
      <c r="J16" s="1295" t="s">
        <v>72</v>
      </c>
      <c r="K16" s="1295" t="s">
        <v>72</v>
      </c>
      <c r="L16" s="1296" t="s">
        <v>72</v>
      </c>
    </row>
    <row r="17" spans="1:12">
      <c r="A17" s="1266" t="s">
        <v>84</v>
      </c>
      <c r="B17" s="1297" t="s">
        <v>22</v>
      </c>
      <c r="C17" s="1275" t="s">
        <v>72</v>
      </c>
      <c r="D17" s="1275" t="s">
        <v>185</v>
      </c>
      <c r="E17" s="1276" t="s">
        <v>72</v>
      </c>
      <c r="F17" s="1276" t="s">
        <v>185</v>
      </c>
      <c r="G17" s="1277" t="s">
        <v>72</v>
      </c>
      <c r="H17" s="1278" t="s">
        <v>72</v>
      </c>
      <c r="I17" s="1278" t="s">
        <v>72</v>
      </c>
      <c r="J17" s="1298" t="s">
        <v>72</v>
      </c>
      <c r="K17" s="1298" t="s">
        <v>72</v>
      </c>
      <c r="L17" s="1299" t="s">
        <v>72</v>
      </c>
    </row>
    <row r="18" spans="1:12">
      <c r="A18" s="1266" t="s">
        <v>84</v>
      </c>
      <c r="B18" s="1297" t="s">
        <v>23</v>
      </c>
      <c r="C18" s="1275" t="s">
        <v>72</v>
      </c>
      <c r="D18" s="1275" t="s">
        <v>72</v>
      </c>
      <c r="E18" s="1276" t="s">
        <v>72</v>
      </c>
      <c r="F18" s="1276" t="s">
        <v>72</v>
      </c>
      <c r="G18" s="1277" t="s">
        <v>72</v>
      </c>
      <c r="H18" s="1278" t="s">
        <v>72</v>
      </c>
      <c r="I18" s="1278" t="s">
        <v>72</v>
      </c>
      <c r="J18" s="1298" t="s">
        <v>72</v>
      </c>
      <c r="K18" s="1298" t="s">
        <v>72</v>
      </c>
      <c r="L18" s="1299" t="s">
        <v>72</v>
      </c>
    </row>
    <row r="19" spans="1:12">
      <c r="A19" s="1289" t="s">
        <v>84</v>
      </c>
      <c r="B19" s="1300" t="s">
        <v>24</v>
      </c>
      <c r="C19" s="1301" t="s">
        <v>185</v>
      </c>
      <c r="D19" s="1301" t="s">
        <v>185</v>
      </c>
      <c r="E19" s="1302" t="s">
        <v>185</v>
      </c>
      <c r="F19" s="1302" t="s">
        <v>185</v>
      </c>
      <c r="G19" s="1303" t="s">
        <v>72</v>
      </c>
      <c r="H19" s="1304" t="s">
        <v>185</v>
      </c>
      <c r="I19" s="1304" t="s">
        <v>72</v>
      </c>
      <c r="J19" s="1305" t="s">
        <v>72</v>
      </c>
      <c r="K19" s="1305">
        <v>1.2772207676096815E-2</v>
      </c>
      <c r="L19" s="1306" t="s">
        <v>72</v>
      </c>
    </row>
    <row r="20" spans="1:12">
      <c r="A20" s="1266" t="s">
        <v>84</v>
      </c>
      <c r="B20" s="1297" t="s">
        <v>25</v>
      </c>
      <c r="C20" s="1275" t="s">
        <v>185</v>
      </c>
      <c r="D20" s="1275" t="s">
        <v>72</v>
      </c>
      <c r="E20" s="1276" t="s">
        <v>185</v>
      </c>
      <c r="F20" s="1276" t="s">
        <v>72</v>
      </c>
      <c r="G20" s="1277" t="s">
        <v>72</v>
      </c>
      <c r="H20" s="1278" t="s">
        <v>185</v>
      </c>
      <c r="I20" s="1278" t="s">
        <v>72</v>
      </c>
      <c r="J20" s="1298" t="s">
        <v>72</v>
      </c>
      <c r="K20" s="1298">
        <v>6.3861038380484073E-3</v>
      </c>
      <c r="L20" s="1299" t="s">
        <v>72</v>
      </c>
    </row>
    <row r="21" spans="1:12">
      <c r="A21" s="1266" t="s">
        <v>84</v>
      </c>
      <c r="B21" s="1297" t="s">
        <v>26</v>
      </c>
      <c r="C21" s="1275" t="s">
        <v>185</v>
      </c>
      <c r="D21" s="1275" t="s">
        <v>185</v>
      </c>
      <c r="E21" s="1276" t="s">
        <v>185</v>
      </c>
      <c r="F21" s="1276" t="s">
        <v>185</v>
      </c>
      <c r="G21" s="1277" t="s">
        <v>72</v>
      </c>
      <c r="H21" s="1278" t="s">
        <v>185</v>
      </c>
      <c r="I21" s="1278" t="s">
        <v>72</v>
      </c>
      <c r="J21" s="1298" t="s">
        <v>72</v>
      </c>
      <c r="K21" s="1298">
        <v>6.3861038380484073E-3</v>
      </c>
      <c r="L21" s="1299" t="s">
        <v>72</v>
      </c>
    </row>
    <row r="22" spans="1:12">
      <c r="A22" s="1289" t="s">
        <v>84</v>
      </c>
      <c r="B22" s="1300" t="s">
        <v>27</v>
      </c>
      <c r="C22" s="1301">
        <v>17555.842156862745</v>
      </c>
      <c r="D22" s="1301">
        <v>19605.90108282119</v>
      </c>
      <c r="E22" s="1302">
        <v>17906.958999999999</v>
      </c>
      <c r="F22" s="1302">
        <v>19998.019104477615</v>
      </c>
      <c r="G22" s="1303">
        <v>-10.456336167862853</v>
      </c>
      <c r="H22" s="1304">
        <v>203.30000000000004</v>
      </c>
      <c r="I22" s="1304">
        <v>-19.076525027365889</v>
      </c>
      <c r="J22" s="1305">
        <v>-25</v>
      </c>
      <c r="K22" s="1305">
        <v>3.831662302829044E-2</v>
      </c>
      <c r="L22" s="1306">
        <v>-1.5828893046159649E-2</v>
      </c>
    </row>
    <row r="23" spans="1:12">
      <c r="A23" s="1266" t="s">
        <v>84</v>
      </c>
      <c r="B23" s="1297" t="s">
        <v>28</v>
      </c>
      <c r="C23" s="1275">
        <v>17555.842156862745</v>
      </c>
      <c r="D23" s="1275">
        <v>19662.465686274511</v>
      </c>
      <c r="E23" s="1276">
        <v>17906.958999999999</v>
      </c>
      <c r="F23" s="1276">
        <v>20055.715</v>
      </c>
      <c r="G23" s="1277">
        <v>-10.713933659308587</v>
      </c>
      <c r="H23" s="1278">
        <v>203.3</v>
      </c>
      <c r="I23" s="1278">
        <v>-19.132856006364356</v>
      </c>
      <c r="J23" s="1298">
        <v>-14.285714285714285</v>
      </c>
      <c r="K23" s="1298">
        <v>3.831662302829044E-2</v>
      </c>
      <c r="L23" s="1299">
        <v>-9.0607035368533845E-3</v>
      </c>
    </row>
    <row r="24" spans="1:12" ht="15" thickBot="1">
      <c r="A24" s="1307" t="s">
        <v>84</v>
      </c>
      <c r="B24" s="1308" t="s">
        <v>29</v>
      </c>
      <c r="C24" s="1309" t="s">
        <v>72</v>
      </c>
      <c r="D24" s="1309" t="s">
        <v>185</v>
      </c>
      <c r="E24" s="1310" t="s">
        <v>72</v>
      </c>
      <c r="F24" s="1310" t="s">
        <v>185</v>
      </c>
      <c r="G24" s="1311" t="s">
        <v>72</v>
      </c>
      <c r="H24" s="1298" t="s">
        <v>72</v>
      </c>
      <c r="I24" s="1298" t="s">
        <v>72</v>
      </c>
      <c r="J24" s="1298" t="s">
        <v>72</v>
      </c>
      <c r="K24" s="1298">
        <v>0</v>
      </c>
      <c r="L24" s="1299" t="s">
        <v>72</v>
      </c>
    </row>
    <row r="25" spans="1:12" ht="15" thickBot="1">
      <c r="A25" s="1254"/>
      <c r="B25" s="1288"/>
      <c r="C25" s="1256"/>
      <c r="D25" s="1256"/>
      <c r="E25" s="1256"/>
      <c r="F25" s="1256"/>
      <c r="G25" s="1257"/>
      <c r="H25" s="1252"/>
      <c r="I25" s="1252"/>
      <c r="J25" s="1252"/>
      <c r="K25" s="1252"/>
      <c r="L25" s="1258"/>
    </row>
    <row r="26" spans="1:12">
      <c r="A26" s="1289" t="s">
        <v>85</v>
      </c>
      <c r="B26" s="1290" t="s">
        <v>21</v>
      </c>
      <c r="C26" s="1291">
        <v>21079.490841175884</v>
      </c>
      <c r="D26" s="1291">
        <v>21445.731170083382</v>
      </c>
      <c r="E26" s="1292">
        <v>21501.080657999402</v>
      </c>
      <c r="F26" s="1292">
        <v>21874.645793485048</v>
      </c>
      <c r="G26" s="1293">
        <v>-1.7077539861098223</v>
      </c>
      <c r="H26" s="1294">
        <v>416.09145907473311</v>
      </c>
      <c r="I26" s="1294">
        <v>0.63264024015003728</v>
      </c>
      <c r="J26" s="1295">
        <v>3.6900369003690034</v>
      </c>
      <c r="K26" s="1295">
        <v>3.5889903569832042</v>
      </c>
      <c r="L26" s="1296">
        <v>-7.9368357060789041E-2</v>
      </c>
    </row>
    <row r="27" spans="1:12">
      <c r="A27" s="1266" t="s">
        <v>85</v>
      </c>
      <c r="B27" s="1297" t="s">
        <v>22</v>
      </c>
      <c r="C27" s="1275">
        <v>21409.260784313727</v>
      </c>
      <c r="D27" s="1275">
        <v>21629.053921568626</v>
      </c>
      <c r="E27" s="1276">
        <v>21837.446</v>
      </c>
      <c r="F27" s="1276">
        <v>22061.634999999998</v>
      </c>
      <c r="G27" s="1277">
        <v>-1.0161939493605008</v>
      </c>
      <c r="H27" s="1278">
        <v>409.1</v>
      </c>
      <c r="I27" s="1278">
        <v>4.8911714355599288E-2</v>
      </c>
      <c r="J27" s="1298">
        <v>-3.3591731266149871</v>
      </c>
      <c r="K27" s="1298">
        <v>2.3884028354301043</v>
      </c>
      <c r="L27" s="1299">
        <v>-0.2308865046714188</v>
      </c>
    </row>
    <row r="28" spans="1:12">
      <c r="A28" s="1266" t="s">
        <v>85</v>
      </c>
      <c r="B28" s="1297" t="s">
        <v>23</v>
      </c>
      <c r="C28" s="1275">
        <v>20455.400000000001</v>
      </c>
      <c r="D28" s="1275">
        <v>21005.266666666666</v>
      </c>
      <c r="E28" s="1276">
        <v>20864.508000000002</v>
      </c>
      <c r="F28" s="1276">
        <v>21425.371999999999</v>
      </c>
      <c r="G28" s="1277">
        <v>-2.6177561817829709</v>
      </c>
      <c r="H28" s="1278">
        <v>430</v>
      </c>
      <c r="I28" s="1278">
        <v>1.2002824193928037</v>
      </c>
      <c r="J28" s="1298">
        <v>21.29032258064516</v>
      </c>
      <c r="K28" s="1298">
        <v>1.2005875215531003</v>
      </c>
      <c r="L28" s="1299">
        <v>0.15151814761062998</v>
      </c>
    </row>
    <row r="29" spans="1:12">
      <c r="A29" s="1289" t="s">
        <v>85</v>
      </c>
      <c r="B29" s="1300" t="s">
        <v>24</v>
      </c>
      <c r="C29" s="1301">
        <v>20460.778633846632</v>
      </c>
      <c r="D29" s="1301">
        <v>20575.857959707271</v>
      </c>
      <c r="E29" s="1302">
        <v>20869.994206523566</v>
      </c>
      <c r="F29" s="1302">
        <v>20987.375118901418</v>
      </c>
      <c r="G29" s="1303">
        <v>-0.55929296404550199</v>
      </c>
      <c r="H29" s="1304">
        <v>370.70941828254848</v>
      </c>
      <c r="I29" s="1304">
        <v>-0.92930847072155365</v>
      </c>
      <c r="J29" s="1305">
        <v>-4.9374588545095461</v>
      </c>
      <c r="K29" s="1305">
        <v>9.2215339421418996</v>
      </c>
      <c r="L29" s="1306">
        <v>-1.0593459224943107</v>
      </c>
    </row>
    <row r="30" spans="1:12">
      <c r="A30" s="1266" t="s">
        <v>85</v>
      </c>
      <c r="B30" s="1297" t="s">
        <v>25</v>
      </c>
      <c r="C30" s="1275">
        <v>20633.244117647057</v>
      </c>
      <c r="D30" s="1275">
        <v>20761.564705882352</v>
      </c>
      <c r="E30" s="1276">
        <v>21045.909</v>
      </c>
      <c r="F30" s="1276">
        <v>21176.795999999998</v>
      </c>
      <c r="G30" s="1277">
        <v>-0.6180680023550249</v>
      </c>
      <c r="H30" s="1278">
        <v>360</v>
      </c>
      <c r="I30" s="1278">
        <v>-0.19406709176600739</v>
      </c>
      <c r="J30" s="1298">
        <v>-8.6446104589114192</v>
      </c>
      <c r="K30" s="1298">
        <v>5.466504885369436</v>
      </c>
      <c r="L30" s="1299">
        <v>-0.87528868485053035</v>
      </c>
    </row>
    <row r="31" spans="1:12">
      <c r="A31" s="1266" t="s">
        <v>85</v>
      </c>
      <c r="B31" s="1297" t="s">
        <v>26</v>
      </c>
      <c r="C31" s="1275">
        <v>20226.802941176469</v>
      </c>
      <c r="D31" s="1275">
        <v>20303.467647058824</v>
      </c>
      <c r="E31" s="1276">
        <v>20631.339</v>
      </c>
      <c r="F31" s="1276">
        <v>20709.537</v>
      </c>
      <c r="G31" s="1277">
        <v>-0.37759414901453525</v>
      </c>
      <c r="H31" s="1278">
        <v>386.3</v>
      </c>
      <c r="I31" s="1278">
        <v>-2.4248547613033509</v>
      </c>
      <c r="J31" s="1298">
        <v>1.0309278350515463</v>
      </c>
      <c r="K31" s="1298">
        <v>3.7550290567724631</v>
      </c>
      <c r="L31" s="1299">
        <v>-0.18405723764378035</v>
      </c>
    </row>
    <row r="32" spans="1:12">
      <c r="A32" s="1289" t="s">
        <v>85</v>
      </c>
      <c r="B32" s="1300" t="s">
        <v>27</v>
      </c>
      <c r="C32" s="1301">
        <v>19651.831741337621</v>
      </c>
      <c r="D32" s="1301">
        <v>19626.086813549915</v>
      </c>
      <c r="E32" s="1302">
        <v>20044.868376164373</v>
      </c>
      <c r="F32" s="1302">
        <v>20018.608549820914</v>
      </c>
      <c r="G32" s="1303">
        <v>0.13117708095498076</v>
      </c>
      <c r="H32" s="1304">
        <v>325.16335847558554</v>
      </c>
      <c r="I32" s="1304">
        <v>-0.41282272001124448</v>
      </c>
      <c r="J32" s="1305">
        <v>6.7372881355932206</v>
      </c>
      <c r="K32" s="1305">
        <v>16.086595568043936</v>
      </c>
      <c r="L32" s="1306">
        <v>0.11366832608116084</v>
      </c>
    </row>
    <row r="33" spans="1:12">
      <c r="A33" s="1266" t="s">
        <v>85</v>
      </c>
      <c r="B33" s="1297" t="s">
        <v>28</v>
      </c>
      <c r="C33" s="1275">
        <v>19626.356862745095</v>
      </c>
      <c r="D33" s="1275">
        <v>19567.23137254902</v>
      </c>
      <c r="E33" s="1276">
        <v>20018.883999999998</v>
      </c>
      <c r="F33" s="1276">
        <v>19958.576000000001</v>
      </c>
      <c r="G33" s="1277">
        <v>0.30216584590001444</v>
      </c>
      <c r="H33" s="1278">
        <v>312.5</v>
      </c>
      <c r="I33" s="1278">
        <v>-0.82513487781657335</v>
      </c>
      <c r="J33" s="1298">
        <v>-2.9914529914529915</v>
      </c>
      <c r="K33" s="1298">
        <v>10.147518998658917</v>
      </c>
      <c r="L33" s="1299">
        <v>-0.93877541758473626</v>
      </c>
    </row>
    <row r="34" spans="1:12" ht="15" thickBot="1">
      <c r="A34" s="1307" t="s">
        <v>85</v>
      </c>
      <c r="B34" s="1308" t="s">
        <v>29</v>
      </c>
      <c r="C34" s="1309">
        <v>19691.055882352943</v>
      </c>
      <c r="D34" s="1309">
        <v>19745.479411764703</v>
      </c>
      <c r="E34" s="1310">
        <v>20084.877</v>
      </c>
      <c r="F34" s="1310">
        <v>20140.388999999999</v>
      </c>
      <c r="G34" s="1311">
        <v>-0.27562526225287309</v>
      </c>
      <c r="H34" s="1298">
        <v>346.8</v>
      </c>
      <c r="I34" s="1298">
        <v>-1.589103291713952</v>
      </c>
      <c r="J34" s="1298">
        <v>28.80886426592798</v>
      </c>
      <c r="K34" s="1298">
        <v>5.9390765693850183</v>
      </c>
      <c r="L34" s="1299">
        <v>1.052443743665898</v>
      </c>
    </row>
    <row r="35" spans="1:12" ht="15" thickBot="1">
      <c r="A35" s="1312"/>
      <c r="B35" s="1313"/>
      <c r="C35" s="1314"/>
      <c r="D35" s="1314"/>
      <c r="E35" s="1314"/>
      <c r="F35" s="1314"/>
      <c r="G35" s="1315"/>
      <c r="H35" s="1316"/>
      <c r="I35" s="1316"/>
      <c r="J35" s="1316"/>
      <c r="K35" s="1316"/>
      <c r="L35" s="1317"/>
    </row>
    <row r="36" spans="1:12">
      <c r="A36" s="1266" t="s">
        <v>86</v>
      </c>
      <c r="B36" s="1318" t="s">
        <v>26</v>
      </c>
      <c r="C36" s="1319">
        <v>20089.195098039214</v>
      </c>
      <c r="D36" s="1319">
        <v>20036.660784313724</v>
      </c>
      <c r="E36" s="1320">
        <v>20490.978999999999</v>
      </c>
      <c r="F36" s="1320">
        <v>20437.394</v>
      </c>
      <c r="G36" s="1321">
        <v>0.26219096231153116</v>
      </c>
      <c r="H36" s="1322">
        <v>412.2</v>
      </c>
      <c r="I36" s="1322">
        <v>-3.1939877876937581</v>
      </c>
      <c r="J36" s="1322">
        <v>3.6269430051813467</v>
      </c>
      <c r="K36" s="1322">
        <v>2.5544415352193628</v>
      </c>
      <c r="L36" s="1323">
        <v>-5.8079615372853777E-2</v>
      </c>
    </row>
    <row r="37" spans="1:12" ht="15" thickBot="1">
      <c r="A37" s="1307" t="s">
        <v>86</v>
      </c>
      <c r="B37" s="1308" t="s">
        <v>29</v>
      </c>
      <c r="C37" s="1309">
        <v>19557.98137254902</v>
      </c>
      <c r="D37" s="1309">
        <v>19621.652941176471</v>
      </c>
      <c r="E37" s="1310">
        <v>19949.141</v>
      </c>
      <c r="F37" s="1310">
        <v>20014.085999999999</v>
      </c>
      <c r="G37" s="1311">
        <v>-0.32449645714523118</v>
      </c>
      <c r="H37" s="1298">
        <v>369.2</v>
      </c>
      <c r="I37" s="1298">
        <v>-3.0971128608923917</v>
      </c>
      <c r="J37" s="1298">
        <v>11.496350364963504</v>
      </c>
      <c r="K37" s="1298">
        <v>3.9019094450475764</v>
      </c>
      <c r="L37" s="1299">
        <v>0.1929415939477459</v>
      </c>
    </row>
    <row r="38" spans="1:12" ht="15" thickBot="1">
      <c r="A38" s="1312"/>
      <c r="B38" s="1313"/>
      <c r="C38" s="1314"/>
      <c r="D38" s="1314"/>
      <c r="E38" s="1314"/>
      <c r="F38" s="1314"/>
      <c r="G38" s="1315"/>
      <c r="H38" s="1316"/>
      <c r="I38" s="1316"/>
      <c r="J38" s="1316"/>
      <c r="K38" s="1316"/>
      <c r="L38" s="1317"/>
    </row>
    <row r="39" spans="1:12">
      <c r="A39" s="1289" t="s">
        <v>87</v>
      </c>
      <c r="B39" s="1290" t="s">
        <v>21</v>
      </c>
      <c r="C39" s="1291" t="s">
        <v>185</v>
      </c>
      <c r="D39" s="1291" t="s">
        <v>185</v>
      </c>
      <c r="E39" s="1292" t="s">
        <v>185</v>
      </c>
      <c r="F39" s="1292" t="s">
        <v>185</v>
      </c>
      <c r="G39" s="1293" t="s">
        <v>72</v>
      </c>
      <c r="H39" s="1294" t="s">
        <v>185</v>
      </c>
      <c r="I39" s="1294" t="s">
        <v>72</v>
      </c>
      <c r="J39" s="1295" t="s">
        <v>72</v>
      </c>
      <c r="K39" s="1295">
        <v>6.3861038380484073E-3</v>
      </c>
      <c r="L39" s="1296" t="s">
        <v>72</v>
      </c>
    </row>
    <row r="40" spans="1:12">
      <c r="A40" s="1273" t="s">
        <v>87</v>
      </c>
      <c r="B40" s="1297" t="s">
        <v>22</v>
      </c>
      <c r="C40" s="1275" t="s">
        <v>72</v>
      </c>
      <c r="D40" s="1275" t="s">
        <v>185</v>
      </c>
      <c r="E40" s="1276" t="s">
        <v>72</v>
      </c>
      <c r="F40" s="1276" t="s">
        <v>185</v>
      </c>
      <c r="G40" s="1277" t="s">
        <v>72</v>
      </c>
      <c r="H40" s="1278" t="s">
        <v>72</v>
      </c>
      <c r="I40" s="1278" t="s">
        <v>72</v>
      </c>
      <c r="J40" s="1298" t="s">
        <v>72</v>
      </c>
      <c r="K40" s="1298" t="s">
        <v>72</v>
      </c>
      <c r="L40" s="1299" t="s">
        <v>72</v>
      </c>
    </row>
    <row r="41" spans="1:12">
      <c r="A41" s="1273" t="s">
        <v>87</v>
      </c>
      <c r="B41" s="1297" t="s">
        <v>23</v>
      </c>
      <c r="C41" s="1275" t="s">
        <v>72</v>
      </c>
      <c r="D41" s="1275" t="s">
        <v>185</v>
      </c>
      <c r="E41" s="1276" t="s">
        <v>72</v>
      </c>
      <c r="F41" s="1276" t="s">
        <v>185</v>
      </c>
      <c r="G41" s="1277" t="s">
        <v>72</v>
      </c>
      <c r="H41" s="1278" t="s">
        <v>72</v>
      </c>
      <c r="I41" s="1278" t="s">
        <v>72</v>
      </c>
      <c r="J41" s="1298" t="s">
        <v>72</v>
      </c>
      <c r="K41" s="1298" t="s">
        <v>72</v>
      </c>
      <c r="L41" s="1299" t="s">
        <v>72</v>
      </c>
    </row>
    <row r="42" spans="1:12">
      <c r="A42" s="1273" t="s">
        <v>87</v>
      </c>
      <c r="B42" s="1297" t="s">
        <v>30</v>
      </c>
      <c r="C42" s="1275" t="s">
        <v>185</v>
      </c>
      <c r="D42" s="1275" t="s">
        <v>72</v>
      </c>
      <c r="E42" s="1276" t="s">
        <v>185</v>
      </c>
      <c r="F42" s="1276" t="s">
        <v>72</v>
      </c>
      <c r="G42" s="1277" t="s">
        <v>72</v>
      </c>
      <c r="H42" s="1278" t="s">
        <v>185</v>
      </c>
      <c r="I42" s="1278" t="s">
        <v>72</v>
      </c>
      <c r="J42" s="1298" t="s">
        <v>72</v>
      </c>
      <c r="K42" s="1298">
        <v>6.3861038380484073E-3</v>
      </c>
      <c r="L42" s="1299" t="s">
        <v>72</v>
      </c>
    </row>
    <row r="43" spans="1:12">
      <c r="A43" s="1324" t="s">
        <v>87</v>
      </c>
      <c r="B43" s="1300" t="s">
        <v>24</v>
      </c>
      <c r="C43" s="1301" t="s">
        <v>185</v>
      </c>
      <c r="D43" s="1301" t="s">
        <v>185</v>
      </c>
      <c r="E43" s="1302" t="s">
        <v>185</v>
      </c>
      <c r="F43" s="1302" t="s">
        <v>185</v>
      </c>
      <c r="G43" s="1303" t="s">
        <v>72</v>
      </c>
      <c r="H43" s="1304" t="s">
        <v>185</v>
      </c>
      <c r="I43" s="1304" t="s">
        <v>72</v>
      </c>
      <c r="J43" s="1305" t="s">
        <v>72</v>
      </c>
      <c r="K43" s="1305">
        <v>6.3861038380484073E-3</v>
      </c>
      <c r="L43" s="1306" t="s">
        <v>72</v>
      </c>
    </row>
    <row r="44" spans="1:12">
      <c r="A44" s="1273" t="s">
        <v>87</v>
      </c>
      <c r="B44" s="1297" t="s">
        <v>26</v>
      </c>
      <c r="C44" s="1275" t="s">
        <v>185</v>
      </c>
      <c r="D44" s="1275" t="s">
        <v>185</v>
      </c>
      <c r="E44" s="1276" t="s">
        <v>185</v>
      </c>
      <c r="F44" s="1276" t="s">
        <v>185</v>
      </c>
      <c r="G44" s="1277" t="s">
        <v>72</v>
      </c>
      <c r="H44" s="1278" t="s">
        <v>185</v>
      </c>
      <c r="I44" s="1278" t="s">
        <v>72</v>
      </c>
      <c r="J44" s="1298" t="s">
        <v>72</v>
      </c>
      <c r="K44" s="1298">
        <v>6.3861038380484073E-3</v>
      </c>
      <c r="L44" s="1299" t="s">
        <v>72</v>
      </c>
    </row>
    <row r="45" spans="1:12">
      <c r="A45" s="1273" t="s">
        <v>87</v>
      </c>
      <c r="B45" s="1297" t="s">
        <v>31</v>
      </c>
      <c r="C45" s="1275" t="s">
        <v>72</v>
      </c>
      <c r="D45" s="1275" t="s">
        <v>185</v>
      </c>
      <c r="E45" s="1276" t="s">
        <v>72</v>
      </c>
      <c r="F45" s="1276" t="s">
        <v>185</v>
      </c>
      <c r="G45" s="1277" t="s">
        <v>72</v>
      </c>
      <c r="H45" s="1278" t="s">
        <v>72</v>
      </c>
      <c r="I45" s="1278" t="s">
        <v>72</v>
      </c>
      <c r="J45" s="1298" t="s">
        <v>72</v>
      </c>
      <c r="K45" s="1298" t="s">
        <v>72</v>
      </c>
      <c r="L45" s="1299" t="s">
        <v>72</v>
      </c>
    </row>
    <row r="46" spans="1:12">
      <c r="A46" s="1324" t="s">
        <v>87</v>
      </c>
      <c r="B46" s="1300" t="s">
        <v>27</v>
      </c>
      <c r="C46" s="1301" t="s">
        <v>185</v>
      </c>
      <c r="D46" s="1301" t="s">
        <v>185</v>
      </c>
      <c r="E46" s="1302" t="s">
        <v>185</v>
      </c>
      <c r="F46" s="1302" t="s">
        <v>185</v>
      </c>
      <c r="G46" s="1303" t="s">
        <v>72</v>
      </c>
      <c r="H46" s="1304" t="s">
        <v>185</v>
      </c>
      <c r="I46" s="1304" t="s">
        <v>72</v>
      </c>
      <c r="J46" s="1305" t="s">
        <v>72</v>
      </c>
      <c r="K46" s="1305">
        <v>0.2937607765502267</v>
      </c>
      <c r="L46" s="1306" t="s">
        <v>72</v>
      </c>
    </row>
    <row r="47" spans="1:12">
      <c r="A47" s="1273" t="s">
        <v>87</v>
      </c>
      <c r="B47" s="1297" t="s">
        <v>29</v>
      </c>
      <c r="C47" s="1275" t="s">
        <v>185</v>
      </c>
      <c r="D47" s="1275" t="s">
        <v>185</v>
      </c>
      <c r="E47" s="1276" t="s">
        <v>185</v>
      </c>
      <c r="F47" s="1276" t="s">
        <v>185</v>
      </c>
      <c r="G47" s="1277" t="s">
        <v>72</v>
      </c>
      <c r="H47" s="1278" t="s">
        <v>185</v>
      </c>
      <c r="I47" s="1278" t="s">
        <v>72</v>
      </c>
      <c r="J47" s="1298" t="s">
        <v>72</v>
      </c>
      <c r="K47" s="1298">
        <v>0.11494986908487131</v>
      </c>
      <c r="L47" s="1299" t="s">
        <v>72</v>
      </c>
    </row>
    <row r="48" spans="1:12" ht="15" thickBot="1">
      <c r="A48" s="1325" t="s">
        <v>87</v>
      </c>
      <c r="B48" s="1297" t="s">
        <v>32</v>
      </c>
      <c r="C48" s="1309" t="s">
        <v>185</v>
      </c>
      <c r="D48" s="1309" t="s">
        <v>185</v>
      </c>
      <c r="E48" s="1310" t="s">
        <v>185</v>
      </c>
      <c r="F48" s="1310" t="s">
        <v>185</v>
      </c>
      <c r="G48" s="1311" t="s">
        <v>72</v>
      </c>
      <c r="H48" s="1298" t="s">
        <v>185</v>
      </c>
      <c r="I48" s="1298" t="s">
        <v>72</v>
      </c>
      <c r="J48" s="1298" t="s">
        <v>72</v>
      </c>
      <c r="K48" s="1298">
        <v>0.17881090746535538</v>
      </c>
      <c r="L48" s="1299" t="s">
        <v>72</v>
      </c>
    </row>
    <row r="49" spans="1:12" ht="15" thickBot="1">
      <c r="A49" s="1312"/>
      <c r="B49" s="1313"/>
      <c r="C49" s="1314"/>
      <c r="D49" s="1314"/>
      <c r="E49" s="1314"/>
      <c r="F49" s="1314"/>
      <c r="G49" s="1315"/>
      <c r="H49" s="1316"/>
      <c r="I49" s="1316"/>
      <c r="J49" s="1316"/>
      <c r="K49" s="1316"/>
      <c r="L49" s="1317"/>
    </row>
    <row r="50" spans="1:12">
      <c r="A50" s="1289" t="s">
        <v>20</v>
      </c>
      <c r="B50" s="1290" t="s">
        <v>24</v>
      </c>
      <c r="C50" s="1291">
        <v>18118.52787051542</v>
      </c>
      <c r="D50" s="1291">
        <v>17670.409491542872</v>
      </c>
      <c r="E50" s="1292">
        <v>18480.898427925727</v>
      </c>
      <c r="F50" s="1292">
        <v>18023.81768137373</v>
      </c>
      <c r="G50" s="1293">
        <v>2.5359818581851075</v>
      </c>
      <c r="H50" s="1294">
        <v>353.36086330935251</v>
      </c>
      <c r="I50" s="1294">
        <v>-0.9490014535515916</v>
      </c>
      <c r="J50" s="1295">
        <v>19.415807560137459</v>
      </c>
      <c r="K50" s="1295">
        <v>4.4383421674436434</v>
      </c>
      <c r="L50" s="1296">
        <v>0.49925587302739993</v>
      </c>
    </row>
    <row r="51" spans="1:12">
      <c r="A51" s="1266" t="s">
        <v>20</v>
      </c>
      <c r="B51" s="1297" t="s">
        <v>25</v>
      </c>
      <c r="C51" s="1275">
        <v>17439.150980392158</v>
      </c>
      <c r="D51" s="1275">
        <v>16836.061764705883</v>
      </c>
      <c r="E51" s="1276">
        <v>17787.934000000001</v>
      </c>
      <c r="F51" s="1276">
        <v>17172.782999999999</v>
      </c>
      <c r="G51" s="1277">
        <v>3.5821276027304463</v>
      </c>
      <c r="H51" s="1278">
        <v>326.10000000000002</v>
      </c>
      <c r="I51" s="1278">
        <v>0.18433179723503001</v>
      </c>
      <c r="J51" s="1298">
        <v>22.5</v>
      </c>
      <c r="K51" s="1298">
        <v>0.93875726419311578</v>
      </c>
      <c r="L51" s="1299">
        <v>0.12657452307636452</v>
      </c>
    </row>
    <row r="52" spans="1:12">
      <c r="A52" s="1266" t="s">
        <v>20</v>
      </c>
      <c r="B52" s="1297" t="s">
        <v>26</v>
      </c>
      <c r="C52" s="1275">
        <v>18377.995098039217</v>
      </c>
      <c r="D52" s="1275">
        <v>18111.741176470587</v>
      </c>
      <c r="E52" s="1276">
        <v>18745.555</v>
      </c>
      <c r="F52" s="1276">
        <v>18473.975999999999</v>
      </c>
      <c r="G52" s="1277">
        <v>1.4700625355364842</v>
      </c>
      <c r="H52" s="1278">
        <v>354.5</v>
      </c>
      <c r="I52" s="1278">
        <v>-0.53310886644219346</v>
      </c>
      <c r="J52" s="1298">
        <v>31.316725978647685</v>
      </c>
      <c r="K52" s="1298">
        <v>2.356472316239862</v>
      </c>
      <c r="L52" s="1299">
        <v>0.45461106412480268</v>
      </c>
    </row>
    <row r="53" spans="1:12">
      <c r="A53" s="1266" t="s">
        <v>20</v>
      </c>
      <c r="B53" s="1297" t="s">
        <v>31</v>
      </c>
      <c r="C53" s="1275">
        <v>18097.905882352941</v>
      </c>
      <c r="D53" s="1275">
        <v>17500.76568627451</v>
      </c>
      <c r="E53" s="1276">
        <v>18459.864000000001</v>
      </c>
      <c r="F53" s="1276">
        <v>17850.780999999999</v>
      </c>
      <c r="G53" s="1277">
        <v>3.4120804014121422</v>
      </c>
      <c r="H53" s="1278">
        <v>373.4</v>
      </c>
      <c r="I53" s="1278">
        <v>-1.216931216931223</v>
      </c>
      <c r="J53" s="1298">
        <v>-1.1049723756906076</v>
      </c>
      <c r="K53" s="1298">
        <v>1.1431125870106649</v>
      </c>
      <c r="L53" s="1299">
        <v>-8.1929714173768264E-2</v>
      </c>
    </row>
    <row r="54" spans="1:12">
      <c r="A54" s="1289" t="s">
        <v>20</v>
      </c>
      <c r="B54" s="1300" t="s">
        <v>27</v>
      </c>
      <c r="C54" s="1301">
        <v>17056.995386451894</v>
      </c>
      <c r="D54" s="1301">
        <v>17003.461745865327</v>
      </c>
      <c r="E54" s="1302">
        <v>17398.135294180931</v>
      </c>
      <c r="F54" s="1302">
        <v>17343.530980782634</v>
      </c>
      <c r="G54" s="1303">
        <v>0.31483965669274927</v>
      </c>
      <c r="H54" s="1304">
        <v>302.14120972300731</v>
      </c>
      <c r="I54" s="1304">
        <v>-1.0496623860753567</v>
      </c>
      <c r="J54" s="1305">
        <v>9.0965155720012341</v>
      </c>
      <c r="K54" s="1305">
        <v>22.594035379015263</v>
      </c>
      <c r="L54" s="1306">
        <v>0.6447968003350617</v>
      </c>
    </row>
    <row r="55" spans="1:12">
      <c r="A55" s="1266" t="s">
        <v>20</v>
      </c>
      <c r="B55" s="1297" t="s">
        <v>28</v>
      </c>
      <c r="C55" s="1275">
        <v>16446.950980392157</v>
      </c>
      <c r="D55" s="1275">
        <v>16576.617647058825</v>
      </c>
      <c r="E55" s="1276">
        <v>16775.89</v>
      </c>
      <c r="F55" s="1276">
        <v>16908.150000000001</v>
      </c>
      <c r="G55" s="1277">
        <v>-0.78222632280883497</v>
      </c>
      <c r="H55" s="1278">
        <v>276.8</v>
      </c>
      <c r="I55" s="1278">
        <v>0.21723388848661215</v>
      </c>
      <c r="J55" s="1298">
        <v>8.0242240726722169</v>
      </c>
      <c r="K55" s="1298">
        <v>9.1129701768950753</v>
      </c>
      <c r="L55" s="1299">
        <v>0.17219183510150415</v>
      </c>
    </row>
    <row r="56" spans="1:12">
      <c r="A56" s="1266" t="s">
        <v>20</v>
      </c>
      <c r="B56" s="1297" t="s">
        <v>29</v>
      </c>
      <c r="C56" s="1275">
        <v>17393.189215686274</v>
      </c>
      <c r="D56" s="1275">
        <v>17275.109803921569</v>
      </c>
      <c r="E56" s="1276">
        <v>17741.053</v>
      </c>
      <c r="F56" s="1276">
        <v>17620.612000000001</v>
      </c>
      <c r="G56" s="1277">
        <v>0.68352336456871576</v>
      </c>
      <c r="H56" s="1278">
        <v>313.2</v>
      </c>
      <c r="I56" s="1278">
        <v>-1.1051468266498266</v>
      </c>
      <c r="J56" s="1298">
        <v>14.53924914675768</v>
      </c>
      <c r="K56" s="1298">
        <v>10.715882240245227</v>
      </c>
      <c r="L56" s="1299">
        <v>0.80048460911155495</v>
      </c>
    </row>
    <row r="57" spans="1:12">
      <c r="A57" s="1266" t="s">
        <v>20</v>
      </c>
      <c r="B57" s="1297" t="s">
        <v>32</v>
      </c>
      <c r="C57" s="1275">
        <v>17489.808823529413</v>
      </c>
      <c r="D57" s="1275">
        <v>17187.556862745099</v>
      </c>
      <c r="E57" s="1276">
        <v>17839.605</v>
      </c>
      <c r="F57" s="1276">
        <v>17531.308000000001</v>
      </c>
      <c r="G57" s="1277">
        <v>1.7585510447936836</v>
      </c>
      <c r="H57" s="1278">
        <v>342.8</v>
      </c>
      <c r="I57" s="1278">
        <v>-2.9445073612683967</v>
      </c>
      <c r="J57" s="1298">
        <v>-5.2516411378555796</v>
      </c>
      <c r="K57" s="1298">
        <v>2.7651829618749599</v>
      </c>
      <c r="L57" s="1299">
        <v>-0.32787964387800139</v>
      </c>
    </row>
    <row r="58" spans="1:12">
      <c r="A58" s="1289" t="s">
        <v>20</v>
      </c>
      <c r="B58" s="1300" t="s">
        <v>33</v>
      </c>
      <c r="C58" s="1301">
        <v>14578.923869138829</v>
      </c>
      <c r="D58" s="1301">
        <v>14465.960886834837</v>
      </c>
      <c r="E58" s="1302">
        <v>14870.502346521605</v>
      </c>
      <c r="F58" s="1302">
        <v>14755.280104571533</v>
      </c>
      <c r="G58" s="1303">
        <v>0.78088820499160594</v>
      </c>
      <c r="H58" s="1304">
        <v>227.74125159642401</v>
      </c>
      <c r="I58" s="1304">
        <v>-1.6079127606037302</v>
      </c>
      <c r="J58" s="1305">
        <v>-4.1615667074663403</v>
      </c>
      <c r="K58" s="1305">
        <v>10.000638610383806</v>
      </c>
      <c r="L58" s="1306">
        <v>-1.0585830478226228</v>
      </c>
    </row>
    <row r="59" spans="1:12">
      <c r="A59" s="1266" t="s">
        <v>20</v>
      </c>
      <c r="B59" s="1297" t="s">
        <v>73</v>
      </c>
      <c r="C59" s="1326">
        <v>14129.75294117647</v>
      </c>
      <c r="D59" s="1326">
        <v>14127.060784313726</v>
      </c>
      <c r="E59" s="1327">
        <v>14412.348</v>
      </c>
      <c r="F59" s="1327">
        <v>14409.602000000001</v>
      </c>
      <c r="G59" s="1328">
        <v>1.9056737306132294E-2</v>
      </c>
      <c r="H59" s="1329">
        <v>217.5</v>
      </c>
      <c r="I59" s="1329">
        <v>-1.0914051841746275</v>
      </c>
      <c r="J59" s="1330">
        <v>-6.5326633165829149</v>
      </c>
      <c r="K59" s="1330">
        <v>5.9390765693850183</v>
      </c>
      <c r="L59" s="1331">
        <v>-0.79527199237471091</v>
      </c>
    </row>
    <row r="60" spans="1:12">
      <c r="A60" s="1266" t="s">
        <v>20</v>
      </c>
      <c r="B60" s="1297" t="s">
        <v>34</v>
      </c>
      <c r="C60" s="1275">
        <v>15003.35294117647</v>
      </c>
      <c r="D60" s="1275">
        <v>14728.676470588234</v>
      </c>
      <c r="E60" s="1276">
        <v>15303.42</v>
      </c>
      <c r="F60" s="1276">
        <v>15023.25</v>
      </c>
      <c r="G60" s="1277">
        <v>1.8649093904448109</v>
      </c>
      <c r="H60" s="1278">
        <v>237</v>
      </c>
      <c r="I60" s="1278">
        <v>-1.7412935323383036</v>
      </c>
      <c r="J60" s="1298">
        <v>3.515625</v>
      </c>
      <c r="K60" s="1298">
        <v>3.3846350341656555</v>
      </c>
      <c r="L60" s="1299">
        <v>-8.067799459915026E-2</v>
      </c>
    </row>
    <row r="61" spans="1:12" ht="15" thickBot="1">
      <c r="A61" s="1266" t="s">
        <v>20</v>
      </c>
      <c r="B61" s="1297" t="s">
        <v>35</v>
      </c>
      <c r="C61" s="1275">
        <v>15883.793137254901</v>
      </c>
      <c r="D61" s="1275">
        <v>15627.028431372548</v>
      </c>
      <c r="E61" s="1276">
        <v>16201.468999999999</v>
      </c>
      <c r="F61" s="1276">
        <v>15939.569</v>
      </c>
      <c r="G61" s="1277">
        <v>1.6430808135401882</v>
      </c>
      <c r="H61" s="1278">
        <v>271.3</v>
      </c>
      <c r="I61" s="1278">
        <v>-4.0664780763790658</v>
      </c>
      <c r="J61" s="1298">
        <v>-16.535433070866144</v>
      </c>
      <c r="K61" s="1298">
        <v>0.67692700683313112</v>
      </c>
      <c r="L61" s="1299">
        <v>-0.18263306084876407</v>
      </c>
    </row>
    <row r="62" spans="1:12" ht="15" thickBot="1">
      <c r="A62" s="1312"/>
      <c r="B62" s="1313"/>
      <c r="C62" s="1314"/>
      <c r="D62" s="1314"/>
      <c r="E62" s="1314"/>
      <c r="F62" s="1314"/>
      <c r="G62" s="1315"/>
      <c r="H62" s="1316"/>
      <c r="I62" s="1316"/>
      <c r="J62" s="1316"/>
      <c r="K62" s="1316"/>
      <c r="L62" s="1317"/>
    </row>
    <row r="63" spans="1:12">
      <c r="A63" s="1289" t="s">
        <v>88</v>
      </c>
      <c r="B63" s="1300" t="s">
        <v>21</v>
      </c>
      <c r="C63" s="1301">
        <v>21377.061348431929</v>
      </c>
      <c r="D63" s="1301">
        <v>20963.261867554429</v>
      </c>
      <c r="E63" s="1302">
        <v>21804.602575400568</v>
      </c>
      <c r="F63" s="1302">
        <v>21382.527104905519</v>
      </c>
      <c r="G63" s="1303">
        <v>1.9739269751619641</v>
      </c>
      <c r="H63" s="1304">
        <v>337.70636604774535</v>
      </c>
      <c r="I63" s="1304">
        <v>-2.8730364407813749</v>
      </c>
      <c r="J63" s="1305">
        <v>22.006472491909385</v>
      </c>
      <c r="K63" s="1305">
        <v>2.4075611469442491</v>
      </c>
      <c r="L63" s="1306">
        <v>0.31619058856861448</v>
      </c>
    </row>
    <row r="64" spans="1:12">
      <c r="A64" s="1266" t="s">
        <v>88</v>
      </c>
      <c r="B64" s="1297" t="s">
        <v>22</v>
      </c>
      <c r="C64" s="1275">
        <v>21302.924509803921</v>
      </c>
      <c r="D64" s="1275">
        <v>21274.103921568625</v>
      </c>
      <c r="E64" s="1276">
        <v>21728.983</v>
      </c>
      <c r="F64" s="1276">
        <v>21699.585999999999</v>
      </c>
      <c r="G64" s="1277">
        <v>0.13547263067599927</v>
      </c>
      <c r="H64" s="1278">
        <v>313.3</v>
      </c>
      <c r="I64" s="1278">
        <v>-2.6716371543957647</v>
      </c>
      <c r="J64" s="1298">
        <v>46.511627906976742</v>
      </c>
      <c r="K64" s="1298">
        <v>0.40232454179704957</v>
      </c>
      <c r="L64" s="1299">
        <v>0.11129239289688037</v>
      </c>
    </row>
    <row r="65" spans="1:12">
      <c r="A65" s="1266" t="s">
        <v>88</v>
      </c>
      <c r="B65" s="1297" t="s">
        <v>23</v>
      </c>
      <c r="C65" s="1275">
        <v>21269.350000000002</v>
      </c>
      <c r="D65" s="1275">
        <v>20573.24705882353</v>
      </c>
      <c r="E65" s="1276">
        <v>21694.737000000001</v>
      </c>
      <c r="F65" s="1276">
        <v>20984.712</v>
      </c>
      <c r="G65" s="1277">
        <v>3.3835346417906593</v>
      </c>
      <c r="H65" s="1278">
        <v>338.9</v>
      </c>
      <c r="I65" s="1278">
        <v>-1.2816778327993108</v>
      </c>
      <c r="J65" s="1298">
        <v>31.677018633540371</v>
      </c>
      <c r="K65" s="1298">
        <v>1.3538540136662622</v>
      </c>
      <c r="L65" s="1299">
        <v>0.26417550266795442</v>
      </c>
    </row>
    <row r="66" spans="1:12">
      <c r="A66" s="1266" t="s">
        <v>88</v>
      </c>
      <c r="B66" s="1297" t="s">
        <v>30</v>
      </c>
      <c r="C66" s="1275">
        <v>21634.618627450982</v>
      </c>
      <c r="D66" s="1275">
        <v>21413.524509803919</v>
      </c>
      <c r="E66" s="1276">
        <v>22067.311000000002</v>
      </c>
      <c r="F66" s="1276">
        <v>21841.794999999998</v>
      </c>
      <c r="G66" s="1277">
        <v>1.0324975580074958</v>
      </c>
      <c r="H66" s="1278">
        <v>350.3</v>
      </c>
      <c r="I66" s="1278">
        <v>-4.02739726027397</v>
      </c>
      <c r="J66" s="1298">
        <v>-2.8571428571428572</v>
      </c>
      <c r="K66" s="1298">
        <v>0.65138259148093747</v>
      </c>
      <c r="L66" s="1299">
        <v>-5.9277306996219914E-2</v>
      </c>
    </row>
    <row r="67" spans="1:12">
      <c r="A67" s="1289" t="s">
        <v>88</v>
      </c>
      <c r="B67" s="1300" t="s">
        <v>24</v>
      </c>
      <c r="C67" s="1301">
        <v>20996.878669353227</v>
      </c>
      <c r="D67" s="1301">
        <v>20982.384222428947</v>
      </c>
      <c r="E67" s="1302">
        <v>21416.816242740293</v>
      </c>
      <c r="F67" s="1302">
        <v>21402.031906877528</v>
      </c>
      <c r="G67" s="1303">
        <v>6.9079122613653385E-2</v>
      </c>
      <c r="H67" s="1304">
        <v>312.25574523965855</v>
      </c>
      <c r="I67" s="1304">
        <v>-0.62349811632711671</v>
      </c>
      <c r="J67" s="1305">
        <v>17.334360554699536</v>
      </c>
      <c r="K67" s="1305">
        <v>9.7260361453477238</v>
      </c>
      <c r="L67" s="1306">
        <v>0.94092616226819636</v>
      </c>
    </row>
    <row r="68" spans="1:12">
      <c r="A68" s="1266" t="s">
        <v>88</v>
      </c>
      <c r="B68" s="1297" t="s">
        <v>25</v>
      </c>
      <c r="C68" s="1275">
        <v>20502.757843137253</v>
      </c>
      <c r="D68" s="1275">
        <v>20498.51862745098</v>
      </c>
      <c r="E68" s="1276">
        <v>20912.812999999998</v>
      </c>
      <c r="F68" s="1276">
        <v>20908.489000000001</v>
      </c>
      <c r="G68" s="1277">
        <v>2.0680595331383753E-2</v>
      </c>
      <c r="H68" s="1278">
        <v>286.5</v>
      </c>
      <c r="I68" s="1278">
        <v>4.753199268738574</v>
      </c>
      <c r="J68" s="1298">
        <v>65.730337078651687</v>
      </c>
      <c r="K68" s="1298">
        <v>1.8839006322242799</v>
      </c>
      <c r="L68" s="1299">
        <v>0.67916289956776543</v>
      </c>
    </row>
    <row r="69" spans="1:12">
      <c r="A69" s="1266" t="s">
        <v>88</v>
      </c>
      <c r="B69" s="1297" t="s">
        <v>26</v>
      </c>
      <c r="C69" s="1275">
        <v>21186.21470588235</v>
      </c>
      <c r="D69" s="1275">
        <v>21131.701960784314</v>
      </c>
      <c r="E69" s="1276">
        <v>21609.938999999998</v>
      </c>
      <c r="F69" s="1276">
        <v>21554.335999999999</v>
      </c>
      <c r="G69" s="1277">
        <v>0.25796665691765758</v>
      </c>
      <c r="H69" s="1278">
        <v>312.5</v>
      </c>
      <c r="I69" s="1278">
        <v>-0.82513487781657335</v>
      </c>
      <c r="J69" s="1298">
        <v>10.519645120405578</v>
      </c>
      <c r="K69" s="1298">
        <v>5.5686825467782111</v>
      </c>
      <c r="L69" s="1299">
        <v>0.228581023935571</v>
      </c>
    </row>
    <row r="70" spans="1:12">
      <c r="A70" s="1266" t="s">
        <v>88</v>
      </c>
      <c r="B70" s="1297" t="s">
        <v>31</v>
      </c>
      <c r="C70" s="1275">
        <v>20913.905882352941</v>
      </c>
      <c r="D70" s="1275">
        <v>20859.620588235292</v>
      </c>
      <c r="E70" s="1276">
        <v>21332.184000000001</v>
      </c>
      <c r="F70" s="1276">
        <v>21276.812999999998</v>
      </c>
      <c r="G70" s="1277">
        <v>0.2602410426787265</v>
      </c>
      <c r="H70" s="1278">
        <v>333</v>
      </c>
      <c r="I70" s="1278">
        <v>-0.29940119760479045</v>
      </c>
      <c r="J70" s="1298">
        <v>7.5528700906344408</v>
      </c>
      <c r="K70" s="1298">
        <v>2.273452966345233</v>
      </c>
      <c r="L70" s="1299">
        <v>3.3182238764860816E-2</v>
      </c>
    </row>
    <row r="71" spans="1:12">
      <c r="A71" s="1289" t="s">
        <v>88</v>
      </c>
      <c r="B71" s="1300" t="s">
        <v>27</v>
      </c>
      <c r="C71" s="1301">
        <v>19654.440155486864</v>
      </c>
      <c r="D71" s="1301">
        <v>19641.966218144909</v>
      </c>
      <c r="E71" s="1302">
        <v>20047.528958596602</v>
      </c>
      <c r="F71" s="1302">
        <v>20034.805542507809</v>
      </c>
      <c r="G71" s="1303">
        <v>6.3506561427799368E-2</v>
      </c>
      <c r="H71" s="1304">
        <v>272.05063344594595</v>
      </c>
      <c r="I71" s="1304">
        <v>-0.95107807291613977</v>
      </c>
      <c r="J71" s="1305">
        <v>3.1358885017421603</v>
      </c>
      <c r="K71" s="1305">
        <v>15.122293888498628</v>
      </c>
      <c r="L71" s="1306">
        <v>-0.41746922486854565</v>
      </c>
    </row>
    <row r="72" spans="1:12">
      <c r="A72" s="1266" t="s">
        <v>88</v>
      </c>
      <c r="B72" s="1297" t="s">
        <v>28</v>
      </c>
      <c r="C72" s="1275">
        <v>18782.354901960785</v>
      </c>
      <c r="D72" s="1275">
        <v>18671.006862745096</v>
      </c>
      <c r="E72" s="1276">
        <v>19158.002</v>
      </c>
      <c r="F72" s="1276">
        <v>19044.427</v>
      </c>
      <c r="G72" s="1277">
        <v>0.59636869095615597</v>
      </c>
      <c r="H72" s="1278">
        <v>241.5</v>
      </c>
      <c r="I72" s="1278">
        <v>1.5132408575031502</v>
      </c>
      <c r="J72" s="1298">
        <v>17.823343848580443</v>
      </c>
      <c r="K72" s="1298">
        <v>4.7704195670221594</v>
      </c>
      <c r="L72" s="1299">
        <v>0.47938741812199037</v>
      </c>
    </row>
    <row r="73" spans="1:12">
      <c r="A73" s="1266" t="s">
        <v>88</v>
      </c>
      <c r="B73" s="1297" t="s">
        <v>29</v>
      </c>
      <c r="C73" s="1275">
        <v>20042.23137254902</v>
      </c>
      <c r="D73" s="1275">
        <v>20059.847058823532</v>
      </c>
      <c r="E73" s="1276">
        <v>20443.076000000001</v>
      </c>
      <c r="F73" s="1276">
        <v>20461.044000000002</v>
      </c>
      <c r="G73" s="1277">
        <v>-8.7815655936230599E-2</v>
      </c>
      <c r="H73" s="1278">
        <v>281.2</v>
      </c>
      <c r="I73" s="1278">
        <v>-0.74126367807978211</v>
      </c>
      <c r="J73" s="1278">
        <v>-5.073020753266718</v>
      </c>
      <c r="K73" s="1278">
        <v>7.8868382399897827</v>
      </c>
      <c r="L73" s="1279">
        <v>-0.91857631161766218</v>
      </c>
    </row>
    <row r="74" spans="1:12" ht="15" thickBot="1">
      <c r="A74" s="1332" t="s">
        <v>88</v>
      </c>
      <c r="B74" s="1333" t="s">
        <v>32</v>
      </c>
      <c r="C74" s="1283">
        <v>19848.795098039216</v>
      </c>
      <c r="D74" s="1283">
        <v>19573.735294117647</v>
      </c>
      <c r="E74" s="1284">
        <v>20245.771000000001</v>
      </c>
      <c r="F74" s="1284">
        <v>19965.21</v>
      </c>
      <c r="G74" s="1285">
        <v>1.4052494313859034</v>
      </c>
      <c r="H74" s="1286">
        <v>301.89999999999998</v>
      </c>
      <c r="I74" s="1286">
        <v>-2.0123336579032927</v>
      </c>
      <c r="J74" s="1286">
        <v>6.9252077562326875</v>
      </c>
      <c r="K74" s="1286">
        <v>2.465036081486685</v>
      </c>
      <c r="L74" s="1287">
        <v>2.1719668627124822E-2</v>
      </c>
    </row>
    <row r="75" spans="1:12">
      <c r="A75" s="1334"/>
      <c r="B75" s="1334"/>
      <c r="C75" s="1335"/>
      <c r="D75" s="1335"/>
      <c r="E75" s="1335"/>
      <c r="F75" s="1335"/>
      <c r="G75" s="1334"/>
      <c r="H75" s="1334"/>
      <c r="I75" s="1334"/>
      <c r="J75" s="1334"/>
      <c r="K75" s="1334"/>
      <c r="L75"/>
    </row>
    <row r="76" spans="1:12" ht="15" thickBot="1">
      <c r="A76"/>
      <c r="B76"/>
      <c r="C76"/>
      <c r="D76"/>
      <c r="E76"/>
      <c r="F76"/>
      <c r="G76"/>
      <c r="H76"/>
      <c r="I76"/>
      <c r="J76"/>
      <c r="K76"/>
      <c r="L76" s="1336"/>
    </row>
    <row r="77" spans="1:12" ht="21" thickBot="1">
      <c r="A77" s="1211" t="s">
        <v>235</v>
      </c>
      <c r="B77" s="1212"/>
      <c r="C77" s="1212"/>
      <c r="D77" s="1212"/>
      <c r="E77" s="1212"/>
      <c r="F77" s="1212"/>
      <c r="G77" s="1212"/>
      <c r="H77" s="1212"/>
      <c r="I77" s="1212"/>
      <c r="J77" s="1212"/>
      <c r="K77" s="1212"/>
      <c r="L77" s="1213"/>
    </row>
    <row r="78" spans="1:12">
      <c r="A78" s="1214"/>
      <c r="B78" s="1215"/>
      <c r="C78" s="1216" t="s">
        <v>5</v>
      </c>
      <c r="D78" s="1216" t="s">
        <v>5</v>
      </c>
      <c r="E78" s="1216"/>
      <c r="F78" s="1216"/>
      <c r="G78" s="1217"/>
      <c r="H78" s="1218" t="s">
        <v>6</v>
      </c>
      <c r="I78" s="1219"/>
      <c r="J78" s="1220" t="s">
        <v>7</v>
      </c>
      <c r="K78" s="1221" t="s">
        <v>8</v>
      </c>
      <c r="L78" s="1222"/>
    </row>
    <row r="79" spans="1:12" ht="15">
      <c r="A79" s="1223" t="s">
        <v>9</v>
      </c>
      <c r="B79" s="1224" t="s">
        <v>10</v>
      </c>
      <c r="C79" s="1225" t="s">
        <v>36</v>
      </c>
      <c r="D79" s="1225" t="s">
        <v>36</v>
      </c>
      <c r="E79" s="1226" t="s">
        <v>37</v>
      </c>
      <c r="F79" s="1227"/>
      <c r="G79" s="1228"/>
      <c r="H79" s="1229" t="s">
        <v>11</v>
      </c>
      <c r="I79" s="1230"/>
      <c r="J79" s="1231" t="s">
        <v>12</v>
      </c>
      <c r="K79" s="1232" t="s">
        <v>13</v>
      </c>
      <c r="L79" s="1233"/>
    </row>
    <row r="80" spans="1:12" ht="26.5" thickBot="1">
      <c r="A80" s="1234" t="s">
        <v>14</v>
      </c>
      <c r="B80" s="1235" t="s">
        <v>15</v>
      </c>
      <c r="C80" s="1236" t="s">
        <v>502</v>
      </c>
      <c r="D80" s="1237" t="s">
        <v>499</v>
      </c>
      <c r="E80" s="1238" t="s">
        <v>502</v>
      </c>
      <c r="F80" s="1239" t="s">
        <v>499</v>
      </c>
      <c r="G80" s="1240" t="s">
        <v>16</v>
      </c>
      <c r="H80" s="1241" t="s">
        <v>502</v>
      </c>
      <c r="I80" s="1242" t="s">
        <v>16</v>
      </c>
      <c r="J80" s="1243" t="s">
        <v>16</v>
      </c>
      <c r="K80" s="1236" t="s">
        <v>502</v>
      </c>
      <c r="L80" s="1244" t="s">
        <v>17</v>
      </c>
    </row>
    <row r="81" spans="1:12" ht="15" thickBot="1">
      <c r="A81" s="1245" t="s">
        <v>18</v>
      </c>
      <c r="B81" s="1246" t="s">
        <v>19</v>
      </c>
      <c r="C81" s="1247">
        <v>19079.301283735615</v>
      </c>
      <c r="D81" s="1247">
        <v>19119.911675831296</v>
      </c>
      <c r="E81" s="1248">
        <v>19460.887309410326</v>
      </c>
      <c r="F81" s="1249">
        <v>19502.309909347921</v>
      </c>
      <c r="G81" s="1250">
        <v>-0.21239842936626174</v>
      </c>
      <c r="H81" s="1251">
        <v>315.11834381551358</v>
      </c>
      <c r="I81" s="1251">
        <v>-1.2850343977618843</v>
      </c>
      <c r="J81" s="1252">
        <v>5.5476529160739689</v>
      </c>
      <c r="K81" s="1251">
        <v>100</v>
      </c>
      <c r="L81" s="1253" t="s">
        <v>19</v>
      </c>
    </row>
    <row r="82" spans="1:12" ht="15" thickBot="1">
      <c r="A82" s="1254"/>
      <c r="B82" s="1255"/>
      <c r="C82" s="1256"/>
      <c r="D82" s="1256"/>
      <c r="E82" s="1256"/>
      <c r="F82" s="1256"/>
      <c r="G82" s="1257"/>
      <c r="H82" s="1252"/>
      <c r="I82" s="1252"/>
      <c r="J82" s="1252"/>
      <c r="K82" s="1252"/>
      <c r="L82" s="1258"/>
    </row>
    <row r="83" spans="1:12">
      <c r="A83" s="1259" t="s">
        <v>79</v>
      </c>
      <c r="B83" s="1260" t="s">
        <v>19</v>
      </c>
      <c r="C83" s="1261">
        <v>18399.019607843136</v>
      </c>
      <c r="D83" s="1261">
        <v>20142.156862745098</v>
      </c>
      <c r="E83" s="1262">
        <v>18767</v>
      </c>
      <c r="F83" s="1262">
        <v>20545</v>
      </c>
      <c r="G83" s="1263">
        <v>-8.6541737649063037</v>
      </c>
      <c r="H83" s="1264">
        <v>240</v>
      </c>
      <c r="I83" s="1264">
        <v>-4</v>
      </c>
      <c r="J83" s="1264">
        <v>-75</v>
      </c>
      <c r="K83" s="1264">
        <v>1.497454327643007E-2</v>
      </c>
      <c r="L83" s="1265">
        <v>-4.8246572576264732E-2</v>
      </c>
    </row>
    <row r="84" spans="1:12">
      <c r="A84" s="1266" t="s">
        <v>80</v>
      </c>
      <c r="B84" s="1267" t="s">
        <v>19</v>
      </c>
      <c r="C84" s="1268">
        <v>20036.508043115606</v>
      </c>
      <c r="D84" s="1268">
        <v>20129.188210608689</v>
      </c>
      <c r="E84" s="1269">
        <v>20437.238203977919</v>
      </c>
      <c r="F84" s="1269">
        <v>20531.771974820862</v>
      </c>
      <c r="G84" s="1270">
        <v>-0.46042675205469275</v>
      </c>
      <c r="H84" s="1271">
        <v>350.38814484126982</v>
      </c>
      <c r="I84" s="1271">
        <v>-0.36640333543001818</v>
      </c>
      <c r="J84" s="1271">
        <v>0.8</v>
      </c>
      <c r="K84" s="1271">
        <v>30.188679245283019</v>
      </c>
      <c r="L84" s="1272">
        <v>-1.4218786810643813</v>
      </c>
    </row>
    <row r="85" spans="1:12">
      <c r="A85" s="1273" t="s">
        <v>81</v>
      </c>
      <c r="B85" s="1274" t="s">
        <v>19</v>
      </c>
      <c r="C85" s="1275">
        <v>19592.345913446912</v>
      </c>
      <c r="D85" s="1275">
        <v>19718.961716018232</v>
      </c>
      <c r="E85" s="1276">
        <v>19984.192831715849</v>
      </c>
      <c r="F85" s="1276">
        <v>20113.340950338596</v>
      </c>
      <c r="G85" s="1277">
        <v>-0.64210177186188655</v>
      </c>
      <c r="H85" s="1278">
        <v>380.83020637898687</v>
      </c>
      <c r="I85" s="1278">
        <v>-4.7800499742603515</v>
      </c>
      <c r="J85" s="1278">
        <v>-7.4652777777777777</v>
      </c>
      <c r="K85" s="1278">
        <v>7.9814315663372266</v>
      </c>
      <c r="L85" s="1279">
        <v>-1.1224091164508252</v>
      </c>
    </row>
    <row r="86" spans="1:12">
      <c r="A86" s="1273" t="s">
        <v>82</v>
      </c>
      <c r="B86" s="1274" t="s">
        <v>19</v>
      </c>
      <c r="C86" s="1275" t="s">
        <v>72</v>
      </c>
      <c r="D86" s="1275" t="s">
        <v>72</v>
      </c>
      <c r="E86" s="1276" t="s">
        <v>72</v>
      </c>
      <c r="F86" s="1276" t="s">
        <v>72</v>
      </c>
      <c r="G86" s="1277" t="s">
        <v>72</v>
      </c>
      <c r="H86" s="1278" t="s">
        <v>72</v>
      </c>
      <c r="I86" s="1278" t="s">
        <v>72</v>
      </c>
      <c r="J86" s="1278" t="s">
        <v>72</v>
      </c>
      <c r="K86" s="1278">
        <v>0</v>
      </c>
      <c r="L86" s="1279" t="s">
        <v>72</v>
      </c>
    </row>
    <row r="87" spans="1:12">
      <c r="A87" s="1273" t="s">
        <v>71</v>
      </c>
      <c r="B87" s="1274" t="s">
        <v>19</v>
      </c>
      <c r="C87" s="1275">
        <v>16923.473783242578</v>
      </c>
      <c r="D87" s="1275">
        <v>16920.70423766688</v>
      </c>
      <c r="E87" s="1276">
        <v>17261.943258907431</v>
      </c>
      <c r="F87" s="1276">
        <v>17259.118322420218</v>
      </c>
      <c r="G87" s="1277">
        <v>1.6367791415763507E-2</v>
      </c>
      <c r="H87" s="1278">
        <v>283.48691275167789</v>
      </c>
      <c r="I87" s="1278">
        <v>-0.48482365672847572</v>
      </c>
      <c r="J87" s="1278">
        <v>10.013844023996308</v>
      </c>
      <c r="K87" s="1278">
        <v>35.699311171009285</v>
      </c>
      <c r="L87" s="1279">
        <v>1.4492716578118774</v>
      </c>
    </row>
    <row r="88" spans="1:12" ht="15" thickBot="1">
      <c r="A88" s="1281" t="s">
        <v>83</v>
      </c>
      <c r="B88" s="1282" t="s">
        <v>19</v>
      </c>
      <c r="C88" s="1283">
        <v>20383.633244971075</v>
      </c>
      <c r="D88" s="1283">
        <v>20207.549795129733</v>
      </c>
      <c r="E88" s="1284">
        <v>20791.305909870498</v>
      </c>
      <c r="F88" s="1284">
        <v>20611.700791032326</v>
      </c>
      <c r="G88" s="1285">
        <v>0.87137456854755846</v>
      </c>
      <c r="H88" s="1286">
        <v>297.54730504587155</v>
      </c>
      <c r="I88" s="1286">
        <v>0.52374841529518346</v>
      </c>
      <c r="J88" s="1286">
        <v>10.379746835443038</v>
      </c>
      <c r="K88" s="1286">
        <v>26.115603474094041</v>
      </c>
      <c r="L88" s="1287">
        <v>1.1432627122795935</v>
      </c>
    </row>
    <row r="89" spans="1:12" ht="15" thickBot="1">
      <c r="A89" s="1254"/>
      <c r="B89" s="1288"/>
      <c r="C89" s="1256"/>
      <c r="D89" s="1256"/>
      <c r="E89" s="1256"/>
      <c r="F89" s="1256"/>
      <c r="G89" s="1257"/>
      <c r="H89" s="1252"/>
      <c r="I89" s="1252"/>
      <c r="J89" s="1252"/>
      <c r="K89" s="1252"/>
      <c r="L89" s="1258"/>
    </row>
    <row r="90" spans="1:12">
      <c r="A90" s="1289" t="s">
        <v>84</v>
      </c>
      <c r="B90" s="1290" t="s">
        <v>21</v>
      </c>
      <c r="C90" s="1291" t="s">
        <v>72</v>
      </c>
      <c r="D90" s="1291" t="s">
        <v>72</v>
      </c>
      <c r="E90" s="1292" t="s">
        <v>72</v>
      </c>
      <c r="F90" s="1292" t="s">
        <v>72</v>
      </c>
      <c r="G90" s="1293" t="s">
        <v>72</v>
      </c>
      <c r="H90" s="1294" t="s">
        <v>72</v>
      </c>
      <c r="I90" s="1294" t="s">
        <v>72</v>
      </c>
      <c r="J90" s="1295" t="s">
        <v>72</v>
      </c>
      <c r="K90" s="1295" t="s">
        <v>72</v>
      </c>
      <c r="L90" s="1296" t="s">
        <v>72</v>
      </c>
    </row>
    <row r="91" spans="1:12">
      <c r="A91" s="1266" t="s">
        <v>84</v>
      </c>
      <c r="B91" s="1297" t="s">
        <v>22</v>
      </c>
      <c r="C91" s="1275" t="s">
        <v>72</v>
      </c>
      <c r="D91" s="1275" t="s">
        <v>72</v>
      </c>
      <c r="E91" s="1276" t="s">
        <v>72</v>
      </c>
      <c r="F91" s="1276" t="s">
        <v>72</v>
      </c>
      <c r="G91" s="1277" t="s">
        <v>72</v>
      </c>
      <c r="H91" s="1278" t="s">
        <v>72</v>
      </c>
      <c r="I91" s="1278" t="s">
        <v>72</v>
      </c>
      <c r="J91" s="1298" t="s">
        <v>72</v>
      </c>
      <c r="K91" s="1298" t="s">
        <v>72</v>
      </c>
      <c r="L91" s="1299" t="s">
        <v>72</v>
      </c>
    </row>
    <row r="92" spans="1:12">
      <c r="A92" s="1266" t="s">
        <v>84</v>
      </c>
      <c r="B92" s="1297" t="s">
        <v>23</v>
      </c>
      <c r="C92" s="1275" t="s">
        <v>72</v>
      </c>
      <c r="D92" s="1275" t="s">
        <v>72</v>
      </c>
      <c r="E92" s="1276" t="s">
        <v>72</v>
      </c>
      <c r="F92" s="1276" t="s">
        <v>72</v>
      </c>
      <c r="G92" s="1277" t="s">
        <v>72</v>
      </c>
      <c r="H92" s="1278" t="s">
        <v>72</v>
      </c>
      <c r="I92" s="1278" t="s">
        <v>72</v>
      </c>
      <c r="J92" s="1298" t="s">
        <v>72</v>
      </c>
      <c r="K92" s="1298" t="s">
        <v>72</v>
      </c>
      <c r="L92" s="1299" t="s">
        <v>72</v>
      </c>
    </row>
    <row r="93" spans="1:12">
      <c r="A93" s="1289" t="s">
        <v>84</v>
      </c>
      <c r="B93" s="1300" t="s">
        <v>24</v>
      </c>
      <c r="C93" s="1301" t="s">
        <v>72</v>
      </c>
      <c r="D93" s="1301" t="s">
        <v>72</v>
      </c>
      <c r="E93" s="1302" t="s">
        <v>72</v>
      </c>
      <c r="F93" s="1302" t="s">
        <v>72</v>
      </c>
      <c r="G93" s="1303" t="s">
        <v>72</v>
      </c>
      <c r="H93" s="1304" t="s">
        <v>72</v>
      </c>
      <c r="I93" s="1304" t="s">
        <v>72</v>
      </c>
      <c r="J93" s="1305" t="s">
        <v>72</v>
      </c>
      <c r="K93" s="1305" t="s">
        <v>72</v>
      </c>
      <c r="L93" s="1306" t="s">
        <v>72</v>
      </c>
    </row>
    <row r="94" spans="1:12">
      <c r="A94" s="1266" t="s">
        <v>84</v>
      </c>
      <c r="B94" s="1297" t="s">
        <v>25</v>
      </c>
      <c r="C94" s="1275" t="s">
        <v>72</v>
      </c>
      <c r="D94" s="1275" t="s">
        <v>72</v>
      </c>
      <c r="E94" s="1276" t="s">
        <v>72</v>
      </c>
      <c r="F94" s="1276" t="s">
        <v>72</v>
      </c>
      <c r="G94" s="1277" t="s">
        <v>72</v>
      </c>
      <c r="H94" s="1278" t="s">
        <v>72</v>
      </c>
      <c r="I94" s="1278" t="s">
        <v>72</v>
      </c>
      <c r="J94" s="1298" t="s">
        <v>72</v>
      </c>
      <c r="K94" s="1298" t="s">
        <v>72</v>
      </c>
      <c r="L94" s="1299" t="s">
        <v>72</v>
      </c>
    </row>
    <row r="95" spans="1:12">
      <c r="A95" s="1266" t="s">
        <v>84</v>
      </c>
      <c r="B95" s="1297" t="s">
        <v>26</v>
      </c>
      <c r="C95" s="1275" t="s">
        <v>72</v>
      </c>
      <c r="D95" s="1275" t="s">
        <v>72</v>
      </c>
      <c r="E95" s="1276" t="s">
        <v>72</v>
      </c>
      <c r="F95" s="1276" t="s">
        <v>72</v>
      </c>
      <c r="G95" s="1277" t="s">
        <v>72</v>
      </c>
      <c r="H95" s="1278" t="s">
        <v>72</v>
      </c>
      <c r="I95" s="1278" t="s">
        <v>72</v>
      </c>
      <c r="J95" s="1298" t="s">
        <v>72</v>
      </c>
      <c r="K95" s="1298" t="s">
        <v>72</v>
      </c>
      <c r="L95" s="1299" t="s">
        <v>72</v>
      </c>
    </row>
    <row r="96" spans="1:12">
      <c r="A96" s="1289" t="s">
        <v>84</v>
      </c>
      <c r="B96" s="1300" t="s">
        <v>27</v>
      </c>
      <c r="C96" s="1301">
        <v>18399.019607843136</v>
      </c>
      <c r="D96" s="1301" t="s">
        <v>185</v>
      </c>
      <c r="E96" s="1302">
        <v>18767</v>
      </c>
      <c r="F96" s="1302" t="s">
        <v>185</v>
      </c>
      <c r="G96" s="1303">
        <v>-8.6541737649063037</v>
      </c>
      <c r="H96" s="1304">
        <v>240</v>
      </c>
      <c r="I96" s="1304">
        <v>-4</v>
      </c>
      <c r="J96" s="1305">
        <v>-75</v>
      </c>
      <c r="K96" s="1305">
        <v>1.497454327643007E-2</v>
      </c>
      <c r="L96" s="1306">
        <v>-4.8246572576264732E-2</v>
      </c>
    </row>
    <row r="97" spans="1:12">
      <c r="A97" s="1266" t="s">
        <v>84</v>
      </c>
      <c r="B97" s="1297" t="s">
        <v>28</v>
      </c>
      <c r="C97" s="1275">
        <v>18399.019607843136</v>
      </c>
      <c r="D97" s="1275" t="s">
        <v>185</v>
      </c>
      <c r="E97" s="1276">
        <v>18767</v>
      </c>
      <c r="F97" s="1276" t="s">
        <v>185</v>
      </c>
      <c r="G97" s="1277">
        <v>-8.6541737649063037</v>
      </c>
      <c r="H97" s="1278">
        <v>240</v>
      </c>
      <c r="I97" s="1278">
        <v>-4</v>
      </c>
      <c r="J97" s="1298">
        <v>-75</v>
      </c>
      <c r="K97" s="1298">
        <v>1.497454327643007E-2</v>
      </c>
      <c r="L97" s="1299">
        <v>-4.8246572576264732E-2</v>
      </c>
    </row>
    <row r="98" spans="1:12" ht="15" thickBot="1">
      <c r="A98" s="1307" t="s">
        <v>84</v>
      </c>
      <c r="B98" s="1308" t="s">
        <v>29</v>
      </c>
      <c r="C98" s="1309" t="s">
        <v>72</v>
      </c>
      <c r="D98" s="1309" t="s">
        <v>72</v>
      </c>
      <c r="E98" s="1310" t="s">
        <v>72</v>
      </c>
      <c r="F98" s="1310" t="s">
        <v>72</v>
      </c>
      <c r="G98" s="1311" t="s">
        <v>72</v>
      </c>
      <c r="H98" s="1298" t="s">
        <v>72</v>
      </c>
      <c r="I98" s="1298" t="s">
        <v>72</v>
      </c>
      <c r="J98" s="1298" t="s">
        <v>72</v>
      </c>
      <c r="K98" s="1298" t="s">
        <v>72</v>
      </c>
      <c r="L98" s="1299" t="s">
        <v>72</v>
      </c>
    </row>
    <row r="99" spans="1:12" ht="15" thickBot="1">
      <c r="A99" s="1254"/>
      <c r="B99" s="1288"/>
      <c r="C99" s="1256"/>
      <c r="D99" s="1256"/>
      <c r="E99" s="1256"/>
      <c r="F99" s="1256"/>
      <c r="G99" s="1257"/>
      <c r="H99" s="1252"/>
      <c r="I99" s="1252"/>
      <c r="J99" s="1252"/>
      <c r="K99" s="1252"/>
      <c r="L99" s="1258"/>
    </row>
    <row r="100" spans="1:12">
      <c r="A100" s="1289" t="s">
        <v>85</v>
      </c>
      <c r="B100" s="1290" t="s">
        <v>21</v>
      </c>
      <c r="C100" s="1291">
        <v>20470.879660332201</v>
      </c>
      <c r="D100" s="1291">
        <v>20769.270950366528</v>
      </c>
      <c r="E100" s="1292">
        <v>20880.297253538844</v>
      </c>
      <c r="F100" s="1292">
        <v>21184.656369373861</v>
      </c>
      <c r="G100" s="1293">
        <v>-1.4366960243689477</v>
      </c>
      <c r="H100" s="1294">
        <v>407.59487179487184</v>
      </c>
      <c r="I100" s="1294">
        <v>-0.48953325320510999</v>
      </c>
      <c r="J100" s="1295">
        <v>6.1224489795918364</v>
      </c>
      <c r="K100" s="1295">
        <v>2.3360287511230911</v>
      </c>
      <c r="L100" s="1296">
        <v>1.265274353655732E-2</v>
      </c>
    </row>
    <row r="101" spans="1:12">
      <c r="A101" s="1266" t="s">
        <v>85</v>
      </c>
      <c r="B101" s="1297" t="s">
        <v>22</v>
      </c>
      <c r="C101" s="1275">
        <v>20683.71176470588</v>
      </c>
      <c r="D101" s="1275">
        <v>20851.401960784315</v>
      </c>
      <c r="E101" s="1276">
        <v>21097.385999999999</v>
      </c>
      <c r="F101" s="1276">
        <v>21268.43</v>
      </c>
      <c r="G101" s="1277">
        <v>-0.80421544984750493</v>
      </c>
      <c r="H101" s="1278">
        <v>395.8</v>
      </c>
      <c r="I101" s="1278">
        <v>-1.9568986871439134</v>
      </c>
      <c r="J101" s="1298">
        <v>-22.448979591836736</v>
      </c>
      <c r="K101" s="1298">
        <v>1.1380652890086853</v>
      </c>
      <c r="L101" s="1299">
        <v>-0.41085204938233733</v>
      </c>
    </row>
    <row r="102" spans="1:12">
      <c r="A102" s="1266" t="s">
        <v>85</v>
      </c>
      <c r="B102" s="1297" t="s">
        <v>23</v>
      </c>
      <c r="C102" s="1275">
        <v>20279.775490196076</v>
      </c>
      <c r="D102" s="1275">
        <v>20611.929411764708</v>
      </c>
      <c r="E102" s="1276">
        <v>20685.370999999999</v>
      </c>
      <c r="F102" s="1276">
        <v>21024.168000000001</v>
      </c>
      <c r="G102" s="1277">
        <v>-1.6114644822092474</v>
      </c>
      <c r="H102" s="1278">
        <v>418.8</v>
      </c>
      <c r="I102" s="1278">
        <v>-0.61699098243947936</v>
      </c>
      <c r="J102" s="1298">
        <v>63.265306122448983</v>
      </c>
      <c r="K102" s="1298">
        <v>1.1979634621144055</v>
      </c>
      <c r="L102" s="1299">
        <v>0.4235047929188942</v>
      </c>
    </row>
    <row r="103" spans="1:12">
      <c r="A103" s="1289" t="s">
        <v>85</v>
      </c>
      <c r="B103" s="1300" t="s">
        <v>24</v>
      </c>
      <c r="C103" s="1301">
        <v>20434.826888819887</v>
      </c>
      <c r="D103" s="1301">
        <v>20634.906983466324</v>
      </c>
      <c r="E103" s="1302">
        <v>20843.523426596286</v>
      </c>
      <c r="F103" s="1302">
        <v>21047.605123135651</v>
      </c>
      <c r="G103" s="1303">
        <v>-0.96961956168132601</v>
      </c>
      <c r="H103" s="1304">
        <v>376.07777777777778</v>
      </c>
      <c r="I103" s="1304">
        <v>0.48738971879839932</v>
      </c>
      <c r="J103" s="1305">
        <v>-10.714285714285714</v>
      </c>
      <c r="K103" s="1305">
        <v>10.107816711590296</v>
      </c>
      <c r="L103" s="1306">
        <v>-1.8409741845690206</v>
      </c>
    </row>
    <row r="104" spans="1:12">
      <c r="A104" s="1266" t="s">
        <v>85</v>
      </c>
      <c r="B104" s="1297" t="s">
        <v>25</v>
      </c>
      <c r="C104" s="1275">
        <v>20681.491176470587</v>
      </c>
      <c r="D104" s="1275">
        <v>20919.569607843136</v>
      </c>
      <c r="E104" s="1276">
        <v>21095.120999999999</v>
      </c>
      <c r="F104" s="1276">
        <v>21337.960999999999</v>
      </c>
      <c r="G104" s="1277">
        <v>-1.1380656286699566</v>
      </c>
      <c r="H104" s="1278">
        <v>365.3</v>
      </c>
      <c r="I104" s="1278">
        <v>1.1351052048726531</v>
      </c>
      <c r="J104" s="1298">
        <v>-21.632653061224492</v>
      </c>
      <c r="K104" s="1298">
        <v>5.7502246181491472</v>
      </c>
      <c r="L104" s="1299">
        <v>-1.9943620738059664</v>
      </c>
    </row>
    <row r="105" spans="1:12">
      <c r="A105" s="1266" t="s">
        <v>85</v>
      </c>
      <c r="B105" s="1297" t="s">
        <v>26</v>
      </c>
      <c r="C105" s="1275">
        <v>20130.155882352938</v>
      </c>
      <c r="D105" s="1275">
        <v>20159.304901960786</v>
      </c>
      <c r="E105" s="1276">
        <v>20532.758999999998</v>
      </c>
      <c r="F105" s="1276">
        <v>20562.491000000002</v>
      </c>
      <c r="G105" s="1277">
        <v>-0.14459337635699684</v>
      </c>
      <c r="H105" s="1278">
        <v>390.3</v>
      </c>
      <c r="I105" s="1278">
        <v>-2.0085362791865427</v>
      </c>
      <c r="J105" s="1298">
        <v>9.3984962406015029</v>
      </c>
      <c r="K105" s="1298">
        <v>4.3575920934411503</v>
      </c>
      <c r="L105" s="1299">
        <v>0.1533878892369458</v>
      </c>
    </row>
    <row r="106" spans="1:12">
      <c r="A106" s="1289" t="s">
        <v>85</v>
      </c>
      <c r="B106" s="1300" t="s">
        <v>27</v>
      </c>
      <c r="C106" s="1301">
        <v>19705.518062959854</v>
      </c>
      <c r="D106" s="1301">
        <v>19624.96164456899</v>
      </c>
      <c r="E106" s="1302">
        <v>20099.628424219052</v>
      </c>
      <c r="F106" s="1302">
        <v>20017.460877460369</v>
      </c>
      <c r="G106" s="1303">
        <v>0.41047936729679535</v>
      </c>
      <c r="H106" s="1304">
        <v>328.22379746835441</v>
      </c>
      <c r="I106" s="1304">
        <v>-4.0225320042957931E-2</v>
      </c>
      <c r="J106" s="1305">
        <v>8.0218778486782139</v>
      </c>
      <c r="K106" s="1305">
        <v>17.744833782569632</v>
      </c>
      <c r="L106" s="1306">
        <v>0.40644275996808332</v>
      </c>
    </row>
    <row r="107" spans="1:12">
      <c r="A107" s="1266" t="s">
        <v>85</v>
      </c>
      <c r="B107" s="1297" t="s">
        <v>28</v>
      </c>
      <c r="C107" s="1275">
        <v>19691.25294117647</v>
      </c>
      <c r="D107" s="1275">
        <v>19562.814705882352</v>
      </c>
      <c r="E107" s="1276">
        <v>20085.078000000001</v>
      </c>
      <c r="F107" s="1276">
        <v>19954.071</v>
      </c>
      <c r="G107" s="1277">
        <v>0.65654271752366433</v>
      </c>
      <c r="H107" s="1278">
        <v>314.39999999999998</v>
      </c>
      <c r="I107" s="1278">
        <v>-0.88272383354350925</v>
      </c>
      <c r="J107" s="1298">
        <v>0.49566294919454773</v>
      </c>
      <c r="K107" s="1298">
        <v>12.144354597184785</v>
      </c>
      <c r="L107" s="1299">
        <v>-0.61050552609639119</v>
      </c>
    </row>
    <row r="108" spans="1:12" ht="15" thickBot="1">
      <c r="A108" s="1307" t="s">
        <v>85</v>
      </c>
      <c r="B108" s="1308" t="s">
        <v>29</v>
      </c>
      <c r="C108" s="1309">
        <v>19732.674509803921</v>
      </c>
      <c r="D108" s="1309">
        <v>19777.568627450979</v>
      </c>
      <c r="E108" s="1310">
        <v>20127.328000000001</v>
      </c>
      <c r="F108" s="1310">
        <v>20173.12</v>
      </c>
      <c r="G108" s="1311">
        <v>-0.22699513015338058</v>
      </c>
      <c r="H108" s="1298">
        <v>358.2</v>
      </c>
      <c r="I108" s="1298">
        <v>-0.33388981636059784</v>
      </c>
      <c r="J108" s="1298">
        <v>28.965517241379313</v>
      </c>
      <c r="K108" s="1298">
        <v>5.6004791853848452</v>
      </c>
      <c r="L108" s="1299">
        <v>1.0169482860644719</v>
      </c>
    </row>
    <row r="109" spans="1:12" ht="15" thickBot="1">
      <c r="A109" s="1312"/>
      <c r="B109" s="1313"/>
      <c r="C109" s="1314"/>
      <c r="D109" s="1314"/>
      <c r="E109" s="1314"/>
      <c r="F109" s="1314"/>
      <c r="G109" s="1315"/>
      <c r="H109" s="1316"/>
      <c r="I109" s="1316"/>
      <c r="J109" s="1316"/>
      <c r="K109" s="1316"/>
      <c r="L109" s="1317"/>
    </row>
    <row r="110" spans="1:12">
      <c r="A110" s="1266" t="s">
        <v>86</v>
      </c>
      <c r="B110" s="1318" t="s">
        <v>26</v>
      </c>
      <c r="C110" s="1319">
        <v>19896.167647058825</v>
      </c>
      <c r="D110" s="1319">
        <v>19887.081372549019</v>
      </c>
      <c r="E110" s="1320">
        <v>20294.091</v>
      </c>
      <c r="F110" s="1320">
        <v>20284.823</v>
      </c>
      <c r="G110" s="1321">
        <v>4.5689331378440078E-2</v>
      </c>
      <c r="H110" s="1322">
        <v>404.1</v>
      </c>
      <c r="I110" s="1322">
        <v>-4.6484190655969764</v>
      </c>
      <c r="J110" s="1322">
        <v>-11.372549019607844</v>
      </c>
      <c r="K110" s="1322">
        <v>3.3842467804731955</v>
      </c>
      <c r="L110" s="1323">
        <v>-0.64609935513609784</v>
      </c>
    </row>
    <row r="111" spans="1:12" ht="15" thickBot="1">
      <c r="A111" s="1307" t="s">
        <v>86</v>
      </c>
      <c r="B111" s="1308" t="s">
        <v>29</v>
      </c>
      <c r="C111" s="1309">
        <v>19343.841176470589</v>
      </c>
      <c r="D111" s="1309">
        <v>19570.391176470588</v>
      </c>
      <c r="E111" s="1310">
        <v>19730.718000000001</v>
      </c>
      <c r="F111" s="1310">
        <v>19961.798999999999</v>
      </c>
      <c r="G111" s="1311">
        <v>-1.1576161046406606</v>
      </c>
      <c r="H111" s="1298">
        <v>363.7</v>
      </c>
      <c r="I111" s="1298">
        <v>-4.540682414698165</v>
      </c>
      <c r="J111" s="1298">
        <v>-4.361370716510903</v>
      </c>
      <c r="K111" s="1298">
        <v>4.5971847858640311</v>
      </c>
      <c r="L111" s="1299">
        <v>-0.47630976131472647</v>
      </c>
    </row>
    <row r="112" spans="1:12" ht="15" thickBot="1">
      <c r="A112" s="1312"/>
      <c r="B112" s="1313"/>
      <c r="C112" s="1314"/>
      <c r="D112" s="1314"/>
      <c r="E112" s="1314"/>
      <c r="F112" s="1314"/>
      <c r="G112" s="1315"/>
      <c r="H112" s="1316"/>
      <c r="I112" s="1316"/>
      <c r="J112" s="1316"/>
      <c r="K112" s="1316"/>
      <c r="L112" s="1317"/>
    </row>
    <row r="113" spans="1:12">
      <c r="A113" s="1289" t="s">
        <v>87</v>
      </c>
      <c r="B113" s="1290" t="s">
        <v>21</v>
      </c>
      <c r="C113" s="1291" t="s">
        <v>72</v>
      </c>
      <c r="D113" s="1291" t="s">
        <v>72</v>
      </c>
      <c r="E113" s="1292" t="s">
        <v>72</v>
      </c>
      <c r="F113" s="1292" t="s">
        <v>72</v>
      </c>
      <c r="G113" s="1293" t="s">
        <v>72</v>
      </c>
      <c r="H113" s="1294" t="s">
        <v>72</v>
      </c>
      <c r="I113" s="1294" t="s">
        <v>72</v>
      </c>
      <c r="J113" s="1295" t="s">
        <v>72</v>
      </c>
      <c r="K113" s="1295" t="s">
        <v>72</v>
      </c>
      <c r="L113" s="1296" t="s">
        <v>72</v>
      </c>
    </row>
    <row r="114" spans="1:12">
      <c r="A114" s="1273" t="s">
        <v>87</v>
      </c>
      <c r="B114" s="1297" t="s">
        <v>22</v>
      </c>
      <c r="C114" s="1275" t="s">
        <v>72</v>
      </c>
      <c r="D114" s="1275" t="s">
        <v>72</v>
      </c>
      <c r="E114" s="1276" t="s">
        <v>72</v>
      </c>
      <c r="F114" s="1276" t="s">
        <v>72</v>
      </c>
      <c r="G114" s="1277" t="s">
        <v>72</v>
      </c>
      <c r="H114" s="1278" t="s">
        <v>72</v>
      </c>
      <c r="I114" s="1278" t="s">
        <v>72</v>
      </c>
      <c r="J114" s="1298" t="s">
        <v>72</v>
      </c>
      <c r="K114" s="1298" t="s">
        <v>72</v>
      </c>
      <c r="L114" s="1299" t="s">
        <v>72</v>
      </c>
    </row>
    <row r="115" spans="1:12">
      <c r="A115" s="1273" t="s">
        <v>87</v>
      </c>
      <c r="B115" s="1297" t="s">
        <v>23</v>
      </c>
      <c r="C115" s="1275" t="s">
        <v>72</v>
      </c>
      <c r="D115" s="1275" t="s">
        <v>72</v>
      </c>
      <c r="E115" s="1276" t="s">
        <v>72</v>
      </c>
      <c r="F115" s="1276" t="s">
        <v>72</v>
      </c>
      <c r="G115" s="1277" t="s">
        <v>72</v>
      </c>
      <c r="H115" s="1278" t="s">
        <v>72</v>
      </c>
      <c r="I115" s="1278" t="s">
        <v>72</v>
      </c>
      <c r="J115" s="1298" t="s">
        <v>72</v>
      </c>
      <c r="K115" s="1298" t="s">
        <v>72</v>
      </c>
      <c r="L115" s="1299" t="s">
        <v>72</v>
      </c>
    </row>
    <row r="116" spans="1:12">
      <c r="A116" s="1273" t="s">
        <v>87</v>
      </c>
      <c r="B116" s="1297" t="s">
        <v>30</v>
      </c>
      <c r="C116" s="1275" t="s">
        <v>72</v>
      </c>
      <c r="D116" s="1275" t="s">
        <v>72</v>
      </c>
      <c r="E116" s="1276" t="s">
        <v>72</v>
      </c>
      <c r="F116" s="1276" t="s">
        <v>72</v>
      </c>
      <c r="G116" s="1277" t="s">
        <v>72</v>
      </c>
      <c r="H116" s="1278" t="s">
        <v>72</v>
      </c>
      <c r="I116" s="1278" t="s">
        <v>72</v>
      </c>
      <c r="J116" s="1298" t="s">
        <v>72</v>
      </c>
      <c r="K116" s="1298" t="s">
        <v>72</v>
      </c>
      <c r="L116" s="1299" t="s">
        <v>72</v>
      </c>
    </row>
    <row r="117" spans="1:12">
      <c r="A117" s="1324" t="s">
        <v>87</v>
      </c>
      <c r="B117" s="1300" t="s">
        <v>24</v>
      </c>
      <c r="C117" s="1301" t="s">
        <v>72</v>
      </c>
      <c r="D117" s="1301" t="s">
        <v>72</v>
      </c>
      <c r="E117" s="1302" t="s">
        <v>72</v>
      </c>
      <c r="F117" s="1302" t="s">
        <v>72</v>
      </c>
      <c r="G117" s="1303" t="s">
        <v>72</v>
      </c>
      <c r="H117" s="1304" t="s">
        <v>72</v>
      </c>
      <c r="I117" s="1304" t="s">
        <v>72</v>
      </c>
      <c r="J117" s="1305" t="s">
        <v>72</v>
      </c>
      <c r="K117" s="1305" t="s">
        <v>72</v>
      </c>
      <c r="L117" s="1306" t="s">
        <v>72</v>
      </c>
    </row>
    <row r="118" spans="1:12">
      <c r="A118" s="1273" t="s">
        <v>87</v>
      </c>
      <c r="B118" s="1297" t="s">
        <v>26</v>
      </c>
      <c r="C118" s="1275" t="s">
        <v>72</v>
      </c>
      <c r="D118" s="1275" t="s">
        <v>72</v>
      </c>
      <c r="E118" s="1276" t="s">
        <v>72</v>
      </c>
      <c r="F118" s="1276" t="s">
        <v>72</v>
      </c>
      <c r="G118" s="1277" t="s">
        <v>72</v>
      </c>
      <c r="H118" s="1278" t="s">
        <v>72</v>
      </c>
      <c r="I118" s="1278" t="s">
        <v>72</v>
      </c>
      <c r="J118" s="1298" t="s">
        <v>72</v>
      </c>
      <c r="K118" s="1298" t="s">
        <v>72</v>
      </c>
      <c r="L118" s="1299" t="s">
        <v>72</v>
      </c>
    </row>
    <row r="119" spans="1:12">
      <c r="A119" s="1273" t="s">
        <v>87</v>
      </c>
      <c r="B119" s="1297" t="s">
        <v>31</v>
      </c>
      <c r="C119" s="1275" t="s">
        <v>72</v>
      </c>
      <c r="D119" s="1275" t="s">
        <v>72</v>
      </c>
      <c r="E119" s="1276" t="s">
        <v>72</v>
      </c>
      <c r="F119" s="1276" t="s">
        <v>72</v>
      </c>
      <c r="G119" s="1277" t="s">
        <v>72</v>
      </c>
      <c r="H119" s="1278" t="s">
        <v>72</v>
      </c>
      <c r="I119" s="1278" t="s">
        <v>72</v>
      </c>
      <c r="J119" s="1298" t="s">
        <v>72</v>
      </c>
      <c r="K119" s="1298" t="s">
        <v>72</v>
      </c>
      <c r="L119" s="1299" t="s">
        <v>72</v>
      </c>
    </row>
    <row r="120" spans="1:12">
      <c r="A120" s="1324" t="s">
        <v>87</v>
      </c>
      <c r="B120" s="1300" t="s">
        <v>27</v>
      </c>
      <c r="C120" s="1301" t="s">
        <v>72</v>
      </c>
      <c r="D120" s="1301" t="s">
        <v>72</v>
      </c>
      <c r="E120" s="1302" t="s">
        <v>72</v>
      </c>
      <c r="F120" s="1302" t="s">
        <v>72</v>
      </c>
      <c r="G120" s="1303" t="s">
        <v>72</v>
      </c>
      <c r="H120" s="1304" t="s">
        <v>72</v>
      </c>
      <c r="I120" s="1304" t="s">
        <v>72</v>
      </c>
      <c r="J120" s="1305" t="s">
        <v>72</v>
      </c>
      <c r="K120" s="1305" t="s">
        <v>72</v>
      </c>
      <c r="L120" s="1306" t="s">
        <v>72</v>
      </c>
    </row>
    <row r="121" spans="1:12">
      <c r="A121" s="1273" t="s">
        <v>87</v>
      </c>
      <c r="B121" s="1297" t="s">
        <v>29</v>
      </c>
      <c r="C121" s="1275" t="s">
        <v>72</v>
      </c>
      <c r="D121" s="1275" t="s">
        <v>72</v>
      </c>
      <c r="E121" s="1276" t="s">
        <v>72</v>
      </c>
      <c r="F121" s="1276" t="s">
        <v>72</v>
      </c>
      <c r="G121" s="1277" t="s">
        <v>72</v>
      </c>
      <c r="H121" s="1278" t="s">
        <v>72</v>
      </c>
      <c r="I121" s="1278" t="s">
        <v>72</v>
      </c>
      <c r="J121" s="1298" t="s">
        <v>72</v>
      </c>
      <c r="K121" s="1298" t="s">
        <v>72</v>
      </c>
      <c r="L121" s="1299" t="s">
        <v>72</v>
      </c>
    </row>
    <row r="122" spans="1:12" ht="15" thickBot="1">
      <c r="A122" s="1325" t="s">
        <v>87</v>
      </c>
      <c r="B122" s="1297" t="s">
        <v>32</v>
      </c>
      <c r="C122" s="1309" t="s">
        <v>72</v>
      </c>
      <c r="D122" s="1309" t="s">
        <v>72</v>
      </c>
      <c r="E122" s="1310" t="s">
        <v>72</v>
      </c>
      <c r="F122" s="1310" t="s">
        <v>72</v>
      </c>
      <c r="G122" s="1311" t="s">
        <v>72</v>
      </c>
      <c r="H122" s="1298" t="s">
        <v>72</v>
      </c>
      <c r="I122" s="1298" t="s">
        <v>72</v>
      </c>
      <c r="J122" s="1298" t="s">
        <v>72</v>
      </c>
      <c r="K122" s="1298" t="s">
        <v>72</v>
      </c>
      <c r="L122" s="1299" t="s">
        <v>72</v>
      </c>
    </row>
    <row r="123" spans="1:12" ht="15" thickBot="1">
      <c r="A123" s="1312"/>
      <c r="B123" s="1313"/>
      <c r="C123" s="1314"/>
      <c r="D123" s="1314"/>
      <c r="E123" s="1314"/>
      <c r="F123" s="1314"/>
      <c r="G123" s="1315"/>
      <c r="H123" s="1316"/>
      <c r="I123" s="1316"/>
      <c r="J123" s="1316"/>
      <c r="K123" s="1316"/>
      <c r="L123" s="1317"/>
    </row>
    <row r="124" spans="1:12">
      <c r="A124" s="1289" t="s">
        <v>20</v>
      </c>
      <c r="B124" s="1290" t="s">
        <v>24</v>
      </c>
      <c r="C124" s="1291">
        <v>18581.604623725114</v>
      </c>
      <c r="D124" s="1291">
        <v>18519.571824805753</v>
      </c>
      <c r="E124" s="1292">
        <v>18953.236716199615</v>
      </c>
      <c r="F124" s="1292">
        <v>18889.963261301869</v>
      </c>
      <c r="G124" s="1293">
        <v>0.33495806223916003</v>
      </c>
      <c r="H124" s="1294">
        <v>354.01146245059289</v>
      </c>
      <c r="I124" s="1294">
        <v>-3.5208996332688758E-2</v>
      </c>
      <c r="J124" s="1295">
        <v>18.779342723004692</v>
      </c>
      <c r="K124" s="1295">
        <v>3.7885594489368075</v>
      </c>
      <c r="L124" s="1296">
        <v>0.42203502978080953</v>
      </c>
    </row>
    <row r="125" spans="1:12">
      <c r="A125" s="1266" t="s">
        <v>20</v>
      </c>
      <c r="B125" s="1297" t="s">
        <v>25</v>
      </c>
      <c r="C125" s="1275">
        <v>18720.022549019606</v>
      </c>
      <c r="D125" s="1275">
        <v>19658.876470588235</v>
      </c>
      <c r="E125" s="1276">
        <v>19094.422999999999</v>
      </c>
      <c r="F125" s="1276">
        <v>20052.054</v>
      </c>
      <c r="G125" s="1277">
        <v>-4.7757252199699902</v>
      </c>
      <c r="H125" s="1278">
        <v>333.9</v>
      </c>
      <c r="I125" s="1278">
        <v>-3.5528596187175077</v>
      </c>
      <c r="J125" s="1298">
        <v>18.918918918918919</v>
      </c>
      <c r="K125" s="1298">
        <v>0.65887990416292308</v>
      </c>
      <c r="L125" s="1299">
        <v>7.4084582525496212E-2</v>
      </c>
    </row>
    <row r="126" spans="1:12">
      <c r="A126" s="1266" t="s">
        <v>20</v>
      </c>
      <c r="B126" s="1297" t="s">
        <v>26</v>
      </c>
      <c r="C126" s="1275">
        <v>18771.476470588233</v>
      </c>
      <c r="D126" s="1275">
        <v>18729.243137254904</v>
      </c>
      <c r="E126" s="1276">
        <v>19146.905999999999</v>
      </c>
      <c r="F126" s="1276">
        <v>19103.828000000001</v>
      </c>
      <c r="G126" s="1277">
        <v>0.22549407375316455</v>
      </c>
      <c r="H126" s="1278">
        <v>358.7</v>
      </c>
      <c r="I126" s="1278">
        <v>1.8455423055082341</v>
      </c>
      <c r="J126" s="1298">
        <v>28.225806451612907</v>
      </c>
      <c r="K126" s="1298">
        <v>2.3809523809523809</v>
      </c>
      <c r="L126" s="1299">
        <v>0.42109778951884214</v>
      </c>
    </row>
    <row r="127" spans="1:12">
      <c r="A127" s="1266" t="s">
        <v>20</v>
      </c>
      <c r="B127" s="1297" t="s">
        <v>31</v>
      </c>
      <c r="C127" s="1275">
        <v>17860.548039215686</v>
      </c>
      <c r="D127" s="1275">
        <v>17266.229411764707</v>
      </c>
      <c r="E127" s="1276">
        <v>18217.758999999998</v>
      </c>
      <c r="F127" s="1276">
        <v>17611.554</v>
      </c>
      <c r="G127" s="1277">
        <v>3.4420869390628344</v>
      </c>
      <c r="H127" s="1278">
        <v>356.8</v>
      </c>
      <c r="I127" s="1278">
        <v>-2.0856201975850621</v>
      </c>
      <c r="J127" s="1298">
        <v>-3.8461538461538463</v>
      </c>
      <c r="K127" s="1298">
        <v>0.74872716382150351</v>
      </c>
      <c r="L127" s="1299">
        <v>-7.3147342263528925E-2</v>
      </c>
    </row>
    <row r="128" spans="1:12">
      <c r="A128" s="1289" t="s">
        <v>20</v>
      </c>
      <c r="B128" s="1300" t="s">
        <v>27</v>
      </c>
      <c r="C128" s="1301">
        <v>17246.26029639033</v>
      </c>
      <c r="D128" s="1301">
        <v>17172.42283080694</v>
      </c>
      <c r="E128" s="1302">
        <v>17591.185502318138</v>
      </c>
      <c r="F128" s="1302">
        <v>17515.871287423077</v>
      </c>
      <c r="G128" s="1303">
        <v>0.42997698292712899</v>
      </c>
      <c r="H128" s="1304">
        <v>299.97927677329625</v>
      </c>
      <c r="I128" s="1304">
        <v>-0.20809790443369544</v>
      </c>
      <c r="J128" s="1305">
        <v>6.8350668647845465</v>
      </c>
      <c r="K128" s="1305">
        <v>21.533393231506441</v>
      </c>
      <c r="L128" s="1306">
        <v>0.2594877470746404</v>
      </c>
    </row>
    <row r="129" spans="1:12">
      <c r="A129" s="1266" t="s">
        <v>20</v>
      </c>
      <c r="B129" s="1297" t="s">
        <v>28</v>
      </c>
      <c r="C129" s="1275">
        <v>16615.826470588236</v>
      </c>
      <c r="D129" s="1275">
        <v>16975.949019607844</v>
      </c>
      <c r="E129" s="1276">
        <v>16948.143</v>
      </c>
      <c r="F129" s="1276">
        <v>17315.468000000001</v>
      </c>
      <c r="G129" s="1277">
        <v>-2.121369171194222</v>
      </c>
      <c r="H129" s="1278">
        <v>276.3</v>
      </c>
      <c r="I129" s="1278">
        <v>0.32679738562092747</v>
      </c>
      <c r="J129" s="1298">
        <v>-3.8051750380517504</v>
      </c>
      <c r="K129" s="1298">
        <v>9.4639113507038033</v>
      </c>
      <c r="L129" s="1299">
        <v>-0.92015692810131711</v>
      </c>
    </row>
    <row r="130" spans="1:12">
      <c r="A130" s="1266" t="s">
        <v>20</v>
      </c>
      <c r="B130" s="1297" t="s">
        <v>29</v>
      </c>
      <c r="C130" s="1275">
        <v>17706.312745098039</v>
      </c>
      <c r="D130" s="1275">
        <v>17377.846078431372</v>
      </c>
      <c r="E130" s="1276">
        <v>18060.438999999998</v>
      </c>
      <c r="F130" s="1276">
        <v>17725.402999999998</v>
      </c>
      <c r="G130" s="1277">
        <v>1.8901460237603629</v>
      </c>
      <c r="H130" s="1278">
        <v>317.10000000000002</v>
      </c>
      <c r="I130" s="1278">
        <v>-1.5217391304347756</v>
      </c>
      <c r="J130" s="1298">
        <v>19.145569620253163</v>
      </c>
      <c r="K130" s="1298">
        <v>11.275831087151841</v>
      </c>
      <c r="L130" s="1299">
        <v>1.2868947824260619</v>
      </c>
    </row>
    <row r="131" spans="1:12">
      <c r="A131" s="1266" t="s">
        <v>20</v>
      </c>
      <c r="B131" s="1297" t="s">
        <v>32</v>
      </c>
      <c r="C131" s="1275">
        <v>17259.690196078431</v>
      </c>
      <c r="D131" s="1275">
        <v>16862.171568627451</v>
      </c>
      <c r="E131" s="1276">
        <v>17604.883999999998</v>
      </c>
      <c r="F131" s="1276">
        <v>17199.415000000001</v>
      </c>
      <c r="G131" s="1277">
        <v>2.3574580879640226</v>
      </c>
      <c r="H131" s="1278">
        <v>339.1</v>
      </c>
      <c r="I131" s="1278">
        <v>-4.1819723085617282</v>
      </c>
      <c r="J131" s="1298">
        <v>-7.0175438596491224</v>
      </c>
      <c r="K131" s="1298">
        <v>0.79365079365079361</v>
      </c>
      <c r="L131" s="1299">
        <v>-0.10725010725010731</v>
      </c>
    </row>
    <row r="132" spans="1:12">
      <c r="A132" s="1289" t="s">
        <v>20</v>
      </c>
      <c r="B132" s="1300" t="s">
        <v>33</v>
      </c>
      <c r="C132" s="1301">
        <v>15065.623531943607</v>
      </c>
      <c r="D132" s="1301">
        <v>15299.781209102699</v>
      </c>
      <c r="E132" s="1302">
        <v>15366.936002582479</v>
      </c>
      <c r="F132" s="1302">
        <v>15605.776833284754</v>
      </c>
      <c r="G132" s="1303">
        <v>-1.5304642201012602</v>
      </c>
      <c r="H132" s="1304">
        <v>223.51760461760463</v>
      </c>
      <c r="I132" s="1304">
        <v>-0.9945778842772004</v>
      </c>
      <c r="J132" s="1305">
        <v>13.980263157894738</v>
      </c>
      <c r="K132" s="1305">
        <v>10.377358490566039</v>
      </c>
      <c r="L132" s="1306">
        <v>0.76774888095642879</v>
      </c>
    </row>
    <row r="133" spans="1:12">
      <c r="A133" s="1266" t="s">
        <v>20</v>
      </c>
      <c r="B133" s="1297" t="s">
        <v>73</v>
      </c>
      <c r="C133" s="1326">
        <v>14518.010784313725</v>
      </c>
      <c r="D133" s="1326">
        <v>15127.886274509803</v>
      </c>
      <c r="E133" s="1327">
        <v>14808.370999999999</v>
      </c>
      <c r="F133" s="1327">
        <v>15430.444</v>
      </c>
      <c r="G133" s="1328">
        <v>-4.0314653291894933</v>
      </c>
      <c r="H133" s="1329">
        <v>211.8</v>
      </c>
      <c r="I133" s="1329">
        <v>-1.4883720930232505</v>
      </c>
      <c r="J133" s="1330">
        <v>3.2745591939546599</v>
      </c>
      <c r="K133" s="1330">
        <v>6.1395627433363282</v>
      </c>
      <c r="L133" s="1331">
        <v>-0.13513300504363102</v>
      </c>
    </row>
    <row r="134" spans="1:12">
      <c r="A134" s="1266" t="s">
        <v>20</v>
      </c>
      <c r="B134" s="1297" t="s">
        <v>34</v>
      </c>
      <c r="C134" s="1275">
        <v>15533.909803921568</v>
      </c>
      <c r="D134" s="1275">
        <v>15270.61568627451</v>
      </c>
      <c r="E134" s="1276">
        <v>15844.588</v>
      </c>
      <c r="F134" s="1276">
        <v>15576.028</v>
      </c>
      <c r="G134" s="1277">
        <v>1.7241879637093585</v>
      </c>
      <c r="H134" s="1278">
        <v>230.9</v>
      </c>
      <c r="I134" s="1278">
        <v>-1.2825994014536126</v>
      </c>
      <c r="J134" s="1298">
        <v>25.301204819277107</v>
      </c>
      <c r="K134" s="1298">
        <v>3.1147050014974544</v>
      </c>
      <c r="L134" s="1299">
        <v>0.49102869361062007</v>
      </c>
    </row>
    <row r="135" spans="1:12" ht="15" thickBot="1">
      <c r="A135" s="1266" t="s">
        <v>20</v>
      </c>
      <c r="B135" s="1297" t="s">
        <v>35</v>
      </c>
      <c r="C135" s="1275">
        <v>16317.125490196078</v>
      </c>
      <c r="D135" s="1275">
        <v>16507.863725490195</v>
      </c>
      <c r="E135" s="1276">
        <v>16643.468000000001</v>
      </c>
      <c r="F135" s="1276">
        <v>16838.021000000001</v>
      </c>
      <c r="G135" s="1277">
        <v>-1.1554386349797277</v>
      </c>
      <c r="H135" s="1278">
        <v>267.10000000000002</v>
      </c>
      <c r="I135" s="1278">
        <v>-8.1183350533195622</v>
      </c>
      <c r="J135" s="1298">
        <v>66.666666666666657</v>
      </c>
      <c r="K135" s="1298">
        <v>1.1230907457322552</v>
      </c>
      <c r="L135" s="1299">
        <v>0.41185319238943874</v>
      </c>
    </row>
    <row r="136" spans="1:12" ht="15" thickBot="1">
      <c r="A136" s="1312"/>
      <c r="B136" s="1313"/>
      <c r="C136" s="1314"/>
      <c r="D136" s="1314"/>
      <c r="E136" s="1314"/>
      <c r="F136" s="1314"/>
      <c r="G136" s="1315"/>
      <c r="H136" s="1316"/>
      <c r="I136" s="1316"/>
      <c r="J136" s="1316"/>
      <c r="K136" s="1316"/>
      <c r="L136" s="1317"/>
    </row>
    <row r="137" spans="1:12">
      <c r="A137" s="1289" t="s">
        <v>88</v>
      </c>
      <c r="B137" s="1300" t="s">
        <v>21</v>
      </c>
      <c r="C137" s="1301">
        <v>21290.049011405288</v>
      </c>
      <c r="D137" s="1301">
        <v>21418.77290996911</v>
      </c>
      <c r="E137" s="1302">
        <v>21715.849991633393</v>
      </c>
      <c r="F137" s="1302">
        <v>21847.148368168491</v>
      </c>
      <c r="G137" s="1303">
        <v>-0.60098633616825348</v>
      </c>
      <c r="H137" s="1304">
        <v>341.48181818181814</v>
      </c>
      <c r="I137" s="1304">
        <v>-3.5074088650468149</v>
      </c>
      <c r="J137" s="1305">
        <v>45.283018867924532</v>
      </c>
      <c r="K137" s="1305">
        <v>2.3060796645702304</v>
      </c>
      <c r="L137" s="1306">
        <v>0.63072009447381805</v>
      </c>
    </row>
    <row r="138" spans="1:12">
      <c r="A138" s="1266" t="s">
        <v>88</v>
      </c>
      <c r="B138" s="1297" t="s">
        <v>22</v>
      </c>
      <c r="C138" s="1275">
        <v>21346.228431372547</v>
      </c>
      <c r="D138" s="1275">
        <v>20435.063725490196</v>
      </c>
      <c r="E138" s="1276">
        <v>21773.152999999998</v>
      </c>
      <c r="F138" s="1276">
        <v>20843.764999999999</v>
      </c>
      <c r="G138" s="1277">
        <v>4.4588297747551797</v>
      </c>
      <c r="H138" s="1278">
        <v>322.10000000000002</v>
      </c>
      <c r="I138" s="1278">
        <v>2.9073482428115089</v>
      </c>
      <c r="J138" s="1298">
        <v>40</v>
      </c>
      <c r="K138" s="1298">
        <v>0.20964360587002098</v>
      </c>
      <c r="L138" s="1299">
        <v>5.1590816238283987E-2</v>
      </c>
    </row>
    <row r="139" spans="1:12">
      <c r="A139" s="1266" t="s">
        <v>88</v>
      </c>
      <c r="B139" s="1297" t="s">
        <v>23</v>
      </c>
      <c r="C139" s="1275">
        <v>21101.249019607843</v>
      </c>
      <c r="D139" s="1275">
        <v>21506.760784313727</v>
      </c>
      <c r="E139" s="1276">
        <v>21523.274000000001</v>
      </c>
      <c r="F139" s="1276">
        <v>21936.896000000001</v>
      </c>
      <c r="G139" s="1277">
        <v>-1.8855083235112178</v>
      </c>
      <c r="H139" s="1278">
        <v>333.1</v>
      </c>
      <c r="I139" s="1278">
        <v>-4.1714614499424627</v>
      </c>
      <c r="J139" s="1298">
        <v>56.451612903225815</v>
      </c>
      <c r="K139" s="1298">
        <v>1.4525306978137167</v>
      </c>
      <c r="L139" s="1299">
        <v>0.47260340209694729</v>
      </c>
    </row>
    <row r="140" spans="1:12">
      <c r="A140" s="1266" t="s">
        <v>88</v>
      </c>
      <c r="B140" s="1297" t="s">
        <v>30</v>
      </c>
      <c r="C140" s="1275">
        <v>21660.800980392156</v>
      </c>
      <c r="D140" s="1275">
        <v>21510.968627450977</v>
      </c>
      <c r="E140" s="1276">
        <v>22094.017</v>
      </c>
      <c r="F140" s="1276">
        <v>21941.187999999998</v>
      </c>
      <c r="G140" s="1277">
        <v>0.69653931227425581</v>
      </c>
      <c r="H140" s="1278">
        <v>366.7</v>
      </c>
      <c r="I140" s="1278">
        <v>-2.8351881293057737</v>
      </c>
      <c r="J140" s="1298">
        <v>26.47058823529412</v>
      </c>
      <c r="K140" s="1298">
        <v>0.64390536088649297</v>
      </c>
      <c r="L140" s="1299">
        <v>0.10652587613858722</v>
      </c>
    </row>
    <row r="141" spans="1:12">
      <c r="A141" s="1289" t="s">
        <v>88</v>
      </c>
      <c r="B141" s="1300" t="s">
        <v>24</v>
      </c>
      <c r="C141" s="1301">
        <v>20927.509665898291</v>
      </c>
      <c r="D141" s="1301">
        <v>20853.638299207454</v>
      </c>
      <c r="E141" s="1302">
        <v>21346.059859216257</v>
      </c>
      <c r="F141" s="1302">
        <v>21270.711065191605</v>
      </c>
      <c r="G141" s="1303">
        <v>0.35423730684752064</v>
      </c>
      <c r="H141" s="1304">
        <v>318.81149253731343</v>
      </c>
      <c r="I141" s="1304">
        <v>0.59906750201855341</v>
      </c>
      <c r="J141" s="1305">
        <v>25.939849624060152</v>
      </c>
      <c r="K141" s="1305">
        <v>10.032943995208147</v>
      </c>
      <c r="L141" s="1306">
        <v>1.6245355867997375</v>
      </c>
    </row>
    <row r="142" spans="1:12">
      <c r="A142" s="1266" t="s">
        <v>88</v>
      </c>
      <c r="B142" s="1297" t="s">
        <v>25</v>
      </c>
      <c r="C142" s="1275">
        <v>20252.562745098039</v>
      </c>
      <c r="D142" s="1275">
        <v>20673.23431372549</v>
      </c>
      <c r="E142" s="1276">
        <v>20657.614000000001</v>
      </c>
      <c r="F142" s="1276">
        <v>21086.699000000001</v>
      </c>
      <c r="G142" s="1277">
        <v>-2.0348609329511418</v>
      </c>
      <c r="H142" s="1278">
        <v>297.60000000000002</v>
      </c>
      <c r="I142" s="1278">
        <v>2.7269589230238296</v>
      </c>
      <c r="J142" s="1298">
        <v>79.452054794520549</v>
      </c>
      <c r="K142" s="1298">
        <v>1.9616651692123388</v>
      </c>
      <c r="L142" s="1299">
        <v>0.80787980490065858</v>
      </c>
    </row>
    <row r="143" spans="1:12">
      <c r="A143" s="1266" t="s">
        <v>88</v>
      </c>
      <c r="B143" s="1297" t="s">
        <v>26</v>
      </c>
      <c r="C143" s="1275">
        <v>21186.21470588235</v>
      </c>
      <c r="D143" s="1275">
        <v>21023.039215686273</v>
      </c>
      <c r="E143" s="1276">
        <v>21609.938999999998</v>
      </c>
      <c r="F143" s="1276">
        <v>21443.5</v>
      </c>
      <c r="G143" s="1277">
        <v>0.77617459836313329</v>
      </c>
      <c r="H143" s="1278">
        <v>318.10000000000002</v>
      </c>
      <c r="I143" s="1278">
        <v>0.41035353535353897</v>
      </c>
      <c r="J143" s="1298">
        <v>22.437673130193904</v>
      </c>
      <c r="K143" s="1298">
        <v>6.6187481281820908</v>
      </c>
      <c r="L143" s="1299">
        <v>0.91304242247638534</v>
      </c>
    </row>
    <row r="144" spans="1:12">
      <c r="A144" s="1266" t="s">
        <v>88</v>
      </c>
      <c r="B144" s="1297" t="s">
        <v>31</v>
      </c>
      <c r="C144" s="1275">
        <v>20631.745098039217</v>
      </c>
      <c r="D144" s="1275">
        <v>20383.400980392154</v>
      </c>
      <c r="E144" s="1276">
        <v>21044.38</v>
      </c>
      <c r="F144" s="1276">
        <v>20791.069</v>
      </c>
      <c r="G144" s="1277">
        <v>1.2183644814030559</v>
      </c>
      <c r="H144" s="1278">
        <v>350.7</v>
      </c>
      <c r="I144" s="1278">
        <v>3.8803317535544917</v>
      </c>
      <c r="J144" s="1298">
        <v>-1.0204081632653061</v>
      </c>
      <c r="K144" s="1298">
        <v>1.4525306978137167</v>
      </c>
      <c r="L144" s="1299">
        <v>-9.6386640577305949E-2</v>
      </c>
    </row>
    <row r="145" spans="1:12">
      <c r="A145" s="1289" t="s">
        <v>88</v>
      </c>
      <c r="B145" s="1300" t="s">
        <v>27</v>
      </c>
      <c r="C145" s="1301">
        <v>19735.398023389149</v>
      </c>
      <c r="D145" s="1301">
        <v>19617.502090496349</v>
      </c>
      <c r="E145" s="1302">
        <v>20130.105983856931</v>
      </c>
      <c r="F145" s="1302">
        <v>20009.852132306278</v>
      </c>
      <c r="G145" s="1303">
        <v>0.60097321437223905</v>
      </c>
      <c r="H145" s="1304">
        <v>274.7071739130435</v>
      </c>
      <c r="I145" s="1304">
        <v>-1.06690279957893</v>
      </c>
      <c r="J145" s="1305">
        <v>-2.335456475583864</v>
      </c>
      <c r="K145" s="1305">
        <v>13.776579814315662</v>
      </c>
      <c r="L145" s="1306">
        <v>-1.1119929689939632</v>
      </c>
    </row>
    <row r="146" spans="1:12">
      <c r="A146" s="1266" t="s">
        <v>88</v>
      </c>
      <c r="B146" s="1297" t="s">
        <v>28</v>
      </c>
      <c r="C146" s="1275">
        <v>18888.551960784313</v>
      </c>
      <c r="D146" s="1275">
        <v>18887.057843137252</v>
      </c>
      <c r="E146" s="1276">
        <v>19266.323</v>
      </c>
      <c r="F146" s="1276">
        <v>19264.798999999999</v>
      </c>
      <c r="G146" s="1277">
        <v>7.910801457109682E-3</v>
      </c>
      <c r="H146" s="1278">
        <v>246.7</v>
      </c>
      <c r="I146" s="1278">
        <v>1.3557929334428853</v>
      </c>
      <c r="J146" s="1298">
        <v>17.857142857142858</v>
      </c>
      <c r="K146" s="1298">
        <v>4.9415992812219232</v>
      </c>
      <c r="L146" s="1299">
        <v>0.51612117153328718</v>
      </c>
    </row>
    <row r="147" spans="1:12">
      <c r="A147" s="1266" t="s">
        <v>88</v>
      </c>
      <c r="B147" s="1297" t="s">
        <v>29</v>
      </c>
      <c r="C147" s="1275">
        <v>20185.408823529411</v>
      </c>
      <c r="D147" s="1275">
        <v>20072.26176470588</v>
      </c>
      <c r="E147" s="1276">
        <v>20589.116999999998</v>
      </c>
      <c r="F147" s="1276">
        <v>20473.706999999999</v>
      </c>
      <c r="G147" s="1277">
        <v>0.56369860133291871</v>
      </c>
      <c r="H147" s="1278">
        <v>286.60000000000002</v>
      </c>
      <c r="I147" s="1278">
        <v>-0.55517002081886391</v>
      </c>
      <c r="J147" s="1278">
        <v>-7.4010327022375213</v>
      </c>
      <c r="K147" s="1278">
        <v>8.0563042827193776</v>
      </c>
      <c r="L147" s="1279">
        <v>-1.126562794884542</v>
      </c>
    </row>
    <row r="148" spans="1:12" ht="15" thickBot="1">
      <c r="A148" s="1332" t="s">
        <v>88</v>
      </c>
      <c r="B148" s="1333" t="s">
        <v>32</v>
      </c>
      <c r="C148" s="1283">
        <v>19708.375490196078</v>
      </c>
      <c r="D148" s="1283">
        <v>18601.759803921566</v>
      </c>
      <c r="E148" s="1284">
        <v>20102.543000000001</v>
      </c>
      <c r="F148" s="1284">
        <v>18973.794999999998</v>
      </c>
      <c r="G148" s="1285">
        <v>5.9489838485131905</v>
      </c>
      <c r="H148" s="1286">
        <v>329.4</v>
      </c>
      <c r="I148" s="1286">
        <v>2.7448533998752196</v>
      </c>
      <c r="J148" s="1286">
        <v>-35.802469135802468</v>
      </c>
      <c r="K148" s="1286">
        <v>0.77867625037436361</v>
      </c>
      <c r="L148" s="1287">
        <v>-0.50155134564270609</v>
      </c>
    </row>
    <row r="149" spans="1:12">
      <c r="A149"/>
      <c r="B149"/>
      <c r="C149"/>
      <c r="D149"/>
      <c r="E149"/>
      <c r="F149"/>
      <c r="G149"/>
      <c r="H149"/>
      <c r="I149"/>
      <c r="J149"/>
      <c r="K149"/>
      <c r="L149"/>
    </row>
    <row r="150" spans="1:12" ht="15" thickBot="1">
      <c r="A150"/>
      <c r="B150"/>
      <c r="C150"/>
      <c r="D150"/>
      <c r="E150"/>
      <c r="F150"/>
      <c r="G150"/>
      <c r="H150"/>
      <c r="I150"/>
      <c r="J150"/>
      <c r="K150"/>
      <c r="L150" s="1336"/>
    </row>
    <row r="151" spans="1:12" ht="21" thickBot="1">
      <c r="A151" s="1211" t="s">
        <v>236</v>
      </c>
      <c r="B151" s="1212"/>
      <c r="C151" s="1212"/>
      <c r="D151" s="1212"/>
      <c r="E151" s="1212"/>
      <c r="F151" s="1212"/>
      <c r="G151" s="1212"/>
      <c r="H151" s="1212"/>
      <c r="I151" s="1212"/>
      <c r="J151" s="1212"/>
      <c r="K151" s="1212"/>
      <c r="L151" s="1213"/>
    </row>
    <row r="152" spans="1:12">
      <c r="A152" s="1214"/>
      <c r="B152" s="1215"/>
      <c r="C152" s="1216" t="s">
        <v>5</v>
      </c>
      <c r="D152" s="1216" t="s">
        <v>5</v>
      </c>
      <c r="E152" s="1216"/>
      <c r="F152" s="1216"/>
      <c r="G152" s="1217"/>
      <c r="H152" s="1218" t="s">
        <v>6</v>
      </c>
      <c r="I152" s="1219"/>
      <c r="J152" s="1220" t="s">
        <v>7</v>
      </c>
      <c r="K152" s="1221" t="s">
        <v>8</v>
      </c>
      <c r="L152" s="1222"/>
    </row>
    <row r="153" spans="1:12" ht="15">
      <c r="A153" s="1223" t="s">
        <v>9</v>
      </c>
      <c r="B153" s="1224" t="s">
        <v>10</v>
      </c>
      <c r="C153" s="1225" t="s">
        <v>36</v>
      </c>
      <c r="D153" s="1225" t="s">
        <v>36</v>
      </c>
      <c r="E153" s="1226" t="s">
        <v>37</v>
      </c>
      <c r="F153" s="1227"/>
      <c r="G153" s="1228"/>
      <c r="H153" s="1229" t="s">
        <v>11</v>
      </c>
      <c r="I153" s="1230"/>
      <c r="J153" s="1231" t="s">
        <v>12</v>
      </c>
      <c r="K153" s="1232" t="s">
        <v>13</v>
      </c>
      <c r="L153" s="1233"/>
    </row>
    <row r="154" spans="1:12" ht="26.5" thickBot="1">
      <c r="A154" s="1234" t="s">
        <v>14</v>
      </c>
      <c r="B154" s="1235" t="s">
        <v>15</v>
      </c>
      <c r="C154" s="1236" t="s">
        <v>502</v>
      </c>
      <c r="D154" s="1237" t="s">
        <v>499</v>
      </c>
      <c r="E154" s="1238" t="s">
        <v>502</v>
      </c>
      <c r="F154" s="1239" t="s">
        <v>499</v>
      </c>
      <c r="G154" s="1240" t="s">
        <v>16</v>
      </c>
      <c r="H154" s="1241" t="s">
        <v>502</v>
      </c>
      <c r="I154" s="1242" t="s">
        <v>16</v>
      </c>
      <c r="J154" s="1243" t="s">
        <v>16</v>
      </c>
      <c r="K154" s="1236" t="s">
        <v>502</v>
      </c>
      <c r="L154" s="1244" t="s">
        <v>17</v>
      </c>
    </row>
    <row r="155" spans="1:12" ht="15" thickBot="1">
      <c r="A155" s="1245" t="s">
        <v>18</v>
      </c>
      <c r="B155" s="1246" t="s">
        <v>19</v>
      </c>
      <c r="C155" s="1247">
        <v>18938.845466278501</v>
      </c>
      <c r="D155" s="1247">
        <v>18779.484889798448</v>
      </c>
      <c r="E155" s="1248">
        <v>19317.622375604071</v>
      </c>
      <c r="F155" s="1249">
        <v>19155.074587594419</v>
      </c>
      <c r="G155" s="1250">
        <v>0.84858864561625746</v>
      </c>
      <c r="H155" s="1251">
        <v>313.03897237727205</v>
      </c>
      <c r="I155" s="1251">
        <v>-0.45743443775455306</v>
      </c>
      <c r="J155" s="1252">
        <v>6.8675435913123275</v>
      </c>
      <c r="K155" s="1251">
        <v>100</v>
      </c>
      <c r="L155" s="1253" t="s">
        <v>19</v>
      </c>
    </row>
    <row r="156" spans="1:12" ht="15" thickBot="1">
      <c r="A156" s="1254"/>
      <c r="B156" s="1255"/>
      <c r="C156" s="1256"/>
      <c r="D156" s="1256"/>
      <c r="E156" s="1256"/>
      <c r="F156" s="1256"/>
      <c r="G156" s="1257"/>
      <c r="H156" s="1252"/>
      <c r="I156" s="1252"/>
      <c r="J156" s="1252"/>
      <c r="K156" s="1252"/>
      <c r="L156" s="1258"/>
    </row>
    <row r="157" spans="1:12">
      <c r="A157" s="1259" t="s">
        <v>79</v>
      </c>
      <c r="B157" s="1260" t="s">
        <v>19</v>
      </c>
      <c r="C157" s="1261">
        <v>17987.527137799567</v>
      </c>
      <c r="D157" s="1261">
        <v>19842.83835335181</v>
      </c>
      <c r="E157" s="1262">
        <v>18347.277680555559</v>
      </c>
      <c r="F157" s="1262">
        <v>20239.695120418848</v>
      </c>
      <c r="G157" s="1263">
        <v>-9.3500293784273527</v>
      </c>
      <c r="H157" s="1264">
        <v>205.71428571428572</v>
      </c>
      <c r="I157" s="1264">
        <v>-24.603382376040631</v>
      </c>
      <c r="J157" s="1264">
        <v>0</v>
      </c>
      <c r="K157" s="1264">
        <v>0.10018605982539</v>
      </c>
      <c r="L157" s="1265">
        <v>-6.8803213309269196E-3</v>
      </c>
    </row>
    <row r="158" spans="1:12">
      <c r="A158" s="1266" t="s">
        <v>80</v>
      </c>
      <c r="B158" s="1267" t="s">
        <v>19</v>
      </c>
      <c r="C158" s="1268">
        <v>20120.548949041164</v>
      </c>
      <c r="D158" s="1268">
        <v>20106.443549846939</v>
      </c>
      <c r="E158" s="1269">
        <v>20522.959928021988</v>
      </c>
      <c r="F158" s="1269">
        <v>20508.572420843877</v>
      </c>
      <c r="G158" s="1270">
        <v>7.0153625922243751E-2</v>
      </c>
      <c r="H158" s="1271">
        <v>350.51890927624879</v>
      </c>
      <c r="I158" s="1271">
        <v>0.29015591302245608</v>
      </c>
      <c r="J158" s="1271">
        <v>5.825242718446602</v>
      </c>
      <c r="K158" s="1271">
        <v>28.080721339630742</v>
      </c>
      <c r="L158" s="1272">
        <v>-0.27657446948519748</v>
      </c>
    </row>
    <row r="159" spans="1:12">
      <c r="A159" s="1273" t="s">
        <v>81</v>
      </c>
      <c r="B159" s="1274" t="s">
        <v>19</v>
      </c>
      <c r="C159" s="1275">
        <v>20003.160604502693</v>
      </c>
      <c r="D159" s="1275">
        <v>20021.178347058823</v>
      </c>
      <c r="E159" s="1276">
        <v>20403.223816592748</v>
      </c>
      <c r="F159" s="1276">
        <v>20421.601913999999</v>
      </c>
      <c r="G159" s="1277">
        <v>-8.9993417189527761E-2</v>
      </c>
      <c r="H159" s="1278">
        <v>391.13061224489797</v>
      </c>
      <c r="I159" s="1278">
        <v>-2.2173469387754925</v>
      </c>
      <c r="J159" s="1278">
        <v>30.666666666666664</v>
      </c>
      <c r="K159" s="1278">
        <v>5.6104193502218402</v>
      </c>
      <c r="L159" s="1279">
        <v>1.0218601578082582</v>
      </c>
    </row>
    <row r="160" spans="1:12">
      <c r="A160" s="1273" t="s">
        <v>82</v>
      </c>
      <c r="B160" s="1274" t="s">
        <v>19</v>
      </c>
      <c r="C160" s="1275" t="s">
        <v>185</v>
      </c>
      <c r="D160" s="1275" t="s">
        <v>185</v>
      </c>
      <c r="E160" s="1276" t="s">
        <v>185</v>
      </c>
      <c r="F160" s="1276" t="s">
        <v>185</v>
      </c>
      <c r="G160" s="1277" t="s">
        <v>72</v>
      </c>
      <c r="H160" s="1278" t="s">
        <v>185</v>
      </c>
      <c r="I160" s="1278" t="s">
        <v>72</v>
      </c>
      <c r="J160" s="1278" t="s">
        <v>72</v>
      </c>
      <c r="K160" s="1278">
        <v>0.68699012451696007</v>
      </c>
      <c r="L160" s="1279" t="s">
        <v>72</v>
      </c>
    </row>
    <row r="161" spans="1:12">
      <c r="A161" s="1273" t="s">
        <v>71</v>
      </c>
      <c r="B161" s="1274" t="s">
        <v>19</v>
      </c>
      <c r="C161" s="1275">
        <v>16406.268450574233</v>
      </c>
      <c r="D161" s="1275">
        <v>15955.610108895042</v>
      </c>
      <c r="E161" s="1276">
        <v>16734.393819585719</v>
      </c>
      <c r="F161" s="1276">
        <v>16274.722311072943</v>
      </c>
      <c r="G161" s="1277">
        <v>2.8244507016874039</v>
      </c>
      <c r="H161" s="1278">
        <v>294.08417440452166</v>
      </c>
      <c r="I161" s="1278">
        <v>-0.17185190389071062</v>
      </c>
      <c r="J161" s="1278">
        <v>5.3146258503401356</v>
      </c>
      <c r="K161" s="1278">
        <v>35.451552883927292</v>
      </c>
      <c r="L161" s="1279">
        <v>-0.52275118459519376</v>
      </c>
    </row>
    <row r="162" spans="1:12" ht="15" thickBot="1">
      <c r="A162" s="1281" t="s">
        <v>83</v>
      </c>
      <c r="B162" s="1282" t="s">
        <v>19</v>
      </c>
      <c r="C162" s="1283">
        <v>20355.429256550226</v>
      </c>
      <c r="D162" s="1283">
        <v>20370.875243780269</v>
      </c>
      <c r="E162" s="1284">
        <v>20762.537841681231</v>
      </c>
      <c r="F162" s="1284">
        <v>20778.292748655873</v>
      </c>
      <c r="G162" s="1285">
        <v>-7.5823876221308401E-2</v>
      </c>
      <c r="H162" s="1286">
        <v>285.92874821513567</v>
      </c>
      <c r="I162" s="1286">
        <v>-1.9109293874455395</v>
      </c>
      <c r="J162" s="1286">
        <v>6.21840242669363</v>
      </c>
      <c r="K162" s="1286">
        <v>30.070130241877774</v>
      </c>
      <c r="L162" s="1287">
        <v>-0.18377003343577769</v>
      </c>
    </row>
    <row r="163" spans="1:12" ht="15" thickBot="1">
      <c r="A163" s="1254"/>
      <c r="B163" s="1288"/>
      <c r="C163" s="1256"/>
      <c r="D163" s="1256"/>
      <c r="E163" s="1256"/>
      <c r="F163" s="1256"/>
      <c r="G163" s="1257"/>
      <c r="H163" s="1252"/>
      <c r="I163" s="1252"/>
      <c r="J163" s="1252"/>
      <c r="K163" s="1252"/>
      <c r="L163" s="1258"/>
    </row>
    <row r="164" spans="1:12">
      <c r="A164" s="1289" t="s">
        <v>84</v>
      </c>
      <c r="B164" s="1290" t="s">
        <v>21</v>
      </c>
      <c r="C164" s="1291" t="s">
        <v>72</v>
      </c>
      <c r="D164" s="1291" t="s">
        <v>185</v>
      </c>
      <c r="E164" s="1292" t="s">
        <v>72</v>
      </c>
      <c r="F164" s="1292" t="s">
        <v>185</v>
      </c>
      <c r="G164" s="1293" t="s">
        <v>72</v>
      </c>
      <c r="H164" s="1294" t="s">
        <v>72</v>
      </c>
      <c r="I164" s="1294" t="s">
        <v>72</v>
      </c>
      <c r="J164" s="1295" t="s">
        <v>72</v>
      </c>
      <c r="K164" s="1295" t="s">
        <v>72</v>
      </c>
      <c r="L164" s="1296" t="s">
        <v>72</v>
      </c>
    </row>
    <row r="165" spans="1:12">
      <c r="A165" s="1266" t="s">
        <v>84</v>
      </c>
      <c r="B165" s="1297" t="s">
        <v>22</v>
      </c>
      <c r="C165" s="1275" t="s">
        <v>72</v>
      </c>
      <c r="D165" s="1275" t="s">
        <v>185</v>
      </c>
      <c r="E165" s="1276" t="s">
        <v>72</v>
      </c>
      <c r="F165" s="1276" t="s">
        <v>185</v>
      </c>
      <c r="G165" s="1277" t="s">
        <v>72</v>
      </c>
      <c r="H165" s="1278" t="s">
        <v>72</v>
      </c>
      <c r="I165" s="1278" t="s">
        <v>72</v>
      </c>
      <c r="J165" s="1298" t="s">
        <v>72</v>
      </c>
      <c r="K165" s="1298" t="s">
        <v>72</v>
      </c>
      <c r="L165" s="1299" t="s">
        <v>72</v>
      </c>
    </row>
    <row r="166" spans="1:12">
      <c r="A166" s="1266" t="s">
        <v>84</v>
      </c>
      <c r="B166" s="1297" t="s">
        <v>23</v>
      </c>
      <c r="C166" s="1275" t="s">
        <v>72</v>
      </c>
      <c r="D166" s="1275" t="s">
        <v>72</v>
      </c>
      <c r="E166" s="1276" t="s">
        <v>72</v>
      </c>
      <c r="F166" s="1276" t="s">
        <v>72</v>
      </c>
      <c r="G166" s="1277" t="s">
        <v>72</v>
      </c>
      <c r="H166" s="1278" t="s">
        <v>72</v>
      </c>
      <c r="I166" s="1278" t="s">
        <v>72</v>
      </c>
      <c r="J166" s="1298" t="s">
        <v>72</v>
      </c>
      <c r="K166" s="1298" t="s">
        <v>72</v>
      </c>
      <c r="L166" s="1299" t="s">
        <v>72</v>
      </c>
    </row>
    <row r="167" spans="1:12">
      <c r="A167" s="1289" t="s">
        <v>84</v>
      </c>
      <c r="B167" s="1300" t="s">
        <v>24</v>
      </c>
      <c r="C167" s="1301" t="s">
        <v>185</v>
      </c>
      <c r="D167" s="1301" t="s">
        <v>185</v>
      </c>
      <c r="E167" s="1302" t="s">
        <v>185</v>
      </c>
      <c r="F167" s="1302" t="s">
        <v>185</v>
      </c>
      <c r="G167" s="1303" t="s">
        <v>72</v>
      </c>
      <c r="H167" s="1304" t="s">
        <v>185</v>
      </c>
      <c r="I167" s="1304" t="s">
        <v>72</v>
      </c>
      <c r="J167" s="1305" t="s">
        <v>72</v>
      </c>
      <c r="K167" s="1305">
        <v>2.8624588521540002E-2</v>
      </c>
      <c r="L167" s="1306" t="s">
        <v>72</v>
      </c>
    </row>
    <row r="168" spans="1:12">
      <c r="A168" s="1266" t="s">
        <v>84</v>
      </c>
      <c r="B168" s="1297" t="s">
        <v>25</v>
      </c>
      <c r="C168" s="1275" t="s">
        <v>185</v>
      </c>
      <c r="D168" s="1275" t="s">
        <v>72</v>
      </c>
      <c r="E168" s="1276" t="s">
        <v>185</v>
      </c>
      <c r="F168" s="1276" t="s">
        <v>72</v>
      </c>
      <c r="G168" s="1277" t="s">
        <v>72</v>
      </c>
      <c r="H168" s="1278" t="s">
        <v>185</v>
      </c>
      <c r="I168" s="1278" t="s">
        <v>72</v>
      </c>
      <c r="J168" s="1298" t="s">
        <v>72</v>
      </c>
      <c r="K168" s="1298">
        <v>1.4312294260770001E-2</v>
      </c>
      <c r="L168" s="1299" t="s">
        <v>72</v>
      </c>
    </row>
    <row r="169" spans="1:12">
      <c r="A169" s="1266" t="s">
        <v>84</v>
      </c>
      <c r="B169" s="1297" t="s">
        <v>26</v>
      </c>
      <c r="C169" s="1275" t="s">
        <v>185</v>
      </c>
      <c r="D169" s="1275" t="s">
        <v>185</v>
      </c>
      <c r="E169" s="1276" t="s">
        <v>185</v>
      </c>
      <c r="F169" s="1276" t="s">
        <v>185</v>
      </c>
      <c r="G169" s="1277" t="s">
        <v>72</v>
      </c>
      <c r="H169" s="1278" t="s">
        <v>185</v>
      </c>
      <c r="I169" s="1278" t="s">
        <v>72</v>
      </c>
      <c r="J169" s="1298" t="s">
        <v>72</v>
      </c>
      <c r="K169" s="1298">
        <v>1.4312294260770001E-2</v>
      </c>
      <c r="L169" s="1299" t="s">
        <v>72</v>
      </c>
    </row>
    <row r="170" spans="1:12">
      <c r="A170" s="1289" t="s">
        <v>84</v>
      </c>
      <c r="B170" s="1300" t="s">
        <v>27</v>
      </c>
      <c r="C170" s="1301">
        <v>17349.349999999999</v>
      </c>
      <c r="D170" s="1301">
        <v>19074.95406717142</v>
      </c>
      <c r="E170" s="1302">
        <v>17696.337</v>
      </c>
      <c r="F170" s="1302">
        <v>19456.453148514851</v>
      </c>
      <c r="G170" s="1303">
        <v>-9.046438911961733</v>
      </c>
      <c r="H170" s="1304">
        <v>196</v>
      </c>
      <c r="I170" s="1304">
        <v>-22.368551341717009</v>
      </c>
      <c r="J170" s="1305">
        <v>25</v>
      </c>
      <c r="K170" s="1305">
        <v>7.1561471303850002E-2</v>
      </c>
      <c r="L170" s="1306">
        <v>1.0380682071668902E-2</v>
      </c>
    </row>
    <row r="171" spans="1:12">
      <c r="A171" s="1266" t="s">
        <v>84</v>
      </c>
      <c r="B171" s="1297" t="s">
        <v>28</v>
      </c>
      <c r="C171" s="1275">
        <v>17349.349999999999</v>
      </c>
      <c r="D171" s="1275">
        <v>19031.292156862746</v>
      </c>
      <c r="E171" s="1276">
        <v>17696.337</v>
      </c>
      <c r="F171" s="1276">
        <v>19411.918000000001</v>
      </c>
      <c r="G171" s="1277">
        <v>-8.8377717235360347</v>
      </c>
      <c r="H171" s="1278">
        <v>196</v>
      </c>
      <c r="I171" s="1278">
        <v>-22.621397552309517</v>
      </c>
      <c r="J171" s="1298">
        <v>66.666666666666657</v>
      </c>
      <c r="K171" s="1298">
        <v>7.1561471303850002E-2</v>
      </c>
      <c r="L171" s="1299">
        <v>2.5675879379714182E-2</v>
      </c>
    </row>
    <row r="172" spans="1:12" ht="15" thickBot="1">
      <c r="A172" s="1307" t="s">
        <v>84</v>
      </c>
      <c r="B172" s="1308" t="s">
        <v>29</v>
      </c>
      <c r="C172" s="1309" t="s">
        <v>72</v>
      </c>
      <c r="D172" s="1309" t="s">
        <v>185</v>
      </c>
      <c r="E172" s="1310" t="s">
        <v>72</v>
      </c>
      <c r="F172" s="1310" t="s">
        <v>185</v>
      </c>
      <c r="G172" s="1311" t="s">
        <v>72</v>
      </c>
      <c r="H172" s="1298" t="s">
        <v>72</v>
      </c>
      <c r="I172" s="1298" t="s">
        <v>72</v>
      </c>
      <c r="J172" s="1298" t="s">
        <v>72</v>
      </c>
      <c r="K172" s="1298" t="s">
        <v>72</v>
      </c>
      <c r="L172" s="1299" t="s">
        <v>72</v>
      </c>
    </row>
    <row r="173" spans="1:12" ht="15" thickBot="1">
      <c r="A173" s="1254"/>
      <c r="B173" s="1288"/>
      <c r="C173" s="1256"/>
      <c r="D173" s="1256"/>
      <c r="E173" s="1256"/>
      <c r="F173" s="1256"/>
      <c r="G173" s="1257"/>
      <c r="H173" s="1252"/>
      <c r="I173" s="1252"/>
      <c r="J173" s="1252"/>
      <c r="K173" s="1252"/>
      <c r="L173" s="1258"/>
    </row>
    <row r="174" spans="1:12">
      <c r="A174" s="1289" t="s">
        <v>85</v>
      </c>
      <c r="B174" s="1290" t="s">
        <v>21</v>
      </c>
      <c r="C174" s="1291">
        <v>21009.823142044828</v>
      </c>
      <c r="D174" s="1291">
        <v>21101.088915846492</v>
      </c>
      <c r="E174" s="1292">
        <v>21430.019604885725</v>
      </c>
      <c r="F174" s="1292">
        <v>21523.110694163424</v>
      </c>
      <c r="G174" s="1293">
        <v>-0.4325168912639723</v>
      </c>
      <c r="H174" s="1294">
        <v>423.79294117647055</v>
      </c>
      <c r="I174" s="1294">
        <v>2.7104988354159021</v>
      </c>
      <c r="J174" s="1295">
        <v>16.972477064220186</v>
      </c>
      <c r="K174" s="1295">
        <v>3.6496350364963499</v>
      </c>
      <c r="L174" s="1296">
        <v>0.31528202334247979</v>
      </c>
    </row>
    <row r="175" spans="1:12">
      <c r="A175" s="1266" t="s">
        <v>85</v>
      </c>
      <c r="B175" s="1297" t="s">
        <v>22</v>
      </c>
      <c r="C175" s="1275">
        <v>21332.166666666668</v>
      </c>
      <c r="D175" s="1275">
        <v>21311.74705882353</v>
      </c>
      <c r="E175" s="1276">
        <v>21758.81</v>
      </c>
      <c r="F175" s="1276">
        <v>21737.982</v>
      </c>
      <c r="G175" s="1277">
        <v>9.581386165468965E-2</v>
      </c>
      <c r="H175" s="1278">
        <v>415.8</v>
      </c>
      <c r="I175" s="1278">
        <v>2.0618556701031014</v>
      </c>
      <c r="J175" s="1298">
        <v>12.666666666666668</v>
      </c>
      <c r="K175" s="1298">
        <v>2.4187777300701301</v>
      </c>
      <c r="L175" s="1299">
        <v>0.12449813386333908</v>
      </c>
    </row>
    <row r="176" spans="1:12">
      <c r="A176" s="1266" t="s">
        <v>85</v>
      </c>
      <c r="B176" s="1297" t="s">
        <v>23</v>
      </c>
      <c r="C176" s="1275">
        <v>20410.588235294115</v>
      </c>
      <c r="D176" s="1275">
        <v>20654.718627450977</v>
      </c>
      <c r="E176" s="1276">
        <v>20818.8</v>
      </c>
      <c r="F176" s="1276">
        <v>21067.812999999998</v>
      </c>
      <c r="G176" s="1277">
        <v>-1.1819594183791124</v>
      </c>
      <c r="H176" s="1278">
        <v>439.5</v>
      </c>
      <c r="I176" s="1278">
        <v>3.631219052110346</v>
      </c>
      <c r="J176" s="1298">
        <v>26.47058823529412</v>
      </c>
      <c r="K176" s="1298">
        <v>1.23085730642622</v>
      </c>
      <c r="L176" s="1299">
        <v>0.19078388947914138</v>
      </c>
    </row>
    <row r="177" spans="1:12">
      <c r="A177" s="1289" t="s">
        <v>85</v>
      </c>
      <c r="B177" s="1300" t="s">
        <v>24</v>
      </c>
      <c r="C177" s="1301">
        <v>20542.097410011291</v>
      </c>
      <c r="D177" s="1301">
        <v>20528.725928651813</v>
      </c>
      <c r="E177" s="1302">
        <v>20952.939358211515</v>
      </c>
      <c r="F177" s="1302">
        <v>20939.30044722485</v>
      </c>
      <c r="G177" s="1303">
        <v>6.5135466301944209E-2</v>
      </c>
      <c r="H177" s="1304">
        <v>368.51737756714061</v>
      </c>
      <c r="I177" s="1304">
        <v>-1.4647422472185847</v>
      </c>
      <c r="J177" s="1305">
        <v>6.7453625632377738</v>
      </c>
      <c r="K177" s="1305">
        <v>9.0596822670674104</v>
      </c>
      <c r="L177" s="1306">
        <v>-1.0369736603436763E-2</v>
      </c>
    </row>
    <row r="178" spans="1:12">
      <c r="A178" s="1266" t="s">
        <v>85</v>
      </c>
      <c r="B178" s="1297" t="s">
        <v>25</v>
      </c>
      <c r="C178" s="1275">
        <v>20717.49019607843</v>
      </c>
      <c r="D178" s="1275">
        <v>20647.276470588236</v>
      </c>
      <c r="E178" s="1276">
        <v>21131.84</v>
      </c>
      <c r="F178" s="1276">
        <v>21060.222000000002</v>
      </c>
      <c r="G178" s="1277">
        <v>0.34006289202458817</v>
      </c>
      <c r="H178" s="1278">
        <v>360.5</v>
      </c>
      <c r="I178" s="1278">
        <v>-0.30420353982301512</v>
      </c>
      <c r="J178" s="1298">
        <v>8.8068181818181817</v>
      </c>
      <c r="K178" s="1298">
        <v>5.4816087018749107</v>
      </c>
      <c r="L178" s="1299">
        <v>9.7699249442974256E-2</v>
      </c>
    </row>
    <row r="179" spans="1:12">
      <c r="A179" s="1266" t="s">
        <v>85</v>
      </c>
      <c r="B179" s="1297" t="s">
        <v>26</v>
      </c>
      <c r="C179" s="1275">
        <v>20287.677450980391</v>
      </c>
      <c r="D179" s="1275">
        <v>20369.010784313723</v>
      </c>
      <c r="E179" s="1276">
        <v>20693.431</v>
      </c>
      <c r="F179" s="1276">
        <v>20776.391</v>
      </c>
      <c r="G179" s="1277">
        <v>-0.39929937783708019</v>
      </c>
      <c r="H179" s="1278">
        <v>380.8</v>
      </c>
      <c r="I179" s="1278">
        <v>-2.881917878092326</v>
      </c>
      <c r="J179" s="1298">
        <v>3.7344398340248963</v>
      </c>
      <c r="K179" s="1298">
        <v>3.5780735651925002</v>
      </c>
      <c r="L179" s="1299">
        <v>-0.10806898604641058</v>
      </c>
    </row>
    <row r="180" spans="1:12">
      <c r="A180" s="1289" t="s">
        <v>85</v>
      </c>
      <c r="B180" s="1300" t="s">
        <v>27</v>
      </c>
      <c r="C180" s="1301">
        <v>19559.188347579122</v>
      </c>
      <c r="D180" s="1301">
        <v>19561.781246989307</v>
      </c>
      <c r="E180" s="1302">
        <v>19950.372114530706</v>
      </c>
      <c r="F180" s="1302">
        <v>19953.016871929092</v>
      </c>
      <c r="G180" s="1303">
        <v>-1.3254924883598774E-2</v>
      </c>
      <c r="H180" s="1304">
        <v>322.51340782122907</v>
      </c>
      <c r="I180" s="1304">
        <v>3.7972614002258695E-2</v>
      </c>
      <c r="J180" s="1305">
        <v>2.9721955896452541</v>
      </c>
      <c r="K180" s="1305">
        <v>15.371404036066982</v>
      </c>
      <c r="L180" s="1306">
        <v>-0.58148675622423873</v>
      </c>
    </row>
    <row r="181" spans="1:12">
      <c r="A181" s="1266" t="s">
        <v>85</v>
      </c>
      <c r="B181" s="1297" t="s">
        <v>28</v>
      </c>
      <c r="C181" s="1275">
        <v>19538.736274509803</v>
      </c>
      <c r="D181" s="1275">
        <v>19538.084313725492</v>
      </c>
      <c r="E181" s="1276">
        <v>19929.510999999999</v>
      </c>
      <c r="F181" s="1276">
        <v>19928.846000000001</v>
      </c>
      <c r="G181" s="1277">
        <v>3.3368715880349271E-3</v>
      </c>
      <c r="H181" s="1278">
        <v>312</v>
      </c>
      <c r="I181" s="1278">
        <v>9.6246390760350131E-2</v>
      </c>
      <c r="J181" s="1298">
        <v>-12.393162393162394</v>
      </c>
      <c r="K181" s="1298">
        <v>8.8020609703735513</v>
      </c>
      <c r="L181" s="1299">
        <v>-1.9351675398742305</v>
      </c>
    </row>
    <row r="182" spans="1:12" ht="15" thickBot="1">
      <c r="A182" s="1307" t="s">
        <v>85</v>
      </c>
      <c r="B182" s="1308" t="s">
        <v>29</v>
      </c>
      <c r="C182" s="1309">
        <v>19584.581372549019</v>
      </c>
      <c r="D182" s="1309">
        <v>19605.926470588234</v>
      </c>
      <c r="E182" s="1310">
        <v>19976.273000000001</v>
      </c>
      <c r="F182" s="1310">
        <v>19998.044999999998</v>
      </c>
      <c r="G182" s="1311">
        <v>-0.10887064210525182</v>
      </c>
      <c r="H182" s="1298">
        <v>336.6</v>
      </c>
      <c r="I182" s="1298">
        <v>-2.2648083623693251</v>
      </c>
      <c r="J182" s="1298">
        <v>34.604105571847512</v>
      </c>
      <c r="K182" s="1298">
        <v>6.5693430656934311</v>
      </c>
      <c r="L182" s="1299">
        <v>1.3536807836499927</v>
      </c>
    </row>
    <row r="183" spans="1:12" ht="15" thickBot="1">
      <c r="A183" s="1312"/>
      <c r="B183" s="1313"/>
      <c r="C183" s="1314"/>
      <c r="D183" s="1314"/>
      <c r="E183" s="1314"/>
      <c r="F183" s="1314"/>
      <c r="G183" s="1315"/>
      <c r="H183" s="1316"/>
      <c r="I183" s="1316"/>
      <c r="J183" s="1316"/>
      <c r="K183" s="1316"/>
      <c r="L183" s="1317"/>
    </row>
    <row r="184" spans="1:12">
      <c r="A184" s="1266" t="s">
        <v>86</v>
      </c>
      <c r="B184" s="1318" t="s">
        <v>26</v>
      </c>
      <c r="C184" s="1319">
        <v>20347.070588235292</v>
      </c>
      <c r="D184" s="1319">
        <v>20526.983333333334</v>
      </c>
      <c r="E184" s="1320">
        <v>20754.011999999999</v>
      </c>
      <c r="F184" s="1320">
        <v>20937.523000000001</v>
      </c>
      <c r="G184" s="1321">
        <v>-0.87646948495293464</v>
      </c>
      <c r="H184" s="1322">
        <v>423.1</v>
      </c>
      <c r="I184" s="1322">
        <v>-1.6960966542750824</v>
      </c>
      <c r="J184" s="1322">
        <v>39.814814814814817</v>
      </c>
      <c r="K184" s="1322">
        <v>2.1611564333762701</v>
      </c>
      <c r="L184" s="1323">
        <v>0.50927512410738052</v>
      </c>
    </row>
    <row r="185" spans="1:12" ht="15" thickBot="1">
      <c r="A185" s="1307" t="s">
        <v>86</v>
      </c>
      <c r="B185" s="1308" t="s">
        <v>29</v>
      </c>
      <c r="C185" s="1309">
        <v>19757.466666666667</v>
      </c>
      <c r="D185" s="1309">
        <v>19701.403921568628</v>
      </c>
      <c r="E185" s="1310">
        <v>20152.616000000002</v>
      </c>
      <c r="F185" s="1310">
        <v>20095.432000000001</v>
      </c>
      <c r="G185" s="1311">
        <v>0.28456218308718667</v>
      </c>
      <c r="H185" s="1298">
        <v>371.1</v>
      </c>
      <c r="I185" s="1298">
        <v>-3.0817445808304922</v>
      </c>
      <c r="J185" s="1298">
        <v>25.520833333333332</v>
      </c>
      <c r="K185" s="1298">
        <v>3.4492629168455706</v>
      </c>
      <c r="L185" s="1299">
        <v>0.51258503370087816</v>
      </c>
    </row>
    <row r="186" spans="1:12" ht="15" thickBot="1">
      <c r="A186" s="1312"/>
      <c r="B186" s="1313"/>
      <c r="C186" s="1314"/>
      <c r="D186" s="1314"/>
      <c r="E186" s="1314"/>
      <c r="F186" s="1314"/>
      <c r="G186" s="1315"/>
      <c r="H186" s="1316"/>
      <c r="I186" s="1316"/>
      <c r="J186" s="1316"/>
      <c r="K186" s="1316"/>
      <c r="L186" s="1317"/>
    </row>
    <row r="187" spans="1:12">
      <c r="A187" s="1289" t="s">
        <v>87</v>
      </c>
      <c r="B187" s="1290" t="s">
        <v>21</v>
      </c>
      <c r="C187" s="1291" t="s">
        <v>185</v>
      </c>
      <c r="D187" s="1291" t="s">
        <v>185</v>
      </c>
      <c r="E187" s="1292" t="s">
        <v>185</v>
      </c>
      <c r="F187" s="1292" t="s">
        <v>185</v>
      </c>
      <c r="G187" s="1293" t="s">
        <v>72</v>
      </c>
      <c r="H187" s="1294" t="s">
        <v>185</v>
      </c>
      <c r="I187" s="1294" t="s">
        <v>72</v>
      </c>
      <c r="J187" s="1295" t="s">
        <v>72</v>
      </c>
      <c r="K187" s="1295">
        <v>1.4312294260770001E-2</v>
      </c>
      <c r="L187" s="1296" t="s">
        <v>72</v>
      </c>
    </row>
    <row r="188" spans="1:12">
      <c r="A188" s="1273" t="s">
        <v>87</v>
      </c>
      <c r="B188" s="1297" t="s">
        <v>22</v>
      </c>
      <c r="C188" s="1275" t="s">
        <v>72</v>
      </c>
      <c r="D188" s="1275" t="s">
        <v>185</v>
      </c>
      <c r="E188" s="1276" t="s">
        <v>72</v>
      </c>
      <c r="F188" s="1276" t="s">
        <v>185</v>
      </c>
      <c r="G188" s="1277" t="s">
        <v>72</v>
      </c>
      <c r="H188" s="1278" t="s">
        <v>72</v>
      </c>
      <c r="I188" s="1278" t="s">
        <v>72</v>
      </c>
      <c r="J188" s="1298" t="s">
        <v>72</v>
      </c>
      <c r="K188" s="1298" t="s">
        <v>72</v>
      </c>
      <c r="L188" s="1299" t="s">
        <v>72</v>
      </c>
    </row>
    <row r="189" spans="1:12">
      <c r="A189" s="1273" t="s">
        <v>87</v>
      </c>
      <c r="B189" s="1297" t="s">
        <v>23</v>
      </c>
      <c r="C189" s="1275" t="s">
        <v>72</v>
      </c>
      <c r="D189" s="1275" t="s">
        <v>185</v>
      </c>
      <c r="E189" s="1276" t="s">
        <v>72</v>
      </c>
      <c r="F189" s="1276" t="s">
        <v>185</v>
      </c>
      <c r="G189" s="1277" t="s">
        <v>72</v>
      </c>
      <c r="H189" s="1278" t="s">
        <v>72</v>
      </c>
      <c r="I189" s="1278" t="s">
        <v>72</v>
      </c>
      <c r="J189" s="1298" t="s">
        <v>72</v>
      </c>
      <c r="K189" s="1298" t="s">
        <v>72</v>
      </c>
      <c r="L189" s="1299" t="s">
        <v>72</v>
      </c>
    </row>
    <row r="190" spans="1:12">
      <c r="A190" s="1273" t="s">
        <v>87</v>
      </c>
      <c r="B190" s="1297" t="s">
        <v>30</v>
      </c>
      <c r="C190" s="1275" t="s">
        <v>185</v>
      </c>
      <c r="D190" s="1275" t="s">
        <v>72</v>
      </c>
      <c r="E190" s="1276" t="s">
        <v>185</v>
      </c>
      <c r="F190" s="1276" t="s">
        <v>72</v>
      </c>
      <c r="G190" s="1277" t="s">
        <v>72</v>
      </c>
      <c r="H190" s="1278" t="s">
        <v>185</v>
      </c>
      <c r="I190" s="1278" t="s">
        <v>72</v>
      </c>
      <c r="J190" s="1298" t="s">
        <v>72</v>
      </c>
      <c r="K190" s="1298">
        <v>1.4312294260770001E-2</v>
      </c>
      <c r="L190" s="1299" t="s">
        <v>72</v>
      </c>
    </row>
    <row r="191" spans="1:12">
      <c r="A191" s="1324" t="s">
        <v>87</v>
      </c>
      <c r="B191" s="1300" t="s">
        <v>24</v>
      </c>
      <c r="C191" s="1301" t="s">
        <v>185</v>
      </c>
      <c r="D191" s="1301" t="s">
        <v>185</v>
      </c>
      <c r="E191" s="1302" t="s">
        <v>185</v>
      </c>
      <c r="F191" s="1302" t="s">
        <v>185</v>
      </c>
      <c r="G191" s="1303" t="s">
        <v>72</v>
      </c>
      <c r="H191" s="1304" t="s">
        <v>185</v>
      </c>
      <c r="I191" s="1304" t="s">
        <v>72</v>
      </c>
      <c r="J191" s="1305" t="s">
        <v>72</v>
      </c>
      <c r="K191" s="1305">
        <v>1.4312294260770001E-2</v>
      </c>
      <c r="L191" s="1306" t="s">
        <v>72</v>
      </c>
    </row>
    <row r="192" spans="1:12">
      <c r="A192" s="1273" t="s">
        <v>87</v>
      </c>
      <c r="B192" s="1297" t="s">
        <v>26</v>
      </c>
      <c r="C192" s="1275" t="s">
        <v>185</v>
      </c>
      <c r="D192" s="1275" t="s">
        <v>185</v>
      </c>
      <c r="E192" s="1276" t="s">
        <v>185</v>
      </c>
      <c r="F192" s="1276" t="s">
        <v>185</v>
      </c>
      <c r="G192" s="1277" t="s">
        <v>72</v>
      </c>
      <c r="H192" s="1278" t="s">
        <v>185</v>
      </c>
      <c r="I192" s="1278" t="s">
        <v>72</v>
      </c>
      <c r="J192" s="1298" t="s">
        <v>72</v>
      </c>
      <c r="K192" s="1298">
        <v>1.4312294260770001E-2</v>
      </c>
      <c r="L192" s="1299" t="s">
        <v>72</v>
      </c>
    </row>
    <row r="193" spans="1:12">
      <c r="A193" s="1273" t="s">
        <v>87</v>
      </c>
      <c r="B193" s="1297" t="s">
        <v>31</v>
      </c>
      <c r="C193" s="1275" t="s">
        <v>72</v>
      </c>
      <c r="D193" s="1275" t="s">
        <v>185</v>
      </c>
      <c r="E193" s="1276" t="s">
        <v>72</v>
      </c>
      <c r="F193" s="1276" t="s">
        <v>185</v>
      </c>
      <c r="G193" s="1277" t="s">
        <v>72</v>
      </c>
      <c r="H193" s="1278" t="s">
        <v>72</v>
      </c>
      <c r="I193" s="1278" t="s">
        <v>72</v>
      </c>
      <c r="J193" s="1298" t="s">
        <v>72</v>
      </c>
      <c r="K193" s="1298" t="s">
        <v>72</v>
      </c>
      <c r="L193" s="1299" t="s">
        <v>72</v>
      </c>
    </row>
    <row r="194" spans="1:12">
      <c r="A194" s="1324" t="s">
        <v>87</v>
      </c>
      <c r="B194" s="1300" t="s">
        <v>27</v>
      </c>
      <c r="C194" s="1301" t="s">
        <v>185</v>
      </c>
      <c r="D194" s="1301" t="s">
        <v>185</v>
      </c>
      <c r="E194" s="1302" t="s">
        <v>185</v>
      </c>
      <c r="F194" s="1302" t="s">
        <v>185</v>
      </c>
      <c r="G194" s="1303" t="s">
        <v>72</v>
      </c>
      <c r="H194" s="1304" t="s">
        <v>185</v>
      </c>
      <c r="I194" s="1304" t="s">
        <v>72</v>
      </c>
      <c r="J194" s="1305" t="s">
        <v>72</v>
      </c>
      <c r="K194" s="1305">
        <v>0.65836553599542014</v>
      </c>
      <c r="L194" s="1306" t="s">
        <v>72</v>
      </c>
    </row>
    <row r="195" spans="1:12">
      <c r="A195" s="1273" t="s">
        <v>87</v>
      </c>
      <c r="B195" s="1297" t="s">
        <v>29</v>
      </c>
      <c r="C195" s="1275" t="s">
        <v>185</v>
      </c>
      <c r="D195" s="1275" t="s">
        <v>185</v>
      </c>
      <c r="E195" s="1276" t="s">
        <v>185</v>
      </c>
      <c r="F195" s="1276" t="s">
        <v>185</v>
      </c>
      <c r="G195" s="1277" t="s">
        <v>72</v>
      </c>
      <c r="H195" s="1278" t="s">
        <v>185</v>
      </c>
      <c r="I195" s="1278" t="s">
        <v>72</v>
      </c>
      <c r="J195" s="1298" t="s">
        <v>72</v>
      </c>
      <c r="K195" s="1298">
        <v>0.25762129669386002</v>
      </c>
      <c r="L195" s="1299" t="s">
        <v>72</v>
      </c>
    </row>
    <row r="196" spans="1:12" ht="15" thickBot="1">
      <c r="A196" s="1325" t="s">
        <v>87</v>
      </c>
      <c r="B196" s="1297" t="s">
        <v>32</v>
      </c>
      <c r="C196" s="1309" t="s">
        <v>185</v>
      </c>
      <c r="D196" s="1309" t="s">
        <v>185</v>
      </c>
      <c r="E196" s="1310" t="s">
        <v>185</v>
      </c>
      <c r="F196" s="1310" t="s">
        <v>185</v>
      </c>
      <c r="G196" s="1311" t="s">
        <v>72</v>
      </c>
      <c r="H196" s="1298" t="s">
        <v>185</v>
      </c>
      <c r="I196" s="1298" t="s">
        <v>72</v>
      </c>
      <c r="J196" s="1298" t="s">
        <v>72</v>
      </c>
      <c r="K196" s="1298">
        <v>0.40074423930156</v>
      </c>
      <c r="L196" s="1299" t="s">
        <v>72</v>
      </c>
    </row>
    <row r="197" spans="1:12" ht="15" thickBot="1">
      <c r="A197" s="1312"/>
      <c r="B197" s="1313"/>
      <c r="C197" s="1314"/>
      <c r="D197" s="1314"/>
      <c r="E197" s="1314"/>
      <c r="F197" s="1314"/>
      <c r="G197" s="1315"/>
      <c r="H197" s="1316"/>
      <c r="I197" s="1316"/>
      <c r="J197" s="1316"/>
      <c r="K197" s="1316"/>
      <c r="L197" s="1317"/>
    </row>
    <row r="198" spans="1:12">
      <c r="A198" s="1289" t="s">
        <v>20</v>
      </c>
      <c r="B198" s="1290" t="s">
        <v>24</v>
      </c>
      <c r="C198" s="1291">
        <v>17834.454683540334</v>
      </c>
      <c r="D198" s="1291">
        <v>17033.134358325187</v>
      </c>
      <c r="E198" s="1292">
        <v>18191.143777211142</v>
      </c>
      <c r="F198" s="1292">
        <v>17373.79704549169</v>
      </c>
      <c r="G198" s="1293">
        <v>4.7044795652861859</v>
      </c>
      <c r="H198" s="1294">
        <v>352.20777479892763</v>
      </c>
      <c r="I198" s="1294">
        <v>-2.1309244743822426</v>
      </c>
      <c r="J198" s="1295">
        <v>21.895424836601308</v>
      </c>
      <c r="K198" s="1295">
        <v>5.3384857592672104</v>
      </c>
      <c r="L198" s="1296">
        <v>0.65815538300535703</v>
      </c>
    </row>
    <row r="199" spans="1:12">
      <c r="A199" s="1266" t="s">
        <v>20</v>
      </c>
      <c r="B199" s="1297" t="s">
        <v>25</v>
      </c>
      <c r="C199" s="1275">
        <v>16912.709803921567</v>
      </c>
      <c r="D199" s="1275">
        <v>15325.594117647059</v>
      </c>
      <c r="E199" s="1276">
        <v>17250.964</v>
      </c>
      <c r="F199" s="1276">
        <v>15632.106</v>
      </c>
      <c r="G199" s="1277">
        <v>10.355981465325275</v>
      </c>
      <c r="H199" s="1278">
        <v>322.8</v>
      </c>
      <c r="I199" s="1278">
        <v>1.6052880075543037</v>
      </c>
      <c r="J199" s="1298">
        <v>21.621621621621621</v>
      </c>
      <c r="K199" s="1298">
        <v>1.2881064834693001</v>
      </c>
      <c r="L199" s="1299">
        <v>0.15626188267394991</v>
      </c>
    </row>
    <row r="200" spans="1:12">
      <c r="A200" s="1266" t="s">
        <v>20</v>
      </c>
      <c r="B200" s="1297" t="s">
        <v>26</v>
      </c>
      <c r="C200" s="1275">
        <v>18066.76568627451</v>
      </c>
      <c r="D200" s="1275">
        <v>17579.2568627451</v>
      </c>
      <c r="E200" s="1276">
        <v>18428.100999999999</v>
      </c>
      <c r="F200" s="1276">
        <v>17930.842000000001</v>
      </c>
      <c r="G200" s="1277">
        <v>2.7732049615963277</v>
      </c>
      <c r="H200" s="1278">
        <v>348.1</v>
      </c>
      <c r="I200" s="1278">
        <v>-4.3943971436418563</v>
      </c>
      <c r="J200" s="1298">
        <v>34.351145038167942</v>
      </c>
      <c r="K200" s="1298">
        <v>2.5189637898955204</v>
      </c>
      <c r="L200" s="1299">
        <v>0.5152929425415893</v>
      </c>
    </row>
    <row r="201" spans="1:12">
      <c r="A201" s="1266" t="s">
        <v>20</v>
      </c>
      <c r="B201" s="1297" t="s">
        <v>31</v>
      </c>
      <c r="C201" s="1275">
        <v>18139.934313725491</v>
      </c>
      <c r="D201" s="1275">
        <v>17395.267647058823</v>
      </c>
      <c r="E201" s="1276">
        <v>18502.733</v>
      </c>
      <c r="F201" s="1276">
        <v>17743.172999999999</v>
      </c>
      <c r="G201" s="1277">
        <v>4.2808577699152304</v>
      </c>
      <c r="H201" s="1278">
        <v>383.7</v>
      </c>
      <c r="I201" s="1278">
        <v>-0.41526083571243771</v>
      </c>
      <c r="J201" s="1298">
        <v>5.9405940594059405</v>
      </c>
      <c r="K201" s="1298">
        <v>1.5314154859023903</v>
      </c>
      <c r="L201" s="1299">
        <v>-1.3399442210182411E-2</v>
      </c>
    </row>
    <row r="202" spans="1:12">
      <c r="A202" s="1289" t="s">
        <v>20</v>
      </c>
      <c r="B202" s="1300" t="s">
        <v>27</v>
      </c>
      <c r="C202" s="1301">
        <v>16666.985854896702</v>
      </c>
      <c r="D202" s="1301">
        <v>16575.117959964733</v>
      </c>
      <c r="E202" s="1302">
        <v>17000.325571994636</v>
      </c>
      <c r="F202" s="1302">
        <v>16906.620319164027</v>
      </c>
      <c r="G202" s="1303">
        <v>0.55425183189564819</v>
      </c>
      <c r="H202" s="1304">
        <v>302.82101587301588</v>
      </c>
      <c r="I202" s="1304">
        <v>-1.9999260723828041</v>
      </c>
      <c r="J202" s="1305">
        <v>15.047479912344777</v>
      </c>
      <c r="K202" s="1305">
        <v>22.541863460712751</v>
      </c>
      <c r="L202" s="1306">
        <v>1.6027383459987696</v>
      </c>
    </row>
    <row r="203" spans="1:12">
      <c r="A203" s="1266" t="s">
        <v>20</v>
      </c>
      <c r="B203" s="1297" t="s">
        <v>28</v>
      </c>
      <c r="C203" s="1275">
        <v>16091.425490196079</v>
      </c>
      <c r="D203" s="1275">
        <v>15862.725490196077</v>
      </c>
      <c r="E203" s="1276">
        <v>16413.254000000001</v>
      </c>
      <c r="F203" s="1276">
        <v>16179.98</v>
      </c>
      <c r="G203" s="1277">
        <v>1.4417446745916944</v>
      </c>
      <c r="H203" s="1278">
        <v>276.60000000000002</v>
      </c>
      <c r="I203" s="1278">
        <v>3.6166365280297555E-2</v>
      </c>
      <c r="J203" s="1298">
        <v>22.540983606557376</v>
      </c>
      <c r="K203" s="1298">
        <v>8.5587519679404611</v>
      </c>
      <c r="L203" s="1299">
        <v>1.0946956816143665</v>
      </c>
    </row>
    <row r="204" spans="1:12">
      <c r="A204" s="1266" t="s">
        <v>20</v>
      </c>
      <c r="B204" s="1297" t="s">
        <v>29</v>
      </c>
      <c r="C204" s="1275">
        <v>16739.118627450982</v>
      </c>
      <c r="D204" s="1275">
        <v>16740.357843137255</v>
      </c>
      <c r="E204" s="1276">
        <v>17073.901000000002</v>
      </c>
      <c r="F204" s="1276">
        <v>17075.165000000001</v>
      </c>
      <c r="G204" s="1277">
        <v>-7.4025638990850989E-3</v>
      </c>
      <c r="H204" s="1278">
        <v>308.3</v>
      </c>
      <c r="I204" s="1278">
        <v>-0.70853462157809621</v>
      </c>
      <c r="J204" s="1298">
        <v>19.81981981981982</v>
      </c>
      <c r="K204" s="1298">
        <v>9.5176756834120511</v>
      </c>
      <c r="L204" s="1299">
        <v>1.0288411774469228</v>
      </c>
    </row>
    <row r="205" spans="1:12">
      <c r="A205" s="1266" t="s">
        <v>20</v>
      </c>
      <c r="B205" s="1297" t="s">
        <v>32</v>
      </c>
      <c r="C205" s="1275">
        <v>17422.013725490197</v>
      </c>
      <c r="D205" s="1275">
        <v>17159.435294117648</v>
      </c>
      <c r="E205" s="1276">
        <v>17770.454000000002</v>
      </c>
      <c r="F205" s="1276">
        <v>17502.624</v>
      </c>
      <c r="G205" s="1277">
        <v>1.530227696144314</v>
      </c>
      <c r="H205" s="1278">
        <v>341.4</v>
      </c>
      <c r="I205" s="1278">
        <v>-3.8580681498169658</v>
      </c>
      <c r="J205" s="1298">
        <v>-4.294478527607362</v>
      </c>
      <c r="K205" s="1298">
        <v>4.4654358093602404</v>
      </c>
      <c r="L205" s="1299">
        <v>-0.52079851306251879</v>
      </c>
    </row>
    <row r="206" spans="1:12">
      <c r="A206" s="1289" t="s">
        <v>20</v>
      </c>
      <c r="B206" s="1300" t="s">
        <v>33</v>
      </c>
      <c r="C206" s="1301">
        <v>13809.147874524821</v>
      </c>
      <c r="D206" s="1301">
        <v>13572.466594433701</v>
      </c>
      <c r="E206" s="1302">
        <v>14085.330832015317</v>
      </c>
      <c r="F206" s="1302">
        <v>13843.915926322376</v>
      </c>
      <c r="G206" s="1303">
        <v>1.7438339482683747</v>
      </c>
      <c r="H206" s="1304">
        <v>227.08865784499054</v>
      </c>
      <c r="I206" s="1304">
        <v>-3.7521370986358464</v>
      </c>
      <c r="J206" s="1305">
        <v>-21.861152141802069</v>
      </c>
      <c r="K206" s="1305">
        <v>7.5712036639473306</v>
      </c>
      <c r="L206" s="1306">
        <v>-2.7836449135993204</v>
      </c>
    </row>
    <row r="207" spans="1:12">
      <c r="A207" s="1266" t="s">
        <v>20</v>
      </c>
      <c r="B207" s="1297" t="s">
        <v>73</v>
      </c>
      <c r="C207" s="1326">
        <v>13471.988235294117</v>
      </c>
      <c r="D207" s="1326">
        <v>13040.682352941176</v>
      </c>
      <c r="E207" s="1327">
        <v>13741.428</v>
      </c>
      <c r="F207" s="1327">
        <v>13301.495999999999</v>
      </c>
      <c r="G207" s="1328">
        <v>3.3073873795849784</v>
      </c>
      <c r="H207" s="1329">
        <v>220.7</v>
      </c>
      <c r="I207" s="1329">
        <v>-2.3019034971226282</v>
      </c>
      <c r="J207" s="1330">
        <v>-18.588235294117649</v>
      </c>
      <c r="K207" s="1330">
        <v>4.9520538142264208</v>
      </c>
      <c r="L207" s="1331">
        <v>-1.5484050416928206</v>
      </c>
    </row>
    <row r="208" spans="1:12">
      <c r="A208" s="1266" t="s">
        <v>20</v>
      </c>
      <c r="B208" s="1297" t="s">
        <v>34</v>
      </c>
      <c r="C208" s="1275">
        <v>14427.136274509803</v>
      </c>
      <c r="D208" s="1275">
        <v>14158.947058823529</v>
      </c>
      <c r="E208" s="1276">
        <v>14715.679</v>
      </c>
      <c r="F208" s="1276">
        <v>14442.126</v>
      </c>
      <c r="G208" s="1277">
        <v>1.8941324843724523</v>
      </c>
      <c r="H208" s="1278">
        <v>237.5</v>
      </c>
      <c r="I208" s="1278">
        <v>-3.1797798613942154</v>
      </c>
      <c r="J208" s="1298">
        <v>-11.518324607329843</v>
      </c>
      <c r="K208" s="1298">
        <v>2.4187777300701301</v>
      </c>
      <c r="L208" s="1299">
        <v>-0.50260495576651731</v>
      </c>
    </row>
    <row r="209" spans="1:12" ht="15" thickBot="1">
      <c r="A209" s="1266" t="s">
        <v>20</v>
      </c>
      <c r="B209" s="1297" t="s">
        <v>35</v>
      </c>
      <c r="C209" s="1275">
        <v>14070.582352941177</v>
      </c>
      <c r="D209" s="1275">
        <v>14970.181372549019</v>
      </c>
      <c r="E209" s="1276">
        <v>14351.994000000001</v>
      </c>
      <c r="F209" s="1276">
        <v>15269.584999999999</v>
      </c>
      <c r="G209" s="1277">
        <v>-6.0092726816085609</v>
      </c>
      <c r="H209" s="1278">
        <v>259.3</v>
      </c>
      <c r="I209" s="1278">
        <v>-6.2545191612436764</v>
      </c>
      <c r="J209" s="1298">
        <v>-77.049180327868854</v>
      </c>
      <c r="K209" s="1298">
        <v>0.20037211965078</v>
      </c>
      <c r="L209" s="1299">
        <v>-0.73263491613998188</v>
      </c>
    </row>
    <row r="210" spans="1:12" ht="15" thickBot="1">
      <c r="A210" s="1312"/>
      <c r="B210" s="1313"/>
      <c r="C210" s="1314"/>
      <c r="D210" s="1314"/>
      <c r="E210" s="1314"/>
      <c r="F210" s="1314"/>
      <c r="G210" s="1315"/>
      <c r="H210" s="1316"/>
      <c r="I210" s="1316"/>
      <c r="J210" s="1316"/>
      <c r="K210" s="1316"/>
      <c r="L210" s="1317"/>
    </row>
    <row r="211" spans="1:12">
      <c r="A211" s="1289" t="s">
        <v>88</v>
      </c>
      <c r="B211" s="1300" t="s">
        <v>21</v>
      </c>
      <c r="C211" s="1301">
        <v>21324.294571553874</v>
      </c>
      <c r="D211" s="1301">
        <v>20633.262994833072</v>
      </c>
      <c r="E211" s="1302">
        <v>21750.780462984952</v>
      </c>
      <c r="F211" s="1302">
        <v>21045.928254729733</v>
      </c>
      <c r="G211" s="1303">
        <v>3.3491143736880074</v>
      </c>
      <c r="H211" s="1304">
        <v>332.37960526315788</v>
      </c>
      <c r="I211" s="1304">
        <v>-2.877656918919024</v>
      </c>
      <c r="J211" s="1305">
        <v>-12.138728323699421</v>
      </c>
      <c r="K211" s="1305">
        <v>2.1754687276370399</v>
      </c>
      <c r="L211" s="1306">
        <v>-0.47060040665479264</v>
      </c>
    </row>
    <row r="212" spans="1:12">
      <c r="A212" s="1266" t="s">
        <v>88</v>
      </c>
      <c r="B212" s="1297" t="s">
        <v>22</v>
      </c>
      <c r="C212" s="1275">
        <v>21355.318627450979</v>
      </c>
      <c r="D212" s="1275">
        <v>21540.116666666669</v>
      </c>
      <c r="E212" s="1276">
        <v>21782.424999999999</v>
      </c>
      <c r="F212" s="1276">
        <v>21970.919000000002</v>
      </c>
      <c r="G212" s="1277">
        <v>-0.85792496891005066</v>
      </c>
      <c r="H212" s="1278">
        <v>313.10000000000002</v>
      </c>
      <c r="I212" s="1278">
        <v>-3.4238124614435428</v>
      </c>
      <c r="J212" s="1298">
        <v>25.806451612903224</v>
      </c>
      <c r="K212" s="1298">
        <v>0.55817947617003005</v>
      </c>
      <c r="L212" s="1299">
        <v>8.4028359620626603E-2</v>
      </c>
    </row>
    <row r="213" spans="1:12">
      <c r="A213" s="1266" t="s">
        <v>88</v>
      </c>
      <c r="B213" s="1297" t="s">
        <v>23</v>
      </c>
      <c r="C213" s="1275">
        <v>21288.254901960783</v>
      </c>
      <c r="D213" s="1275">
        <v>19775.561764705883</v>
      </c>
      <c r="E213" s="1276">
        <v>21714.02</v>
      </c>
      <c r="F213" s="1276">
        <v>20171.073</v>
      </c>
      <c r="G213" s="1277">
        <v>7.6493055178571812</v>
      </c>
      <c r="H213" s="1278">
        <v>337.8</v>
      </c>
      <c r="I213" s="1278">
        <v>0.14823599169878446</v>
      </c>
      <c r="J213" s="1298">
        <v>-14.285714285714285</v>
      </c>
      <c r="K213" s="1298">
        <v>1.0304851867754401</v>
      </c>
      <c r="L213" s="1299">
        <v>-0.25431138710036283</v>
      </c>
    </row>
    <row r="214" spans="1:12">
      <c r="A214" s="1266" t="s">
        <v>88</v>
      </c>
      <c r="B214" s="1297" t="s">
        <v>30</v>
      </c>
      <c r="C214" s="1275">
        <v>21359.868627450978</v>
      </c>
      <c r="D214" s="1275">
        <v>21362.6</v>
      </c>
      <c r="E214" s="1276">
        <v>21787.065999999999</v>
      </c>
      <c r="F214" s="1276">
        <v>21789.851999999999</v>
      </c>
      <c r="G214" s="1277">
        <v>-1.2785768347577846E-2</v>
      </c>
      <c r="H214" s="1278">
        <v>341.2</v>
      </c>
      <c r="I214" s="1278">
        <v>-4.9582172701949894</v>
      </c>
      <c r="J214" s="1298">
        <v>-29.310344827586203</v>
      </c>
      <c r="K214" s="1298">
        <v>0.58680406469157009</v>
      </c>
      <c r="L214" s="1299">
        <v>-0.30031737917505574</v>
      </c>
    </row>
    <row r="215" spans="1:12">
      <c r="A215" s="1289" t="s">
        <v>88</v>
      </c>
      <c r="B215" s="1300" t="s">
        <v>24</v>
      </c>
      <c r="C215" s="1301">
        <v>21129.289464610534</v>
      </c>
      <c r="D215" s="1301">
        <v>21180.341270675017</v>
      </c>
      <c r="E215" s="1302">
        <v>21551.875253902745</v>
      </c>
      <c r="F215" s="1302">
        <v>21603.948096088516</v>
      </c>
      <c r="G215" s="1303">
        <v>-0.24103391636642171</v>
      </c>
      <c r="H215" s="1304">
        <v>306.19244505494504</v>
      </c>
      <c r="I215" s="1304">
        <v>-2.370537482541446</v>
      </c>
      <c r="J215" s="1305">
        <v>10.80669710806697</v>
      </c>
      <c r="K215" s="1305">
        <v>10.41935022184056</v>
      </c>
      <c r="L215" s="1306">
        <v>0.37040559045481558</v>
      </c>
    </row>
    <row r="216" spans="1:12">
      <c r="A216" s="1266" t="s">
        <v>88</v>
      </c>
      <c r="B216" s="1297" t="s">
        <v>25</v>
      </c>
      <c r="C216" s="1275">
        <v>20733.321568627453</v>
      </c>
      <c r="D216" s="1275">
        <v>20476.432352941174</v>
      </c>
      <c r="E216" s="1276">
        <v>21147.988000000001</v>
      </c>
      <c r="F216" s="1276">
        <v>20885.960999999999</v>
      </c>
      <c r="G216" s="1277">
        <v>1.2545604197958709</v>
      </c>
      <c r="H216" s="1278">
        <v>278.3</v>
      </c>
      <c r="I216" s="1278">
        <v>5.7370820668693101</v>
      </c>
      <c r="J216" s="1298">
        <v>71.590909090909093</v>
      </c>
      <c r="K216" s="1298">
        <v>2.1611564333762701</v>
      </c>
      <c r="L216" s="1299">
        <v>0.81517907026828595</v>
      </c>
    </row>
    <row r="217" spans="1:12">
      <c r="A217" s="1266" t="s">
        <v>88</v>
      </c>
      <c r="B217" s="1297" t="s">
        <v>26</v>
      </c>
      <c r="C217" s="1275">
        <v>21301.507843137257</v>
      </c>
      <c r="D217" s="1275">
        <v>21350.007843137257</v>
      </c>
      <c r="E217" s="1276">
        <v>21727.538</v>
      </c>
      <c r="F217" s="1276">
        <v>21777.008000000002</v>
      </c>
      <c r="G217" s="1277">
        <v>-0.22716619289482354</v>
      </c>
      <c r="H217" s="1278">
        <v>304.3</v>
      </c>
      <c r="I217" s="1278">
        <v>-2.9036375239310677</v>
      </c>
      <c r="J217" s="1298">
        <v>-2.4128686327077746</v>
      </c>
      <c r="K217" s="1298">
        <v>5.2096751109202799</v>
      </c>
      <c r="L217" s="1299">
        <v>-0.49543348498060702</v>
      </c>
    </row>
    <row r="218" spans="1:12">
      <c r="A218" s="1266" t="s">
        <v>88</v>
      </c>
      <c r="B218" s="1297" t="s">
        <v>31</v>
      </c>
      <c r="C218" s="1275">
        <v>21094.495098039213</v>
      </c>
      <c r="D218" s="1275">
        <v>21126.799999999999</v>
      </c>
      <c r="E218" s="1276">
        <v>21516.384999999998</v>
      </c>
      <c r="F218" s="1276">
        <v>21549.335999999999</v>
      </c>
      <c r="G218" s="1277">
        <v>-0.15290958384982689</v>
      </c>
      <c r="H218" s="1278">
        <v>329.2</v>
      </c>
      <c r="I218" s="1278">
        <v>-2.2275022275022276</v>
      </c>
      <c r="J218" s="1298">
        <v>8.6734693877551017</v>
      </c>
      <c r="K218" s="1298">
        <v>3.0485186775440103</v>
      </c>
      <c r="L218" s="1299">
        <v>5.0660005167136646E-2</v>
      </c>
    </row>
    <row r="219" spans="1:12">
      <c r="A219" s="1289" t="s">
        <v>88</v>
      </c>
      <c r="B219" s="1300" t="s">
        <v>27</v>
      </c>
      <c r="C219" s="1301">
        <v>19678.835222470028</v>
      </c>
      <c r="D219" s="1301">
        <v>19785.201582068006</v>
      </c>
      <c r="E219" s="1302">
        <v>20072.411926919431</v>
      </c>
      <c r="F219" s="1302">
        <v>20180.905613709368</v>
      </c>
      <c r="G219" s="1303">
        <v>-0.53760564003745914</v>
      </c>
      <c r="H219" s="1304">
        <v>268.06429156429158</v>
      </c>
      <c r="I219" s="1304">
        <v>-1.1528057604399065</v>
      </c>
      <c r="J219" s="1305">
        <v>6.3588850174216036</v>
      </c>
      <c r="K219" s="1305">
        <v>17.475311292400171</v>
      </c>
      <c r="L219" s="1306">
        <v>-8.3575217235804189E-2</v>
      </c>
    </row>
    <row r="220" spans="1:12">
      <c r="A220" s="1266" t="s">
        <v>88</v>
      </c>
      <c r="B220" s="1297" t="s">
        <v>28</v>
      </c>
      <c r="C220" s="1275">
        <v>18850.475490196077</v>
      </c>
      <c r="D220" s="1275">
        <v>18655.22156862745</v>
      </c>
      <c r="E220" s="1276">
        <v>19227.485000000001</v>
      </c>
      <c r="F220" s="1276">
        <v>19028.326000000001</v>
      </c>
      <c r="G220" s="1277">
        <v>1.0466448809001887</v>
      </c>
      <c r="H220" s="1278">
        <v>238.5</v>
      </c>
      <c r="I220" s="1278">
        <v>2.5365434221840095</v>
      </c>
      <c r="J220" s="1298">
        <v>18.910256410256409</v>
      </c>
      <c r="K220" s="1298">
        <v>5.3098611707456707</v>
      </c>
      <c r="L220" s="1299">
        <v>0.53775961063554512</v>
      </c>
    </row>
    <row r="221" spans="1:12">
      <c r="A221" s="1266" t="s">
        <v>88</v>
      </c>
      <c r="B221" s="1297" t="s">
        <v>29</v>
      </c>
      <c r="C221" s="1275">
        <v>20012.710784313724</v>
      </c>
      <c r="D221" s="1275">
        <v>20191.256862745096</v>
      </c>
      <c r="E221" s="1276">
        <v>20412.965</v>
      </c>
      <c r="F221" s="1276">
        <v>20595.081999999999</v>
      </c>
      <c r="G221" s="1277">
        <v>-0.88427421653382277</v>
      </c>
      <c r="H221" s="1278">
        <v>274.10000000000002</v>
      </c>
      <c r="I221" s="1278">
        <v>-1.7914725904693656</v>
      </c>
      <c r="J221" s="1278">
        <v>-5.6105610561056105</v>
      </c>
      <c r="K221" s="1278">
        <v>8.1866323171604396</v>
      </c>
      <c r="L221" s="1279">
        <v>-1.0822572515149957</v>
      </c>
    </row>
    <row r="222" spans="1:12" ht="15" thickBot="1">
      <c r="A222" s="1332" t="s">
        <v>88</v>
      </c>
      <c r="B222" s="1333" t="s">
        <v>32</v>
      </c>
      <c r="C222" s="1283">
        <v>19934.429411764704</v>
      </c>
      <c r="D222" s="1283">
        <v>19976.840196078432</v>
      </c>
      <c r="E222" s="1284">
        <v>20333.117999999999</v>
      </c>
      <c r="F222" s="1284">
        <v>20376.377</v>
      </c>
      <c r="G222" s="1285">
        <v>-0.21229976261237132</v>
      </c>
      <c r="H222" s="1286">
        <v>295.10000000000002</v>
      </c>
      <c r="I222" s="1286">
        <v>-2.5107367030062657</v>
      </c>
      <c r="J222" s="1286">
        <v>20.869565217391305</v>
      </c>
      <c r="K222" s="1286">
        <v>3.9788178044940605</v>
      </c>
      <c r="L222" s="1287">
        <v>0.46092242364364733</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336"/>
    </row>
    <row r="226" spans="1:12" ht="21" thickBot="1">
      <c r="A226" s="1211" t="s">
        <v>225</v>
      </c>
      <c r="B226" s="1212"/>
      <c r="C226" s="1212"/>
      <c r="D226" s="1212"/>
      <c r="E226" s="1212"/>
      <c r="F226" s="1212"/>
      <c r="G226" s="1212"/>
      <c r="H226" s="1212"/>
      <c r="I226" s="1212"/>
      <c r="J226" s="1212"/>
      <c r="K226" s="1212"/>
      <c r="L226" s="1213"/>
    </row>
    <row r="227" spans="1:12">
      <c r="A227" s="1214"/>
      <c r="B227" s="1215"/>
      <c r="C227" s="1216" t="s">
        <v>5</v>
      </c>
      <c r="D227" s="1216" t="s">
        <v>5</v>
      </c>
      <c r="E227" s="1216"/>
      <c r="F227" s="1216"/>
      <c r="G227" s="1217"/>
      <c r="H227" s="1218" t="s">
        <v>6</v>
      </c>
      <c r="I227" s="1219"/>
      <c r="J227" s="1220" t="s">
        <v>7</v>
      </c>
      <c r="K227" s="1221" t="s">
        <v>8</v>
      </c>
      <c r="L227" s="1222"/>
    </row>
    <row r="228" spans="1:12" ht="15">
      <c r="A228" s="1223" t="s">
        <v>9</v>
      </c>
      <c r="B228" s="1224" t="s">
        <v>10</v>
      </c>
      <c r="C228" s="1225" t="s">
        <v>36</v>
      </c>
      <c r="D228" s="1225" t="s">
        <v>36</v>
      </c>
      <c r="E228" s="1226" t="s">
        <v>37</v>
      </c>
      <c r="F228" s="1227"/>
      <c r="G228" s="1228"/>
      <c r="H228" s="1229" t="s">
        <v>11</v>
      </c>
      <c r="I228" s="1230"/>
      <c r="J228" s="1231" t="s">
        <v>12</v>
      </c>
      <c r="K228" s="1232" t="s">
        <v>13</v>
      </c>
      <c r="L228" s="1233"/>
    </row>
    <row r="229" spans="1:12" ht="26.5" thickBot="1">
      <c r="A229" s="1234" t="s">
        <v>14</v>
      </c>
      <c r="B229" s="1235" t="s">
        <v>15</v>
      </c>
      <c r="C229" s="1236" t="s">
        <v>502</v>
      </c>
      <c r="D229" s="1237" t="s">
        <v>499</v>
      </c>
      <c r="E229" s="1238" t="s">
        <v>502</v>
      </c>
      <c r="F229" s="1239" t="s">
        <v>499</v>
      </c>
      <c r="G229" s="1240" t="s">
        <v>16</v>
      </c>
      <c r="H229" s="1241" t="s">
        <v>502</v>
      </c>
      <c r="I229" s="1242" t="s">
        <v>16</v>
      </c>
      <c r="J229" s="1243" t="s">
        <v>16</v>
      </c>
      <c r="K229" s="1236" t="s">
        <v>502</v>
      </c>
      <c r="L229" s="1244" t="s">
        <v>17</v>
      </c>
    </row>
    <row r="230" spans="1:12" ht="15" thickBot="1">
      <c r="A230" s="1245" t="s">
        <v>18</v>
      </c>
      <c r="B230" s="1246" t="s">
        <v>19</v>
      </c>
      <c r="C230" s="1247">
        <v>18709.368920308254</v>
      </c>
      <c r="D230" s="1247">
        <v>18750.410191830757</v>
      </c>
      <c r="E230" s="1248">
        <v>19083.556298714419</v>
      </c>
      <c r="F230" s="1249">
        <v>19142.120901032282</v>
      </c>
      <c r="G230" s="1250">
        <v>-0.30594625653370044</v>
      </c>
      <c r="H230" s="1251">
        <v>312.17746693794516</v>
      </c>
      <c r="I230" s="1251">
        <v>-0.95694072257853402</v>
      </c>
      <c r="J230" s="1252">
        <v>4.3524416135881099</v>
      </c>
      <c r="K230" s="1251">
        <v>100</v>
      </c>
      <c r="L230" s="1253" t="s">
        <v>19</v>
      </c>
    </row>
    <row r="231" spans="1:12" ht="15" thickBot="1">
      <c r="A231" s="1254"/>
      <c r="B231" s="1255"/>
      <c r="C231" s="1256"/>
      <c r="D231" s="1256"/>
      <c r="E231" s="1256"/>
      <c r="F231" s="1256"/>
      <c r="G231" s="1257"/>
      <c r="H231" s="1252"/>
      <c r="I231" s="1252"/>
      <c r="J231" s="1252"/>
      <c r="K231" s="1252"/>
      <c r="L231" s="1258"/>
    </row>
    <row r="232" spans="1:12">
      <c r="A232" s="1259" t="s">
        <v>79</v>
      </c>
      <c r="B232" s="1260" t="s">
        <v>19</v>
      </c>
      <c r="C232" s="1261" t="s">
        <v>72</v>
      </c>
      <c r="D232" s="1261" t="s">
        <v>72</v>
      </c>
      <c r="E232" s="1262" t="s">
        <v>72</v>
      </c>
      <c r="F232" s="1262" t="s">
        <v>72</v>
      </c>
      <c r="G232" s="1263" t="s">
        <v>72</v>
      </c>
      <c r="H232" s="1264" t="s">
        <v>72</v>
      </c>
      <c r="I232" s="1264" t="s">
        <v>72</v>
      </c>
      <c r="J232" s="1264" t="s">
        <v>72</v>
      </c>
      <c r="K232" s="1264" t="s">
        <v>72</v>
      </c>
      <c r="L232" s="1265" t="s">
        <v>72</v>
      </c>
    </row>
    <row r="233" spans="1:12">
      <c r="A233" s="1266" t="s">
        <v>80</v>
      </c>
      <c r="B233" s="1267" t="s">
        <v>19</v>
      </c>
      <c r="C233" s="1268">
        <v>20541.867311254813</v>
      </c>
      <c r="D233" s="1268">
        <v>20960.413838667584</v>
      </c>
      <c r="E233" s="1269">
        <v>20952.70465747991</v>
      </c>
      <c r="F233" s="1269">
        <v>21379.622115440936</v>
      </c>
      <c r="G233" s="1270">
        <v>-1.9968428611874063</v>
      </c>
      <c r="H233" s="1271">
        <v>354.90018281535652</v>
      </c>
      <c r="I233" s="1271">
        <v>-4.9528521898109252</v>
      </c>
      <c r="J233" s="1271">
        <v>-3.5273368606701938</v>
      </c>
      <c r="K233" s="1271">
        <v>27.822990844354017</v>
      </c>
      <c r="L233" s="1272">
        <v>-2.2725505569198674</v>
      </c>
    </row>
    <row r="234" spans="1:12">
      <c r="A234" s="1273" t="s">
        <v>81</v>
      </c>
      <c r="B234" s="1274" t="s">
        <v>19</v>
      </c>
      <c r="C234" s="1275">
        <v>19919.483153202764</v>
      </c>
      <c r="D234" s="1275">
        <v>19527.380112966646</v>
      </c>
      <c r="E234" s="1276">
        <v>20317.872816266819</v>
      </c>
      <c r="F234" s="1276">
        <v>19917.927715225978</v>
      </c>
      <c r="G234" s="1277">
        <v>2.0079654206953905</v>
      </c>
      <c r="H234" s="1278">
        <v>397.43720930232558</v>
      </c>
      <c r="I234" s="1278">
        <v>1.1423726011797841</v>
      </c>
      <c r="J234" s="1278">
        <v>48.275862068965516</v>
      </c>
      <c r="K234" s="1278">
        <v>4.3743641912512716</v>
      </c>
      <c r="L234" s="1279">
        <v>1.2958079279816324</v>
      </c>
    </row>
    <row r="235" spans="1:12">
      <c r="A235" s="1273" t="s">
        <v>82</v>
      </c>
      <c r="B235" s="1274" t="s">
        <v>19</v>
      </c>
      <c r="C235" s="1275" t="s">
        <v>72</v>
      </c>
      <c r="D235" s="1275" t="s">
        <v>72</v>
      </c>
      <c r="E235" s="1276" t="s">
        <v>72</v>
      </c>
      <c r="F235" s="1276" t="s">
        <v>72</v>
      </c>
      <c r="G235" s="1277" t="s">
        <v>72</v>
      </c>
      <c r="H235" s="1278" t="s">
        <v>72</v>
      </c>
      <c r="I235" s="1278" t="s">
        <v>72</v>
      </c>
      <c r="J235" s="1278" t="s">
        <v>72</v>
      </c>
      <c r="K235" s="1278" t="s">
        <v>72</v>
      </c>
      <c r="L235" s="1279" t="s">
        <v>72</v>
      </c>
    </row>
    <row r="236" spans="1:12">
      <c r="A236" s="1273" t="s">
        <v>71</v>
      </c>
      <c r="B236" s="1274" t="s">
        <v>19</v>
      </c>
      <c r="C236" s="1275">
        <v>16836.677606649526</v>
      </c>
      <c r="D236" s="1275">
        <v>16837.456648497468</v>
      </c>
      <c r="E236" s="1276">
        <v>17173.411158782517</v>
      </c>
      <c r="F236" s="1276">
        <v>17174.205781467415</v>
      </c>
      <c r="G236" s="1277">
        <v>-4.6268380326240843E-3</v>
      </c>
      <c r="H236" s="1278">
        <v>284.41481876332625</v>
      </c>
      <c r="I236" s="1278">
        <v>0.54400569437123714</v>
      </c>
      <c r="J236" s="1278">
        <v>-0.21276595744680851</v>
      </c>
      <c r="K236" s="1278">
        <v>47.711088504577823</v>
      </c>
      <c r="L236" s="1279">
        <v>-2.1827543828956379</v>
      </c>
    </row>
    <row r="237" spans="1:12" ht="15" thickBot="1">
      <c r="A237" s="1281" t="s">
        <v>83</v>
      </c>
      <c r="B237" s="1282" t="s">
        <v>19</v>
      </c>
      <c r="C237" s="1283">
        <v>19573.341078142174</v>
      </c>
      <c r="D237" s="1283">
        <v>18994.427316164813</v>
      </c>
      <c r="E237" s="1284">
        <v>19964.807899705018</v>
      </c>
      <c r="F237" s="1284">
        <v>19483.656868122456</v>
      </c>
      <c r="G237" s="1285">
        <v>2.4695109077279076</v>
      </c>
      <c r="H237" s="1286">
        <v>300.3792405063291</v>
      </c>
      <c r="I237" s="1286">
        <v>2.5742619818821328</v>
      </c>
      <c r="J237" s="1286">
        <v>23.824451410658305</v>
      </c>
      <c r="K237" s="1286">
        <v>20.091556459816886</v>
      </c>
      <c r="L237" s="1287">
        <v>3.1594970118338708</v>
      </c>
    </row>
    <row r="238" spans="1:12" ht="15" thickBot="1">
      <c r="A238" s="1254"/>
      <c r="B238" s="1288"/>
      <c r="C238" s="1256"/>
      <c r="D238" s="1256"/>
      <c r="E238" s="1256"/>
      <c r="F238" s="1256"/>
      <c r="G238" s="1257"/>
      <c r="H238" s="1252"/>
      <c r="I238" s="1252"/>
      <c r="J238" s="1252"/>
      <c r="K238" s="1252"/>
      <c r="L238" s="1258"/>
    </row>
    <row r="239" spans="1:12">
      <c r="A239" s="1289" t="s">
        <v>84</v>
      </c>
      <c r="B239" s="1290" t="s">
        <v>21</v>
      </c>
      <c r="C239" s="1291" t="s">
        <v>72</v>
      </c>
      <c r="D239" s="1291" t="s">
        <v>72</v>
      </c>
      <c r="E239" s="1292" t="s">
        <v>72</v>
      </c>
      <c r="F239" s="1292" t="s">
        <v>72</v>
      </c>
      <c r="G239" s="1293" t="s">
        <v>72</v>
      </c>
      <c r="H239" s="1294" t="s">
        <v>72</v>
      </c>
      <c r="I239" s="1294" t="s">
        <v>72</v>
      </c>
      <c r="J239" s="1295" t="s">
        <v>72</v>
      </c>
      <c r="K239" s="1295" t="s">
        <v>72</v>
      </c>
      <c r="L239" s="1296" t="s">
        <v>72</v>
      </c>
    </row>
    <row r="240" spans="1:12">
      <c r="A240" s="1266" t="s">
        <v>84</v>
      </c>
      <c r="B240" s="1297" t="s">
        <v>22</v>
      </c>
      <c r="C240" s="1275" t="s">
        <v>72</v>
      </c>
      <c r="D240" s="1275" t="s">
        <v>72</v>
      </c>
      <c r="E240" s="1276" t="s">
        <v>72</v>
      </c>
      <c r="F240" s="1276" t="s">
        <v>72</v>
      </c>
      <c r="G240" s="1277" t="s">
        <v>72</v>
      </c>
      <c r="H240" s="1278" t="s">
        <v>72</v>
      </c>
      <c r="I240" s="1278" t="s">
        <v>72</v>
      </c>
      <c r="J240" s="1298" t="s">
        <v>72</v>
      </c>
      <c r="K240" s="1298" t="s">
        <v>72</v>
      </c>
      <c r="L240" s="1299" t="s">
        <v>72</v>
      </c>
    </row>
    <row r="241" spans="1:12">
      <c r="A241" s="1266" t="s">
        <v>84</v>
      </c>
      <c r="B241" s="1297" t="s">
        <v>23</v>
      </c>
      <c r="C241" s="1275" t="s">
        <v>72</v>
      </c>
      <c r="D241" s="1275" t="s">
        <v>72</v>
      </c>
      <c r="E241" s="1276" t="s">
        <v>72</v>
      </c>
      <c r="F241" s="1276" t="s">
        <v>72</v>
      </c>
      <c r="G241" s="1277" t="s">
        <v>72</v>
      </c>
      <c r="H241" s="1278" t="s">
        <v>72</v>
      </c>
      <c r="I241" s="1278" t="s">
        <v>72</v>
      </c>
      <c r="J241" s="1298" t="s">
        <v>72</v>
      </c>
      <c r="K241" s="1298" t="s">
        <v>72</v>
      </c>
      <c r="L241" s="1299" t="s">
        <v>72</v>
      </c>
    </row>
    <row r="242" spans="1:12">
      <c r="A242" s="1289" t="s">
        <v>84</v>
      </c>
      <c r="B242" s="1300" t="s">
        <v>24</v>
      </c>
      <c r="C242" s="1301" t="s">
        <v>72</v>
      </c>
      <c r="D242" s="1301" t="s">
        <v>72</v>
      </c>
      <c r="E242" s="1302" t="s">
        <v>72</v>
      </c>
      <c r="F242" s="1302" t="s">
        <v>72</v>
      </c>
      <c r="G242" s="1303" t="s">
        <v>72</v>
      </c>
      <c r="H242" s="1304" t="s">
        <v>72</v>
      </c>
      <c r="I242" s="1304" t="s">
        <v>72</v>
      </c>
      <c r="J242" s="1305" t="s">
        <v>72</v>
      </c>
      <c r="K242" s="1305" t="s">
        <v>72</v>
      </c>
      <c r="L242" s="1306" t="s">
        <v>72</v>
      </c>
    </row>
    <row r="243" spans="1:12">
      <c r="A243" s="1266" t="s">
        <v>84</v>
      </c>
      <c r="B243" s="1297" t="s">
        <v>25</v>
      </c>
      <c r="C243" s="1275" t="s">
        <v>72</v>
      </c>
      <c r="D243" s="1275" t="s">
        <v>72</v>
      </c>
      <c r="E243" s="1276" t="s">
        <v>72</v>
      </c>
      <c r="F243" s="1276" t="s">
        <v>72</v>
      </c>
      <c r="G243" s="1277" t="s">
        <v>72</v>
      </c>
      <c r="H243" s="1278" t="s">
        <v>72</v>
      </c>
      <c r="I243" s="1278" t="s">
        <v>72</v>
      </c>
      <c r="J243" s="1298" t="s">
        <v>72</v>
      </c>
      <c r="K243" s="1298" t="s">
        <v>72</v>
      </c>
      <c r="L243" s="1299" t="s">
        <v>72</v>
      </c>
    </row>
    <row r="244" spans="1:12">
      <c r="A244" s="1266" t="s">
        <v>84</v>
      </c>
      <c r="B244" s="1297" t="s">
        <v>26</v>
      </c>
      <c r="C244" s="1275" t="s">
        <v>72</v>
      </c>
      <c r="D244" s="1275" t="s">
        <v>72</v>
      </c>
      <c r="E244" s="1276" t="s">
        <v>72</v>
      </c>
      <c r="F244" s="1276" t="s">
        <v>72</v>
      </c>
      <c r="G244" s="1277" t="s">
        <v>72</v>
      </c>
      <c r="H244" s="1278" t="s">
        <v>72</v>
      </c>
      <c r="I244" s="1278" t="s">
        <v>72</v>
      </c>
      <c r="J244" s="1298" t="s">
        <v>72</v>
      </c>
      <c r="K244" s="1298" t="s">
        <v>72</v>
      </c>
      <c r="L244" s="1299" t="s">
        <v>72</v>
      </c>
    </row>
    <row r="245" spans="1:12">
      <c r="A245" s="1289" t="s">
        <v>84</v>
      </c>
      <c r="B245" s="1300" t="s">
        <v>27</v>
      </c>
      <c r="C245" s="1301" t="s">
        <v>72</v>
      </c>
      <c r="D245" s="1301" t="s">
        <v>72</v>
      </c>
      <c r="E245" s="1302" t="s">
        <v>72</v>
      </c>
      <c r="F245" s="1302" t="s">
        <v>72</v>
      </c>
      <c r="G245" s="1303" t="s">
        <v>72</v>
      </c>
      <c r="H245" s="1304" t="s">
        <v>72</v>
      </c>
      <c r="I245" s="1304" t="s">
        <v>72</v>
      </c>
      <c r="J245" s="1305" t="s">
        <v>72</v>
      </c>
      <c r="K245" s="1305" t="s">
        <v>72</v>
      </c>
      <c r="L245" s="1306" t="s">
        <v>72</v>
      </c>
    </row>
    <row r="246" spans="1:12">
      <c r="A246" s="1266" t="s">
        <v>84</v>
      </c>
      <c r="B246" s="1297" t="s">
        <v>28</v>
      </c>
      <c r="C246" s="1275" t="s">
        <v>72</v>
      </c>
      <c r="D246" s="1275" t="s">
        <v>72</v>
      </c>
      <c r="E246" s="1276" t="s">
        <v>72</v>
      </c>
      <c r="F246" s="1276" t="s">
        <v>72</v>
      </c>
      <c r="G246" s="1277" t="s">
        <v>72</v>
      </c>
      <c r="H246" s="1278" t="s">
        <v>72</v>
      </c>
      <c r="I246" s="1278" t="s">
        <v>72</v>
      </c>
      <c r="J246" s="1298" t="s">
        <v>72</v>
      </c>
      <c r="K246" s="1298" t="s">
        <v>72</v>
      </c>
      <c r="L246" s="1299" t="s">
        <v>72</v>
      </c>
    </row>
    <row r="247" spans="1:12" ht="15" thickBot="1">
      <c r="A247" s="1307" t="s">
        <v>84</v>
      </c>
      <c r="B247" s="1308" t="s">
        <v>29</v>
      </c>
      <c r="C247" s="1309" t="s">
        <v>72</v>
      </c>
      <c r="D247" s="1309" t="s">
        <v>72</v>
      </c>
      <c r="E247" s="1310" t="s">
        <v>72</v>
      </c>
      <c r="F247" s="1310" t="s">
        <v>72</v>
      </c>
      <c r="G247" s="1311" t="s">
        <v>72</v>
      </c>
      <c r="H247" s="1298" t="s">
        <v>72</v>
      </c>
      <c r="I247" s="1298" t="s">
        <v>72</v>
      </c>
      <c r="J247" s="1298" t="s">
        <v>72</v>
      </c>
      <c r="K247" s="1298" t="s">
        <v>72</v>
      </c>
      <c r="L247" s="1299" t="s">
        <v>72</v>
      </c>
    </row>
    <row r="248" spans="1:12" ht="15" thickBot="1">
      <c r="A248" s="1254"/>
      <c r="B248" s="1288"/>
      <c r="C248" s="1256"/>
      <c r="D248" s="1256"/>
      <c r="E248" s="1256"/>
      <c r="F248" s="1256"/>
      <c r="G248" s="1257"/>
      <c r="H248" s="1252"/>
      <c r="I248" s="1252"/>
      <c r="J248" s="1252"/>
      <c r="K248" s="1252"/>
      <c r="L248" s="1258"/>
    </row>
    <row r="249" spans="1:12">
      <c r="A249" s="1289" t="s">
        <v>85</v>
      </c>
      <c r="B249" s="1290" t="s">
        <v>21</v>
      </c>
      <c r="C249" s="1291">
        <v>21822.888723755827</v>
      </c>
      <c r="D249" s="1291">
        <v>22415.846015714917</v>
      </c>
      <c r="E249" s="1292">
        <v>22259.346498230945</v>
      </c>
      <c r="F249" s="1292">
        <v>22864.162936029214</v>
      </c>
      <c r="G249" s="1293">
        <v>-2.6452594809198207</v>
      </c>
      <c r="H249" s="1294">
        <v>411.81523178807953</v>
      </c>
      <c r="I249" s="1294">
        <v>-1.4239169177703255</v>
      </c>
      <c r="J249" s="1295">
        <v>-14.689265536723164</v>
      </c>
      <c r="K249" s="1295">
        <v>7.6805696846388605</v>
      </c>
      <c r="L249" s="1296">
        <v>-1.7143347739598669</v>
      </c>
    </row>
    <row r="250" spans="1:12">
      <c r="A250" s="1266" t="s">
        <v>85</v>
      </c>
      <c r="B250" s="1297" t="s">
        <v>22</v>
      </c>
      <c r="C250" s="1275">
        <v>21926.774509803923</v>
      </c>
      <c r="D250" s="1275">
        <v>22500.24705882353</v>
      </c>
      <c r="E250" s="1276">
        <v>22365.31</v>
      </c>
      <c r="F250" s="1276">
        <v>22950.252</v>
      </c>
      <c r="G250" s="1277">
        <v>-2.5487388983789767</v>
      </c>
      <c r="H250" s="1278">
        <v>408.1</v>
      </c>
      <c r="I250" s="1278">
        <v>-1.4727184934814017</v>
      </c>
      <c r="J250" s="1298">
        <v>-7.1942446043165464</v>
      </c>
      <c r="K250" s="1298">
        <v>6.561546286876907</v>
      </c>
      <c r="L250" s="1299">
        <v>-0.81637303371757231</v>
      </c>
    </row>
    <row r="251" spans="1:12">
      <c r="A251" s="1266" t="s">
        <v>85</v>
      </c>
      <c r="B251" s="1297" t="s">
        <v>23</v>
      </c>
      <c r="C251" s="1275">
        <v>21249.665686274508</v>
      </c>
      <c r="D251" s="1275">
        <v>22119.024509803919</v>
      </c>
      <c r="E251" s="1276">
        <v>21674.659</v>
      </c>
      <c r="F251" s="1276">
        <v>22561.404999999999</v>
      </c>
      <c r="G251" s="1277">
        <v>-3.9303669252867857</v>
      </c>
      <c r="H251" s="1278">
        <v>433.6</v>
      </c>
      <c r="I251" s="1278">
        <v>0.64995357474466375</v>
      </c>
      <c r="J251" s="1298">
        <v>-42.105263157894733</v>
      </c>
      <c r="K251" s="1298">
        <v>1.119023397761953</v>
      </c>
      <c r="L251" s="1299">
        <v>-0.89796174024229325</v>
      </c>
    </row>
    <row r="252" spans="1:12">
      <c r="A252" s="1289" t="s">
        <v>85</v>
      </c>
      <c r="B252" s="1300" t="s">
        <v>24</v>
      </c>
      <c r="C252" s="1301">
        <v>20203.645603200781</v>
      </c>
      <c r="D252" s="1301">
        <v>20477.586996401325</v>
      </c>
      <c r="E252" s="1302">
        <v>20607.718515264798</v>
      </c>
      <c r="F252" s="1302">
        <v>20887.138736329351</v>
      </c>
      <c r="G252" s="1303">
        <v>-1.3377620773809116</v>
      </c>
      <c r="H252" s="1304">
        <v>354.05661764705883</v>
      </c>
      <c r="I252" s="1304">
        <v>-5.4157630900747957</v>
      </c>
      <c r="J252" s="1305">
        <v>-20</v>
      </c>
      <c r="K252" s="1305">
        <v>6.9175991861648018</v>
      </c>
      <c r="L252" s="1306">
        <v>-2.1057553785910361</v>
      </c>
    </row>
    <row r="253" spans="1:12">
      <c r="A253" s="1266" t="s">
        <v>85</v>
      </c>
      <c r="B253" s="1297" t="s">
        <v>25</v>
      </c>
      <c r="C253" s="1275">
        <v>20015.338235294119</v>
      </c>
      <c r="D253" s="1275">
        <v>20362.929411764704</v>
      </c>
      <c r="E253" s="1276">
        <v>20415.645</v>
      </c>
      <c r="F253" s="1276">
        <v>20770.187999999998</v>
      </c>
      <c r="G253" s="1277">
        <v>-1.7069802160673646</v>
      </c>
      <c r="H253" s="1278">
        <v>334.6</v>
      </c>
      <c r="I253" s="1278">
        <v>-5.5602596669489097</v>
      </c>
      <c r="J253" s="1298">
        <v>-6.3157894736842106</v>
      </c>
      <c r="K253" s="1298">
        <v>4.5269582909460837</v>
      </c>
      <c r="L253" s="1299">
        <v>-0.51550455406453199</v>
      </c>
    </row>
    <row r="254" spans="1:12">
      <c r="A254" s="1266" t="s">
        <v>85</v>
      </c>
      <c r="B254" s="1297" t="s">
        <v>26</v>
      </c>
      <c r="C254" s="1275">
        <v>20508.914705882355</v>
      </c>
      <c r="D254" s="1275">
        <v>20606.318627450979</v>
      </c>
      <c r="E254" s="1276">
        <v>20919.093000000001</v>
      </c>
      <c r="F254" s="1276">
        <v>21018.445</v>
      </c>
      <c r="G254" s="1277">
        <v>-0.47268958288778717</v>
      </c>
      <c r="H254" s="1278">
        <v>390.9</v>
      </c>
      <c r="I254" s="1278">
        <v>-2.2016512384288247</v>
      </c>
      <c r="J254" s="1298">
        <v>-37.333333333333336</v>
      </c>
      <c r="K254" s="1298">
        <v>2.3906408952187186</v>
      </c>
      <c r="L254" s="1299">
        <v>-1.5902508245265041</v>
      </c>
    </row>
    <row r="255" spans="1:12">
      <c r="A255" s="1289" t="s">
        <v>85</v>
      </c>
      <c r="B255" s="1300" t="s">
        <v>27</v>
      </c>
      <c r="C255" s="1301">
        <v>19785.589280624532</v>
      </c>
      <c r="D255" s="1301">
        <v>19923.214932299645</v>
      </c>
      <c r="E255" s="1302">
        <v>20181.301066237022</v>
      </c>
      <c r="F255" s="1302">
        <v>20321.67923094564</v>
      </c>
      <c r="G255" s="1303">
        <v>-0.69078033913089021</v>
      </c>
      <c r="H255" s="1304">
        <v>322.28692307692307</v>
      </c>
      <c r="I255" s="1304">
        <v>-4.3582871081957277</v>
      </c>
      <c r="J255" s="1305">
        <v>18.181818181818183</v>
      </c>
      <c r="K255" s="1305">
        <v>13.224821973550355</v>
      </c>
      <c r="L255" s="1306">
        <v>1.5475395956310347</v>
      </c>
    </row>
    <row r="256" spans="1:12">
      <c r="A256" s="1266" t="s">
        <v>85</v>
      </c>
      <c r="B256" s="1297" t="s">
        <v>28</v>
      </c>
      <c r="C256" s="1275">
        <v>19631.613725490195</v>
      </c>
      <c r="D256" s="1275">
        <v>19748.654901960785</v>
      </c>
      <c r="E256" s="1276">
        <v>20024.245999999999</v>
      </c>
      <c r="F256" s="1276">
        <v>20143.628000000001</v>
      </c>
      <c r="G256" s="1277">
        <v>-0.59265391517357957</v>
      </c>
      <c r="H256" s="1278">
        <v>305.2</v>
      </c>
      <c r="I256" s="1278">
        <v>-4.8628428927680867</v>
      </c>
      <c r="J256" s="1298">
        <v>26.356589147286826</v>
      </c>
      <c r="K256" s="1298">
        <v>8.2909460834181079</v>
      </c>
      <c r="L256" s="1299">
        <v>1.4438123254563244</v>
      </c>
    </row>
    <row r="257" spans="1:12" ht="15" thickBot="1">
      <c r="A257" s="1307" t="s">
        <v>85</v>
      </c>
      <c r="B257" s="1308" t="s">
        <v>29</v>
      </c>
      <c r="C257" s="1309">
        <v>20010.51568627451</v>
      </c>
      <c r="D257" s="1309">
        <v>20143.773529411767</v>
      </c>
      <c r="E257" s="1310">
        <v>20410.725999999999</v>
      </c>
      <c r="F257" s="1310">
        <v>20546.649000000001</v>
      </c>
      <c r="G257" s="1311">
        <v>-0.66153366419995052</v>
      </c>
      <c r="H257" s="1298">
        <v>351</v>
      </c>
      <c r="I257" s="1298">
        <v>-2.4729091414281683</v>
      </c>
      <c r="J257" s="1298">
        <v>6.593406593406594</v>
      </c>
      <c r="K257" s="1298">
        <v>4.9338758901322484</v>
      </c>
      <c r="L257" s="1299">
        <v>0.10372727017471117</v>
      </c>
    </row>
    <row r="258" spans="1:12" ht="15" thickBot="1">
      <c r="A258" s="1312"/>
      <c r="B258" s="1313"/>
      <c r="C258" s="1314"/>
      <c r="D258" s="1314"/>
      <c r="E258" s="1314"/>
      <c r="F258" s="1314"/>
      <c r="G258" s="1315"/>
      <c r="H258" s="1316"/>
      <c r="I258" s="1316"/>
      <c r="J258" s="1316"/>
      <c r="K258" s="1316"/>
      <c r="L258" s="1317"/>
    </row>
    <row r="259" spans="1:12">
      <c r="A259" s="1266" t="s">
        <v>86</v>
      </c>
      <c r="B259" s="1318" t="s">
        <v>26</v>
      </c>
      <c r="C259" s="1319">
        <v>20208.612745098038</v>
      </c>
      <c r="D259" s="1319">
        <v>19361.312745098039</v>
      </c>
      <c r="E259" s="1320">
        <v>20612.785</v>
      </c>
      <c r="F259" s="1320">
        <v>19748.539000000001</v>
      </c>
      <c r="G259" s="1321">
        <v>4.3762528458434273</v>
      </c>
      <c r="H259" s="1322">
        <v>420</v>
      </c>
      <c r="I259" s="1322">
        <v>-1.5240328253223916</v>
      </c>
      <c r="J259" s="1322">
        <v>0</v>
      </c>
      <c r="K259" s="1322">
        <v>1.1698880976602237</v>
      </c>
      <c r="L259" s="1323">
        <v>-5.0918696394978147E-2</v>
      </c>
    </row>
    <row r="260" spans="1:12" ht="15" thickBot="1">
      <c r="A260" s="1307" t="s">
        <v>86</v>
      </c>
      <c r="B260" s="1308" t="s">
        <v>29</v>
      </c>
      <c r="C260" s="1309">
        <v>19805.576470588232</v>
      </c>
      <c r="D260" s="1309">
        <v>19652.890196078431</v>
      </c>
      <c r="E260" s="1310">
        <v>20201.687999999998</v>
      </c>
      <c r="F260" s="1310">
        <v>20045.948</v>
      </c>
      <c r="G260" s="1311">
        <v>0.77691511521429646</v>
      </c>
      <c r="H260" s="1298">
        <v>389.2</v>
      </c>
      <c r="I260" s="1298">
        <v>4.9339444594230288</v>
      </c>
      <c r="J260" s="1298">
        <v>80</v>
      </c>
      <c r="K260" s="1298">
        <v>3.2044760935910479</v>
      </c>
      <c r="L260" s="1299">
        <v>1.3467266243766105</v>
      </c>
    </row>
    <row r="261" spans="1:12" ht="15" thickBot="1">
      <c r="A261" s="1312"/>
      <c r="B261" s="1313"/>
      <c r="C261" s="1314"/>
      <c r="D261" s="1314"/>
      <c r="E261" s="1314"/>
      <c r="F261" s="1314"/>
      <c r="G261" s="1315"/>
      <c r="H261" s="1316"/>
      <c r="I261" s="1316"/>
      <c r="J261" s="1316"/>
      <c r="K261" s="1316"/>
      <c r="L261" s="1317"/>
    </row>
    <row r="262" spans="1:12">
      <c r="A262" s="1289" t="s">
        <v>87</v>
      </c>
      <c r="B262" s="1290" t="s">
        <v>21</v>
      </c>
      <c r="C262" s="1291" t="s">
        <v>72</v>
      </c>
      <c r="D262" s="1291" t="s">
        <v>72</v>
      </c>
      <c r="E262" s="1292" t="s">
        <v>72</v>
      </c>
      <c r="F262" s="1292" t="s">
        <v>72</v>
      </c>
      <c r="G262" s="1293" t="s">
        <v>72</v>
      </c>
      <c r="H262" s="1294" t="s">
        <v>72</v>
      </c>
      <c r="I262" s="1294" t="s">
        <v>72</v>
      </c>
      <c r="J262" s="1295" t="s">
        <v>72</v>
      </c>
      <c r="K262" s="1295" t="s">
        <v>72</v>
      </c>
      <c r="L262" s="1296" t="s">
        <v>72</v>
      </c>
    </row>
    <row r="263" spans="1:12">
      <c r="A263" s="1273" t="s">
        <v>87</v>
      </c>
      <c r="B263" s="1297" t="s">
        <v>22</v>
      </c>
      <c r="C263" s="1275" t="s">
        <v>72</v>
      </c>
      <c r="D263" s="1275" t="s">
        <v>72</v>
      </c>
      <c r="E263" s="1276" t="s">
        <v>72</v>
      </c>
      <c r="F263" s="1276" t="s">
        <v>72</v>
      </c>
      <c r="G263" s="1277" t="s">
        <v>72</v>
      </c>
      <c r="H263" s="1278" t="s">
        <v>72</v>
      </c>
      <c r="I263" s="1278" t="s">
        <v>72</v>
      </c>
      <c r="J263" s="1298" t="s">
        <v>72</v>
      </c>
      <c r="K263" s="1298" t="s">
        <v>72</v>
      </c>
      <c r="L263" s="1299" t="s">
        <v>72</v>
      </c>
    </row>
    <row r="264" spans="1:12">
      <c r="A264" s="1273" t="s">
        <v>87</v>
      </c>
      <c r="B264" s="1297" t="s">
        <v>23</v>
      </c>
      <c r="C264" s="1275" t="s">
        <v>72</v>
      </c>
      <c r="D264" s="1275" t="s">
        <v>72</v>
      </c>
      <c r="E264" s="1276" t="s">
        <v>72</v>
      </c>
      <c r="F264" s="1276" t="s">
        <v>72</v>
      </c>
      <c r="G264" s="1277" t="s">
        <v>72</v>
      </c>
      <c r="H264" s="1278" t="s">
        <v>72</v>
      </c>
      <c r="I264" s="1278" t="s">
        <v>72</v>
      </c>
      <c r="J264" s="1298" t="s">
        <v>72</v>
      </c>
      <c r="K264" s="1298" t="s">
        <v>72</v>
      </c>
      <c r="L264" s="1299" t="s">
        <v>72</v>
      </c>
    </row>
    <row r="265" spans="1:12">
      <c r="A265" s="1273" t="s">
        <v>87</v>
      </c>
      <c r="B265" s="1297" t="s">
        <v>30</v>
      </c>
      <c r="C265" s="1275" t="s">
        <v>72</v>
      </c>
      <c r="D265" s="1275" t="s">
        <v>72</v>
      </c>
      <c r="E265" s="1276" t="s">
        <v>72</v>
      </c>
      <c r="F265" s="1276" t="s">
        <v>72</v>
      </c>
      <c r="G265" s="1277" t="s">
        <v>72</v>
      </c>
      <c r="H265" s="1278" t="s">
        <v>72</v>
      </c>
      <c r="I265" s="1278" t="s">
        <v>72</v>
      </c>
      <c r="J265" s="1298" t="s">
        <v>72</v>
      </c>
      <c r="K265" s="1298" t="s">
        <v>72</v>
      </c>
      <c r="L265" s="1299" t="s">
        <v>72</v>
      </c>
    </row>
    <row r="266" spans="1:12">
      <c r="A266" s="1324" t="s">
        <v>87</v>
      </c>
      <c r="B266" s="1300" t="s">
        <v>24</v>
      </c>
      <c r="C266" s="1301" t="s">
        <v>72</v>
      </c>
      <c r="D266" s="1301" t="s">
        <v>72</v>
      </c>
      <c r="E266" s="1302" t="s">
        <v>72</v>
      </c>
      <c r="F266" s="1302" t="s">
        <v>72</v>
      </c>
      <c r="G266" s="1303" t="s">
        <v>72</v>
      </c>
      <c r="H266" s="1304" t="s">
        <v>72</v>
      </c>
      <c r="I266" s="1304" t="s">
        <v>72</v>
      </c>
      <c r="J266" s="1305" t="s">
        <v>72</v>
      </c>
      <c r="K266" s="1305" t="s">
        <v>72</v>
      </c>
      <c r="L266" s="1306" t="s">
        <v>72</v>
      </c>
    </row>
    <row r="267" spans="1:12">
      <c r="A267" s="1273" t="s">
        <v>87</v>
      </c>
      <c r="B267" s="1297" t="s">
        <v>26</v>
      </c>
      <c r="C267" s="1275" t="s">
        <v>72</v>
      </c>
      <c r="D267" s="1275" t="s">
        <v>72</v>
      </c>
      <c r="E267" s="1276" t="s">
        <v>72</v>
      </c>
      <c r="F267" s="1276" t="s">
        <v>72</v>
      </c>
      <c r="G267" s="1277" t="s">
        <v>72</v>
      </c>
      <c r="H267" s="1278" t="s">
        <v>72</v>
      </c>
      <c r="I267" s="1278" t="s">
        <v>72</v>
      </c>
      <c r="J267" s="1298" t="s">
        <v>72</v>
      </c>
      <c r="K267" s="1298" t="s">
        <v>72</v>
      </c>
      <c r="L267" s="1299" t="s">
        <v>72</v>
      </c>
    </row>
    <row r="268" spans="1:12">
      <c r="A268" s="1273" t="s">
        <v>87</v>
      </c>
      <c r="B268" s="1297" t="s">
        <v>31</v>
      </c>
      <c r="C268" s="1275" t="s">
        <v>72</v>
      </c>
      <c r="D268" s="1275" t="s">
        <v>72</v>
      </c>
      <c r="E268" s="1276" t="s">
        <v>72</v>
      </c>
      <c r="F268" s="1276" t="s">
        <v>72</v>
      </c>
      <c r="G268" s="1277" t="s">
        <v>72</v>
      </c>
      <c r="H268" s="1278" t="s">
        <v>72</v>
      </c>
      <c r="I268" s="1278" t="s">
        <v>72</v>
      </c>
      <c r="J268" s="1298" t="s">
        <v>72</v>
      </c>
      <c r="K268" s="1298" t="s">
        <v>72</v>
      </c>
      <c r="L268" s="1299" t="s">
        <v>72</v>
      </c>
    </row>
    <row r="269" spans="1:12">
      <c r="A269" s="1324" t="s">
        <v>87</v>
      </c>
      <c r="B269" s="1300" t="s">
        <v>27</v>
      </c>
      <c r="C269" s="1301" t="s">
        <v>72</v>
      </c>
      <c r="D269" s="1301" t="s">
        <v>72</v>
      </c>
      <c r="E269" s="1302" t="s">
        <v>72</v>
      </c>
      <c r="F269" s="1302" t="s">
        <v>72</v>
      </c>
      <c r="G269" s="1303" t="s">
        <v>72</v>
      </c>
      <c r="H269" s="1304" t="s">
        <v>72</v>
      </c>
      <c r="I269" s="1304" t="s">
        <v>72</v>
      </c>
      <c r="J269" s="1305" t="s">
        <v>72</v>
      </c>
      <c r="K269" s="1305" t="s">
        <v>72</v>
      </c>
      <c r="L269" s="1306" t="s">
        <v>72</v>
      </c>
    </row>
    <row r="270" spans="1:12">
      <c r="A270" s="1273" t="s">
        <v>87</v>
      </c>
      <c r="B270" s="1297" t="s">
        <v>29</v>
      </c>
      <c r="C270" s="1275" t="s">
        <v>72</v>
      </c>
      <c r="D270" s="1275" t="s">
        <v>72</v>
      </c>
      <c r="E270" s="1276" t="s">
        <v>72</v>
      </c>
      <c r="F270" s="1276" t="s">
        <v>72</v>
      </c>
      <c r="G270" s="1277" t="s">
        <v>72</v>
      </c>
      <c r="H270" s="1278" t="s">
        <v>72</v>
      </c>
      <c r="I270" s="1278" t="s">
        <v>72</v>
      </c>
      <c r="J270" s="1298" t="s">
        <v>72</v>
      </c>
      <c r="K270" s="1298" t="s">
        <v>72</v>
      </c>
      <c r="L270" s="1299" t="s">
        <v>72</v>
      </c>
    </row>
    <row r="271" spans="1:12" ht="15" thickBot="1">
      <c r="A271" s="1325" t="s">
        <v>87</v>
      </c>
      <c r="B271" s="1297" t="s">
        <v>32</v>
      </c>
      <c r="C271" s="1309" t="s">
        <v>72</v>
      </c>
      <c r="D271" s="1309" t="s">
        <v>72</v>
      </c>
      <c r="E271" s="1310" t="s">
        <v>72</v>
      </c>
      <c r="F271" s="1310" t="s">
        <v>72</v>
      </c>
      <c r="G271" s="1311" t="s">
        <v>72</v>
      </c>
      <c r="H271" s="1298" t="s">
        <v>72</v>
      </c>
      <c r="I271" s="1298" t="s">
        <v>72</v>
      </c>
      <c r="J271" s="1298" t="s">
        <v>72</v>
      </c>
      <c r="K271" s="1298" t="s">
        <v>72</v>
      </c>
      <c r="L271" s="1299" t="s">
        <v>72</v>
      </c>
    </row>
    <row r="272" spans="1:12" ht="15" thickBot="1">
      <c r="A272" s="1312"/>
      <c r="B272" s="1313"/>
      <c r="C272" s="1314"/>
      <c r="D272" s="1314"/>
      <c r="E272" s="1314"/>
      <c r="F272" s="1314"/>
      <c r="G272" s="1315"/>
      <c r="H272" s="1316"/>
      <c r="I272" s="1316"/>
      <c r="J272" s="1316"/>
      <c r="K272" s="1316"/>
      <c r="L272" s="1317"/>
    </row>
    <row r="273" spans="1:12">
      <c r="A273" s="1289" t="s">
        <v>20</v>
      </c>
      <c r="B273" s="1290" t="s">
        <v>24</v>
      </c>
      <c r="C273" s="1291">
        <v>17949.782251040891</v>
      </c>
      <c r="D273" s="1291">
        <v>17948.447730203192</v>
      </c>
      <c r="E273" s="1292">
        <v>18308.777896061711</v>
      </c>
      <c r="F273" s="1292">
        <v>18307.416684807256</v>
      </c>
      <c r="G273" s="1293">
        <v>7.4352994629978192E-3</v>
      </c>
      <c r="H273" s="1294">
        <v>356.92898550724641</v>
      </c>
      <c r="I273" s="1294">
        <v>1.9861854582899816</v>
      </c>
      <c r="J273" s="1295">
        <v>9.5238095238095237</v>
      </c>
      <c r="K273" s="1295">
        <v>3.5096642929806716</v>
      </c>
      <c r="L273" s="1296">
        <v>0.16571524839468443</v>
      </c>
    </row>
    <row r="274" spans="1:12">
      <c r="A274" s="1266" t="s">
        <v>20</v>
      </c>
      <c r="B274" s="1297" t="s">
        <v>25</v>
      </c>
      <c r="C274" s="1275" t="s">
        <v>185</v>
      </c>
      <c r="D274" s="1275">
        <v>16599.137254901958</v>
      </c>
      <c r="E274" s="1276" t="s">
        <v>185</v>
      </c>
      <c r="F274" s="1276">
        <v>16931.12</v>
      </c>
      <c r="G274" s="1277" t="s">
        <v>72</v>
      </c>
      <c r="H274" s="1278" t="s">
        <v>185</v>
      </c>
      <c r="I274" s="1278" t="s">
        <v>72</v>
      </c>
      <c r="J274" s="1298" t="s">
        <v>72</v>
      </c>
      <c r="K274" s="1298">
        <v>0.66124109867751779</v>
      </c>
      <c r="L274" s="1299" t="s">
        <v>72</v>
      </c>
    </row>
    <row r="275" spans="1:12">
      <c r="A275" s="1266" t="s">
        <v>20</v>
      </c>
      <c r="B275" s="1297" t="s">
        <v>26</v>
      </c>
      <c r="C275" s="1275">
        <v>18107.98725490196</v>
      </c>
      <c r="D275" s="1275">
        <v>17933.080392156862</v>
      </c>
      <c r="E275" s="1276">
        <v>18470.147000000001</v>
      </c>
      <c r="F275" s="1276">
        <v>18291.741999999998</v>
      </c>
      <c r="G275" s="1277">
        <v>0.97533083508395468</v>
      </c>
      <c r="H275" s="1278">
        <v>367.6</v>
      </c>
      <c r="I275" s="1278">
        <v>8.9831010969463421</v>
      </c>
      <c r="J275" s="1298">
        <v>30.76923076923077</v>
      </c>
      <c r="K275" s="1298">
        <v>1.7293997965412005</v>
      </c>
      <c r="L275" s="1299">
        <v>0.34935733369618971</v>
      </c>
    </row>
    <row r="276" spans="1:12">
      <c r="A276" s="1266" t="s">
        <v>20</v>
      </c>
      <c r="B276" s="1297" t="s">
        <v>31</v>
      </c>
      <c r="C276" s="1275" t="s">
        <v>185</v>
      </c>
      <c r="D276" s="1275">
        <v>18312.003921568627</v>
      </c>
      <c r="E276" s="1276" t="s">
        <v>185</v>
      </c>
      <c r="F276" s="1276">
        <v>18678.243999999999</v>
      </c>
      <c r="G276" s="1277" t="s">
        <v>72</v>
      </c>
      <c r="H276" s="1278" t="s">
        <v>185</v>
      </c>
      <c r="I276" s="1278" t="s">
        <v>72</v>
      </c>
      <c r="J276" s="1298" t="s">
        <v>72</v>
      </c>
      <c r="K276" s="1298">
        <v>1.119023397761953</v>
      </c>
      <c r="L276" s="1299" t="s">
        <v>72</v>
      </c>
    </row>
    <row r="277" spans="1:12">
      <c r="A277" s="1289" t="s">
        <v>20</v>
      </c>
      <c r="B277" s="1300" t="s">
        <v>27</v>
      </c>
      <c r="C277" s="1301">
        <v>17707.184508289429</v>
      </c>
      <c r="D277" s="1301">
        <v>17697.105997186136</v>
      </c>
      <c r="E277" s="1302">
        <v>18061.328198455216</v>
      </c>
      <c r="F277" s="1302">
        <v>18051.04811712986</v>
      </c>
      <c r="G277" s="1303">
        <v>5.6950052200019821E-2</v>
      </c>
      <c r="H277" s="1304">
        <v>305.78609523809524</v>
      </c>
      <c r="I277" s="1304">
        <v>-0.72832306171787053</v>
      </c>
      <c r="J277" s="1305">
        <v>-0.56818181818181823</v>
      </c>
      <c r="K277" s="1305">
        <v>26.703967446592063</v>
      </c>
      <c r="L277" s="1306">
        <v>-1.321510260414307</v>
      </c>
    </row>
    <row r="278" spans="1:12">
      <c r="A278" s="1266" t="s">
        <v>20</v>
      </c>
      <c r="B278" s="1297" t="s">
        <v>28</v>
      </c>
      <c r="C278" s="1275">
        <v>16981.373529411765</v>
      </c>
      <c r="D278" s="1275">
        <v>17067.257843137253</v>
      </c>
      <c r="E278" s="1276">
        <v>17321.001</v>
      </c>
      <c r="F278" s="1276">
        <v>17408.602999999999</v>
      </c>
      <c r="G278" s="1277">
        <v>-0.50321096988654945</v>
      </c>
      <c r="H278" s="1278">
        <v>278.5</v>
      </c>
      <c r="I278" s="1278">
        <v>-3.5893754486727471E-2</v>
      </c>
      <c r="J278" s="1298">
        <v>11.931818181818182</v>
      </c>
      <c r="K278" s="1298">
        <v>10.020345879959308</v>
      </c>
      <c r="L278" s="1299">
        <v>0.67851997762385174</v>
      </c>
    </row>
    <row r="279" spans="1:12">
      <c r="A279" s="1266" t="s">
        <v>20</v>
      </c>
      <c r="B279" s="1297" t="s">
        <v>29</v>
      </c>
      <c r="C279" s="1275">
        <v>18119.103921568629</v>
      </c>
      <c r="D279" s="1275">
        <v>18083.73431372549</v>
      </c>
      <c r="E279" s="1276">
        <v>18481.486000000001</v>
      </c>
      <c r="F279" s="1276">
        <v>18445.409</v>
      </c>
      <c r="G279" s="1277">
        <v>0.19558796446314167</v>
      </c>
      <c r="H279" s="1278">
        <v>314.39999999999998</v>
      </c>
      <c r="I279" s="1278">
        <v>-0.78889239507731157</v>
      </c>
      <c r="J279" s="1298">
        <v>-6.4748201438848918</v>
      </c>
      <c r="K279" s="1298">
        <v>13.224821973550355</v>
      </c>
      <c r="L279" s="1299">
        <v>-1.5310166676386032</v>
      </c>
    </row>
    <row r="280" spans="1:12">
      <c r="A280" s="1266" t="s">
        <v>20</v>
      </c>
      <c r="B280" s="1297" t="s">
        <v>32</v>
      </c>
      <c r="C280" s="1275">
        <v>17964.391176470588</v>
      </c>
      <c r="D280" s="1275">
        <v>17572.429411764708</v>
      </c>
      <c r="E280" s="1276">
        <v>18323.679</v>
      </c>
      <c r="F280" s="1276">
        <v>17923.878000000001</v>
      </c>
      <c r="G280" s="1277">
        <v>2.2305496611838098</v>
      </c>
      <c r="H280" s="1278">
        <v>351.9</v>
      </c>
      <c r="I280" s="1278">
        <v>2.0887728459529997</v>
      </c>
      <c r="J280" s="1298">
        <v>-8.1081081081081088</v>
      </c>
      <c r="K280" s="1298">
        <v>3.4587995930824009</v>
      </c>
      <c r="L280" s="1299">
        <v>-0.46901357039955238</v>
      </c>
    </row>
    <row r="281" spans="1:12">
      <c r="A281" s="1289" t="s">
        <v>20</v>
      </c>
      <c r="B281" s="1300" t="s">
        <v>33</v>
      </c>
      <c r="C281" s="1301">
        <v>14788.314104865081</v>
      </c>
      <c r="D281" s="1301">
        <v>14814.42385580679</v>
      </c>
      <c r="E281" s="1302">
        <v>15084.080386962383</v>
      </c>
      <c r="F281" s="1302">
        <v>15110.712332922925</v>
      </c>
      <c r="G281" s="1303">
        <v>-0.17624546992742912</v>
      </c>
      <c r="H281" s="1304">
        <v>237.25377906976746</v>
      </c>
      <c r="I281" s="1304">
        <v>1.9532906344487762</v>
      </c>
      <c r="J281" s="1305">
        <v>-1.4326647564469914</v>
      </c>
      <c r="K281" s="1305">
        <v>17.497456765005087</v>
      </c>
      <c r="L281" s="1306">
        <v>-1.0269593708760176</v>
      </c>
    </row>
    <row r="282" spans="1:12">
      <c r="A282" s="1266" t="s">
        <v>20</v>
      </c>
      <c r="B282" s="1297" t="s">
        <v>73</v>
      </c>
      <c r="C282" s="1326">
        <v>14552.836274509804</v>
      </c>
      <c r="D282" s="1326">
        <v>14632.233333333334</v>
      </c>
      <c r="E282" s="1327">
        <v>14843.893</v>
      </c>
      <c r="F282" s="1327">
        <v>14924.878000000001</v>
      </c>
      <c r="G282" s="1328">
        <v>-0.5426175007929751</v>
      </c>
      <c r="H282" s="1329">
        <v>224.4</v>
      </c>
      <c r="I282" s="1329">
        <v>3.7447988904299554</v>
      </c>
      <c r="J282" s="1330">
        <v>0.57803468208092479</v>
      </c>
      <c r="K282" s="1330">
        <v>8.8504577822990846</v>
      </c>
      <c r="L282" s="1331">
        <v>-0.33213245124656154</v>
      </c>
    </row>
    <row r="283" spans="1:12">
      <c r="A283" s="1266" t="s">
        <v>20</v>
      </c>
      <c r="B283" s="1297" t="s">
        <v>34</v>
      </c>
      <c r="C283" s="1275">
        <v>14940.537254901961</v>
      </c>
      <c r="D283" s="1275">
        <v>14878.239215686275</v>
      </c>
      <c r="E283" s="1276">
        <v>15239.348</v>
      </c>
      <c r="F283" s="1276">
        <v>15175.804</v>
      </c>
      <c r="G283" s="1277">
        <v>0.41871916637826812</v>
      </c>
      <c r="H283" s="1278">
        <v>244.9</v>
      </c>
      <c r="I283" s="1278">
        <v>0.32773453502663308</v>
      </c>
      <c r="J283" s="1298">
        <v>-1.2903225806451613</v>
      </c>
      <c r="K283" s="1298">
        <v>7.782299084435401</v>
      </c>
      <c r="L283" s="1299">
        <v>-0.44487713637139237</v>
      </c>
    </row>
    <row r="284" spans="1:12" ht="15" thickBot="1">
      <c r="A284" s="1266" t="s">
        <v>20</v>
      </c>
      <c r="B284" s="1297" t="s">
        <v>35</v>
      </c>
      <c r="C284" s="1275">
        <v>15472.48137254902</v>
      </c>
      <c r="D284" s="1275">
        <v>15553.148039215685</v>
      </c>
      <c r="E284" s="1276">
        <v>15781.931</v>
      </c>
      <c r="F284" s="1276">
        <v>15864.210999999999</v>
      </c>
      <c r="G284" s="1277">
        <v>-0.51865169972839387</v>
      </c>
      <c r="H284" s="1278">
        <v>300</v>
      </c>
      <c r="I284" s="1278">
        <v>5.7082452431289603</v>
      </c>
      <c r="J284" s="1298">
        <v>-19.047619047619047</v>
      </c>
      <c r="K284" s="1298">
        <v>0.86469989827060023</v>
      </c>
      <c r="L284" s="1299">
        <v>-0.24994978325806216</v>
      </c>
    </row>
    <row r="285" spans="1:12" ht="15" thickBot="1">
      <c r="A285" s="1312"/>
      <c r="B285" s="1313"/>
      <c r="C285" s="1314"/>
      <c r="D285" s="1314"/>
      <c r="E285" s="1314"/>
      <c r="F285" s="1314"/>
      <c r="G285" s="1315"/>
      <c r="H285" s="1316"/>
      <c r="I285" s="1316"/>
      <c r="J285" s="1316"/>
      <c r="K285" s="1316"/>
      <c r="L285" s="1317"/>
    </row>
    <row r="286" spans="1:12">
      <c r="A286" s="1289" t="s">
        <v>88</v>
      </c>
      <c r="B286" s="1300" t="s">
        <v>21</v>
      </c>
      <c r="C286" s="1301">
        <v>21676.183187550116</v>
      </c>
      <c r="D286" s="1301">
        <v>21191.780082126133</v>
      </c>
      <c r="E286" s="1302">
        <v>22109.706851301118</v>
      </c>
      <c r="F286" s="1302">
        <v>21615.615683768658</v>
      </c>
      <c r="G286" s="1303">
        <v>2.2858065889072856</v>
      </c>
      <c r="H286" s="1304">
        <v>341.02253521126761</v>
      </c>
      <c r="I286" s="1304">
        <v>-4.5565760526720558</v>
      </c>
      <c r="J286" s="1305">
        <v>136.66666666666666</v>
      </c>
      <c r="K286" s="1305">
        <v>3.611393692777213</v>
      </c>
      <c r="L286" s="1306">
        <v>2.0190370048791237</v>
      </c>
    </row>
    <row r="287" spans="1:12">
      <c r="A287" s="1266" t="s">
        <v>88</v>
      </c>
      <c r="B287" s="1297" t="s">
        <v>22</v>
      </c>
      <c r="C287" s="1275">
        <v>21026.422549019608</v>
      </c>
      <c r="D287" s="1275" t="s">
        <v>185</v>
      </c>
      <c r="E287" s="1276">
        <v>21446.951000000001</v>
      </c>
      <c r="F287" s="1276">
        <v>21626.598999999998</v>
      </c>
      <c r="G287" s="1277">
        <v>-0.83068077417072106</v>
      </c>
      <c r="H287" s="1278">
        <v>302</v>
      </c>
      <c r="I287" s="1278">
        <v>-8.4848484848484862</v>
      </c>
      <c r="J287" s="1298">
        <v>400</v>
      </c>
      <c r="K287" s="1298">
        <v>0.50864699898270604</v>
      </c>
      <c r="L287" s="1299">
        <v>0.40248988645616679</v>
      </c>
    </row>
    <row r="288" spans="1:12">
      <c r="A288" s="1266" t="s">
        <v>88</v>
      </c>
      <c r="B288" s="1297" t="s">
        <v>23</v>
      </c>
      <c r="C288" s="1275">
        <v>21595.996078431373</v>
      </c>
      <c r="D288" s="1275">
        <v>21033.583333333336</v>
      </c>
      <c r="E288" s="1276">
        <v>22027.916000000001</v>
      </c>
      <c r="F288" s="1276">
        <v>21454.255000000001</v>
      </c>
      <c r="G288" s="1277">
        <v>2.6738798434156767</v>
      </c>
      <c r="H288" s="1278">
        <v>354</v>
      </c>
      <c r="I288" s="1278">
        <v>-1.4750904536598974</v>
      </c>
      <c r="J288" s="1298">
        <v>186.66666666666666</v>
      </c>
      <c r="K288" s="1298">
        <v>2.1871820956256358</v>
      </c>
      <c r="L288" s="1299">
        <v>1.3910037516765912</v>
      </c>
    </row>
    <row r="289" spans="1:12">
      <c r="A289" s="1266" t="s">
        <v>88</v>
      </c>
      <c r="B289" s="1297" t="s">
        <v>30</v>
      </c>
      <c r="C289" s="1275" t="s">
        <v>185</v>
      </c>
      <c r="D289" s="1275" t="s">
        <v>185</v>
      </c>
      <c r="E289" s="1276" t="s">
        <v>185</v>
      </c>
      <c r="F289" s="1276" t="s">
        <v>185</v>
      </c>
      <c r="G289" s="1277" t="s">
        <v>72</v>
      </c>
      <c r="H289" s="1278">
        <v>331.7</v>
      </c>
      <c r="I289" s="1278" t="s">
        <v>72</v>
      </c>
      <c r="J289" s="1298" t="s">
        <v>72</v>
      </c>
      <c r="K289" s="1298">
        <v>0.91556459816887081</v>
      </c>
      <c r="L289" s="1299" t="s">
        <v>72</v>
      </c>
    </row>
    <row r="290" spans="1:12">
      <c r="A290" s="1289" t="s">
        <v>88</v>
      </c>
      <c r="B290" s="1300" t="s">
        <v>24</v>
      </c>
      <c r="C290" s="1301">
        <v>20620.525523578606</v>
      </c>
      <c r="D290" s="1301">
        <v>20407.645376717381</v>
      </c>
      <c r="E290" s="1302">
        <v>21032.936034050177</v>
      </c>
      <c r="F290" s="1302">
        <v>20815.79828425173</v>
      </c>
      <c r="G290" s="1303">
        <v>1.0431391908842771</v>
      </c>
      <c r="H290" s="1304">
        <v>312.49760000000003</v>
      </c>
      <c r="I290" s="1304">
        <v>2.5671367100576168</v>
      </c>
      <c r="J290" s="1305">
        <v>14.678899082568808</v>
      </c>
      <c r="K290" s="1305">
        <v>6.3580874872838251</v>
      </c>
      <c r="L290" s="1306">
        <v>0.57252485458743418</v>
      </c>
    </row>
    <row r="291" spans="1:12">
      <c r="A291" s="1266" t="s">
        <v>88</v>
      </c>
      <c r="B291" s="1297" t="s">
        <v>25</v>
      </c>
      <c r="C291" s="1275">
        <v>20521.035294117646</v>
      </c>
      <c r="D291" s="1275">
        <v>19769.98725490196</v>
      </c>
      <c r="E291" s="1276">
        <v>20931.455999999998</v>
      </c>
      <c r="F291" s="1276">
        <v>20165.386999999999</v>
      </c>
      <c r="G291" s="1277">
        <v>3.7989303155947347</v>
      </c>
      <c r="H291" s="1278">
        <v>270.8</v>
      </c>
      <c r="I291" s="1278">
        <v>5.3286658887592324</v>
      </c>
      <c r="J291" s="1298">
        <v>-23.52941176470588</v>
      </c>
      <c r="K291" s="1298">
        <v>0.66124109867751779</v>
      </c>
      <c r="L291" s="1299">
        <v>-0.24109435779806609</v>
      </c>
    </row>
    <row r="292" spans="1:12">
      <c r="A292" s="1266" t="s">
        <v>88</v>
      </c>
      <c r="B292" s="1297" t="s">
        <v>26</v>
      </c>
      <c r="C292" s="1275">
        <v>20582.335294117645</v>
      </c>
      <c r="D292" s="1275">
        <v>20377.722549019607</v>
      </c>
      <c r="E292" s="1276">
        <v>20993.982</v>
      </c>
      <c r="F292" s="1276">
        <v>20785.276999999998</v>
      </c>
      <c r="G292" s="1277">
        <v>1.0041001618597711</v>
      </c>
      <c r="H292" s="1278">
        <v>320.5</v>
      </c>
      <c r="I292" s="1278">
        <v>1.4882837238758673</v>
      </c>
      <c r="J292" s="1298">
        <v>20</v>
      </c>
      <c r="K292" s="1298">
        <v>3.3570701932858595</v>
      </c>
      <c r="L292" s="1299">
        <v>0.43774959880602937</v>
      </c>
    </row>
    <row r="293" spans="1:12">
      <c r="A293" s="1266" t="s">
        <v>88</v>
      </c>
      <c r="B293" s="1297" t="s">
        <v>31</v>
      </c>
      <c r="C293" s="1275">
        <v>20700.9931372549</v>
      </c>
      <c r="D293" s="1275">
        <v>20695.903921568628</v>
      </c>
      <c r="E293" s="1276">
        <v>21115.012999999999</v>
      </c>
      <c r="F293" s="1276">
        <v>21109.822</v>
      </c>
      <c r="G293" s="1277">
        <v>2.4590448938882074E-2</v>
      </c>
      <c r="H293" s="1278">
        <v>312.8</v>
      </c>
      <c r="I293" s="1278">
        <v>0.90322580645161665</v>
      </c>
      <c r="J293" s="1298">
        <v>24.324324324324326</v>
      </c>
      <c r="K293" s="1298">
        <v>2.3397761953204474</v>
      </c>
      <c r="L293" s="1299">
        <v>0.3758696135794708</v>
      </c>
    </row>
    <row r="294" spans="1:12">
      <c r="A294" s="1289" t="s">
        <v>88</v>
      </c>
      <c r="B294" s="1300" t="s">
        <v>27</v>
      </c>
      <c r="C294" s="1301">
        <v>17915.471235102927</v>
      </c>
      <c r="D294" s="1301">
        <v>17603.571091972703</v>
      </c>
      <c r="E294" s="1302">
        <v>18273.780659804986</v>
      </c>
      <c r="F294" s="1302">
        <v>18127.92813639119</v>
      </c>
      <c r="G294" s="1303">
        <v>0.80457359669802586</v>
      </c>
      <c r="H294" s="1304">
        <v>278.26633165829145</v>
      </c>
      <c r="I294" s="1304">
        <v>1.2135204082098869</v>
      </c>
      <c r="J294" s="1305">
        <v>10.555555555555555</v>
      </c>
      <c r="K294" s="1305">
        <v>10.122075279755849</v>
      </c>
      <c r="L294" s="1306">
        <v>0.56793515236731373</v>
      </c>
    </row>
    <row r="295" spans="1:12">
      <c r="A295" s="1266" t="s">
        <v>88</v>
      </c>
      <c r="B295" s="1297" t="s">
        <v>28</v>
      </c>
      <c r="C295" s="1275">
        <v>17382.246078431373</v>
      </c>
      <c r="D295" s="1275">
        <v>17323.974509803924</v>
      </c>
      <c r="E295" s="1276">
        <v>17729.891</v>
      </c>
      <c r="F295" s="1276">
        <v>17670.454000000002</v>
      </c>
      <c r="G295" s="1277">
        <v>0.33636374028645827</v>
      </c>
      <c r="H295" s="1278">
        <v>227.8</v>
      </c>
      <c r="I295" s="1278">
        <v>-5.0833333333333286</v>
      </c>
      <c r="J295" s="1298">
        <v>9.5238095238095237</v>
      </c>
      <c r="K295" s="1298">
        <v>2.3397761953204474</v>
      </c>
      <c r="L295" s="1299">
        <v>0.11047683226312266</v>
      </c>
    </row>
    <row r="296" spans="1:12">
      <c r="A296" s="1266" t="s">
        <v>88</v>
      </c>
      <c r="B296" s="1297" t="s">
        <v>29</v>
      </c>
      <c r="C296" s="1275">
        <v>19561.200980392157</v>
      </c>
      <c r="D296" s="1275">
        <v>19299.900980392158</v>
      </c>
      <c r="E296" s="1276">
        <v>19952.424999999999</v>
      </c>
      <c r="F296" s="1276">
        <v>19685.899000000001</v>
      </c>
      <c r="G296" s="1277">
        <v>1.3538929565776905</v>
      </c>
      <c r="H296" s="1278">
        <v>290.2</v>
      </c>
      <c r="I296" s="1278">
        <v>3.4581105169340423</v>
      </c>
      <c r="J296" s="1278">
        <v>9.6491228070175428</v>
      </c>
      <c r="K296" s="1278">
        <v>6.3580874872838251</v>
      </c>
      <c r="L296" s="1279">
        <v>0.30713207327108627</v>
      </c>
    </row>
    <row r="297" spans="1:12" ht="15" thickBot="1">
      <c r="A297" s="1332" t="s">
        <v>88</v>
      </c>
      <c r="B297" s="1333" t="s">
        <v>32</v>
      </c>
      <c r="C297" s="1283">
        <v>11637.179411764706</v>
      </c>
      <c r="D297" s="1283">
        <v>11637.179411764706</v>
      </c>
      <c r="E297" s="1284">
        <v>11869.923000000001</v>
      </c>
      <c r="F297" s="1284">
        <v>12042.790999999999</v>
      </c>
      <c r="G297" s="1285">
        <v>-1.435447978794937</v>
      </c>
      <c r="H297" s="1286">
        <v>307.89999999999998</v>
      </c>
      <c r="I297" s="1286">
        <v>-0.54909560723515671</v>
      </c>
      <c r="J297" s="1286">
        <v>16.666666666666664</v>
      </c>
      <c r="K297" s="1286">
        <v>2.5454545454545454</v>
      </c>
      <c r="L297" s="1287">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60" customWidth="1"/>
    <col min="2" max="2" width="12.81640625" style="360" customWidth="1"/>
    <col min="3" max="3" width="11.453125" style="360" customWidth="1"/>
    <col min="4" max="4" width="13.453125" style="360" customWidth="1"/>
    <col min="5" max="5" width="11.26953125" style="360" bestFit="1" customWidth="1"/>
    <col min="6" max="6" width="11.453125" style="360" customWidth="1"/>
    <col min="7" max="7" width="12.1796875" style="360" customWidth="1"/>
    <col min="8" max="8" width="10.81640625" style="360" bestFit="1" customWidth="1"/>
    <col min="9" max="9" width="13.26953125" style="360" customWidth="1"/>
    <col min="10" max="16384" width="9.1796875" style="360"/>
  </cols>
  <sheetData>
    <row r="1" spans="1:18" ht="40.5" customHeight="1" thickBot="1">
      <c r="A1" s="1052" t="s">
        <v>481</v>
      </c>
      <c r="B1" s="1052"/>
      <c r="C1" s="1052"/>
      <c r="D1" s="1052"/>
      <c r="E1" s="1052"/>
      <c r="F1" s="1052"/>
      <c r="G1" s="1052"/>
      <c r="H1" s="1052"/>
    </row>
    <row r="2" spans="1:18" ht="43.5">
      <c r="A2" s="799" t="s">
        <v>98</v>
      </c>
      <c r="B2" s="458" t="s">
        <v>5</v>
      </c>
      <c r="C2" s="696"/>
      <c r="D2" s="625" t="s">
        <v>102</v>
      </c>
      <c r="E2" s="1053" t="s">
        <v>100</v>
      </c>
      <c r="F2" s="1054"/>
      <c r="G2" s="1055"/>
      <c r="H2" s="697" t="s">
        <v>101</v>
      </c>
    </row>
    <row r="3" spans="1:18" ht="44" thickBot="1">
      <c r="A3" s="459"/>
      <c r="B3" s="698" t="s">
        <v>502</v>
      </c>
      <c r="C3" s="698" t="s">
        <v>499</v>
      </c>
      <c r="D3" s="795" t="s">
        <v>50</v>
      </c>
      <c r="E3" s="698" t="s">
        <v>502</v>
      </c>
      <c r="F3" s="699" t="s">
        <v>499</v>
      </c>
      <c r="G3" s="625" t="s">
        <v>102</v>
      </c>
      <c r="H3" s="700" t="s">
        <v>103</v>
      </c>
    </row>
    <row r="4" spans="1:18">
      <c r="A4" s="701" t="s">
        <v>4</v>
      </c>
      <c r="B4" s="702"/>
      <c r="C4" s="702"/>
      <c r="D4" s="703"/>
      <c r="E4" s="704"/>
      <c r="F4" s="704"/>
      <c r="G4" s="705"/>
      <c r="H4" s="706"/>
    </row>
    <row r="5" spans="1:18">
      <c r="A5" s="607" t="s">
        <v>217</v>
      </c>
      <c r="B5" s="606">
        <v>20236.040137728163</v>
      </c>
      <c r="C5" s="606">
        <v>20009.557480994648</v>
      </c>
      <c r="D5" s="707">
        <v>1.1318723912241999</v>
      </c>
      <c r="E5" s="708">
        <v>100</v>
      </c>
      <c r="F5" s="709">
        <v>100</v>
      </c>
      <c r="G5" s="710" t="s">
        <v>72</v>
      </c>
      <c r="H5" s="711">
        <v>-25.525221885181431</v>
      </c>
    </row>
    <row r="6" spans="1:18">
      <c r="A6" s="601" t="s">
        <v>104</v>
      </c>
      <c r="B6" s="602">
        <v>17875.249</v>
      </c>
      <c r="C6" s="602">
        <v>18139.831999999999</v>
      </c>
      <c r="D6" s="712">
        <v>-1.4585746990379995</v>
      </c>
      <c r="E6" s="713">
        <v>6.152260270528485</v>
      </c>
      <c r="F6" s="653">
        <v>18.136538965659291</v>
      </c>
      <c r="G6" s="714">
        <v>-66.078090851967346</v>
      </c>
      <c r="H6" s="658">
        <v>-74.736733429692336</v>
      </c>
    </row>
    <row r="7" spans="1:18">
      <c r="A7" s="601" t="s">
        <v>105</v>
      </c>
      <c r="B7" s="602">
        <v>22934.609</v>
      </c>
      <c r="C7" s="602">
        <v>22841.713</v>
      </c>
      <c r="D7" s="712">
        <v>0.40669454169221303</v>
      </c>
      <c r="E7" s="713">
        <v>12.792276361442148</v>
      </c>
      <c r="F7" s="653">
        <v>9.7423510466988752</v>
      </c>
      <c r="G7" s="714">
        <v>31.305844966207808</v>
      </c>
      <c r="H7" s="658">
        <v>-2.2102633096290574</v>
      </c>
    </row>
    <row r="8" spans="1:18" ht="16" thickBot="1">
      <c r="A8" s="715" t="s">
        <v>106</v>
      </c>
      <c r="B8" s="603">
        <v>19989.337</v>
      </c>
      <c r="C8" s="603">
        <v>20097.167000000001</v>
      </c>
      <c r="D8" s="716">
        <v>-0.53654328493166104</v>
      </c>
      <c r="E8" s="717">
        <v>81.055463368029351</v>
      </c>
      <c r="F8" s="661">
        <v>72.121109987641859</v>
      </c>
      <c r="G8" s="718">
        <v>12.3879865159014</v>
      </c>
      <c r="H8" s="666">
        <v>-16.299296414570197</v>
      </c>
    </row>
    <row r="9" spans="1:18">
      <c r="A9" s="604" t="s">
        <v>218</v>
      </c>
      <c r="B9" s="605">
        <v>17000.206286919431</v>
      </c>
      <c r="C9" s="605">
        <v>17070.687274288062</v>
      </c>
      <c r="D9" s="719">
        <v>-0.41287726871307934</v>
      </c>
      <c r="E9" s="720">
        <v>100</v>
      </c>
      <c r="F9" s="721">
        <v>100</v>
      </c>
      <c r="G9" s="722" t="s">
        <v>72</v>
      </c>
      <c r="H9" s="723">
        <v>-3.7825759821245302</v>
      </c>
    </row>
    <row r="10" spans="1:18">
      <c r="A10" s="601" t="s">
        <v>104</v>
      </c>
      <c r="B10" s="602" t="s">
        <v>185</v>
      </c>
      <c r="C10" s="602" t="s">
        <v>185</v>
      </c>
      <c r="D10" s="712" t="s">
        <v>72</v>
      </c>
      <c r="E10" s="713">
        <v>1.1445497630331753</v>
      </c>
      <c r="F10" s="653">
        <v>0.79117170934129821</v>
      </c>
      <c r="G10" s="714" t="s">
        <v>72</v>
      </c>
      <c r="H10" s="658" t="s">
        <v>72</v>
      </c>
    </row>
    <row r="11" spans="1:18">
      <c r="A11" s="601" t="s">
        <v>105</v>
      </c>
      <c r="B11" s="602" t="s">
        <v>72</v>
      </c>
      <c r="C11" s="602" t="s">
        <v>185</v>
      </c>
      <c r="D11" s="712" t="s">
        <v>72</v>
      </c>
      <c r="E11" s="713">
        <v>0</v>
      </c>
      <c r="F11" s="653">
        <v>0.20976310449394653</v>
      </c>
      <c r="G11" s="714" t="s">
        <v>72</v>
      </c>
      <c r="H11" s="658" t="s">
        <v>72</v>
      </c>
    </row>
    <row r="12" spans="1:18" ht="16" thickBot="1">
      <c r="A12" s="724" t="s">
        <v>106</v>
      </c>
      <c r="B12" s="602">
        <v>17046.870999999999</v>
      </c>
      <c r="C12" s="602">
        <v>17092.717000000001</v>
      </c>
      <c r="D12" s="712">
        <v>-0.26821949956815738</v>
      </c>
      <c r="E12" s="713">
        <v>98.855450236966817</v>
      </c>
      <c r="F12" s="653">
        <v>98.999065186164756</v>
      </c>
      <c r="G12" s="714">
        <v>-0.14506697505463884</v>
      </c>
      <c r="H12" s="658">
        <v>-3.9221556886227487</v>
      </c>
      <c r="P12" s="320"/>
      <c r="Q12" s="320"/>
      <c r="R12" s="320"/>
    </row>
    <row r="13" spans="1:18" ht="18.5">
      <c r="A13" s="701" t="s">
        <v>107</v>
      </c>
      <c r="B13" s="725"/>
      <c r="C13" s="725"/>
      <c r="D13" s="726"/>
      <c r="E13" s="727"/>
      <c r="F13" s="727"/>
      <c r="G13" s="728"/>
      <c r="H13" s="729"/>
      <c r="J13" s="824"/>
      <c r="K13" s="824"/>
      <c r="L13" s="824"/>
      <c r="M13" s="824"/>
      <c r="N13" s="824"/>
      <c r="P13" s="320"/>
      <c r="Q13" s="320"/>
      <c r="R13" s="320"/>
    </row>
    <row r="14" spans="1:18">
      <c r="A14" s="607" t="s">
        <v>217</v>
      </c>
      <c r="B14" s="606">
        <v>19389.321735093006</v>
      </c>
      <c r="C14" s="606">
        <v>19344.783383558217</v>
      </c>
      <c r="D14" s="707">
        <v>0.23023442884681791</v>
      </c>
      <c r="E14" s="708">
        <v>100</v>
      </c>
      <c r="F14" s="709">
        <v>100</v>
      </c>
      <c r="G14" s="710" t="s">
        <v>72</v>
      </c>
      <c r="H14" s="711">
        <v>13.285024154589362</v>
      </c>
      <c r="P14" s="320"/>
      <c r="Q14" s="320"/>
      <c r="R14" s="320"/>
    </row>
    <row r="15" spans="1:18">
      <c r="A15" s="601" t="s">
        <v>104</v>
      </c>
      <c r="B15" s="602">
        <v>17909.039000000001</v>
      </c>
      <c r="C15" s="602">
        <v>18905.662</v>
      </c>
      <c r="D15" s="712">
        <v>-5.2715583299860089</v>
      </c>
      <c r="E15" s="713">
        <v>10.815381221968973</v>
      </c>
      <c r="F15" s="653">
        <v>35.79876728302515</v>
      </c>
      <c r="G15" s="714">
        <v>-69.78839763821324</v>
      </c>
      <c r="H15" s="658">
        <v>-65.774778966961378</v>
      </c>
    </row>
    <row r="16" spans="1:18">
      <c r="A16" s="601" t="s">
        <v>105</v>
      </c>
      <c r="B16" s="602" t="s">
        <v>72</v>
      </c>
      <c r="C16" s="602" t="s">
        <v>185</v>
      </c>
      <c r="D16" s="712" t="s">
        <v>72</v>
      </c>
      <c r="E16" s="713">
        <v>0</v>
      </c>
      <c r="F16" s="653">
        <v>0.6413459936698318</v>
      </c>
      <c r="G16" s="714" t="s">
        <v>72</v>
      </c>
      <c r="H16" s="658" t="s">
        <v>72</v>
      </c>
    </row>
    <row r="17" spans="1:13" ht="16" thickBot="1">
      <c r="A17" s="715" t="s">
        <v>106</v>
      </c>
      <c r="B17" s="603">
        <v>19568.834999999999</v>
      </c>
      <c r="C17" s="603">
        <v>19565.316999999999</v>
      </c>
      <c r="D17" s="716">
        <v>1.7980797346651881E-2</v>
      </c>
      <c r="E17" s="717">
        <v>89.184618778031037</v>
      </c>
      <c r="F17" s="661">
        <v>63.559886723305013</v>
      </c>
      <c r="G17" s="718">
        <v>40.315886915088541</v>
      </c>
      <c r="H17" s="666">
        <v>58.956886384484328</v>
      </c>
    </row>
    <row r="18" spans="1:13">
      <c r="A18" s="604" t="s">
        <v>218</v>
      </c>
      <c r="B18" s="605">
        <v>14360.45</v>
      </c>
      <c r="C18" s="605">
        <v>14914.794</v>
      </c>
      <c r="D18" s="719">
        <v>-3.7167392322012569</v>
      </c>
      <c r="E18" s="720">
        <v>100</v>
      </c>
      <c r="F18" s="721">
        <v>100</v>
      </c>
      <c r="G18" s="722" t="s">
        <v>72</v>
      </c>
      <c r="H18" s="723">
        <v>-12.857369758576873</v>
      </c>
    </row>
    <row r="19" spans="1:13">
      <c r="A19" s="601" t="s">
        <v>104</v>
      </c>
      <c r="B19" s="602" t="s">
        <v>72</v>
      </c>
      <c r="C19" s="602" t="s">
        <v>72</v>
      </c>
      <c r="D19" s="712" t="s">
        <v>72</v>
      </c>
      <c r="E19" s="713">
        <v>0</v>
      </c>
      <c r="F19" s="653">
        <v>0</v>
      </c>
      <c r="G19" s="714" t="s">
        <v>72</v>
      </c>
      <c r="H19" s="658" t="s">
        <v>72</v>
      </c>
    </row>
    <row r="20" spans="1:13">
      <c r="A20" s="601" t="s">
        <v>105</v>
      </c>
      <c r="B20" s="602" t="s">
        <v>72</v>
      </c>
      <c r="C20" s="602" t="s">
        <v>72</v>
      </c>
      <c r="D20" s="712" t="s">
        <v>72</v>
      </c>
      <c r="E20" s="713">
        <v>0</v>
      </c>
      <c r="F20" s="653">
        <v>0</v>
      </c>
      <c r="G20" s="714" t="s">
        <v>72</v>
      </c>
      <c r="H20" s="658" t="s">
        <v>72</v>
      </c>
    </row>
    <row r="21" spans="1:13" ht="16" thickBot="1">
      <c r="A21" s="724" t="s">
        <v>106</v>
      </c>
      <c r="B21" s="602">
        <v>14360.45</v>
      </c>
      <c r="C21" s="602">
        <v>14914.794</v>
      </c>
      <c r="D21" s="712">
        <v>-3.7167392322012569</v>
      </c>
      <c r="E21" s="713">
        <v>100</v>
      </c>
      <c r="F21" s="653">
        <v>100</v>
      </c>
      <c r="G21" s="714">
        <v>0</v>
      </c>
      <c r="H21" s="658">
        <v>-12.857369758576873</v>
      </c>
    </row>
    <row r="22" spans="1:13">
      <c r="A22" s="701" t="s">
        <v>108</v>
      </c>
      <c r="B22" s="725"/>
      <c r="C22" s="725"/>
      <c r="D22" s="726"/>
      <c r="E22" s="727"/>
      <c r="F22" s="727"/>
      <c r="G22" s="728"/>
      <c r="H22" s="729"/>
    </row>
    <row r="23" spans="1:13">
      <c r="A23" s="607" t="s">
        <v>217</v>
      </c>
      <c r="B23" s="606">
        <v>20945.07277557976</v>
      </c>
      <c r="C23" s="730">
        <v>19891.002342117583</v>
      </c>
      <c r="D23" s="707">
        <v>5.299232363118616</v>
      </c>
      <c r="E23" s="708">
        <v>100</v>
      </c>
      <c r="F23" s="709">
        <v>100</v>
      </c>
      <c r="G23" s="710" t="s">
        <v>72</v>
      </c>
      <c r="H23" s="711">
        <v>-54.862550999933113</v>
      </c>
    </row>
    <row r="24" spans="1:13">
      <c r="A24" s="601" t="s">
        <v>104</v>
      </c>
      <c r="B24" s="602">
        <v>17824.32</v>
      </c>
      <c r="C24" s="602">
        <v>17528.93</v>
      </c>
      <c r="D24" s="712">
        <v>1.6851570517995074</v>
      </c>
      <c r="E24" s="713">
        <v>7.2312365710898714</v>
      </c>
      <c r="F24" s="653">
        <v>18.018861614607719</v>
      </c>
      <c r="G24" s="714">
        <v>-59.868515970911403</v>
      </c>
      <c r="H24" s="658">
        <v>-81.885671863400162</v>
      </c>
    </row>
    <row r="25" spans="1:13">
      <c r="A25" s="601" t="s">
        <v>105</v>
      </c>
      <c r="B25" s="602">
        <v>22934.609</v>
      </c>
      <c r="C25" s="602">
        <v>22854.357</v>
      </c>
      <c r="D25" s="712">
        <v>0.35114529802785704</v>
      </c>
      <c r="E25" s="713">
        <v>37.697266059124253</v>
      </c>
      <c r="F25" s="653">
        <v>17.142666042405192</v>
      </c>
      <c r="G25" s="714">
        <v>119.90317005461047</v>
      </c>
      <c r="H25" s="658">
        <v>-0.74131876706983124</v>
      </c>
    </row>
    <row r="26" spans="1:13" ht="16" thickBot="1">
      <c r="A26" s="715" t="s">
        <v>106</v>
      </c>
      <c r="B26" s="603">
        <v>19992.98</v>
      </c>
      <c r="C26" s="603">
        <v>19763.949000000001</v>
      </c>
      <c r="D26" s="716">
        <v>1.1588321746833037</v>
      </c>
      <c r="E26" s="717">
        <v>55.071497369785881</v>
      </c>
      <c r="F26" s="661">
        <v>64.838472342987103</v>
      </c>
      <c r="G26" s="718">
        <v>-15.0635488781031</v>
      </c>
      <c r="H26" s="666">
        <v>-61.661852692387043</v>
      </c>
      <c r="K26" s="320"/>
      <c r="L26" s="320"/>
      <c r="M26" s="320"/>
    </row>
    <row r="27" spans="1:13">
      <c r="A27" s="604" t="s">
        <v>218</v>
      </c>
      <c r="B27" s="605">
        <v>14934.854779580055</v>
      </c>
      <c r="C27" s="605">
        <v>15116.841462589075</v>
      </c>
      <c r="D27" s="719">
        <v>-1.2038671137710704</v>
      </c>
      <c r="E27" s="720">
        <v>100</v>
      </c>
      <c r="F27" s="721">
        <v>100</v>
      </c>
      <c r="G27" s="722" t="s">
        <v>72</v>
      </c>
      <c r="H27" s="723">
        <v>-0.54433887569279216</v>
      </c>
      <c r="J27" s="1051"/>
      <c r="K27" s="1051"/>
      <c r="L27" s="1051"/>
      <c r="M27" s="1051"/>
    </row>
    <row r="28" spans="1:13">
      <c r="A28" s="601" t="s">
        <v>104</v>
      </c>
      <c r="B28" s="602" t="s">
        <v>185</v>
      </c>
      <c r="C28" s="602" t="s">
        <v>185</v>
      </c>
      <c r="D28" s="712" t="s">
        <v>72</v>
      </c>
      <c r="E28" s="713">
        <v>0.63687929147178823</v>
      </c>
      <c r="F28" s="653">
        <v>0.54433887569279504</v>
      </c>
      <c r="G28" s="714" t="s">
        <v>72</v>
      </c>
      <c r="H28" s="658" t="s">
        <v>72</v>
      </c>
    </row>
    <row r="29" spans="1:13">
      <c r="A29" s="601" t="s">
        <v>105</v>
      </c>
      <c r="B29" s="602" t="s">
        <v>72</v>
      </c>
      <c r="C29" s="602" t="s">
        <v>185</v>
      </c>
      <c r="D29" s="712" t="s">
        <v>72</v>
      </c>
      <c r="E29" s="713">
        <v>0</v>
      </c>
      <c r="F29" s="653">
        <v>0.91053048297703898</v>
      </c>
      <c r="G29" s="714" t="s">
        <v>72</v>
      </c>
      <c r="H29" s="658" t="s">
        <v>72</v>
      </c>
    </row>
    <row r="30" spans="1:13" ht="16" thickBot="1">
      <c r="A30" s="724" t="s">
        <v>106</v>
      </c>
      <c r="B30" s="602">
        <v>14939.487999999999</v>
      </c>
      <c r="C30" s="602">
        <v>15053.834000000001</v>
      </c>
      <c r="D30" s="712">
        <v>-0.75958058259444972</v>
      </c>
      <c r="E30" s="713">
        <v>99.363120708528214</v>
      </c>
      <c r="F30" s="653">
        <v>98.545130641330175</v>
      </c>
      <c r="G30" s="714">
        <v>0.83006644963030896</v>
      </c>
      <c r="H30" s="658">
        <v>0.28120919955810103</v>
      </c>
    </row>
    <row r="31" spans="1:13">
      <c r="A31" s="701" t="s">
        <v>109</v>
      </c>
      <c r="B31" s="725"/>
      <c r="C31" s="725"/>
      <c r="D31" s="726"/>
      <c r="E31" s="727"/>
      <c r="F31" s="727"/>
      <c r="G31" s="728"/>
      <c r="H31" s="729"/>
    </row>
    <row r="32" spans="1:13">
      <c r="A32" s="607" t="s">
        <v>217</v>
      </c>
      <c r="B32" s="606">
        <v>20389.59</v>
      </c>
      <c r="C32" s="606">
        <v>21012.02</v>
      </c>
      <c r="D32" s="954">
        <v>-2.9622568415602131</v>
      </c>
      <c r="E32" s="708">
        <v>100</v>
      </c>
      <c r="F32" s="709">
        <v>100</v>
      </c>
      <c r="G32" s="710" t="s">
        <v>72</v>
      </c>
      <c r="H32" s="956">
        <v>10.245260045225258</v>
      </c>
    </row>
    <row r="33" spans="1:8">
      <c r="A33" s="601" t="s">
        <v>104</v>
      </c>
      <c r="B33" s="602" t="s">
        <v>72</v>
      </c>
      <c r="C33" s="602" t="s">
        <v>72</v>
      </c>
      <c r="D33" s="712" t="s">
        <v>72</v>
      </c>
      <c r="E33" s="713">
        <v>0</v>
      </c>
      <c r="F33" s="653">
        <v>0</v>
      </c>
      <c r="G33" s="714" t="s">
        <v>72</v>
      </c>
      <c r="H33" s="658" t="s">
        <v>72</v>
      </c>
    </row>
    <row r="34" spans="1:8">
      <c r="A34" s="601" t="s">
        <v>105</v>
      </c>
      <c r="B34" s="602" t="s">
        <v>72</v>
      </c>
      <c r="C34" s="602" t="s">
        <v>72</v>
      </c>
      <c r="D34" s="712" t="s">
        <v>72</v>
      </c>
      <c r="E34" s="713">
        <v>0</v>
      </c>
      <c r="F34" s="653">
        <v>0</v>
      </c>
      <c r="G34" s="714" t="s">
        <v>72</v>
      </c>
      <c r="H34" s="658" t="s">
        <v>72</v>
      </c>
    </row>
    <row r="35" spans="1:8" ht="16" thickBot="1">
      <c r="A35" s="715" t="s">
        <v>106</v>
      </c>
      <c r="B35" s="603">
        <v>20389.59</v>
      </c>
      <c r="C35" s="603">
        <v>21012.02</v>
      </c>
      <c r="D35" s="716">
        <v>-2.9622568415602131</v>
      </c>
      <c r="E35" s="717">
        <v>100</v>
      </c>
      <c r="F35" s="661">
        <v>100</v>
      </c>
      <c r="G35" s="718">
        <v>0</v>
      </c>
      <c r="H35" s="957">
        <v>10.245260045225258</v>
      </c>
    </row>
    <row r="36" spans="1:8">
      <c r="A36" s="604" t="s">
        <v>218</v>
      </c>
      <c r="B36" s="605">
        <v>19347.962143261877</v>
      </c>
      <c r="C36" s="605">
        <v>19286.283896895526</v>
      </c>
      <c r="D36" s="955">
        <v>0.31980368377901691</v>
      </c>
      <c r="E36" s="720">
        <v>100</v>
      </c>
      <c r="F36" s="721">
        <v>100</v>
      </c>
      <c r="G36" s="722" t="s">
        <v>72</v>
      </c>
      <c r="H36" s="723">
        <v>7.0878419883762075E-2</v>
      </c>
    </row>
    <row r="37" spans="1:8">
      <c r="A37" s="601" t="s">
        <v>104</v>
      </c>
      <c r="B37" s="602" t="s">
        <v>185</v>
      </c>
      <c r="C37" s="602" t="s">
        <v>185</v>
      </c>
      <c r="D37" s="822" t="s">
        <v>72</v>
      </c>
      <c r="E37" s="713">
        <v>1.9784682217395413</v>
      </c>
      <c r="F37" s="653">
        <v>1.3797665737371827</v>
      </c>
      <c r="G37" s="714" t="s">
        <v>72</v>
      </c>
      <c r="H37" s="658" t="s">
        <v>72</v>
      </c>
    </row>
    <row r="38" spans="1:8">
      <c r="A38" s="601" t="s">
        <v>105</v>
      </c>
      <c r="B38" s="602" t="s">
        <v>72</v>
      </c>
      <c r="C38" s="602" t="s">
        <v>72</v>
      </c>
      <c r="D38" s="712" t="s">
        <v>72</v>
      </c>
      <c r="E38" s="713">
        <v>0</v>
      </c>
      <c r="F38" s="653">
        <v>0</v>
      </c>
      <c r="G38" s="714" t="s">
        <v>72</v>
      </c>
      <c r="H38" s="658" t="s">
        <v>72</v>
      </c>
    </row>
    <row r="39" spans="1:8" ht="16" thickBot="1">
      <c r="A39" s="715" t="s">
        <v>106</v>
      </c>
      <c r="B39" s="603">
        <v>19480.53</v>
      </c>
      <c r="C39" s="603">
        <v>19379.41</v>
      </c>
      <c r="D39" s="716">
        <v>0.52179091107520292</v>
      </c>
      <c r="E39" s="717">
        <v>98.021531778260467</v>
      </c>
      <c r="F39" s="661">
        <v>98.620233426262828</v>
      </c>
      <c r="G39" s="718">
        <v>-0.60707790602625511</v>
      </c>
      <c r="H39" s="666">
        <v>-0.53662977336974971</v>
      </c>
    </row>
    <row r="40" spans="1:8" ht="14.25" customHeight="1">
      <c r="A40" s="461" t="s">
        <v>219</v>
      </c>
      <c r="B40" s="456"/>
      <c r="C40" s="461"/>
      <c r="D40" s="456"/>
      <c r="E40" s="461"/>
      <c r="F40" s="461"/>
      <c r="G40" s="461"/>
      <c r="H40" s="461"/>
    </row>
    <row r="41" spans="1:8" ht="5.25" customHeight="1">
      <c r="A41" s="1056"/>
      <c r="B41" s="1056"/>
      <c r="C41" s="1056"/>
      <c r="D41" s="1056"/>
    </row>
    <row r="42" spans="1:8">
      <c r="A42" s="485" t="s">
        <v>41</v>
      </c>
    </row>
    <row r="43" spans="1:8">
      <c r="A43" s="486" t="s">
        <v>70</v>
      </c>
      <c r="B43" s="1057" t="s">
        <v>42</v>
      </c>
      <c r="C43" s="1058"/>
      <c r="D43" s="1058"/>
      <c r="E43" s="1058"/>
      <c r="F43" s="1058"/>
      <c r="G43" s="1058"/>
      <c r="H43" s="1059"/>
    </row>
    <row r="44" spans="1:8">
      <c r="A44" s="486" t="s">
        <v>43</v>
      </c>
      <c r="B44" s="1057" t="s">
        <v>44</v>
      </c>
      <c r="C44" s="1058"/>
      <c r="D44" s="1058"/>
      <c r="E44" s="1058"/>
      <c r="F44" s="1058"/>
      <c r="G44" s="1058"/>
      <c r="H44" s="1059"/>
    </row>
    <row r="45" spans="1:8">
      <c r="A45" s="486" t="s">
        <v>45</v>
      </c>
      <c r="B45" s="1057" t="s">
        <v>46</v>
      </c>
      <c r="C45" s="1058"/>
      <c r="D45" s="1058"/>
      <c r="E45" s="1058"/>
      <c r="F45" s="1058"/>
      <c r="G45" s="1058"/>
      <c r="H45" s="1059"/>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theme="6" tint="0.59999389629810485"/>
  </sheetPr>
  <dimension ref="A2:N41"/>
  <sheetViews>
    <sheetView showGridLines="0" zoomScale="90" workbookViewId="0">
      <selection activeCell="G7" sqref="G7"/>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7" t="s">
        <v>503</v>
      </c>
      <c r="B2" s="361"/>
      <c r="C2" s="361"/>
      <c r="D2" s="361"/>
      <c r="E2" s="361"/>
      <c r="F2" s="362"/>
      <c r="G2" s="362"/>
      <c r="H2" s="368"/>
      <c r="I2" s="363"/>
    </row>
    <row r="3" spans="1:14" ht="18" customHeight="1">
      <c r="A3"/>
      <c r="B3"/>
      <c r="C3"/>
      <c r="D3"/>
      <c r="E3"/>
      <c r="G3"/>
      <c r="H3"/>
    </row>
    <row r="4" spans="1:14" ht="18" customHeight="1" thickBot="1">
      <c r="A4" s="487"/>
      <c r="B4" s="487"/>
      <c r="C4"/>
      <c r="D4"/>
      <c r="E4"/>
      <c r="F4"/>
      <c r="G4"/>
      <c r="H4"/>
    </row>
    <row r="5" spans="1:14" s="233" customFormat="1" ht="18" customHeight="1">
      <c r="A5" s="1060" t="s">
        <v>110</v>
      </c>
      <c r="B5" s="731" t="s">
        <v>392</v>
      </c>
      <c r="C5" s="732"/>
      <c r="D5" s="732"/>
      <c r="E5" s="733" t="s">
        <v>221</v>
      </c>
      <c r="F5" s="734"/>
      <c r="G5" s="735"/>
      <c r="H5" s="232"/>
    </row>
    <row r="6" spans="1:14" s="233" customFormat="1" ht="30" customHeight="1" thickBot="1">
      <c r="A6" s="1061"/>
      <c r="B6" s="736" t="s">
        <v>111</v>
      </c>
      <c r="C6" s="737" t="s">
        <v>112</v>
      </c>
      <c r="D6" s="738" t="s">
        <v>391</v>
      </c>
      <c r="E6" s="739" t="s">
        <v>111</v>
      </c>
      <c r="F6" s="739" t="s">
        <v>112</v>
      </c>
      <c r="G6" s="740" t="s">
        <v>391</v>
      </c>
      <c r="H6" s="232"/>
    </row>
    <row r="7" spans="1:14" s="235" customFormat="1" ht="25" customHeight="1" thickBot="1">
      <c r="A7" s="741" t="s">
        <v>113</v>
      </c>
      <c r="B7" s="1190">
        <v>40026.023999999998</v>
      </c>
      <c r="C7" s="1190">
        <v>34872.271000000001</v>
      </c>
      <c r="D7" s="1191">
        <v>23291.753000000001</v>
      </c>
      <c r="E7" s="1192">
        <v>2.5257681455400927</v>
      </c>
      <c r="F7" s="1192">
        <v>5.2420338221100531</v>
      </c>
      <c r="G7" s="1193">
        <v>-2.9574097169777782</v>
      </c>
      <c r="H7" s="824"/>
      <c r="I7" s="824"/>
      <c r="J7" s="824"/>
      <c r="K7" s="824"/>
      <c r="L7" s="824"/>
      <c r="M7" s="824"/>
      <c r="N7" s="360"/>
    </row>
    <row r="8" spans="1:14" s="235" customFormat="1" ht="25" customHeight="1">
      <c r="A8" s="742" t="s">
        <v>233</v>
      </c>
      <c r="B8" s="1194">
        <v>39026.296000000002</v>
      </c>
      <c r="C8" s="1194">
        <v>34429.839999999997</v>
      </c>
      <c r="D8" s="1195" t="s">
        <v>185</v>
      </c>
      <c r="E8" s="1196">
        <v>6.9495379097555654</v>
      </c>
      <c r="F8" s="1196">
        <v>5.1208310489113797</v>
      </c>
      <c r="G8" s="1197" t="s">
        <v>72</v>
      </c>
      <c r="H8" s="234"/>
    </row>
    <row r="9" spans="1:14" s="235" customFormat="1" ht="25" customHeight="1">
      <c r="A9" s="743" t="s">
        <v>231</v>
      </c>
      <c r="B9" s="1198">
        <v>40593.237000000001</v>
      </c>
      <c r="C9" s="1198">
        <v>34778.661</v>
      </c>
      <c r="D9" s="1198" t="s">
        <v>185</v>
      </c>
      <c r="E9" s="1199">
        <v>0.25017573869522924</v>
      </c>
      <c r="F9" s="1199">
        <v>5.5111204902384703</v>
      </c>
      <c r="G9" s="1200" t="s">
        <v>72</v>
      </c>
      <c r="H9" s="234"/>
    </row>
    <row r="10" spans="1:14" s="235" customFormat="1" ht="25" customHeight="1" thickBot="1">
      <c r="A10" s="744" t="s">
        <v>234</v>
      </c>
      <c r="B10" s="1201" t="s">
        <v>185</v>
      </c>
      <c r="C10" s="1202" t="s">
        <v>185</v>
      </c>
      <c r="D10" s="1203" t="s">
        <v>72</v>
      </c>
      <c r="E10" s="1204" t="s">
        <v>72</v>
      </c>
      <c r="F10" s="1204" t="s">
        <v>72</v>
      </c>
      <c r="G10" s="1205" t="s">
        <v>72</v>
      </c>
      <c r="H10" s="234"/>
    </row>
    <row r="11" spans="1:14" ht="14">
      <c r="A11" s="464" t="s">
        <v>219</v>
      </c>
      <c r="B11" s="462"/>
      <c r="C11" s="464"/>
      <c r="D11" s="462"/>
      <c r="E11" s="463"/>
      <c r="F11" s="463"/>
      <c r="G11" s="465"/>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0"/>
  <dimension ref="A2:N29"/>
  <sheetViews>
    <sheetView showGridLines="0" workbookViewId="0">
      <selection activeCell="D8" sqref="D8"/>
    </sheetView>
  </sheetViews>
  <sheetFormatPr defaultColWidth="9.1796875" defaultRowHeight="14.5"/>
  <cols>
    <col min="1" max="1" width="42.81640625" style="456" customWidth="1"/>
    <col min="2" max="2" width="13.81640625" style="456" customWidth="1"/>
    <col min="3" max="3" width="14.7265625" style="456" customWidth="1"/>
    <col min="4" max="4" width="22.453125" style="456" customWidth="1"/>
    <col min="5" max="16384" width="9.1796875" style="456"/>
  </cols>
  <sheetData>
    <row r="2" spans="1:14" ht="15.5">
      <c r="A2" s="1062" t="s">
        <v>504</v>
      </c>
      <c r="B2" s="1062"/>
      <c r="C2" s="1062"/>
      <c r="D2" s="1062"/>
      <c r="E2" s="1062"/>
      <c r="F2" s="1062"/>
      <c r="G2" s="1062"/>
      <c r="H2" s="1062"/>
    </row>
    <row r="3" spans="1:14" ht="4.5" customHeight="1" thickBot="1"/>
    <row r="4" spans="1:14" ht="45.75" customHeight="1">
      <c r="A4" s="457" t="s">
        <v>98</v>
      </c>
      <c r="B4" s="458" t="s">
        <v>5</v>
      </c>
      <c r="C4" s="458"/>
      <c r="D4" s="1063" t="s">
        <v>99</v>
      </c>
    </row>
    <row r="5" spans="1:14" ht="16.5" customHeight="1" thickBot="1">
      <c r="A5" s="459"/>
      <c r="B5" s="817">
        <v>45354</v>
      </c>
      <c r="C5" s="698">
        <v>45347</v>
      </c>
      <c r="D5" s="1064"/>
    </row>
    <row r="6" spans="1:14" ht="15" thickBot="1">
      <c r="A6" s="460"/>
      <c r="C6" s="745"/>
      <c r="D6" s="746"/>
      <c r="J6"/>
      <c r="K6"/>
      <c r="L6"/>
      <c r="M6"/>
      <c r="N6"/>
    </row>
    <row r="7" spans="1:14" ht="15" thickBot="1">
      <c r="A7" s="813" t="s">
        <v>217</v>
      </c>
      <c r="B7" s="814">
        <v>19993.59</v>
      </c>
      <c r="C7" s="815">
        <v>19987</v>
      </c>
      <c r="D7" s="800">
        <v>3.2971431430430506E-2</v>
      </c>
      <c r="J7"/>
      <c r="K7"/>
      <c r="L7"/>
      <c r="M7"/>
      <c r="N7"/>
    </row>
    <row r="8" spans="1:14">
      <c r="A8" s="600" t="s">
        <v>104</v>
      </c>
      <c r="B8" s="801">
        <v>18321.246999999999</v>
      </c>
      <c r="C8" s="802">
        <v>18894.114000000001</v>
      </c>
      <c r="D8" s="820">
        <v>-3.0319865752900714</v>
      </c>
      <c r="J8"/>
      <c r="K8"/>
      <c r="L8"/>
      <c r="M8"/>
      <c r="N8"/>
    </row>
    <row r="9" spans="1:14" ht="18.5">
      <c r="A9" s="601" t="s">
        <v>105</v>
      </c>
      <c r="B9" s="803">
        <v>22936.025000000001</v>
      </c>
      <c r="C9" s="804">
        <v>23368.937999999998</v>
      </c>
      <c r="D9" s="805">
        <v>-1.8525146500024812</v>
      </c>
      <c r="F9" s="824"/>
      <c r="G9" s="824"/>
      <c r="H9" s="824"/>
      <c r="I9" s="824"/>
      <c r="J9" s="824"/>
      <c r="K9" s="360"/>
      <c r="L9"/>
      <c r="M9"/>
      <c r="N9"/>
    </row>
    <row r="10" spans="1:14" ht="15" thickBot="1">
      <c r="A10" s="747" t="s">
        <v>106</v>
      </c>
      <c r="B10" s="806">
        <v>19778.714</v>
      </c>
      <c r="C10" s="807">
        <v>19593.095000000001</v>
      </c>
      <c r="D10" s="808">
        <v>0.94736946868271066</v>
      </c>
      <c r="J10"/>
      <c r="K10"/>
      <c r="L10"/>
      <c r="M10"/>
      <c r="N10"/>
    </row>
    <row r="11" spans="1:14" ht="15" thickBot="1">
      <c r="A11" s="813" t="s">
        <v>218</v>
      </c>
      <c r="B11" s="814">
        <v>16257.11</v>
      </c>
      <c r="C11" s="815">
        <v>16636</v>
      </c>
      <c r="D11" s="800">
        <v>-2.2775306564077868</v>
      </c>
      <c r="J11"/>
      <c r="K11"/>
      <c r="L11"/>
      <c r="M11"/>
      <c r="N11"/>
    </row>
    <row r="12" spans="1:14" ht="13.5" customHeight="1">
      <c r="A12" s="600" t="s">
        <v>104</v>
      </c>
      <c r="B12" s="809" t="s">
        <v>72</v>
      </c>
      <c r="C12" s="810">
        <v>13322.75</v>
      </c>
      <c r="D12" s="820" t="s">
        <v>72</v>
      </c>
      <c r="J12"/>
      <c r="K12"/>
      <c r="L12"/>
      <c r="M12"/>
      <c r="N12"/>
    </row>
    <row r="13" spans="1:14" ht="14.25" customHeight="1">
      <c r="A13" s="601" t="s">
        <v>105</v>
      </c>
      <c r="B13" s="803" t="s">
        <v>72</v>
      </c>
      <c r="C13" s="804">
        <v>20105.181</v>
      </c>
      <c r="D13" s="821" t="s">
        <v>72</v>
      </c>
      <c r="F13" s="481"/>
      <c r="J13"/>
      <c r="K13"/>
      <c r="L13"/>
      <c r="M13"/>
      <c r="N13"/>
    </row>
    <row r="14" spans="1:14" ht="16.5" customHeight="1" thickBot="1">
      <c r="A14" s="715" t="s">
        <v>106</v>
      </c>
      <c r="B14" s="811">
        <v>16251.35</v>
      </c>
      <c r="C14" s="812">
        <v>16308.64</v>
      </c>
      <c r="D14" s="808">
        <v>-0.35128618940634571</v>
      </c>
      <c r="G14"/>
      <c r="H14"/>
      <c r="I14"/>
      <c r="J14"/>
      <c r="K14"/>
      <c r="L14"/>
      <c r="M14"/>
      <c r="N14"/>
    </row>
    <row r="15" spans="1:14">
      <c r="A15" s="461" t="s">
        <v>219</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1"/>
  <dimension ref="A2:N40"/>
  <sheetViews>
    <sheetView showGridLines="0" workbookViewId="0">
      <selection activeCell="D13" sqref="D13"/>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816" t="s">
        <v>505</v>
      </c>
      <c r="B2" s="357"/>
      <c r="C2" s="357"/>
      <c r="D2" s="357"/>
      <c r="E2" s="357"/>
      <c r="F2" s="368"/>
      <c r="G2" s="368"/>
      <c r="H2" s="368"/>
    </row>
    <row r="3" spans="1:14" ht="18" customHeight="1" thickBot="1">
      <c r="A3"/>
      <c r="B3"/>
      <c r="C3"/>
      <c r="D3"/>
      <c r="E3"/>
      <c r="G3"/>
      <c r="H3"/>
    </row>
    <row r="4" spans="1:14" s="233" customFormat="1" ht="18" customHeight="1" thickBot="1">
      <c r="A4" s="1065" t="s">
        <v>394</v>
      </c>
      <c r="B4" s="748" t="s">
        <v>392</v>
      </c>
      <c r="C4" s="749"/>
      <c r="D4" s="750"/>
      <c r="E4" s="751" t="s">
        <v>221</v>
      </c>
      <c r="F4" s="752"/>
      <c r="G4" s="697"/>
      <c r="H4" s="232"/>
    </row>
    <row r="5" spans="1:14" s="233" customFormat="1" ht="30" customHeight="1" thickBot="1">
      <c r="A5" s="1066"/>
      <c r="B5" s="753" t="s">
        <v>111</v>
      </c>
      <c r="C5" s="754" t="s">
        <v>112</v>
      </c>
      <c r="D5" s="755" t="s">
        <v>391</v>
      </c>
      <c r="E5" s="756" t="s">
        <v>111</v>
      </c>
      <c r="F5" s="757" t="s">
        <v>112</v>
      </c>
      <c r="G5" s="758" t="s">
        <v>391</v>
      </c>
      <c r="H5" s="232"/>
      <c r="I5" s="824"/>
      <c r="J5" s="824"/>
      <c r="K5" s="824"/>
      <c r="L5" s="824"/>
      <c r="M5" s="824"/>
      <c r="N5" s="360"/>
    </row>
    <row r="6" spans="1:14" s="235" customFormat="1" ht="25" customHeight="1" thickBot="1">
      <c r="A6" s="359"/>
      <c r="B6" s="789">
        <v>39719.480000000003</v>
      </c>
      <c r="C6" s="790">
        <v>30247.02</v>
      </c>
      <c r="D6" s="791" t="s">
        <v>185</v>
      </c>
      <c r="E6" s="792">
        <v>-0.11103111059024083</v>
      </c>
      <c r="F6" s="793">
        <v>-1.3880711171272979</v>
      </c>
      <c r="G6" s="794" t="s">
        <v>72</v>
      </c>
      <c r="H6" s="234"/>
    </row>
    <row r="7" spans="1:14" customFormat="1" ht="15.75" customHeight="1">
      <c r="A7" s="461" t="s">
        <v>219</v>
      </c>
      <c r="B7" s="456"/>
      <c r="C7" s="456"/>
      <c r="D7" s="456"/>
      <c r="E7" s="456"/>
      <c r="F7" s="456"/>
      <c r="G7" s="456"/>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2024-03-07T13:30:35Z</dcterms:modified>
</cp:coreProperties>
</file>