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R:\Oddział 1\PROJEKT RZĄDOWY\projekt 2025 rządowy\zarządzenie zgodnie z projektem rządowym\"/>
    </mc:Choice>
  </mc:AlternateContent>
  <xr:revisionPtr revIDLastSave="0" documentId="13_ncr:1_{243F03E5-5557-477C-BC92-4732127A75D7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ącznik nr 2" sheetId="18" r:id="rId3"/>
  </sheets>
  <definedNames>
    <definedName name="_xlnm._FilterDatabase" localSheetId="2" hidden="1">'Załącznik nr 2'!$A$1:$I$941</definedName>
    <definedName name="_xlnm.Print_Area" localSheetId="2">'Załącznik nr 2'!$A$1:$F$940</definedName>
    <definedName name="_xlnm.Print_Titles" localSheetId="2">'Załącznik nr 2'!$10:$14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8" i="18" l="1"/>
  <c r="F30" i="18" l="1"/>
  <c r="F580" i="18" l="1"/>
  <c r="F312" i="18"/>
  <c r="E312" i="18"/>
  <c r="F304" i="18"/>
  <c r="F299" i="18" s="1"/>
  <c r="E299" i="18"/>
  <c r="F290" i="18"/>
  <c r="F286" i="18" s="1"/>
  <c r="F285" i="18" s="1"/>
  <c r="E286" i="18"/>
  <c r="E285" i="18" s="1"/>
  <c r="F282" i="18"/>
  <c r="E282" i="18"/>
  <c r="F279" i="18"/>
  <c r="F278" i="18" s="1"/>
  <c r="E279" i="18"/>
  <c r="F272" i="18"/>
  <c r="E272" i="18"/>
  <c r="F269" i="18"/>
  <c r="E269" i="18"/>
  <c r="F259" i="18"/>
  <c r="F255" i="18" s="1"/>
  <c r="E255" i="18"/>
  <c r="F249" i="18"/>
  <c r="E249" i="18"/>
  <c r="F235" i="18"/>
  <c r="F230" i="18" s="1"/>
  <c r="E230" i="18"/>
  <c r="F224" i="18"/>
  <c r="E224" i="18"/>
  <c r="F170" i="18"/>
  <c r="F155" i="18"/>
  <c r="E136" i="18"/>
  <c r="E131" i="18"/>
  <c r="F125" i="18"/>
  <c r="F122" i="18" s="1"/>
  <c r="F121" i="18" s="1"/>
  <c r="E125" i="18"/>
  <c r="E122" i="18"/>
  <c r="F107" i="18"/>
  <c r="E107" i="18"/>
  <c r="F103" i="18"/>
  <c r="E103" i="18"/>
  <c r="F695" i="18"/>
  <c r="F731" i="18"/>
  <c r="E731" i="18"/>
  <c r="F355" i="18"/>
  <c r="F354" i="18" s="1"/>
  <c r="E355" i="18"/>
  <c r="E354" i="18" s="1"/>
  <c r="F351" i="18"/>
  <c r="F350" i="18" s="1"/>
  <c r="E351" i="18"/>
  <c r="E350" i="18" s="1"/>
  <c r="E102" i="18" l="1"/>
  <c r="E298" i="18"/>
  <c r="E121" i="18"/>
  <c r="E254" i="18"/>
  <c r="F102" i="18"/>
  <c r="E135" i="18"/>
  <c r="F298" i="18"/>
  <c r="F254" i="18"/>
  <c r="F136" i="18"/>
  <c r="F135" i="18" s="1"/>
  <c r="E278" i="18"/>
  <c r="F349" i="18"/>
  <c r="E349" i="18"/>
  <c r="F101" i="18" l="1"/>
  <c r="E101" i="18"/>
  <c r="F914" i="18"/>
  <c r="F903" i="18" s="1"/>
  <c r="E903" i="18"/>
  <c r="F892" i="18"/>
  <c r="E892" i="18"/>
  <c r="F871" i="18"/>
  <c r="E858" i="18"/>
  <c r="E857" i="18" s="1"/>
  <c r="E856" i="18" s="1"/>
  <c r="F846" i="18"/>
  <c r="F841" i="18" s="1"/>
  <c r="E840" i="18"/>
  <c r="E839" i="18" s="1"/>
  <c r="E810" i="18"/>
  <c r="E809" i="18" s="1"/>
  <c r="F805" i="18"/>
  <c r="F804" i="18" s="1"/>
  <c r="E805" i="18"/>
  <c r="E804" i="18" s="1"/>
  <c r="F795" i="18"/>
  <c r="E795" i="18"/>
  <c r="F791" i="18"/>
  <c r="F776" i="18"/>
  <c r="F769" i="18" s="1"/>
  <c r="E769" i="18"/>
  <c r="F762" i="18"/>
  <c r="E762" i="18"/>
  <c r="E695" i="18"/>
  <c r="E694" i="18" s="1"/>
  <c r="E693" i="18" s="1"/>
  <c r="F676" i="18"/>
  <c r="F670" i="18" s="1"/>
  <c r="E670" i="18"/>
  <c r="E669" i="18" s="1"/>
  <c r="E668" i="18" s="1"/>
  <c r="F652" i="18"/>
  <c r="E644" i="18"/>
  <c r="E643" i="18" s="1"/>
  <c r="E642" i="18" s="1"/>
  <c r="E626" i="18"/>
  <c r="E625" i="18" s="1"/>
  <c r="E624" i="18" s="1"/>
  <c r="F607" i="18"/>
  <c r="E597" i="18"/>
  <c r="E572" i="18"/>
  <c r="F565" i="18"/>
  <c r="F546" i="18"/>
  <c r="E536" i="18"/>
  <c r="E535" i="18" s="1"/>
  <c r="E534" i="18" s="1"/>
  <c r="E513" i="18"/>
  <c r="E512" i="18" s="1"/>
  <c r="E511" i="18" s="1"/>
  <c r="F506" i="18"/>
  <c r="F505" i="18" s="1"/>
  <c r="F504" i="18" s="1"/>
  <c r="E506" i="18"/>
  <c r="E505" i="18" s="1"/>
  <c r="E504" i="18" s="1"/>
  <c r="F501" i="18"/>
  <c r="F500" i="18" s="1"/>
  <c r="E501" i="18"/>
  <c r="E500" i="18" s="1"/>
  <c r="F496" i="18"/>
  <c r="F495" i="18" s="1"/>
  <c r="E496" i="18"/>
  <c r="E495" i="18" s="1"/>
  <c r="F492" i="18"/>
  <c r="F491" i="18" s="1"/>
  <c r="E492" i="18"/>
  <c r="E491" i="18" s="1"/>
  <c r="F488" i="18"/>
  <c r="F487" i="18" s="1"/>
  <c r="E488" i="18"/>
  <c r="E487" i="18" s="1"/>
  <c r="F484" i="18"/>
  <c r="E477" i="18"/>
  <c r="F474" i="18"/>
  <c r="F473" i="18" s="1"/>
  <c r="E460" i="18"/>
  <c r="E459" i="18" s="1"/>
  <c r="E458" i="18" s="1"/>
  <c r="F453" i="18"/>
  <c r="E453" i="18"/>
  <c r="F450" i="18"/>
  <c r="E450" i="18"/>
  <c r="F447" i="18"/>
  <c r="E447" i="18"/>
  <c r="F444" i="18"/>
  <c r="E444" i="18"/>
  <c r="F441" i="18"/>
  <c r="F437" i="18"/>
  <c r="E437" i="18"/>
  <c r="F430" i="18"/>
  <c r="E430" i="18"/>
  <c r="F427" i="18"/>
  <c r="F424" i="18"/>
  <c r="E424" i="18"/>
  <c r="F421" i="18"/>
  <c r="E421" i="18"/>
  <c r="E427" i="18" s="1"/>
  <c r="F416" i="18"/>
  <c r="E416" i="18"/>
  <c r="F412" i="18"/>
  <c r="E412" i="18"/>
  <c r="F409" i="18"/>
  <c r="E409" i="18"/>
  <c r="F406" i="18"/>
  <c r="E406" i="18"/>
  <c r="F403" i="18"/>
  <c r="E403" i="18"/>
  <c r="E398" i="18"/>
  <c r="F394" i="18"/>
  <c r="E394" i="18"/>
  <c r="F391" i="18"/>
  <c r="F377" i="18"/>
  <c r="E377" i="18"/>
  <c r="E372" i="18" s="1"/>
  <c r="F373" i="18"/>
  <c r="F369" i="18"/>
  <c r="F368" i="18" s="1"/>
  <c r="E369" i="18"/>
  <c r="E368" i="18" s="1"/>
  <c r="F364" i="18"/>
  <c r="F363" i="18" s="1"/>
  <c r="E364" i="18"/>
  <c r="E363" i="18" s="1"/>
  <c r="F360" i="18"/>
  <c r="F359" i="18" s="1"/>
  <c r="E360" i="18"/>
  <c r="E359" i="18" s="1"/>
  <c r="F340" i="18"/>
  <c r="E340" i="18"/>
  <c r="F337" i="18"/>
  <c r="E337" i="18"/>
  <c r="F330" i="18"/>
  <c r="E330" i="18"/>
  <c r="F325" i="18"/>
  <c r="E324" i="18"/>
  <c r="F92" i="18"/>
  <c r="F91" i="18" s="1"/>
  <c r="E91" i="18"/>
  <c r="F88" i="18"/>
  <c r="F87" i="18" s="1"/>
  <c r="E88" i="18"/>
  <c r="E87" i="18" s="1"/>
  <c r="F81" i="18"/>
  <c r="F80" i="18" s="1"/>
  <c r="F79" i="18" s="1"/>
  <c r="E81" i="18"/>
  <c r="E80" i="18" s="1"/>
  <c r="E79" i="18" s="1"/>
  <c r="F76" i="18"/>
  <c r="F75" i="18" s="1"/>
  <c r="E75" i="18"/>
  <c r="F72" i="18"/>
  <c r="E72" i="18"/>
  <c r="F68" i="18"/>
  <c r="E68" i="18"/>
  <c r="F65" i="18"/>
  <c r="F60" i="18"/>
  <c r="F59" i="18" s="1"/>
  <c r="E60" i="18"/>
  <c r="E59" i="18" s="1"/>
  <c r="F55" i="18"/>
  <c r="E55" i="18"/>
  <c r="F49" i="18"/>
  <c r="E49" i="18"/>
  <c r="F46" i="18"/>
  <c r="E46" i="18"/>
  <c r="F41" i="18"/>
  <c r="F40" i="18" s="1"/>
  <c r="E41" i="18"/>
  <c r="E40" i="18" s="1"/>
  <c r="F34" i="18"/>
  <c r="F26" i="18"/>
  <c r="E26" i="18"/>
  <c r="F23" i="18"/>
  <c r="E23" i="18"/>
  <c r="F63" i="18" l="1"/>
  <c r="F21" i="18"/>
  <c r="E564" i="18"/>
  <c r="E563" i="18" s="1"/>
  <c r="E891" i="18"/>
  <c r="E890" i="18" s="1"/>
  <c r="E730" i="18"/>
  <c r="E729" i="18" s="1"/>
  <c r="E336" i="18"/>
  <c r="E323" i="18" s="1"/>
  <c r="F891" i="18"/>
  <c r="F890" i="18" s="1"/>
  <c r="E21" i="18"/>
  <c r="F45" i="18"/>
  <c r="F324" i="18"/>
  <c r="E768" i="18"/>
  <c r="E767" i="18" s="1"/>
  <c r="F626" i="18"/>
  <c r="F625" i="18" s="1"/>
  <c r="F624" i="18" s="1"/>
  <c r="E63" i="18"/>
  <c r="F436" i="18"/>
  <c r="E358" i="18"/>
  <c r="F460" i="18"/>
  <c r="F459" i="18" s="1"/>
  <c r="F458" i="18" s="1"/>
  <c r="F513" i="18"/>
  <c r="F512" i="18" s="1"/>
  <c r="F511" i="18" s="1"/>
  <c r="F858" i="18"/>
  <c r="F358" i="18"/>
  <c r="E86" i="18"/>
  <c r="F372" i="18"/>
  <c r="E436" i="18"/>
  <c r="F478" i="18"/>
  <c r="F477" i="18" s="1"/>
  <c r="F472" i="18" s="1"/>
  <c r="F669" i="18"/>
  <c r="F668" i="18" s="1"/>
  <c r="E808" i="18"/>
  <c r="F597" i="18"/>
  <c r="F644" i="18"/>
  <c r="F643" i="18" s="1"/>
  <c r="F642" i="18" s="1"/>
  <c r="F730" i="18"/>
  <c r="F729" i="18" s="1"/>
  <c r="F810" i="18"/>
  <c r="F809" i="18" s="1"/>
  <c r="F808" i="18" s="1"/>
  <c r="F840" i="18"/>
  <c r="F839" i="18" s="1"/>
  <c r="E472" i="18"/>
  <c r="F336" i="18"/>
  <c r="F390" i="18"/>
  <c r="F572" i="18"/>
  <c r="F694" i="18"/>
  <c r="F693" i="18" s="1"/>
  <c r="F857" i="18"/>
  <c r="F856" i="18" s="1"/>
  <c r="E45" i="18"/>
  <c r="F86" i="18"/>
  <c r="E390" i="18"/>
  <c r="F536" i="18"/>
  <c r="F535" i="18" s="1"/>
  <c r="F534" i="18" s="1"/>
  <c r="F768" i="18"/>
  <c r="F767" i="18" s="1"/>
  <c r="F20" i="18" l="1"/>
  <c r="E367" i="18"/>
  <c r="E509" i="18"/>
  <c r="F367" i="18"/>
  <c r="F564" i="18"/>
  <c r="F563" i="18" s="1"/>
  <c r="F509" i="18" s="1"/>
  <c r="E20" i="18"/>
  <c r="F323" i="18"/>
  <c r="E18" i="18" l="1"/>
  <c r="E16" i="18" s="1"/>
  <c r="F18" i="18"/>
  <c r="F16" i="18" s="1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E195" i="4" s="1"/>
  <c r="L195" i="4"/>
  <c r="K195" i="4"/>
  <c r="K167" i="4" s="1"/>
  <c r="J195" i="4"/>
  <c r="I195" i="4"/>
  <c r="H195" i="4"/>
  <c r="G195" i="4"/>
  <c r="F195" i="4"/>
  <c r="F167" i="4" s="1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J162" i="4"/>
  <c r="F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I113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I63" i="4"/>
  <c r="H63" i="4"/>
  <c r="F63" i="4"/>
  <c r="E63" i="4"/>
  <c r="D63" i="4"/>
  <c r="D59" i="4" s="1"/>
  <c r="E61" i="4"/>
  <c r="E60" i="4" s="1"/>
  <c r="F60" i="4"/>
  <c r="F59" i="4" s="1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L207" i="3" s="1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4" i="3"/>
  <c r="L163" i="3"/>
  <c r="L162" i="3" s="1"/>
  <c r="I163" i="3"/>
  <c r="I162" i="3" s="1"/>
  <c r="H163" i="3"/>
  <c r="H162" i="3" s="1"/>
  <c r="G163" i="3"/>
  <c r="G162" i="3" s="1"/>
  <c r="F163" i="3"/>
  <c r="F162" i="3" s="1"/>
  <c r="J162" i="3"/>
  <c r="D162" i="3"/>
  <c r="E160" i="3"/>
  <c r="E159" i="3" s="1"/>
  <c r="L159" i="3"/>
  <c r="L158" i="3" s="1"/>
  <c r="I159" i="3"/>
  <c r="H159" i="3"/>
  <c r="H158" i="3" s="1"/>
  <c r="G159" i="3"/>
  <c r="G158" i="3" s="1"/>
  <c r="D159" i="3"/>
  <c r="D158" i="3" s="1"/>
  <c r="J158" i="3"/>
  <c r="I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G142" i="3"/>
  <c r="G138" i="3" s="1"/>
  <c r="F142" i="3"/>
  <c r="E140" i="3"/>
  <c r="E139" i="3" s="1"/>
  <c r="F139" i="3"/>
  <c r="L138" i="3"/>
  <c r="K138" i="3"/>
  <c r="J138" i="3"/>
  <c r="I138" i="3"/>
  <c r="H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F99" i="3"/>
  <c r="F98" i="3" s="1"/>
  <c r="D99" i="3"/>
  <c r="D98" i="3" s="1"/>
  <c r="L98" i="3"/>
  <c r="J98" i="3"/>
  <c r="G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G74" i="3" s="1"/>
  <c r="D75" i="3"/>
  <c r="D74" i="3" s="1"/>
  <c r="J74" i="3"/>
  <c r="I74" i="3"/>
  <c r="F74" i="3"/>
  <c r="E72" i="3"/>
  <c r="E71" i="3" s="1"/>
  <c r="L71" i="3"/>
  <c r="L70" i="3" s="1"/>
  <c r="I71" i="3"/>
  <c r="I70" i="3" s="1"/>
  <c r="H71" i="3"/>
  <c r="H70" i="3" s="1"/>
  <c r="G71" i="3"/>
  <c r="G70" i="3" s="1"/>
  <c r="D71" i="3"/>
  <c r="D70" i="3" s="1"/>
  <c r="J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H51" i="3" s="1"/>
  <c r="G52" i="3"/>
  <c r="G51" i="3" s="1"/>
  <c r="D52" i="3"/>
  <c r="D51" i="3" s="1"/>
  <c r="J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E29" i="3" s="1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l="1"/>
  <c r="E138" i="3"/>
  <c r="G204" i="4"/>
  <c r="E212" i="3"/>
  <c r="E163" i="3"/>
  <c r="E90" i="3"/>
  <c r="I10" i="3"/>
  <c r="I8" i="3" s="1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204" i="4" s="1"/>
  <c r="E45" i="3"/>
  <c r="F82" i="3"/>
  <c r="L167" i="3"/>
  <c r="D113" i="3"/>
  <c r="F113" i="3"/>
  <c r="E175" i="3"/>
  <c r="E167" i="3" s="1"/>
  <c r="G167" i="3"/>
  <c r="H82" i="4"/>
  <c r="E82" i="4" s="1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E104" i="3"/>
  <c r="E51" i="4"/>
  <c r="E175" i="4"/>
  <c r="E167" i="4" s="1"/>
  <c r="E66" i="3"/>
  <c r="K8" i="3"/>
  <c r="F167" i="3"/>
  <c r="H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E113" i="3" l="1"/>
  <c r="L8" i="4"/>
  <c r="D8" i="3"/>
  <c r="J8" i="4"/>
  <c r="D8" i="4"/>
  <c r="G8" i="3"/>
  <c r="E113" i="4"/>
  <c r="F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<sst xmlns="http://schemas.openxmlformats.org/spreadsheetml/2006/main" count="1513" uniqueCount="458">
  <si>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</si>
  <si>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</si>
  <si>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</si>
  <si>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</si>
  <si>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</si>
  <si>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</si>
  <si>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</si>
  <si>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</si>
  <si>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</si>
  <si>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</si>
  <si>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</si>
  <si>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</si>
  <si>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</si>
  <si>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</si>
  <si>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</si>
  <si>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</si>
  <si>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</si>
  <si>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</si>
  <si>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</si>
  <si>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</si>
  <si>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</si>
  <si>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</si>
  <si>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</si>
  <si>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</si>
  <si>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</si>
  <si>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</si>
  <si>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</si>
  <si>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</si>
  <si>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</si>
  <si>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</si>
  <si>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</si>
  <si>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</si>
  <si>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</si>
  <si>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</si>
  <si>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</si>
  <si>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</si>
  <si>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</si>
  <si>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</si>
  <si>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</si>
  <si>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</si>
  <si>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</si>
  <si>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</si>
  <si>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</si>
  <si>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</si>
  <si>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</si>
  <si>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</si>
  <si>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</si>
  <si>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</si>
  <si>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</si>
  <si>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</si>
  <si>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</si>
  <si>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</si>
  <si>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</si>
  <si>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</si>
  <si>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</si>
  <si>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</si>
  <si>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</si>
  <si>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</si>
  <si>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</si>
  <si>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</si>
  <si>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</si>
  <si>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</si>
  <si>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</si>
  <si>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</si>
  <si>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</si>
  <si>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</si>
  <si>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</si>
  <si>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</si>
  <si>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</si>
  <si>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</si>
  <si>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</si>
  <si>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</si>
  <si>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</si>
  <si>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</si>
  <si>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</si>
  <si>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</si>
  <si>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</si>
  <si>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</si>
  <si>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</si>
  <si>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</si>
  <si>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</si>
  <si>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</si>
  <si>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</si>
  <si>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</si>
  <si>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</si>
  <si>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</si>
  <si>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</si>
  <si>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</si>
  <si>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</si>
  <si>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</si>
  <si>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</si>
  <si>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</si>
  <si>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</si>
  <si>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</si>
  <si>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</si>
  <si>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</si>
  <si>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</si>
  <si>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</si>
  <si>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</si>
  <si>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</si>
  <si>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</si>
  <si>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</si>
  <si>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</si>
  <si>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</si>
  <si>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</si>
  <si>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</si>
  <si>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</si>
  <si>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</si>
  <si>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</si>
  <si>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</si>
  <si>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</si>
  <si>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</si>
  <si>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</si>
  <si>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</si>
  <si>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</si>
  <si>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</si>
  <si>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</si>
  <si>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</si>
  <si>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</si>
  <si>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</si>
  <si>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</si>
  <si>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</si>
  <si>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</si>
  <si>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</si>
  <si>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</si>
  <si>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</si>
  <si>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</si>
  <si>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</si>
  <si>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</si>
  <si>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</si>
  <si>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</si>
  <si>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</si>
  <si>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</si>
  <si>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</si>
  <si>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</si>
  <si>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</si>
  <si>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</si>
  <si>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</si>
  <si>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</si>
  <si>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</si>
  <si>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</si>
  <si>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</si>
  <si>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</si>
  <si>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</si>
  <si>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</si>
  <si>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</si>
  <si>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</si>
  <si>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</si>
  <si>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</si>
  <si>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</si>
  <si>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</si>
  <si>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</si>
  <si>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</si>
  <si>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</si>
  <si>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</si>
  <si>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</si>
  <si>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</si>
  <si>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</si>
  <si>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</si>
  <si>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</si>
  <si>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</si>
  <si>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</si>
  <si>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</si>
  <si>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</si>
  <si>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</si>
  <si>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</si>
  <si>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</si>
  <si>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</si>
  <si>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</si>
  <si>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</si>
  <si>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</si>
  <si>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</si>
  <si>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</si>
  <si>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</si>
  <si>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</si>
  <si>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</si>
  <si>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</si>
  <si>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</si>
  <si>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</si>
  <si>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</si>
  <si>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</si>
  <si>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</si>
  <si>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</si>
  <si>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</si>
  <si>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</si>
  <si>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</si>
  <si>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</si>
  <si>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</si>
  <si>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</si>
  <si>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</si>
  <si>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</si>
  <si>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</si>
  <si>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</si>
  <si>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</si>
  <si>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</si>
  <si>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</si>
  <si>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</si>
  <si>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</si>
  <si>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</si>
  <si>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</si>
  <si>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</si>
  <si>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</si>
  <si>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</si>
  <si>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</si>
  <si>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Staże i specjalizacje medyczne</t>
  </si>
  <si>
    <t>Działalność dyspozytorni medycznych</t>
  </si>
  <si>
    <t xml:space="preserve">Wojewody Zachodniopomorskiego </t>
  </si>
  <si>
    <t>Program Rozwoju Obszarów Wiejskich</t>
  </si>
  <si>
    <t>,</t>
  </si>
  <si>
    <t>Ministerstwo Skarbu Państwa w likwidacji</t>
  </si>
  <si>
    <t>Zasiłki okresowe, celowe i pomoc w naturze oraz składki na ubezpieczenia emerytalne i rentowe</t>
  </si>
  <si>
    <t>Składki na ubezpieczenie zdrowotne opłacane za osoby pobierające niektóre świadczenia rodzinne oraz za osoby pobierające zasiłki dla opiekunów</t>
  </si>
  <si>
    <t>Karta Dużej Rodziny</t>
  </si>
  <si>
    <t>System opieki nad dziećmi w wieku do lat 3</t>
  </si>
  <si>
    <t>w tys. zł</t>
  </si>
  <si>
    <t>Paragraf</t>
  </si>
  <si>
    <t>Wyszczególnienie</t>
  </si>
  <si>
    <t>OGÓŁEM</t>
  </si>
  <si>
    <t>Składki na Fundusz Pracy oraz Fundusz Solidarnościowy (15PF.2027.FERS)</t>
  </si>
  <si>
    <t>Program Operacyjny Zrównoważony rozwój sektora rybołówstwa i nadbrzeżnych obszarów rybackich 2007-2013, Program Operacyjny Rybactwo i Morze 2014-2020 oraz Program Fundusze Europejskie dla Rybactwa</t>
  </si>
  <si>
    <t>Dodatkowe wynagrodzenie roczne (15PF.2027.FERS)</t>
  </si>
  <si>
    <t>Załącznik Nr 2 do</t>
  </si>
  <si>
    <t xml:space="preserve">Dochody i wydatki budżetu państwa </t>
  </si>
  <si>
    <t>(w podziale na poszczególne jednostki i komórki organizacyjne ZUW oraz działy, rozdziały i paragrafy)</t>
  </si>
  <si>
    <t>Wojewody Zachodniopomorskiego - dysponent części 85/32</t>
  </si>
  <si>
    <t>1. Komórki organizacyjne ZUW (w tym Wojewódzka Inspekcja Geodezyjna i Kartograficzna)</t>
  </si>
  <si>
    <t>1.1 Wydział Infrastruktury, Rolnictwa i Rozwoju Regionalnego</t>
  </si>
  <si>
    <t>Dotacje celowe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</si>
  <si>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2110</t>
  </si>
  <si>
    <t>Dotacje celowe przekazane z budżetu państwa na zadania bieżące z zakresu administracji rządowej oraz inne zadania zlecone ustawami realizowane przez powiat</t>
  </si>
  <si>
    <t>Dotacje celowe przekazane z budżetu państwa na zadania bieżące z zakresu administracji rządowej oraz inne zadania zlecone ustawami realizowane przez samorząd województwa</t>
  </si>
  <si>
    <t>Grupa wydatków bieżących jednostki</t>
  </si>
  <si>
    <t>Nagrody konkursowe</t>
  </si>
  <si>
    <t>2058</t>
  </si>
  <si>
    <t>Dotacje celowe przekazane z budżetu państwa na zadania bieżące z zakresu
administracji rządowej oraz inne zadania zlecone ustawami realizowane przez samorząd
województwa</t>
  </si>
  <si>
    <t>2059</t>
  </si>
  <si>
    <t>Zakup usług remontowych</t>
  </si>
  <si>
    <t>Różne opłaty i składki</t>
  </si>
  <si>
    <t>Podatek od nieruchomości</t>
  </si>
  <si>
    <t>6060</t>
  </si>
  <si>
    <t>Wydatki na zakupy inwestycyjne jednostek budżetowych</t>
  </si>
  <si>
    <t>2350</t>
  </si>
  <si>
    <t>Dochody budżetu państwa związane z realizacją zadań zleconych jednostkom samorządu terytorialnego</t>
  </si>
  <si>
    <t>2210</t>
  </si>
  <si>
    <t>Dotacje celowe przekazane z budżetu państwa na realizację bieżących zadań własnych samorządu województwa</t>
  </si>
  <si>
    <t xml:space="preserve">1.2. Wydział Gospodarki Nieruchomościami </t>
  </si>
  <si>
    <t xml:space="preserve">Gospodarka mieszkaniowa </t>
  </si>
  <si>
    <t>1.3. Wojewódzka Inspekcja Geodezyjna i Kartograficzna</t>
  </si>
  <si>
    <t>Prace geodezyjno - urządzeniowe na potrzeby rolnictwa</t>
  </si>
  <si>
    <t>Różne wydatki na rzecz osób fizycznych</t>
  </si>
  <si>
    <t>Składki na ubezpieczenia społeczne</t>
  </si>
  <si>
    <t>Wynagrodzenia bezosobowe</t>
  </si>
  <si>
    <t>Koszty postępowania sądowego i prokuratorskiego</t>
  </si>
  <si>
    <t>Dotacje celowe przekazane z budżetu państwa na inwestycje i zakupy inwestycyjne z zakresu administracji rządowej oraz inne zadania zlecone ustawami realizowane przez powiat</t>
  </si>
  <si>
    <t>1.4. Dyrektor Generalny ZUW - Biuro Organizacji i Kadr</t>
  </si>
  <si>
    <t>0570</t>
  </si>
  <si>
    <t>Wpływy z tytułu grzywien, mandatów i innych kar pieniężnych od osób fizycznych</t>
  </si>
  <si>
    <t>Wydatki osobowe niezaliczone do wynagrodzeń</t>
  </si>
  <si>
    <t>Wynagrodzenia osobowe pracowników</t>
  </si>
  <si>
    <t>Dodatkowe wynagrodzenie roczne</t>
  </si>
  <si>
    <t>Składki na Fundusz Pracy oraz Fundusz Solidarnościowy</t>
  </si>
  <si>
    <t>Podróże służbowe krajowe</t>
  </si>
  <si>
    <t>Odpisy na zakładowy fundusz świadczeń socjalnych</t>
  </si>
  <si>
    <t>Szkolenia pracowników niebędących członkami korpusu służby cywilnej</t>
  </si>
  <si>
    <t>4710</t>
  </si>
  <si>
    <t>Wpłaty na PPK finansowane przez podmiot zatrudniający</t>
  </si>
  <si>
    <t>0640</t>
  </si>
  <si>
    <t>Wpływy z tytułu kosztów egzekucyjnych, opłaty komorniczej i kosztów upomnień</t>
  </si>
  <si>
    <t>0580</t>
  </si>
  <si>
    <t>Wpływy z tytułu grzywien i innych kar pieniężnych od osób prawnych i innych jednostek organizacyjnych</t>
  </si>
  <si>
    <t>0690</t>
  </si>
  <si>
    <t>Wpływy z różnych opłat</t>
  </si>
  <si>
    <t>0880</t>
  </si>
  <si>
    <t>Wpływy z opłaty prolongacyjnej</t>
  </si>
  <si>
    <t>0620</t>
  </si>
  <si>
    <t>Wpływy z opłat za zezwolenia, akredytacje oraz opłaty ewidencyjne, w tym opłaty za częstotliwości</t>
  </si>
  <si>
    <t>0630</t>
  </si>
  <si>
    <t>Wpływy z tytułu opłat i kosztów sądowych oraz innych opłat uiszczanych na rzecz Skarbu Państwa z tytułu postępowania sądowego i prokuratorskiego</t>
  </si>
  <si>
    <t>0750</t>
  </si>
  <si>
    <t>Wpływy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</si>
  <si>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</si>
  <si>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</si>
  <si>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0930</t>
  </si>
  <si>
    <t>Wpływy z opłat paszportowych oraz pozostałych opłat konsularnych</t>
  </si>
  <si>
    <t>0940</t>
  </si>
  <si>
    <t>Wpływy z rozliczeń/zwrotów z lat ubiegłych</t>
  </si>
  <si>
    <t>0950</t>
  </si>
  <si>
    <t>Wpływy z tytułu kar i odszkodowań wynikających z umów</t>
  </si>
  <si>
    <t>0970</t>
  </si>
  <si>
    <t>Wpływy z różnych dochodów</t>
  </si>
  <si>
    <t>Grupa wydatków bieżących jednostki (15PF.2027.PTFE.KB_PT)</t>
  </si>
  <si>
    <t>Grupa wydatków bieżących jednostki (15PF.2027.PTFE.R_PT)</t>
  </si>
  <si>
    <t>Grupa wydatków bieżących jednostki (15PF.2027.FEnIKS_PT)</t>
  </si>
  <si>
    <t>Wynagrodzenia osobowe pracowników, w tym:</t>
  </si>
  <si>
    <t xml:space="preserve"> - osoby zajmujące kierownicze stanowiska państwowe</t>
  </si>
  <si>
    <t xml:space="preserve"> - osoby nieobjęte mnożnikowymi systemami wynagrodzeń</t>
  </si>
  <si>
    <t>Wynagrodzenia osobowe członków korpusu sł. cywilnej</t>
  </si>
  <si>
    <t>Wynagrodzenia osobowe członków korpusu sł. cywilnej (15PF.2027.PTFE.KB_PT)</t>
  </si>
  <si>
    <t>Wynagrodzenia osobowe członków korpusu sł. cywilnej (15PF.2027.PTFE.R_PT)</t>
  </si>
  <si>
    <t>Wynagrodzenia osobowe członków korpusu sł. cywilnej (15PF.2027.FEnIKS_PT)</t>
  </si>
  <si>
    <t>Wynagrodzenia osobowe członków korpusu sł. cywilnej (15PF.2027.FERS_PR)</t>
  </si>
  <si>
    <t>Dodatkowe wynagrodzenie roczne, w tym:</t>
  </si>
  <si>
    <t xml:space="preserve"> - członkowie korpusu służby cywilnej</t>
  </si>
  <si>
    <t>Dodatkowe wynagrodzenie roczne (15PF.2027.PTFE.KB_PT)</t>
  </si>
  <si>
    <t>Dodatkowe wynagrodzenie roczne (15PF.2027.FEnIKS_PT)</t>
  </si>
  <si>
    <t>Składki na ubezpieczenia społeczne (15PF.2027.PTFE.KB_PT)</t>
  </si>
  <si>
    <t>Składki na ubezpieczenia społeczne (15PF.2027.PTFE.R_PT)</t>
  </si>
  <si>
    <t>Składki na ubezpieczenia społeczne (15PF.2027.PTFE.R_[PT)</t>
  </si>
  <si>
    <t>Składki na ubezpieczenia społeczne (15PF.2027.FEnIKS_PT)</t>
  </si>
  <si>
    <t>Składki na ubezpieczenia społeczne (15PF.2027.FERS_PR)</t>
  </si>
  <si>
    <t>Zakup środków dydaktycznych i książek</t>
  </si>
  <si>
    <t>Podróże służbowe krajowe (15PF.2027.PTFE.KB_PT)</t>
  </si>
  <si>
    <t>Podróże służbowe zagraniczne</t>
  </si>
  <si>
    <t>Podróże służbowe zagraniczne (15PF.2027.PTFE.KB_PT)</t>
  </si>
  <si>
    <t>Opłaty na rzecz budżetów jednostek samorządu terytorialnego</t>
  </si>
  <si>
    <t>Szkolenia członków korpusu służby cywilnej</t>
  </si>
  <si>
    <t>Szkolenia członków korpusu służby cywilnej (15PF.2027.PTFE.KB_PT)</t>
  </si>
  <si>
    <t xml:space="preserve">Wpłaty na PPK finansowane przez podmiot zatrudniający </t>
  </si>
  <si>
    <t>4718</t>
  </si>
  <si>
    <t>Wpłaty na PPK finansowane przez podmiot zatrudniający (15PF.2027.PTFE.KB_PT)</t>
  </si>
  <si>
    <t>4719</t>
  </si>
  <si>
    <t>Wydatki inwestycyjne jednostek budżetowych</t>
  </si>
  <si>
    <t>0610</t>
  </si>
  <si>
    <t>Wpływy z opłat egzaminacyjnych oraz opłat za wydawanie świadectw, dyplomów, zaświadczeń, certyfikatów i ich duplikatów</t>
  </si>
  <si>
    <t>0810</t>
  </si>
  <si>
    <t>Wpłaty środków pozostałych po likwidacji przedsiębiorstw</t>
  </si>
  <si>
    <t>4000</t>
  </si>
  <si>
    <t>4010</t>
  </si>
  <si>
    <t>4020</t>
  </si>
  <si>
    <t>4110</t>
  </si>
  <si>
    <t>4120</t>
  </si>
  <si>
    <t>4440</t>
  </si>
  <si>
    <t>Zespoły do spraw orzekania o niepełnosprawności</t>
  </si>
  <si>
    <t>4029</t>
  </si>
  <si>
    <t>Wynagrodzenia osobowe członków korpusu sł. Cywilnej (15PF.2027.FERS)</t>
  </si>
  <si>
    <t>4040</t>
  </si>
  <si>
    <t>4049</t>
  </si>
  <si>
    <t>4119</t>
  </si>
  <si>
    <t>4129</t>
  </si>
  <si>
    <t xml:space="preserve">1.5. Wydział Bezpieczeństwa i Zarządzania Kryzysowego </t>
  </si>
  <si>
    <t>3030</t>
  </si>
  <si>
    <t>Dotacja celowa z budżetu na finansowanie lub dofinansowanie zadań zleconych do realizacji stowarzyszeniom</t>
  </si>
  <si>
    <t>4520</t>
  </si>
  <si>
    <t>Dotacje celowe przekazane z budżetu państwa na zadania bieżące realizowane przez gminę na podstawie porozumień z organami administracji rządowej</t>
  </si>
  <si>
    <t>Dotacja z budżetu państwa dla gmin uzdrowiskowych</t>
  </si>
  <si>
    <t>4320</t>
  </si>
  <si>
    <t>Dotacje celowe przekazane z budżetu państwa na realizację zadań bieżących z zakresu administracji rządowej oraz innych zadań zleconych gminom ustawami</t>
  </si>
  <si>
    <t>Dotacja celowa z budżetu na finansowanie lub dofinansowanie zadań zleconych do realizacji fundacjom</t>
  </si>
  <si>
    <t>Dotacje celowe przekazane z budżetu państwa na realizację bieżących zadań własnych powiatu</t>
  </si>
  <si>
    <t>Składki na ubezpieczenie zdrowotne opłacane za osoby pobierające niektóre świadczenia z pomocy społecznej oraz za osoby uczestniczące w zajęciach w centrum integracji społecznej</t>
  </si>
  <si>
    <t xml:space="preserve">Dotacje celowe przekazane z budżetu państwa na realizację własnych zadań bieżących gmin </t>
  </si>
  <si>
    <t>Usuwanie skutków klęsk żywiołowych</t>
  </si>
  <si>
    <t>2010</t>
  </si>
  <si>
    <t>Rodziny zastępcze</t>
  </si>
  <si>
    <t>2009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</si>
  <si>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</si>
  <si>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</t>
  </si>
  <si>
    <t>6209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</si>
  <si>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</t>
  </si>
  <si>
    <t>4410</t>
  </si>
  <si>
    <t>Rezerwy</t>
  </si>
  <si>
    <t>Zasądzone renty</t>
  </si>
  <si>
    <t>Ogrody botaniczne i zoolog. oraz naturalne obszary i obiekty chronionej przyrod</t>
  </si>
  <si>
    <t>2. Jednostki administracji zespolonej i jednostki podległe Wojewodzie Zachodniopomorskiemu</t>
  </si>
  <si>
    <t>2.1. Wojewódzki Inspektorat Jakości Handlowej Artykułów Rolno-Spożywczych w Szczecinie</t>
  </si>
  <si>
    <t>4480</t>
  </si>
  <si>
    <t>2.2. Wojewódzki Inspektorat Inspekcji Ochrony Roślin i Nasiennictwa w Koszalinie</t>
  </si>
  <si>
    <t>2.3. Wojewódzki Inspektorat Weterynarii w Szczecinie</t>
  </si>
  <si>
    <t>Zwalczanie chorób zakaźnych zwierząt oraz badania monitoringowe pozostałości chemicznych i biologicznych w tkankach zwierząt i produktach pochodzenia zwierzęcego</t>
  </si>
  <si>
    <t>Zakup leków, wyrobów medycznych i produktów biobójczych</t>
  </si>
  <si>
    <t>Kary i odszkodowania wypłacane na rzecz osób fizycznych</t>
  </si>
  <si>
    <t>Opłaty na rzecz budżetu państwa</t>
  </si>
  <si>
    <t>0470</t>
  </si>
  <si>
    <t>Wpływy z opłat za trwały zarząd, użytkowanie i służebności</t>
  </si>
  <si>
    <t xml:space="preserve">2.4. Komenda Wojewódzka Państwowej Straży Rybackiej w Szczecinie </t>
  </si>
  <si>
    <t>2.5. Wojewódzki Inspektorat Inspekcji Handlowej w Szczecinie</t>
  </si>
  <si>
    <t xml:space="preserve">Handel </t>
  </si>
  <si>
    <t>4610</t>
  </si>
  <si>
    <t>2.6. Wojewódzki Inspektorat Transportu Drogowego</t>
  </si>
  <si>
    <t xml:space="preserve">Składki na ubezpieczenia społeczne </t>
  </si>
  <si>
    <t>6050</t>
  </si>
  <si>
    <t>2.7. Wojewódzki Inspektorat Nadzoru Budowlanego w Szczecinie</t>
  </si>
  <si>
    <t xml:space="preserve">Grupa wydatków bieżących jednostki (15PF.2027.FEnIKS_PT) </t>
  </si>
  <si>
    <t xml:space="preserve">Wynagrodzenia osobowe członków korpusu sł. cywilnej (15PF.2027.FEnIKS_PT) </t>
  </si>
  <si>
    <t>4048</t>
  </si>
  <si>
    <t xml:space="preserve">Dodatkowe wynagrodzenie roczne (15PF.2027.FEnIKS_PT) </t>
  </si>
  <si>
    <t xml:space="preserve">Składki na ubezpieczenia społeczne (15PF.2027.FEnIKS_PT) </t>
  </si>
  <si>
    <t xml:space="preserve">Składki na Fundusz Pracy (15PF.2027.FEnIKS_PT) </t>
  </si>
  <si>
    <t>4418</t>
  </si>
  <si>
    <t xml:space="preserve">Podróże służbowe krajowe (15PF.2027.FEnIKS_PT) </t>
  </si>
  <si>
    <t>4419</t>
  </si>
  <si>
    <t>2.8. Komenda Wojewódzka Państwowej Straży Pożarnej w Szczecinie</t>
  </si>
  <si>
    <t>0920</t>
  </si>
  <si>
    <t>Wpływy z pozostałych odsetek</t>
  </si>
  <si>
    <t>Wydatki osobowe niezaliczone do uposażeń wypłacane żołnierzom i funkcjonariuszom</t>
  </si>
  <si>
    <t>Dodatkowe wynagrodzenie roczne,  w tym:</t>
  </si>
  <si>
    <t>Uposażenia żołnierzy zawodowych i nadterminowych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</si>
  <si>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</si>
  <si>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</si>
  <si>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Uposażenia i świadczenia pieniężne wypłacane przez okres roku żołnierzom i funkcjonariuszom zwolnionym ze służby</t>
  </si>
  <si>
    <t>Równoważniki pieniężne i ekwiwalenty dla żołnierzy i funkcjonariuszy oraz pozostałe należności</t>
  </si>
  <si>
    <t>Pozostałe podatki na rzecz budżetów jednostek samorządu terytorialnego</t>
  </si>
  <si>
    <t>2.9. Kuratorium Oświaty w Szczecinie</t>
  </si>
  <si>
    <t>Dotacje celowe przekazane z budżetu państwa na zadania bieżące realizowane przez powiat na podstawie porozumień z organami administracji rządowej</t>
  </si>
  <si>
    <t>Dotacje celowe przekazane z budżetu państwa na zadania bieżące realizowane przez samorząd województwa na podstawie porozumień z organami administracji rządowej</t>
  </si>
  <si>
    <t>Nagrody o charakterze szczególnym niezaliczone do wynagrodzeń</t>
  </si>
  <si>
    <t>2.10. Wojewódzka Stacja Sanitarno - Epidemiologiczna</t>
  </si>
  <si>
    <t>0910</t>
  </si>
  <si>
    <t>Wpływy z odsetek od nieterminowych wpłat z tytułu podatków i opłat</t>
  </si>
  <si>
    <t>2.11. Wojewódzki Inspektorat Farmaceutyczny w Szczecinie</t>
  </si>
  <si>
    <t>2.12. Wojewódzki Inspektorat Ochrony Środowiska w Szczecinie</t>
  </si>
  <si>
    <t xml:space="preserve">Wpływy z rozliczeń/zwrotów z lat ubiegłych </t>
  </si>
  <si>
    <t>2.13. Wojewódzki Urząd Ochrony Zabytków w Szczecinie</t>
  </si>
  <si>
    <t>Dotacje celowe z budżetu na finansowanie lub dofinansowanie prac remontowych i konserwatorskich obiektów zabytkowych, przekazane jednostkom niezaliczanym do sektora finansów publicznych</t>
  </si>
  <si>
    <t>Dotacje celowe z budżetu na finansowanie lub dofinansowanie prac remontowych i konserwatorskich obiektów zabytkowych, przekazane jednostkom zaliczanym do sektora finansów publicznych</t>
  </si>
  <si>
    <t>1.6. Wydział Ratownictwa Medycznego i Powiadamiania Ratunkowego</t>
  </si>
  <si>
    <t xml:space="preserve">1.7. Wydział Spraw Obywatelskich i Cudzoziemców </t>
  </si>
  <si>
    <t>1.8. Wydział Zdrowia i Polityki Społecznej</t>
  </si>
  <si>
    <t>1.9. Wojewódzki Zespół do Spraw Orzekania o Niepełnosprawności</t>
  </si>
  <si>
    <t xml:space="preserve">1.10. Wydział Finansów i Budżetu </t>
  </si>
  <si>
    <t>1.11. Wydział Prawny</t>
  </si>
  <si>
    <t>według projektu ustawy budżetowej na 2025 rok</t>
  </si>
  <si>
    <t>4420</t>
  </si>
  <si>
    <t>4011</t>
  </si>
  <si>
    <t>Wynagrodzenia osobowe pracowników (31FEMIG.2027.FAMI_PR)</t>
  </si>
  <si>
    <t>4012</t>
  </si>
  <si>
    <t>4021</t>
  </si>
  <si>
    <t>Wynagrodzenia osobowe członków korpusu sł. cywilnej (31FEMIG.2027.FAMI_PR)</t>
  </si>
  <si>
    <t>4022</t>
  </si>
  <si>
    <t>4111</t>
  </si>
  <si>
    <t>Składki na ubezpieczenia społeczne (31FEMIG.2027.FAMI_PR)</t>
  </si>
  <si>
    <t>4112</t>
  </si>
  <si>
    <t>4121</t>
  </si>
  <si>
    <t>4122</t>
  </si>
  <si>
    <t>6068</t>
  </si>
  <si>
    <t>Wydatki na zakupy inwestycyjne jednostek budżetowych (15PF.2027.PTFE.KB_PT)</t>
  </si>
  <si>
    <t>6069</t>
  </si>
  <si>
    <t>4008</t>
  </si>
  <si>
    <t>4009</t>
  </si>
  <si>
    <t>4018</t>
  </si>
  <si>
    <t>4019</t>
  </si>
  <si>
    <t>4028</t>
  </si>
  <si>
    <t>4118</t>
  </si>
  <si>
    <t>4128</t>
  </si>
  <si>
    <t>4558</t>
  </si>
  <si>
    <t>4559</t>
  </si>
  <si>
    <t>Wynagrodzenia osobowe pracowników (15PF.2027.FEnIKS_PT)</t>
  </si>
  <si>
    <t>Składki na Fundusz Pracy oraz Fundusz Solidarnościowy (15PF.2027.FEnIKS_PT)</t>
  </si>
  <si>
    <t>Szkolenia członków korpusu służby cywilnej (15PF.2027.FEnIKS_PT)</t>
  </si>
  <si>
    <t>01045</t>
  </si>
  <si>
    <t>Europejski Fundusz Rolny na rzecz Rozwoju Obszarów Wiejskich</t>
  </si>
  <si>
    <t>Dotacja podmiotowa z budżetu dla jednostek niezaliczanych do sektora finansów publicznych</t>
  </si>
  <si>
    <t>Zadania w zakresie przeciwdziałania przemocy domowej</t>
  </si>
  <si>
    <t>2030</t>
  </si>
  <si>
    <r>
      <t>Dodatkowe wynagrodzenie roczne (15PF.2027.FEnIKS_PT) (</t>
    </r>
    <r>
      <rPr>
        <i/>
        <sz val="10"/>
        <rFont val="Lato"/>
        <family val="2"/>
        <charset val="238"/>
      </rPr>
      <t>członkowie korpusu służby cywilnej</t>
    </r>
    <r>
      <rPr>
        <sz val="10"/>
        <rFont val="Lato"/>
        <family val="2"/>
        <charset val="238"/>
      </rPr>
      <t>)</t>
    </r>
  </si>
  <si>
    <r>
      <t>Dodatkowe wynagrodzenie roczne (15PF.2027.FEnIKS_PT) (</t>
    </r>
    <r>
      <rPr>
        <i/>
        <sz val="10"/>
        <rFont val="Lato"/>
        <family val="2"/>
        <charset val="238"/>
      </rPr>
      <t>osoby nieobjęte mnożnikowymi systemami wynagrodzeń</t>
    </r>
    <r>
      <rPr>
        <sz val="10"/>
        <rFont val="Lato"/>
        <family val="2"/>
        <charset val="238"/>
      </rPr>
      <t>)</t>
    </r>
  </si>
  <si>
    <t>zarządzenia Nr  473    /2024</t>
  </si>
  <si>
    <t>z dnia           30.12.2024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</si>
</sst>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rgb="FFFF0000"/>
      <name val="Lato"/>
      <family val="2"/>
      <charset val="238"/>
    </font>
    <font>
      <b/>
      <sz val="14"/>
      <name val="Lato"/>
      <family val="2"/>
      <charset val="238"/>
    </font>
    <font>
      <sz val="10"/>
      <name val="Lato"/>
      <family val="2"/>
      <charset val="238"/>
    </font>
    <font>
      <sz val="6"/>
      <name val="Lato"/>
      <family val="2"/>
      <charset val="238"/>
    </font>
    <font>
      <b/>
      <sz val="11"/>
      <name val="Lato"/>
      <family val="2"/>
      <charset val="238"/>
    </font>
    <font>
      <b/>
      <sz val="10"/>
      <name val="Lato"/>
      <family val="2"/>
      <charset val="238"/>
    </font>
    <font>
      <i/>
      <sz val="10"/>
      <name val="Lato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3"/>
      <name val="Lato"/>
      <family val="2"/>
      <charset val="238"/>
    </font>
    <font>
      <sz val="13"/>
      <name val="Lato"/>
      <family val="2"/>
      <charset val="238"/>
    </font>
    <font>
      <sz val="8"/>
      <name val="Lato"/>
      <family val="2"/>
      <charset val="238"/>
    </font>
    <font>
      <b/>
      <sz val="12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0" fontId="18" fillId="0" borderId="0" xfId="0" applyFont="1"/>
    <xf numFmtId="49" fontId="18" fillId="0" borderId="0" xfId="0" applyNumberFormat="1" applyFont="1"/>
    <xf numFmtId="0" fontId="18" fillId="0" borderId="11" xfId="0" applyFont="1" applyBorder="1"/>
    <xf numFmtId="0" fontId="18" fillId="0" borderId="0" xfId="0" applyFont="1" applyAlignment="1">
      <alignment horizontal="right"/>
    </xf>
    <xf numFmtId="0" fontId="18" fillId="0" borderId="22" xfId="0" applyFont="1" applyBorder="1" applyAlignment="1">
      <alignment horizontal="center"/>
    </xf>
    <xf numFmtId="0" fontId="20" fillId="0" borderId="19" xfId="0" applyFont="1" applyBorder="1"/>
    <xf numFmtId="0" fontId="20" fillId="0" borderId="20" xfId="0" applyFont="1" applyBorder="1"/>
    <xf numFmtId="49" fontId="20" fillId="0" borderId="20" xfId="0" applyNumberFormat="1" applyFont="1" applyBorder="1"/>
    <xf numFmtId="0" fontId="20" fillId="0" borderId="26" xfId="0" applyFont="1" applyBorder="1"/>
    <xf numFmtId="0" fontId="19" fillId="0" borderId="26" xfId="0" applyFont="1" applyBorder="1" applyAlignment="1">
      <alignment vertical="top"/>
    </xf>
    <xf numFmtId="0" fontId="18" fillId="0" borderId="22" xfId="0" applyFont="1" applyBorder="1" applyAlignment="1">
      <alignment horizontal="center" vertical="top"/>
    </xf>
    <xf numFmtId="49" fontId="18" fillId="0" borderId="22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justify" vertical="top"/>
    </xf>
    <xf numFmtId="3" fontId="18" fillId="0" borderId="22" xfId="0" applyNumberFormat="1" applyFont="1" applyBorder="1" applyAlignment="1">
      <alignment vertical="top"/>
    </xf>
    <xf numFmtId="49" fontId="21" fillId="0" borderId="25" xfId="0" applyNumberFormat="1" applyFont="1" applyBorder="1" applyAlignment="1">
      <alignment horizontal="center" vertical="top"/>
    </xf>
    <xf numFmtId="0" fontId="18" fillId="0" borderId="22" xfId="0" applyFont="1" applyBorder="1" applyAlignment="1">
      <alignment horizontal="justify" vertical="top"/>
    </xf>
    <xf numFmtId="0" fontId="18" fillId="0" borderId="23" xfId="0" applyFont="1" applyBorder="1" applyAlignment="1">
      <alignment horizontal="center" vertical="top"/>
    </xf>
    <xf numFmtId="0" fontId="18" fillId="0" borderId="22" xfId="0" applyFont="1" applyBorder="1" applyAlignment="1">
      <alignment vertical="top"/>
    </xf>
    <xf numFmtId="0" fontId="21" fillId="0" borderId="22" xfId="0" quotePrefix="1" applyFont="1" applyBorder="1" applyAlignment="1">
      <alignment horizontal="center" vertical="top"/>
    </xf>
    <xf numFmtId="0" fontId="21" fillId="0" borderId="22" xfId="0" applyFont="1" applyBorder="1" applyAlignment="1">
      <alignment horizontal="center" vertical="top"/>
    </xf>
    <xf numFmtId="3" fontId="21" fillId="0" borderId="22" xfId="0" applyNumberFormat="1" applyFont="1" applyBorder="1" applyAlignment="1">
      <alignment vertical="top"/>
    </xf>
    <xf numFmtId="0" fontId="21" fillId="0" borderId="23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20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18" fillId="0" borderId="11" xfId="0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center" vertical="top"/>
    </xf>
    <xf numFmtId="3" fontId="18" fillId="0" borderId="11" xfId="0" applyNumberFormat="1" applyFont="1" applyBorder="1" applyAlignment="1">
      <alignment vertical="top"/>
    </xf>
    <xf numFmtId="3" fontId="18" fillId="0" borderId="30" xfId="0" applyNumberFormat="1" applyFont="1" applyBorder="1" applyAlignment="1">
      <alignment vertical="top"/>
    </xf>
    <xf numFmtId="49" fontId="18" fillId="0" borderId="22" xfId="0" applyNumberFormat="1" applyFont="1" applyBorder="1" applyAlignment="1">
      <alignment vertical="top"/>
    </xf>
    <xf numFmtId="0" fontId="18" fillId="0" borderId="19" xfId="0" applyFont="1" applyBorder="1" applyAlignment="1">
      <alignment horizontal="center" vertical="top"/>
    </xf>
    <xf numFmtId="0" fontId="18" fillId="0" borderId="20" xfId="0" applyFont="1" applyBorder="1" applyAlignment="1">
      <alignment horizontal="center" vertical="top"/>
    </xf>
    <xf numFmtId="0" fontId="18" fillId="0" borderId="20" xfId="0" applyFont="1" applyBorder="1" applyAlignment="1">
      <alignment horizontal="justify" vertical="top"/>
    </xf>
    <xf numFmtId="3" fontId="18" fillId="0" borderId="20" xfId="0" applyNumberFormat="1" applyFont="1" applyBorder="1" applyAlignment="1">
      <alignment vertical="top"/>
    </xf>
    <xf numFmtId="3" fontId="18" fillId="0" borderId="21" xfId="0" applyNumberFormat="1" applyFont="1" applyBorder="1" applyAlignment="1">
      <alignment vertical="top"/>
    </xf>
    <xf numFmtId="0" fontId="18" fillId="0" borderId="22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wrapText="1"/>
    </xf>
    <xf numFmtId="0" fontId="21" fillId="0" borderId="22" xfId="0" applyFont="1" applyBorder="1" applyAlignment="1">
      <alignment horizontal="center"/>
    </xf>
    <xf numFmtId="0" fontId="20" fillId="0" borderId="22" xfId="0" applyFont="1" applyBorder="1" applyAlignment="1">
      <alignment vertical="top"/>
    </xf>
    <xf numFmtId="49" fontId="20" fillId="0" borderId="22" xfId="0" applyNumberFormat="1" applyFont="1" applyBorder="1" applyAlignment="1">
      <alignment vertical="top"/>
    </xf>
    <xf numFmtId="0" fontId="19" fillId="0" borderId="28" xfId="0" applyFont="1" applyBorder="1" applyAlignment="1">
      <alignment vertical="top"/>
    </xf>
    <xf numFmtId="49" fontId="18" fillId="0" borderId="20" xfId="0" applyNumberFormat="1" applyFont="1" applyBorder="1" applyAlignment="1">
      <alignment horizontal="center" vertical="top"/>
    </xf>
    <xf numFmtId="49" fontId="19" fillId="0" borderId="20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49" fontId="20" fillId="0" borderId="20" xfId="0" applyNumberFormat="1" applyFont="1" applyBorder="1" applyAlignment="1">
      <alignment vertical="top"/>
    </xf>
    <xf numFmtId="0" fontId="20" fillId="0" borderId="21" xfId="0" applyFont="1" applyBorder="1" applyAlignment="1">
      <alignment vertical="top"/>
    </xf>
    <xf numFmtId="0" fontId="19" fillId="0" borderId="21" xfId="0" applyFont="1" applyBorder="1" applyAlignment="1">
      <alignment horizontal="center" vertical="top"/>
    </xf>
    <xf numFmtId="0" fontId="18" fillId="0" borderId="22" xfId="0" quotePrefix="1" applyFont="1" applyBorder="1" applyAlignment="1">
      <alignment horizontal="center" vertical="top"/>
    </xf>
    <xf numFmtId="0" fontId="18" fillId="0" borderId="0" xfId="0" applyFont="1" applyAlignment="1">
      <alignment wrapText="1"/>
    </xf>
    <xf numFmtId="0" fontId="18" fillId="0" borderId="32" xfId="0" applyFont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shrinkToFit="1"/>
    </xf>
    <xf numFmtId="49" fontId="22" fillId="0" borderId="0" xfId="0" applyNumberFormat="1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27" xfId="0" applyFont="1" applyBorder="1"/>
    <xf numFmtId="0" fontId="23" fillId="0" borderId="18" xfId="0" applyFont="1" applyBorder="1"/>
    <xf numFmtId="49" fontId="23" fillId="0" borderId="18" xfId="0" applyNumberFormat="1" applyFont="1" applyBorder="1"/>
    <xf numFmtId="0" fontId="23" fillId="0" borderId="29" xfId="0" applyFont="1" applyBorder="1"/>
    <xf numFmtId="0" fontId="23" fillId="0" borderId="23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49" fontId="23" fillId="0" borderId="22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23" xfId="0" applyFont="1" applyBorder="1"/>
    <xf numFmtId="0" fontId="23" fillId="0" borderId="22" xfId="0" applyFont="1" applyBorder="1"/>
    <xf numFmtId="49" fontId="23" fillId="0" borderId="22" xfId="0" applyNumberFormat="1" applyFont="1" applyBorder="1"/>
    <xf numFmtId="0" fontId="23" fillId="0" borderId="25" xfId="0" applyFont="1" applyBorder="1"/>
    <xf numFmtId="0" fontId="23" fillId="0" borderId="31" xfId="0" applyFont="1" applyBorder="1"/>
    <xf numFmtId="0" fontId="24" fillId="0" borderId="2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1" xfId="0" applyFont="1" applyBorder="1"/>
    <xf numFmtId="3" fontId="23" fillId="0" borderId="11" xfId="1" applyNumberFormat="1" applyFont="1" applyAlignment="1">
      <alignment horizontal="right"/>
    </xf>
    <xf numFmtId="0" fontId="25" fillId="0" borderId="0" xfId="0" applyFont="1" applyAlignment="1">
      <alignment horizontal="center" shrinkToFit="1"/>
    </xf>
    <xf numFmtId="49" fontId="25" fillId="0" borderId="0" xfId="0" applyNumberFormat="1" applyFont="1" applyAlignment="1">
      <alignment horizontal="center" shrinkToFit="1"/>
    </xf>
    <xf numFmtId="0" fontId="23" fillId="0" borderId="22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49" fontId="26" fillId="0" borderId="25" xfId="0" applyNumberFormat="1" applyFont="1" applyBorder="1" applyAlignment="1">
      <alignment horizontal="center" vertical="top"/>
    </xf>
    <xf numFmtId="0" fontId="26" fillId="0" borderId="25" xfId="0" applyFont="1" applyBorder="1" applyAlignment="1">
      <alignment vertical="top" wrapText="1"/>
    </xf>
    <xf numFmtId="3" fontId="26" fillId="0" borderId="25" xfId="0" applyNumberFormat="1" applyFont="1" applyBorder="1" applyAlignment="1">
      <alignment vertical="top"/>
    </xf>
    <xf numFmtId="0" fontId="26" fillId="0" borderId="22" xfId="0" applyFont="1" applyBorder="1" applyAlignment="1">
      <alignment horizontal="center" vertical="top"/>
    </xf>
    <xf numFmtId="49" fontId="23" fillId="0" borderId="2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justify" vertical="top"/>
    </xf>
    <xf numFmtId="3" fontId="23" fillId="0" borderId="22" xfId="0" applyNumberFormat="1" applyFont="1" applyBorder="1" applyAlignment="1">
      <alignment vertical="top"/>
    </xf>
    <xf numFmtId="0" fontId="23" fillId="0" borderId="22" xfId="0" applyFont="1" applyBorder="1" applyAlignment="1">
      <alignment horizontal="justify" vertical="top" wrapText="1"/>
    </xf>
    <xf numFmtId="0" fontId="23" fillId="0" borderId="22" xfId="0" applyFont="1" applyBorder="1" applyAlignment="1">
      <alignment horizontal="justify" vertical="top"/>
    </xf>
    <xf numFmtId="3" fontId="25" fillId="0" borderId="26" xfId="0" applyNumberFormat="1" applyFont="1" applyBorder="1" applyAlignment="1">
      <alignment vertical="top" wrapText="1"/>
    </xf>
    <xf numFmtId="0" fontId="26" fillId="0" borderId="25" xfId="0" applyFont="1" applyBorder="1" applyAlignment="1">
      <alignment horizontal="left" vertical="top" wrapText="1"/>
    </xf>
    <xf numFmtId="49" fontId="23" fillId="0" borderId="22" xfId="0" quotePrefix="1" applyNumberFormat="1" applyFont="1" applyBorder="1" applyAlignment="1">
      <alignment horizontal="center" vertical="top"/>
    </xf>
    <xf numFmtId="3" fontId="26" fillId="0" borderId="22" xfId="0" applyNumberFormat="1" applyFont="1" applyBorder="1" applyAlignment="1">
      <alignment vertical="top"/>
    </xf>
    <xf numFmtId="0" fontId="23" fillId="0" borderId="11" xfId="0" applyFont="1" applyBorder="1" applyAlignment="1">
      <alignment vertical="top" wrapText="1"/>
    </xf>
    <xf numFmtId="0" fontId="23" fillId="0" borderId="22" xfId="0" applyFont="1" applyBorder="1" applyAlignment="1">
      <alignment vertical="top" wrapText="1"/>
    </xf>
    <xf numFmtId="0" fontId="27" fillId="0" borderId="22" xfId="0" applyFont="1" applyBorder="1" applyAlignment="1">
      <alignment horizontal="justify" vertical="top"/>
    </xf>
    <xf numFmtId="3" fontId="27" fillId="0" borderId="22" xfId="0" applyNumberFormat="1" applyFont="1" applyBorder="1" applyAlignment="1">
      <alignment vertical="top"/>
    </xf>
    <xf numFmtId="0" fontId="23" fillId="0" borderId="22" xfId="0" applyFont="1" applyBorder="1" applyAlignment="1">
      <alignment vertical="top"/>
    </xf>
    <xf numFmtId="0" fontId="23" fillId="0" borderId="11" xfId="0" applyFont="1" applyBorder="1" applyAlignment="1">
      <alignment vertical="top"/>
    </xf>
    <xf numFmtId="3" fontId="23" fillId="0" borderId="30" xfId="0" applyNumberFormat="1" applyFont="1" applyBorder="1" applyAlignment="1">
      <alignment vertical="top"/>
    </xf>
    <xf numFmtId="3" fontId="25" fillId="0" borderId="26" xfId="0" applyNumberFormat="1" applyFont="1" applyBorder="1" applyAlignment="1">
      <alignment vertical="top"/>
    </xf>
    <xf numFmtId="0" fontId="26" fillId="0" borderId="25" xfId="0" quotePrefix="1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top"/>
    </xf>
    <xf numFmtId="0" fontId="23" fillId="0" borderId="25" xfId="0" applyFont="1" applyBorder="1" applyAlignment="1">
      <alignment horizontal="justify" vertical="top"/>
    </xf>
    <xf numFmtId="0" fontId="26" fillId="0" borderId="25" xfId="0" applyFont="1" applyBorder="1" applyAlignment="1">
      <alignment horizontal="center"/>
    </xf>
    <xf numFmtId="49" fontId="26" fillId="0" borderId="25" xfId="0" applyNumberFormat="1" applyFont="1" applyBorder="1" applyAlignment="1">
      <alignment horizontal="center"/>
    </xf>
    <xf numFmtId="0" fontId="26" fillId="0" borderId="25" xfId="0" applyFont="1" applyBorder="1" applyAlignment="1">
      <alignment wrapText="1"/>
    </xf>
    <xf numFmtId="0" fontId="26" fillId="0" borderId="22" xfId="0" applyFont="1" applyBorder="1" applyAlignment="1">
      <alignment horizontal="center"/>
    </xf>
    <xf numFmtId="0" fontId="23" fillId="0" borderId="18" xfId="0" applyFont="1" applyBorder="1" applyAlignment="1">
      <alignment vertical="top" wrapText="1"/>
    </xf>
    <xf numFmtId="0" fontId="26" fillId="0" borderId="25" xfId="0" applyFont="1" applyBorder="1" applyAlignment="1">
      <alignment horizontal="justify" vertical="top" wrapText="1"/>
    </xf>
    <xf numFmtId="0" fontId="26" fillId="0" borderId="26" xfId="0" applyFont="1" applyBorder="1" applyAlignment="1">
      <alignment horizontal="center"/>
    </xf>
    <xf numFmtId="49" fontId="26" fillId="0" borderId="26" xfId="0" applyNumberFormat="1" applyFont="1" applyBorder="1" applyAlignment="1">
      <alignment horizontal="center" vertical="top"/>
    </xf>
    <xf numFmtId="0" fontId="26" fillId="0" borderId="26" xfId="0" applyFont="1" applyBorder="1" applyAlignment="1">
      <alignment wrapText="1"/>
    </xf>
    <xf numFmtId="0" fontId="26" fillId="0" borderId="26" xfId="0" applyFont="1" applyBorder="1" applyAlignment="1">
      <alignment vertical="top"/>
    </xf>
    <xf numFmtId="3" fontId="26" fillId="0" borderId="26" xfId="0" applyNumberFormat="1" applyFont="1" applyBorder="1" applyAlignment="1">
      <alignment vertical="top"/>
    </xf>
    <xf numFmtId="49" fontId="23" fillId="0" borderId="22" xfId="0" quotePrefix="1" applyNumberFormat="1" applyFont="1" applyBorder="1" applyAlignment="1">
      <alignment horizontal="center"/>
    </xf>
    <xf numFmtId="0" fontId="23" fillId="0" borderId="22" xfId="0" applyFont="1" applyBorder="1" applyAlignment="1">
      <alignment wrapText="1"/>
    </xf>
    <xf numFmtId="0" fontId="23" fillId="0" borderId="30" xfId="0" applyFont="1" applyBorder="1" applyAlignment="1">
      <alignment horizontal="justify" vertical="top"/>
    </xf>
    <xf numFmtId="0" fontId="26" fillId="0" borderId="23" xfId="0" applyFont="1" applyBorder="1" applyAlignment="1">
      <alignment horizontal="center" vertical="top"/>
    </xf>
    <xf numFmtId="49" fontId="23" fillId="0" borderId="18" xfId="0" quotePrefix="1" applyNumberFormat="1" applyFont="1" applyBorder="1" applyAlignment="1">
      <alignment horizontal="center" vertical="top"/>
    </xf>
    <xf numFmtId="3" fontId="26" fillId="0" borderId="30" xfId="0" applyNumberFormat="1" applyFont="1" applyBorder="1" applyAlignment="1">
      <alignment vertical="top"/>
    </xf>
    <xf numFmtId="49" fontId="23" fillId="0" borderId="22" xfId="0" quotePrefix="1" applyNumberFormat="1" applyFont="1" applyBorder="1" applyAlignment="1">
      <alignment horizontal="center" vertical="justify"/>
    </xf>
    <xf numFmtId="3" fontId="27" fillId="0" borderId="30" xfId="0" applyNumberFormat="1" applyFont="1" applyBorder="1" applyAlignment="1">
      <alignment vertical="top"/>
    </xf>
    <xf numFmtId="0" fontId="26" fillId="0" borderId="22" xfId="0" quotePrefix="1" applyFont="1" applyBorder="1" applyAlignment="1">
      <alignment horizontal="center" vertical="top"/>
    </xf>
    <xf numFmtId="0" fontId="23" fillId="0" borderId="22" xfId="0" applyFont="1" applyBorder="1" applyAlignment="1">
      <alignment horizontal="left" vertical="top" wrapText="1"/>
    </xf>
    <xf numFmtId="3" fontId="23" fillId="0" borderId="11" xfId="0" applyNumberFormat="1" applyFont="1" applyBorder="1"/>
    <xf numFmtId="49" fontId="23" fillId="0" borderId="23" xfId="0" applyNumberFormat="1" applyFont="1" applyBorder="1" applyAlignment="1">
      <alignment horizontal="center" vertical="top"/>
    </xf>
    <xf numFmtId="0" fontId="23" fillId="0" borderId="25" xfId="0" applyFont="1" applyBorder="1" applyAlignment="1">
      <alignment horizontal="center" vertical="top"/>
    </xf>
    <xf numFmtId="0" fontId="23" fillId="0" borderId="24" xfId="0" applyFont="1" applyBorder="1" applyAlignment="1">
      <alignment horizontal="center" vertical="top"/>
    </xf>
    <xf numFmtId="49" fontId="23" fillId="0" borderId="25" xfId="0" applyNumberFormat="1" applyFont="1" applyBorder="1" applyAlignment="1">
      <alignment horizontal="center" vertical="top"/>
    </xf>
    <xf numFmtId="3" fontId="23" fillId="0" borderId="25" xfId="0" applyNumberFormat="1" applyFont="1" applyBorder="1" applyAlignment="1">
      <alignment vertical="top"/>
    </xf>
    <xf numFmtId="0" fontId="26" fillId="0" borderId="25" xfId="0" quotePrefix="1" applyFont="1" applyBorder="1" applyAlignment="1">
      <alignment horizontal="center"/>
    </xf>
    <xf numFmtId="0" fontId="0" fillId="0" borderId="23" xfId="0" applyBorder="1"/>
    <xf numFmtId="0" fontId="29" fillId="0" borderId="0" xfId="0" applyFont="1"/>
    <xf numFmtId="0" fontId="31" fillId="0" borderId="21" xfId="0" applyFont="1" applyBorder="1"/>
    <xf numFmtId="3" fontId="30" fillId="0" borderId="26" xfId="0" applyNumberFormat="1" applyFont="1" applyBorder="1" applyAlignment="1">
      <alignment vertical="top"/>
    </xf>
    <xf numFmtId="0" fontId="32" fillId="0" borderId="19" xfId="0" applyFont="1" applyBorder="1"/>
    <xf numFmtId="0" fontId="32" fillId="0" borderId="20" xfId="0" applyFont="1" applyBorder="1"/>
    <xf numFmtId="49" fontId="32" fillId="0" borderId="20" xfId="0" applyNumberFormat="1" applyFont="1" applyBorder="1"/>
    <xf numFmtId="0" fontId="32" fillId="0" borderId="21" xfId="0" applyFont="1" applyBorder="1"/>
    <xf numFmtId="0" fontId="32" fillId="0" borderId="26" xfId="0" applyFont="1" applyBorder="1" applyAlignment="1">
      <alignment vertical="top"/>
    </xf>
    <xf numFmtId="3" fontId="33" fillId="0" borderId="26" xfId="0" applyNumberFormat="1" applyFont="1" applyBorder="1" applyAlignment="1">
      <alignment vertical="top"/>
    </xf>
    <xf numFmtId="0" fontId="25" fillId="0" borderId="26" xfId="0" applyFont="1" applyBorder="1" applyAlignment="1">
      <alignment vertical="top"/>
    </xf>
    <xf numFmtId="0" fontId="23" fillId="0" borderId="22" xfId="0" quotePrefix="1" applyFont="1" applyBorder="1" applyAlignment="1">
      <alignment horizontal="center" vertical="top"/>
    </xf>
    <xf numFmtId="3" fontId="23" fillId="0" borderId="18" xfId="0" applyNumberFormat="1" applyFont="1" applyBorder="1" applyAlignment="1">
      <alignment vertical="top"/>
    </xf>
    <xf numFmtId="0" fontId="23" fillId="0" borderId="22" xfId="0" applyFont="1" applyBorder="1" applyAlignment="1">
      <alignment horizontal="justify" wrapText="1"/>
    </xf>
    <xf numFmtId="0" fontId="23" fillId="0" borderId="11" xfId="0" applyFont="1" applyBorder="1" applyAlignment="1">
      <alignment horizontal="left" vertical="top"/>
    </xf>
    <xf numFmtId="0" fontId="26" fillId="0" borderId="25" xfId="0" applyFont="1" applyBorder="1" applyAlignment="1">
      <alignment vertical="top"/>
    </xf>
    <xf numFmtId="0" fontId="23" fillId="0" borderId="11" xfId="0" applyFont="1" applyBorder="1" applyAlignment="1">
      <alignment wrapText="1"/>
    </xf>
    <xf numFmtId="0" fontId="27" fillId="0" borderId="22" xfId="0" applyFont="1" applyBorder="1" applyAlignment="1">
      <alignment vertical="top"/>
    </xf>
    <xf numFmtId="0" fontId="23" fillId="0" borderId="11" xfId="0" applyFont="1" applyBorder="1" applyAlignment="1">
      <alignment horizontal="justify" vertical="top" wrapText="1"/>
    </xf>
    <xf numFmtId="0" fontId="23" fillId="0" borderId="23" xfId="0" applyFont="1" applyBorder="1" applyAlignment="1">
      <alignment horizontal="justify" vertical="top"/>
    </xf>
    <xf numFmtId="0" fontId="26" fillId="0" borderId="22" xfId="0" applyFont="1" applyBorder="1" applyAlignment="1">
      <alignment vertical="top"/>
    </xf>
    <xf numFmtId="0" fontId="23" fillId="0" borderId="11" xfId="0" applyFont="1" applyBorder="1" applyAlignment="1">
      <alignment horizontal="center"/>
    </xf>
    <xf numFmtId="0" fontId="23" fillId="4" borderId="22" xfId="0" applyFont="1" applyFill="1" applyBorder="1" applyAlignment="1">
      <alignment horizontal="justify" vertical="top"/>
    </xf>
    <xf numFmtId="0" fontId="26" fillId="0" borderId="26" xfId="0" quotePrefix="1" applyFont="1" applyBorder="1" applyAlignment="1">
      <alignment horizontal="center" vertical="top"/>
    </xf>
    <xf numFmtId="0" fontId="26" fillId="0" borderId="26" xfId="0" applyFont="1" applyBorder="1" applyAlignment="1">
      <alignment horizontal="center" vertical="top"/>
    </xf>
    <xf numFmtId="0" fontId="26" fillId="0" borderId="26" xfId="0" applyFont="1" applyBorder="1" applyAlignment="1">
      <alignment horizontal="justify" vertical="top"/>
    </xf>
    <xf numFmtId="49" fontId="23" fillId="0" borderId="22" xfId="0" applyNumberFormat="1" applyFont="1" applyBorder="1" applyAlignment="1">
      <alignment vertical="top"/>
    </xf>
    <xf numFmtId="49" fontId="23" fillId="0" borderId="25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justify" vertical="top"/>
    </xf>
    <xf numFmtId="0" fontId="26" fillId="0" borderId="25" xfId="0" applyFont="1" applyBorder="1" applyAlignment="1">
      <alignment horizontal="justify" vertical="top"/>
    </xf>
    <xf numFmtId="0" fontId="26" fillId="0" borderId="24" xfId="0" quotePrefix="1" applyFont="1" applyBorder="1" applyAlignment="1">
      <alignment horizontal="center" vertical="top"/>
    </xf>
    <xf numFmtId="49" fontId="23" fillId="0" borderId="26" xfId="0" applyNumberFormat="1" applyFont="1" applyBorder="1" applyAlignment="1">
      <alignment horizontal="center" vertical="top"/>
    </xf>
    <xf numFmtId="49" fontId="26" fillId="0" borderId="22" xfId="0" applyNumberFormat="1" applyFont="1" applyBorder="1" applyAlignment="1">
      <alignment horizontal="center" vertical="top"/>
    </xf>
    <xf numFmtId="0" fontId="23" fillId="0" borderId="22" xfId="0" applyFont="1" applyBorder="1" applyAlignment="1">
      <alignment horizontal="left" vertical="top"/>
    </xf>
    <xf numFmtId="0" fontId="26" fillId="0" borderId="27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center"/>
    </xf>
    <xf numFmtId="3" fontId="23" fillId="0" borderId="26" xfId="0" applyNumberFormat="1" applyFont="1" applyBorder="1" applyAlignment="1">
      <alignment vertical="top"/>
    </xf>
    <xf numFmtId="0" fontId="23" fillId="0" borderId="25" xfId="0" applyFont="1" applyBorder="1" applyAlignment="1">
      <alignment vertical="top"/>
    </xf>
    <xf numFmtId="3" fontId="25" fillId="0" borderId="22" xfId="0" applyNumberFormat="1" applyFont="1" applyBorder="1" applyAlignment="1">
      <alignment vertical="top"/>
    </xf>
    <xf numFmtId="49" fontId="26" fillId="0" borderId="25" xfId="0" applyNumberFormat="1" applyFont="1" applyBorder="1" applyAlignment="1">
      <alignment vertical="top"/>
    </xf>
    <xf numFmtId="0" fontId="25" fillId="0" borderId="22" xfId="0" applyFont="1" applyBorder="1" applyAlignment="1">
      <alignment horizontal="center" vertical="top"/>
    </xf>
    <xf numFmtId="0" fontId="25" fillId="0" borderId="22" xfId="0" applyFont="1" applyBorder="1" applyAlignment="1">
      <alignment vertical="top"/>
    </xf>
    <xf numFmtId="49" fontId="26" fillId="0" borderId="28" xfId="0" applyNumberFormat="1" applyFont="1" applyBorder="1" applyAlignment="1">
      <alignment horizontal="left" vertical="top" wrapText="1"/>
    </xf>
    <xf numFmtId="49" fontId="25" fillId="0" borderId="26" xfId="0" applyNumberFormat="1" applyFont="1" applyBorder="1" applyAlignment="1">
      <alignment vertical="top"/>
    </xf>
    <xf numFmtId="3" fontId="25" fillId="0" borderId="25" xfId="0" applyNumberFormat="1" applyFont="1" applyBorder="1" applyAlignment="1">
      <alignment vertical="top"/>
    </xf>
    <xf numFmtId="0" fontId="26" fillId="0" borderId="31" xfId="0" applyFont="1" applyBorder="1" applyAlignment="1">
      <alignment vertical="top"/>
    </xf>
    <xf numFmtId="0" fontId="26" fillId="0" borderId="24" xfId="0" applyFont="1" applyBorder="1" applyAlignment="1">
      <alignment horizontal="center" vertical="top"/>
    </xf>
    <xf numFmtId="49" fontId="26" fillId="0" borderId="24" xfId="0" applyNumberFormat="1" applyFont="1" applyBorder="1" applyAlignment="1">
      <alignment horizontal="center" vertical="top"/>
    </xf>
    <xf numFmtId="0" fontId="26" fillId="0" borderId="24" xfId="0" applyFont="1" applyBorder="1" applyAlignment="1">
      <alignment vertical="top"/>
    </xf>
    <xf numFmtId="3" fontId="26" fillId="0" borderId="24" xfId="0" applyNumberFormat="1" applyFont="1" applyBorder="1" applyAlignment="1">
      <alignment vertical="top"/>
    </xf>
    <xf numFmtId="49" fontId="23" fillId="0" borderId="18" xfId="0" applyNumberFormat="1" applyFont="1" applyBorder="1" applyAlignment="1">
      <alignment horizontal="center" vertical="top"/>
    </xf>
    <xf numFmtId="3" fontId="25" fillId="0" borderId="18" xfId="0" applyNumberFormat="1" applyFont="1" applyBorder="1" applyAlignment="1">
      <alignment vertical="top"/>
    </xf>
    <xf numFmtId="49" fontId="25" fillId="0" borderId="22" xfId="0" applyNumberFormat="1" applyFont="1" applyBorder="1" applyAlignment="1">
      <alignment vertical="top"/>
    </xf>
    <xf numFmtId="0" fontId="25" fillId="0" borderId="30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26" fillId="0" borderId="25" xfId="0" applyFont="1" applyBorder="1" applyAlignment="1">
      <alignment horizontal="justify"/>
    </xf>
    <xf numFmtId="3" fontId="26" fillId="0" borderId="25" xfId="0" applyNumberFormat="1" applyFont="1" applyBorder="1"/>
    <xf numFmtId="0" fontId="26" fillId="0" borderId="19" xfId="0" applyFont="1" applyBorder="1" applyAlignment="1">
      <alignment horizontal="center" vertical="top"/>
    </xf>
    <xf numFmtId="3" fontId="23" fillId="0" borderId="30" xfId="0" applyNumberFormat="1" applyFont="1" applyBorder="1" applyAlignment="1">
      <alignment horizontal="right" vertical="top"/>
    </xf>
    <xf numFmtId="49" fontId="23" fillId="0" borderId="11" xfId="0" applyNumberFormat="1" applyFont="1" applyBorder="1" applyAlignment="1">
      <alignment horizontal="center" vertical="top"/>
    </xf>
    <xf numFmtId="3" fontId="23" fillId="0" borderId="31" xfId="0" applyNumberFormat="1" applyFont="1" applyBorder="1" applyAlignment="1">
      <alignment vertical="top"/>
    </xf>
    <xf numFmtId="3" fontId="23" fillId="0" borderId="22" xfId="0" applyNumberFormat="1" applyFont="1" applyBorder="1"/>
    <xf numFmtId="0" fontId="26" fillId="0" borderId="25" xfId="0" applyFont="1" applyBorder="1" applyAlignment="1">
      <alignment horizontal="left" vertical="center"/>
    </xf>
    <xf numFmtId="49" fontId="23" fillId="0" borderId="22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3" fontId="26" fillId="0" borderId="25" xfId="0" applyNumberFormat="1" applyFont="1" applyBorder="1" applyAlignment="1">
      <alignment horizontal="right"/>
    </xf>
    <xf numFmtId="0" fontId="26" fillId="0" borderId="22" xfId="0" applyFont="1" applyBorder="1" applyAlignment="1">
      <alignment horizontal="justify" vertical="top"/>
    </xf>
    <xf numFmtId="0" fontId="26" fillId="0" borderId="28" xfId="0" applyFont="1" applyBorder="1" applyAlignment="1">
      <alignment vertical="top" wrapText="1"/>
    </xf>
    <xf numFmtId="3" fontId="34" fillId="0" borderId="26" xfId="0" applyNumberFormat="1" applyFont="1" applyBorder="1" applyAlignment="1">
      <alignment vertical="top"/>
    </xf>
    <xf numFmtId="0" fontId="35" fillId="0" borderId="25" xfId="0" quotePrefix="1" applyFont="1" applyBorder="1" applyAlignment="1">
      <alignment horizontal="right" vertical="top"/>
    </xf>
    <xf numFmtId="0" fontId="35" fillId="0" borderId="25" xfId="0" applyFont="1" applyBorder="1" applyAlignment="1">
      <alignment vertical="top"/>
    </xf>
    <xf numFmtId="49" fontId="35" fillId="0" borderId="25" xfId="0" applyNumberFormat="1" applyFont="1" applyBorder="1" applyAlignment="1">
      <alignment vertical="top"/>
    </xf>
    <xf numFmtId="3" fontId="35" fillId="0" borderId="25" xfId="0" applyNumberFormat="1" applyFont="1" applyBorder="1" applyAlignment="1">
      <alignment vertical="top"/>
    </xf>
    <xf numFmtId="0" fontId="35" fillId="0" borderId="22" xfId="0" quotePrefix="1" applyFont="1" applyBorder="1" applyAlignment="1">
      <alignment horizontal="right" vertical="top"/>
    </xf>
    <xf numFmtId="49" fontId="35" fillId="0" borderId="25" xfId="0" applyNumberFormat="1" applyFont="1" applyBorder="1" applyAlignment="1">
      <alignment horizontal="center" vertical="top"/>
    </xf>
    <xf numFmtId="0" fontId="21" fillId="0" borderId="22" xfId="0" quotePrefix="1" applyFont="1" applyBorder="1" applyAlignment="1">
      <alignment horizontal="right" vertical="top"/>
    </xf>
    <xf numFmtId="0" fontId="35" fillId="0" borderId="22" xfId="0" applyFont="1" applyBorder="1" applyAlignment="1">
      <alignment vertical="top"/>
    </xf>
    <xf numFmtId="49" fontId="36" fillId="0" borderId="18" xfId="0" applyNumberFormat="1" applyFont="1" applyBorder="1" applyAlignment="1">
      <alignment horizontal="center" vertical="top"/>
    </xf>
    <xf numFmtId="0" fontId="36" fillId="0" borderId="22" xfId="0" applyFont="1" applyBorder="1" applyAlignment="1">
      <alignment vertical="top"/>
    </xf>
    <xf numFmtId="49" fontId="36" fillId="0" borderId="22" xfId="0" applyNumberFormat="1" applyFont="1" applyBorder="1" applyAlignment="1">
      <alignment horizontal="center" vertical="top"/>
    </xf>
    <xf numFmtId="0" fontId="35" fillId="0" borderId="25" xfId="0" quotePrefix="1" applyFont="1" applyBorder="1" applyAlignment="1">
      <alignment horizontal="center" vertical="top"/>
    </xf>
    <xf numFmtId="0" fontId="21" fillId="0" borderId="23" xfId="0" quotePrefix="1" applyFont="1" applyBorder="1" applyAlignment="1">
      <alignment horizontal="center" vertical="top"/>
    </xf>
    <xf numFmtId="0" fontId="36" fillId="0" borderId="30" xfId="0" applyFont="1" applyBorder="1" applyAlignment="1">
      <alignment vertical="top"/>
    </xf>
    <xf numFmtId="0" fontId="36" fillId="0" borderId="11" xfId="0" applyFont="1" applyBorder="1" applyAlignment="1">
      <alignment vertical="top"/>
    </xf>
    <xf numFmtId="3" fontId="36" fillId="0" borderId="22" xfId="0" applyNumberFormat="1" applyFont="1" applyBorder="1" applyAlignment="1">
      <alignment vertical="top"/>
    </xf>
    <xf numFmtId="0" fontId="36" fillId="0" borderId="22" xfId="0" applyFont="1" applyBorder="1" applyAlignment="1">
      <alignment horizontal="justify" vertical="top"/>
    </xf>
    <xf numFmtId="0" fontId="36" fillId="0" borderId="11" xfId="0" applyFont="1" applyBorder="1"/>
    <xf numFmtId="0" fontId="35" fillId="0" borderId="25" xfId="0" applyFont="1" applyBorder="1" applyAlignment="1">
      <alignment horizontal="center" vertical="top"/>
    </xf>
    <xf numFmtId="0" fontId="35" fillId="0" borderId="25" xfId="0" applyFont="1" applyBorder="1" applyAlignment="1">
      <alignment horizontal="justify" vertical="top"/>
    </xf>
    <xf numFmtId="0" fontId="36" fillId="0" borderId="22" xfId="0" applyFont="1" applyBorder="1" applyAlignment="1">
      <alignment horizontal="center" vertical="top"/>
    </xf>
    <xf numFmtId="0" fontId="35" fillId="0" borderId="22" xfId="0" applyFont="1" applyBorder="1" applyAlignment="1">
      <alignment horizontal="center" vertical="top"/>
    </xf>
    <xf numFmtId="3" fontId="35" fillId="0" borderId="22" xfId="0" applyNumberFormat="1" applyFont="1" applyBorder="1" applyAlignment="1">
      <alignment vertical="top"/>
    </xf>
    <xf numFmtId="0" fontId="21" fillId="0" borderId="22" xfId="0" applyFont="1" applyBorder="1" applyAlignment="1">
      <alignment vertical="top"/>
    </xf>
    <xf numFmtId="49" fontId="35" fillId="0" borderId="28" xfId="0" applyNumberFormat="1" applyFont="1" applyBorder="1" applyAlignment="1">
      <alignment vertical="top"/>
    </xf>
    <xf numFmtId="0" fontId="36" fillId="0" borderId="11" xfId="0" applyFont="1" applyBorder="1" applyAlignment="1">
      <alignment horizontal="center" vertical="top"/>
    </xf>
    <xf numFmtId="49" fontId="36" fillId="0" borderId="22" xfId="0" quotePrefix="1" applyNumberFormat="1" applyFont="1" applyBorder="1" applyAlignment="1">
      <alignment horizontal="center" vertical="top"/>
    </xf>
    <xf numFmtId="49" fontId="36" fillId="0" borderId="22" xfId="0" quotePrefix="1" applyNumberFormat="1" applyFont="1" applyBorder="1" applyAlignment="1">
      <alignment horizontal="center" vertical="justify"/>
    </xf>
    <xf numFmtId="0" fontId="36" fillId="0" borderId="22" xfId="0" applyFont="1" applyBorder="1" applyAlignment="1">
      <alignment vertical="top" wrapText="1"/>
    </xf>
    <xf numFmtId="0" fontId="35" fillId="0" borderId="11" xfId="0" applyFont="1" applyBorder="1" applyAlignment="1">
      <alignment horizontal="center" vertical="top"/>
    </xf>
    <xf numFmtId="49" fontId="18" fillId="0" borderId="22" xfId="0" quotePrefix="1" applyNumberFormat="1" applyFont="1" applyBorder="1" applyAlignment="1">
      <alignment horizontal="center" vertical="top"/>
    </xf>
    <xf numFmtId="0" fontId="35" fillId="0" borderId="24" xfId="0" applyFont="1" applyBorder="1" applyAlignment="1">
      <alignment horizontal="center" vertical="top"/>
    </xf>
    <xf numFmtId="0" fontId="36" fillId="4" borderId="22" xfId="0" applyFont="1" applyFill="1" applyBorder="1" applyAlignment="1">
      <alignment vertical="top" wrapText="1"/>
    </xf>
    <xf numFmtId="0" fontId="36" fillId="0" borderId="11" xfId="0" applyFont="1" applyBorder="1" applyAlignment="1">
      <alignment vertical="top" wrapText="1"/>
    </xf>
    <xf numFmtId="0" fontId="36" fillId="0" borderId="11" xfId="0" applyFont="1" applyBorder="1" applyAlignment="1">
      <alignment horizontal="justify" vertical="top"/>
    </xf>
    <xf numFmtId="0" fontId="37" fillId="0" borderId="22" xfId="0" applyFont="1" applyBorder="1" applyAlignment="1">
      <alignment horizontal="justify" vertical="top"/>
    </xf>
    <xf numFmtId="3" fontId="37" fillId="0" borderId="22" xfId="0" applyNumberFormat="1" applyFont="1" applyBorder="1" applyAlignment="1">
      <alignment vertical="top"/>
    </xf>
    <xf numFmtId="0" fontId="35" fillId="0" borderId="23" xfId="0" applyFont="1" applyBorder="1" applyAlignment="1">
      <alignment horizontal="center" vertical="top"/>
    </xf>
    <xf numFmtId="49" fontId="36" fillId="0" borderId="18" xfId="0" quotePrefix="1" applyNumberFormat="1" applyFont="1" applyBorder="1" applyAlignment="1">
      <alignment horizontal="center"/>
    </xf>
    <xf numFmtId="0" fontId="36" fillId="0" borderId="18" xfId="0" applyFont="1" applyBorder="1" applyAlignment="1">
      <alignment vertical="top" wrapText="1"/>
    </xf>
    <xf numFmtId="3" fontId="36" fillId="0" borderId="18" xfId="0" applyNumberFormat="1" applyFont="1" applyBorder="1" applyAlignment="1">
      <alignment vertical="top"/>
    </xf>
    <xf numFmtId="3" fontId="35" fillId="0" borderId="30" xfId="0" applyNumberFormat="1" applyFont="1" applyBorder="1" applyAlignment="1">
      <alignment vertical="top"/>
    </xf>
    <xf numFmtId="0" fontId="36" fillId="0" borderId="23" xfId="0" applyFont="1" applyBorder="1" applyAlignment="1">
      <alignment horizontal="center" vertical="top"/>
    </xf>
    <xf numFmtId="3" fontId="36" fillId="0" borderId="30" xfId="0" applyNumberFormat="1" applyFont="1" applyBorder="1" applyAlignment="1">
      <alignment vertical="top"/>
    </xf>
    <xf numFmtId="3" fontId="37" fillId="0" borderId="30" xfId="0" applyNumberFormat="1" applyFont="1" applyBorder="1" applyAlignment="1">
      <alignment vertical="top"/>
    </xf>
    <xf numFmtId="49" fontId="36" fillId="0" borderId="25" xfId="0" applyNumberFormat="1" applyFont="1" applyBorder="1" applyAlignment="1">
      <alignment horizontal="center" vertical="top"/>
    </xf>
    <xf numFmtId="0" fontId="35" fillId="0" borderId="25" xfId="0" applyFont="1" applyBorder="1"/>
    <xf numFmtId="0" fontId="36" fillId="0" borderId="11" xfId="0" applyFont="1" applyBorder="1" applyAlignment="1">
      <alignment wrapText="1"/>
    </xf>
    <xf numFmtId="3" fontId="21" fillId="0" borderId="30" xfId="0" applyNumberFormat="1" applyFont="1" applyBorder="1" applyAlignment="1">
      <alignment vertical="top"/>
    </xf>
    <xf numFmtId="0" fontId="18" fillId="0" borderId="22" xfId="0" applyFont="1" applyBorder="1"/>
    <xf numFmtId="0" fontId="35" fillId="0" borderId="26" xfId="0" applyFont="1" applyBorder="1" applyAlignment="1">
      <alignment horizontal="center" vertical="top"/>
    </xf>
    <xf numFmtId="49" fontId="35" fillId="0" borderId="19" xfId="0" applyNumberFormat="1" applyFont="1" applyBorder="1" applyAlignment="1">
      <alignment vertical="top"/>
    </xf>
    <xf numFmtId="0" fontId="35" fillId="0" borderId="26" xfId="0" applyFont="1" applyBorder="1" applyAlignment="1">
      <alignment vertical="top"/>
    </xf>
    <xf numFmtId="3" fontId="35" fillId="0" borderId="26" xfId="0" applyNumberFormat="1" applyFont="1" applyBorder="1" applyAlignment="1">
      <alignment vertical="top"/>
    </xf>
    <xf numFmtId="0" fontId="35" fillId="4" borderId="25" xfId="0" applyFont="1" applyFill="1" applyBorder="1" applyAlignment="1">
      <alignment horizontal="center" vertical="top"/>
    </xf>
    <xf numFmtId="49" fontId="36" fillId="4" borderId="31" xfId="0" applyNumberFormat="1" applyFont="1" applyFill="1" applyBorder="1" applyAlignment="1">
      <alignment horizontal="center" vertical="top"/>
    </xf>
    <xf numFmtId="49" fontId="36" fillId="0" borderId="30" xfId="0" applyNumberFormat="1" applyFont="1" applyBorder="1" applyAlignment="1">
      <alignment horizontal="center" vertical="top"/>
    </xf>
    <xf numFmtId="0" fontId="36" fillId="0" borderId="23" xfId="0" applyFont="1" applyBorder="1" applyAlignment="1">
      <alignment horizontal="justify" vertical="top"/>
    </xf>
    <xf numFmtId="49" fontId="18" fillId="0" borderId="30" xfId="0" applyNumberFormat="1" applyFont="1" applyBorder="1" applyAlignment="1">
      <alignment horizontal="center" vertical="top"/>
    </xf>
    <xf numFmtId="0" fontId="18" fillId="0" borderId="23" xfId="0" applyFont="1" applyBorder="1" applyAlignment="1">
      <alignment horizontal="justify" vertical="top"/>
    </xf>
    <xf numFmtId="49" fontId="36" fillId="0" borderId="31" xfId="0" applyNumberFormat="1" applyFont="1" applyBorder="1" applyAlignment="1">
      <alignment horizontal="center" vertical="top"/>
    </xf>
    <xf numFmtId="0" fontId="35" fillId="0" borderId="18" xfId="0" applyFont="1" applyBorder="1" applyAlignment="1">
      <alignment horizontal="center" vertical="top"/>
    </xf>
    <xf numFmtId="49" fontId="36" fillId="0" borderId="18" xfId="0" quotePrefix="1" applyNumberFormat="1" applyFont="1" applyBorder="1" applyAlignment="1">
      <alignment horizontal="center" vertical="top"/>
    </xf>
    <xf numFmtId="3" fontId="35" fillId="0" borderId="18" xfId="0" applyNumberFormat="1" applyFont="1" applyBorder="1" applyAlignment="1">
      <alignment vertical="top"/>
    </xf>
    <xf numFmtId="49" fontId="36" fillId="0" borderId="11" xfId="0" quotePrefix="1" applyNumberFormat="1" applyFont="1" applyBorder="1" applyAlignment="1">
      <alignment horizontal="center" vertical="top"/>
    </xf>
    <xf numFmtId="49" fontId="18" fillId="0" borderId="11" xfId="0" quotePrefix="1" applyNumberFormat="1" applyFont="1" applyBorder="1" applyAlignment="1">
      <alignment horizontal="center" vertical="top"/>
    </xf>
    <xf numFmtId="49" fontId="18" fillId="0" borderId="25" xfId="0" quotePrefix="1" applyNumberFormat="1" applyFont="1" applyBorder="1" applyAlignment="1">
      <alignment horizontal="center" vertical="top"/>
    </xf>
    <xf numFmtId="0" fontId="18" fillId="0" borderId="30" xfId="0" applyFont="1" applyBorder="1" applyAlignment="1">
      <alignment vertical="top" wrapText="1"/>
    </xf>
    <xf numFmtId="49" fontId="35" fillId="0" borderId="26" xfId="0" applyNumberFormat="1" applyFont="1" applyBorder="1" applyAlignment="1">
      <alignment horizontal="center" vertical="top"/>
    </xf>
    <xf numFmtId="0" fontId="35" fillId="0" borderId="19" xfId="0" applyFont="1" applyBorder="1" applyAlignment="1">
      <alignment vertical="top"/>
    </xf>
    <xf numFmtId="0" fontId="36" fillId="0" borderId="29" xfId="0" applyFont="1" applyBorder="1" applyAlignment="1">
      <alignment horizontal="justify" vertical="top"/>
    </xf>
    <xf numFmtId="0" fontId="18" fillId="0" borderId="25" xfId="0" applyFont="1" applyBorder="1" applyAlignment="1">
      <alignment horizontal="center" vertical="top"/>
    </xf>
    <xf numFmtId="49" fontId="36" fillId="0" borderId="25" xfId="0" quotePrefix="1" applyNumberFormat="1" applyFont="1" applyBorder="1" applyAlignment="1">
      <alignment horizontal="center" vertical="top"/>
    </xf>
    <xf numFmtId="0" fontId="36" fillId="0" borderId="25" xfId="0" applyFont="1" applyBorder="1" applyAlignment="1">
      <alignment horizontal="justify" vertical="top"/>
    </xf>
    <xf numFmtId="3" fontId="36" fillId="0" borderId="31" xfId="0" applyNumberFormat="1" applyFont="1" applyBorder="1" applyAlignment="1">
      <alignment vertical="top"/>
    </xf>
    <xf numFmtId="49" fontId="36" fillId="0" borderId="26" xfId="0" quotePrefix="1" applyNumberFormat="1" applyFont="1" applyBorder="1" applyAlignment="1">
      <alignment horizontal="center" vertical="top"/>
    </xf>
    <xf numFmtId="0" fontId="35" fillId="0" borderId="26" xfId="0" applyFont="1" applyBorder="1" applyAlignment="1">
      <alignment horizontal="justify" vertical="top"/>
    </xf>
    <xf numFmtId="3" fontId="35" fillId="0" borderId="21" xfId="0" applyNumberFormat="1" applyFont="1" applyBorder="1" applyAlignment="1">
      <alignment vertical="top"/>
    </xf>
    <xf numFmtId="0" fontId="21" fillId="0" borderId="25" xfId="0" applyFont="1" applyBorder="1" applyAlignment="1">
      <alignment horizontal="center" vertical="top"/>
    </xf>
    <xf numFmtId="0" fontId="18" fillId="0" borderId="25" xfId="0" applyFont="1" applyBorder="1" applyAlignment="1">
      <alignment horizontal="justify" vertical="top"/>
    </xf>
    <xf numFmtId="3" fontId="18" fillId="0" borderId="31" xfId="0" applyNumberFormat="1" applyFont="1" applyBorder="1" applyAlignment="1">
      <alignment vertical="top"/>
    </xf>
    <xf numFmtId="3" fontId="18" fillId="0" borderId="25" xfId="0" applyNumberFormat="1" applyFont="1" applyBorder="1" applyAlignment="1">
      <alignment vertical="top"/>
    </xf>
    <xf numFmtId="49" fontId="35" fillId="0" borderId="26" xfId="0" quotePrefix="1" applyNumberFormat="1" applyFont="1" applyBorder="1" applyAlignment="1">
      <alignment horizontal="center" vertical="top"/>
    </xf>
    <xf numFmtId="0" fontId="35" fillId="0" borderId="26" xfId="0" applyFont="1" applyBorder="1" applyAlignment="1">
      <alignment horizontal="center"/>
    </xf>
    <xf numFmtId="3" fontId="35" fillId="0" borderId="21" xfId="0" applyNumberFormat="1" applyFont="1" applyBorder="1" applyAlignment="1">
      <alignment horizontal="right"/>
    </xf>
    <xf numFmtId="3" fontId="35" fillId="0" borderId="26" xfId="0" applyNumberFormat="1" applyFont="1" applyBorder="1" applyAlignment="1">
      <alignment horizontal="right"/>
    </xf>
    <xf numFmtId="0" fontId="35" fillId="0" borderId="22" xfId="0" applyFont="1" applyBorder="1" applyAlignment="1">
      <alignment horizontal="center"/>
    </xf>
    <xf numFmtId="3" fontId="36" fillId="0" borderId="30" xfId="0" applyNumberFormat="1" applyFont="1" applyBorder="1" applyAlignment="1">
      <alignment horizontal="right"/>
    </xf>
    <xf numFmtId="3" fontId="35" fillId="0" borderId="30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0" fontId="3" fillId="0" borderId="9" xfId="0" applyFont="1" applyBorder="1"/>
    <xf numFmtId="3" fontId="1" fillId="0" borderId="14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/>
    </xf>
    <xf numFmtId="3" fontId="1" fillId="3" borderId="1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0" fontId="25" fillId="0" borderId="19" xfId="0" applyFont="1" applyBorder="1"/>
    <xf numFmtId="0" fontId="25" fillId="0" borderId="20" xfId="0" applyFont="1" applyBorder="1"/>
    <xf numFmtId="0" fontId="25" fillId="0" borderId="21" xfId="0" applyFont="1" applyBorder="1"/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5" fillId="0" borderId="19" xfId="0" applyFont="1" applyBorder="1" applyAlignment="1">
      <alignment vertical="top"/>
    </xf>
    <xf numFmtId="0" fontId="25" fillId="0" borderId="20" xfId="0" applyFont="1" applyBorder="1" applyAlignment="1">
      <alignment vertical="top"/>
    </xf>
    <xf numFmtId="0" fontId="25" fillId="0" borderId="21" xfId="0" applyFont="1" applyBorder="1" applyAlignment="1">
      <alignment vertical="top"/>
    </xf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0" fontId="25" fillId="0" borderId="19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21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center" vertical="top"/>
    </xf>
    <xf numFmtId="0" fontId="19" fillId="0" borderId="28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25" fillId="0" borderId="19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21" xfId="0" applyFont="1" applyBorder="1" applyAlignment="1">
      <alignment vertical="top" wrapText="1"/>
    </xf>
    <xf numFmtId="0" fontId="23" fillId="0" borderId="20" xfId="0" applyFont="1" applyBorder="1"/>
    <xf numFmtId="0" fontId="23" fillId="0" borderId="21" xfId="0" applyFont="1" applyBorder="1"/>
    <xf numFmtId="0" fontId="34" fillId="0" borderId="19" xfId="0" applyFont="1" applyBorder="1" applyAlignment="1">
      <alignment vertical="top"/>
    </xf>
    <xf numFmtId="0" fontId="34" fillId="0" borderId="20" xfId="0" applyFont="1" applyBorder="1" applyAlignment="1">
      <alignment vertical="top"/>
    </xf>
    <xf numFmtId="0" fontId="34" fillId="0" borderId="21" xfId="0" applyFont="1" applyBorder="1" applyAlignment="1">
      <alignment vertical="top"/>
    </xf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49" fontId="25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center" shrinkToFit="1"/>
    </xf>
    <xf numFmtId="0" fontId="30" fillId="0" borderId="19" xfId="0" applyFont="1" applyBorder="1"/>
    <xf numFmtId="0" fontId="3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</cellXfs>
  <cellStyles count="8">
    <cellStyle name="Normalny" xfId="0" builtinId="0"/>
    <cellStyle name="Normalny 2" xfId="1" xr:uid="{00000000-0005-0000-0000-000001000000}"/>
    <cellStyle name="Normalny 2 2" xfId="6" xr:uid="{00000000-0005-0000-0000-000002000000}"/>
    <cellStyle name="Normalny 3" xfId="2" xr:uid="{00000000-0005-0000-0000-000003000000}"/>
    <cellStyle name="Normalny 4" xfId="3" xr:uid="{00000000-0005-0000-0000-000004000000}"/>
    <cellStyle name="Normalny 5" xfId="4" xr:uid="{00000000-0005-0000-0000-000005000000}"/>
    <cellStyle name="Normalny 6" xfId="5" xr:uid="{00000000-0005-0000-0000-000006000000}"/>
    <cellStyle name="Normalny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18" t="s">
        <v>0</v>
      </c>
      <c r="B3" s="418" t="s">
        <v>1</v>
      </c>
      <c r="C3" s="418" t="s">
        <v>2</v>
      </c>
      <c r="D3" s="418" t="s">
        <v>3</v>
      </c>
      <c r="E3" s="418" t="s">
        <v>4</v>
      </c>
      <c r="F3" s="421" t="s">
        <v>5</v>
      </c>
      <c r="G3" s="416"/>
      <c r="H3" s="416"/>
      <c r="I3" s="416"/>
      <c r="J3" s="417"/>
      <c r="K3" s="415" t="s">
        <v>146</v>
      </c>
      <c r="L3" s="416"/>
      <c r="M3" s="417"/>
      <c r="N3" s="3"/>
      <c r="O3" s="3"/>
      <c r="P3" s="3"/>
      <c r="Q3" s="3"/>
    </row>
    <row r="4" spans="1:17" ht="12.75" customHeight="1">
      <c r="A4" s="419"/>
      <c r="B4" s="419"/>
      <c r="C4" s="419"/>
      <c r="D4" s="419"/>
      <c r="E4" s="419"/>
      <c r="F4" s="422" t="s">
        <v>6</v>
      </c>
      <c r="G4" s="422" t="s">
        <v>7</v>
      </c>
      <c r="H4" s="422" t="s">
        <v>8</v>
      </c>
      <c r="I4" s="422" t="s">
        <v>9</v>
      </c>
      <c r="J4" s="429" t="s">
        <v>10</v>
      </c>
      <c r="K4" s="432" t="s">
        <v>11</v>
      </c>
      <c r="L4" s="431" t="s">
        <v>12</v>
      </c>
      <c r="M4" s="417"/>
      <c r="N4" s="3"/>
      <c r="O4" s="3"/>
      <c r="P4" s="3"/>
      <c r="Q4" s="3"/>
    </row>
    <row r="5" spans="1:17" ht="37.5" customHeight="1">
      <c r="A5" s="419"/>
      <c r="B5" s="419"/>
      <c r="C5" s="419"/>
      <c r="D5" s="420"/>
      <c r="E5" s="420"/>
      <c r="F5" s="419"/>
      <c r="G5" s="419"/>
      <c r="H5" s="419"/>
      <c r="I5" s="419"/>
      <c r="J5" s="419"/>
      <c r="K5" s="419"/>
      <c r="L5" s="5" t="s">
        <v>13</v>
      </c>
      <c r="M5" s="430" t="s">
        <v>14</v>
      </c>
      <c r="N5" s="6"/>
      <c r="O5" s="3"/>
      <c r="P5" s="3"/>
      <c r="Q5" s="3"/>
    </row>
    <row r="6" spans="1:17" ht="13.5" customHeight="1">
      <c r="A6" s="420"/>
      <c r="B6" s="420"/>
      <c r="C6" s="420"/>
      <c r="D6" s="421" t="s">
        <v>15</v>
      </c>
      <c r="E6" s="416"/>
      <c r="F6" s="416"/>
      <c r="G6" s="416"/>
      <c r="H6" s="416"/>
      <c r="I6" s="416"/>
      <c r="J6" s="417"/>
      <c r="K6" s="426" t="s">
        <v>15</v>
      </c>
      <c r="L6" s="417"/>
      <c r="M6" s="420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26">
        <v>12</v>
      </c>
      <c r="M7" s="417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149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151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152</v>
      </c>
      <c r="N100" s="38"/>
      <c r="O100" s="38"/>
      <c r="P100" s="38"/>
      <c r="Q100" s="38"/>
    </row>
    <row r="101" spans="1:17" ht="38.25" customHeight="1" outlineLevel="2">
      <c r="A101" s="436"/>
      <c r="B101" s="436">
        <v>75411</v>
      </c>
      <c r="C101" s="437" t="s">
        <v>87</v>
      </c>
      <c r="D101" s="427">
        <v>102</v>
      </c>
      <c r="E101" s="441">
        <f>F101+G102+H102+I101+J102</f>
        <v>116493</v>
      </c>
      <c r="F101" s="427">
        <v>113993</v>
      </c>
      <c r="G101" s="427"/>
      <c r="H101" s="428"/>
      <c r="I101" s="427">
        <v>2500</v>
      </c>
      <c r="J101" s="427"/>
      <c r="K101" s="427"/>
      <c r="L101" s="427">
        <v>1222</v>
      </c>
      <c r="M101" s="37" t="s">
        <v>153</v>
      </c>
      <c r="N101" s="38"/>
      <c r="O101" s="38"/>
      <c r="P101" s="38"/>
      <c r="Q101" s="38"/>
    </row>
    <row r="102" spans="1:17" ht="66" customHeight="1" outlineLevel="2">
      <c r="A102" s="424"/>
      <c r="B102" s="424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37" t="s">
        <v>154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155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161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167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168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40"/>
      <c r="B176" s="439">
        <v>75011</v>
      </c>
      <c r="C176" s="442" t="s">
        <v>129</v>
      </c>
      <c r="D176" s="443">
        <v>10800</v>
      </c>
      <c r="E176" s="423">
        <f>F182+G176+H176+I176+J176</f>
        <v>37960</v>
      </c>
      <c r="F176" s="443"/>
      <c r="G176" s="423">
        <v>75</v>
      </c>
      <c r="H176" s="425">
        <v>34984</v>
      </c>
      <c r="I176" s="423">
        <v>1674</v>
      </c>
      <c r="J176" s="423">
        <v>1227</v>
      </c>
      <c r="K176" s="423"/>
      <c r="L176" s="423">
        <v>1374</v>
      </c>
      <c r="M176" s="116" t="s">
        <v>169</v>
      </c>
      <c r="N176" s="90"/>
      <c r="O176" s="91"/>
      <c r="P176" s="49"/>
      <c r="Q176" s="49"/>
    </row>
    <row r="177" spans="1:17" ht="67.5" customHeight="1" outlineLevel="1">
      <c r="A177" s="419"/>
      <c r="B177" s="419"/>
      <c r="C177" s="419"/>
      <c r="D177" s="419"/>
      <c r="E177" s="419"/>
      <c r="F177" s="419"/>
      <c r="G177" s="419"/>
      <c r="H177" s="419"/>
      <c r="I177" s="419"/>
      <c r="J177" s="419"/>
      <c r="K177" s="419"/>
      <c r="L177" s="419"/>
      <c r="M177" s="116" t="s">
        <v>170</v>
      </c>
      <c r="N177" s="49"/>
      <c r="O177" s="91"/>
      <c r="P177" s="49"/>
      <c r="Q177" s="49"/>
    </row>
    <row r="178" spans="1:17" ht="55.5" customHeight="1" outlineLevel="1">
      <c r="A178" s="419"/>
      <c r="B178" s="419"/>
      <c r="C178" s="419"/>
      <c r="D178" s="419"/>
      <c r="E178" s="419"/>
      <c r="F178" s="419"/>
      <c r="G178" s="419"/>
      <c r="H178" s="419"/>
      <c r="I178" s="419"/>
      <c r="J178" s="419"/>
      <c r="K178" s="419"/>
      <c r="L178" s="419"/>
      <c r="M178" s="116" t="s">
        <v>171</v>
      </c>
      <c r="N178" s="49"/>
      <c r="O178" s="91"/>
      <c r="P178" s="49"/>
      <c r="Q178" s="49"/>
    </row>
    <row r="179" spans="1:17" ht="64.5" customHeight="1" outlineLevel="1">
      <c r="A179" s="419"/>
      <c r="B179" s="419"/>
      <c r="C179" s="419"/>
      <c r="D179" s="419"/>
      <c r="E179" s="419"/>
      <c r="F179" s="419"/>
      <c r="G179" s="419"/>
      <c r="H179" s="419"/>
      <c r="I179" s="419"/>
      <c r="J179" s="419"/>
      <c r="K179" s="419"/>
      <c r="L179" s="419"/>
      <c r="M179" s="116" t="s">
        <v>172</v>
      </c>
      <c r="N179" s="49"/>
      <c r="O179" s="91"/>
      <c r="P179" s="49"/>
      <c r="Q179" s="49"/>
    </row>
    <row r="180" spans="1:17" ht="54.75" customHeight="1" outlineLevel="1">
      <c r="A180" s="419"/>
      <c r="B180" s="419"/>
      <c r="C180" s="419"/>
      <c r="D180" s="419"/>
      <c r="E180" s="419"/>
      <c r="F180" s="419"/>
      <c r="G180" s="419"/>
      <c r="H180" s="419"/>
      <c r="I180" s="419"/>
      <c r="J180" s="419"/>
      <c r="K180" s="419"/>
      <c r="L180" s="419"/>
      <c r="M180" s="116" t="s">
        <v>173</v>
      </c>
      <c r="N180" s="49"/>
      <c r="O180" s="91"/>
      <c r="P180" s="49"/>
      <c r="Q180" s="49"/>
    </row>
    <row r="181" spans="1:17" ht="29.25" customHeight="1" outlineLevel="1">
      <c r="A181" s="419"/>
      <c r="B181" s="419"/>
      <c r="C181" s="419"/>
      <c r="D181" s="419"/>
      <c r="E181" s="419"/>
      <c r="F181" s="419"/>
      <c r="G181" s="419"/>
      <c r="H181" s="419"/>
      <c r="I181" s="419"/>
      <c r="J181" s="419"/>
      <c r="K181" s="419"/>
      <c r="L181" s="419"/>
      <c r="M181" s="116" t="s">
        <v>174</v>
      </c>
      <c r="N181" s="49"/>
      <c r="O181" s="91"/>
      <c r="P181" s="49"/>
      <c r="Q181" s="49"/>
    </row>
    <row r="182" spans="1:17" ht="77.25" customHeight="1" outlineLevel="2">
      <c r="A182" s="419"/>
      <c r="B182" s="419"/>
      <c r="C182" s="419"/>
      <c r="D182" s="419"/>
      <c r="E182" s="419"/>
      <c r="F182" s="419"/>
      <c r="G182" s="419"/>
      <c r="H182" s="419"/>
      <c r="I182" s="419"/>
      <c r="J182" s="419"/>
      <c r="K182" s="419"/>
      <c r="L182" s="419"/>
      <c r="M182" s="116" t="s">
        <v>175</v>
      </c>
      <c r="N182" s="38"/>
      <c r="O182" s="92"/>
      <c r="P182" s="38"/>
      <c r="Q182" s="38"/>
    </row>
    <row r="183" spans="1:17" ht="28.5" hidden="1" customHeight="1" outlineLevel="2">
      <c r="A183" s="424"/>
      <c r="B183" s="424"/>
      <c r="C183" s="424"/>
      <c r="D183" s="424"/>
      <c r="E183" s="424"/>
      <c r="F183" s="424"/>
      <c r="G183" s="424"/>
      <c r="H183" s="424"/>
      <c r="I183" s="424"/>
      <c r="J183" s="424"/>
      <c r="K183" s="424"/>
      <c r="L183" s="424"/>
      <c r="M183" s="89" t="s">
        <v>176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177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178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115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116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179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125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117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134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135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129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136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137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138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181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139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140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142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143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144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38"/>
      <c r="B385" s="434"/>
      <c r="C385" s="43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433"/>
      <c r="B386" s="434"/>
      <c r="C386" s="43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435"/>
      <c r="B388" s="434"/>
      <c r="C388" s="43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F101:F102"/>
    <mergeCell ref="E101:E102"/>
    <mergeCell ref="C176:C183"/>
    <mergeCell ref="D176:D183"/>
    <mergeCell ref="D101:D102"/>
    <mergeCell ref="F176:F183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G176:G183"/>
    <mergeCell ref="L176:L183"/>
    <mergeCell ref="K176:K183"/>
    <mergeCell ref="E176:E183"/>
    <mergeCell ref="H176:H183"/>
    <mergeCell ref="I176:I183"/>
    <mergeCell ref="J176:J183"/>
    <mergeCell ref="K3:M3"/>
    <mergeCell ref="B3:B6"/>
    <mergeCell ref="A3:A6"/>
    <mergeCell ref="C3:C6"/>
    <mergeCell ref="D3:D5"/>
    <mergeCell ref="F3:J3"/>
    <mergeCell ref="E3:E5"/>
    <mergeCell ref="F4:F5"/>
    <mergeCell ref="D6:J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182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18" t="s">
        <v>0</v>
      </c>
      <c r="B3" s="418" t="s">
        <v>1</v>
      </c>
      <c r="C3" s="418" t="s">
        <v>2</v>
      </c>
      <c r="D3" s="418" t="s">
        <v>3</v>
      </c>
      <c r="E3" s="418" t="s">
        <v>4</v>
      </c>
      <c r="F3" s="421" t="s">
        <v>5</v>
      </c>
      <c r="G3" s="416"/>
      <c r="H3" s="416"/>
      <c r="I3" s="416"/>
      <c r="J3" s="417"/>
      <c r="K3" s="415" t="s">
        <v>146</v>
      </c>
      <c r="L3" s="416"/>
      <c r="M3" s="417"/>
      <c r="N3" s="3"/>
      <c r="O3" s="3"/>
      <c r="P3" s="3"/>
      <c r="Q3" s="3"/>
    </row>
    <row r="4" spans="1:17" ht="12.75" customHeight="1">
      <c r="A4" s="419"/>
      <c r="B4" s="419"/>
      <c r="C4" s="419"/>
      <c r="D4" s="419"/>
      <c r="E4" s="419"/>
      <c r="F4" s="422" t="s">
        <v>6</v>
      </c>
      <c r="G4" s="422" t="s">
        <v>7</v>
      </c>
      <c r="H4" s="422" t="s">
        <v>8</v>
      </c>
      <c r="I4" s="422" t="s">
        <v>9</v>
      </c>
      <c r="J4" s="429" t="s">
        <v>10</v>
      </c>
      <c r="K4" s="432" t="s">
        <v>11</v>
      </c>
      <c r="L4" s="431" t="s">
        <v>12</v>
      </c>
      <c r="M4" s="417"/>
      <c r="N4" s="3"/>
      <c r="O4" s="3"/>
      <c r="P4" s="3"/>
      <c r="Q4" s="3"/>
    </row>
    <row r="5" spans="1:17" ht="37.5" customHeight="1">
      <c r="A5" s="419"/>
      <c r="B5" s="419"/>
      <c r="C5" s="419"/>
      <c r="D5" s="420"/>
      <c r="E5" s="420"/>
      <c r="F5" s="419"/>
      <c r="G5" s="419"/>
      <c r="H5" s="419"/>
      <c r="I5" s="419"/>
      <c r="J5" s="419"/>
      <c r="K5" s="419"/>
      <c r="L5" s="5" t="s">
        <v>13</v>
      </c>
      <c r="M5" s="430" t="s">
        <v>14</v>
      </c>
      <c r="N5" s="6"/>
      <c r="O5" s="3"/>
      <c r="P5" s="3"/>
      <c r="Q5" s="3"/>
    </row>
    <row r="6" spans="1:17" ht="13.5" customHeight="1">
      <c r="A6" s="420"/>
      <c r="B6" s="420"/>
      <c r="C6" s="420"/>
      <c r="D6" s="421" t="s">
        <v>15</v>
      </c>
      <c r="E6" s="416"/>
      <c r="F6" s="416"/>
      <c r="G6" s="416"/>
      <c r="H6" s="416"/>
      <c r="I6" s="416"/>
      <c r="J6" s="417"/>
      <c r="K6" s="426" t="s">
        <v>15</v>
      </c>
      <c r="L6" s="417"/>
      <c r="M6" s="420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26">
        <v>12</v>
      </c>
      <c r="M7" s="417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183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185</v>
      </c>
      <c r="N100" s="38"/>
      <c r="O100" s="38"/>
      <c r="P100" s="38"/>
      <c r="Q100" s="38"/>
    </row>
    <row r="101" spans="1:17" ht="38.25" customHeight="1" outlineLevel="2">
      <c r="A101" s="436"/>
      <c r="B101" s="436">
        <v>75411</v>
      </c>
      <c r="C101" s="437" t="s">
        <v>87</v>
      </c>
      <c r="D101" s="427">
        <v>102</v>
      </c>
      <c r="E101" s="441">
        <f>F101+G102+H102+I101+J102</f>
        <v>116493</v>
      </c>
      <c r="F101" s="427">
        <v>113993</v>
      </c>
      <c r="G101" s="427"/>
      <c r="H101" s="428"/>
      <c r="I101" s="427">
        <v>2500</v>
      </c>
      <c r="J101" s="427"/>
      <c r="K101" s="427"/>
      <c r="L101" s="427">
        <v>1222</v>
      </c>
      <c r="M101" s="37" t="s">
        <v>186</v>
      </c>
      <c r="N101" s="38"/>
      <c r="O101" s="38"/>
      <c r="P101" s="38"/>
      <c r="Q101" s="38"/>
    </row>
    <row r="102" spans="1:17" ht="66" customHeight="1" outlineLevel="2">
      <c r="A102" s="424"/>
      <c r="B102" s="424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37" t="s">
        <v>187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189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40"/>
      <c r="B176" s="439">
        <v>75011</v>
      </c>
      <c r="C176" s="442" t="s">
        <v>129</v>
      </c>
      <c r="D176" s="443">
        <v>10800</v>
      </c>
      <c r="E176" s="423">
        <f>F182+G176+H176+I176+J176</f>
        <v>37960</v>
      </c>
      <c r="F176" s="443"/>
      <c r="G176" s="423">
        <v>75</v>
      </c>
      <c r="H176" s="425">
        <v>34984</v>
      </c>
      <c r="I176" s="423">
        <v>1674</v>
      </c>
      <c r="J176" s="423">
        <v>1227</v>
      </c>
      <c r="K176" s="423"/>
      <c r="L176" s="423">
        <v>1374</v>
      </c>
      <c r="M176" s="116" t="s">
        <v>192</v>
      </c>
      <c r="N176" s="90"/>
      <c r="O176" s="91"/>
      <c r="P176" s="49"/>
      <c r="Q176" s="49"/>
    </row>
    <row r="177" spans="1:17" ht="67.5" customHeight="1" outlineLevel="1">
      <c r="A177" s="419"/>
      <c r="B177" s="419"/>
      <c r="C177" s="419"/>
      <c r="D177" s="419"/>
      <c r="E177" s="419"/>
      <c r="F177" s="419"/>
      <c r="G177" s="419"/>
      <c r="H177" s="419"/>
      <c r="I177" s="419"/>
      <c r="J177" s="419"/>
      <c r="K177" s="419"/>
      <c r="L177" s="419"/>
      <c r="M177" s="116" t="s">
        <v>193</v>
      </c>
      <c r="N177" s="49"/>
      <c r="O177" s="91"/>
      <c r="P177" s="49"/>
      <c r="Q177" s="49"/>
    </row>
    <row r="178" spans="1:17" ht="55.5" customHeight="1" outlineLevel="1">
      <c r="A178" s="419"/>
      <c r="B178" s="419"/>
      <c r="C178" s="419"/>
      <c r="D178" s="419"/>
      <c r="E178" s="419"/>
      <c r="F178" s="419"/>
      <c r="G178" s="419"/>
      <c r="H178" s="419"/>
      <c r="I178" s="419"/>
      <c r="J178" s="419"/>
      <c r="K178" s="419"/>
      <c r="L178" s="419"/>
      <c r="M178" s="116" t="s">
        <v>194</v>
      </c>
      <c r="N178" s="49"/>
      <c r="O178" s="91"/>
      <c r="P178" s="49"/>
      <c r="Q178" s="49"/>
    </row>
    <row r="179" spans="1:17" ht="64.5" customHeight="1" outlineLevel="1">
      <c r="A179" s="419"/>
      <c r="B179" s="419"/>
      <c r="C179" s="419"/>
      <c r="D179" s="419"/>
      <c r="E179" s="419"/>
      <c r="F179" s="419"/>
      <c r="G179" s="419"/>
      <c r="H179" s="419"/>
      <c r="I179" s="419"/>
      <c r="J179" s="419"/>
      <c r="K179" s="419"/>
      <c r="L179" s="419"/>
      <c r="M179" s="116" t="s">
        <v>195</v>
      </c>
      <c r="N179" s="49"/>
      <c r="O179" s="91"/>
      <c r="P179" s="49"/>
      <c r="Q179" s="49"/>
    </row>
    <row r="180" spans="1:17" ht="54.75" customHeight="1" outlineLevel="1">
      <c r="A180" s="419"/>
      <c r="B180" s="419"/>
      <c r="C180" s="419"/>
      <c r="D180" s="419"/>
      <c r="E180" s="419"/>
      <c r="F180" s="419"/>
      <c r="G180" s="419"/>
      <c r="H180" s="419"/>
      <c r="I180" s="419"/>
      <c r="J180" s="419"/>
      <c r="K180" s="419"/>
      <c r="L180" s="419"/>
      <c r="M180" s="116" t="s">
        <v>196</v>
      </c>
      <c r="N180" s="49"/>
      <c r="O180" s="91"/>
      <c r="P180" s="49"/>
      <c r="Q180" s="49"/>
    </row>
    <row r="181" spans="1:17" ht="29.25" customHeight="1" outlineLevel="1">
      <c r="A181" s="419"/>
      <c r="B181" s="419"/>
      <c r="C181" s="419"/>
      <c r="D181" s="419"/>
      <c r="E181" s="419"/>
      <c r="F181" s="419"/>
      <c r="G181" s="419"/>
      <c r="H181" s="419"/>
      <c r="I181" s="419"/>
      <c r="J181" s="419"/>
      <c r="K181" s="419"/>
      <c r="L181" s="419"/>
      <c r="M181" s="116" t="s">
        <v>197</v>
      </c>
      <c r="N181" s="49"/>
      <c r="O181" s="91"/>
      <c r="P181" s="49"/>
      <c r="Q181" s="49"/>
    </row>
    <row r="182" spans="1:17" ht="77.25" customHeight="1" outlineLevel="2">
      <c r="A182" s="419"/>
      <c r="B182" s="419"/>
      <c r="C182" s="419"/>
      <c r="D182" s="419"/>
      <c r="E182" s="419"/>
      <c r="F182" s="419"/>
      <c r="G182" s="419"/>
      <c r="H182" s="419"/>
      <c r="I182" s="419"/>
      <c r="J182" s="419"/>
      <c r="K182" s="419"/>
      <c r="L182" s="419"/>
      <c r="M182" s="116" t="s">
        <v>198</v>
      </c>
      <c r="N182" s="38"/>
      <c r="O182" s="92"/>
      <c r="P182" s="38"/>
      <c r="Q182" s="38"/>
    </row>
    <row r="183" spans="1:17" ht="28.5" hidden="1" customHeight="1" outlineLevel="2">
      <c r="A183" s="424"/>
      <c r="B183" s="424"/>
      <c r="C183" s="424"/>
      <c r="D183" s="424"/>
      <c r="E183" s="424"/>
      <c r="F183" s="424"/>
      <c r="G183" s="424"/>
      <c r="H183" s="424"/>
      <c r="I183" s="424"/>
      <c r="J183" s="424"/>
      <c r="K183" s="424"/>
      <c r="L183" s="424"/>
      <c r="M183" s="89" t="s">
        <v>199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202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125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117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134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135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129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136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203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137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138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139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140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142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143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144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438"/>
      <c r="B382" s="434"/>
      <c r="C382" s="43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433"/>
      <c r="B383" s="434"/>
      <c r="C383" s="43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35"/>
      <c r="B385" s="434"/>
      <c r="C385" s="43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1"/>
  <sheetViews>
    <sheetView tabSelected="1" view="pageBreakPreview" zoomScale="68" zoomScaleNormal="100" zoomScaleSheetLayoutView="68" workbookViewId="0">
      <selection activeCell="F5" sqref="F5"/>
    </sheetView>
  </sheetViews>
  <sheetFormatPr defaultColWidth="9.28515625" defaultRowHeight="16.5"/>
  <cols>
    <col min="1" max="1" width="5.28515625" style="122" customWidth="1"/>
    <col min="2" max="2" width="8.42578125" style="122" customWidth="1"/>
    <col min="3" max="3" width="8" style="123" customWidth="1"/>
    <col min="4" max="4" width="76.5703125" style="122" customWidth="1"/>
    <col min="5" max="5" width="11.28515625" style="122" customWidth="1"/>
    <col min="6" max="6" width="13.28515625" style="122" customWidth="1"/>
    <col min="7" max="256" width="9.28515625" style="122"/>
    <col min="257" max="257" width="5.28515625" style="122" customWidth="1"/>
    <col min="258" max="258" width="8.42578125" style="122" customWidth="1"/>
    <col min="259" max="259" width="8" style="122" customWidth="1"/>
    <col min="260" max="260" width="76.5703125" style="122" customWidth="1"/>
    <col min="261" max="261" width="11.28515625" style="122" customWidth="1"/>
    <col min="262" max="262" width="13.28515625" style="122" customWidth="1"/>
    <col min="263" max="512" width="9.28515625" style="122"/>
    <col min="513" max="513" width="5.28515625" style="122" customWidth="1"/>
    <col min="514" max="514" width="8.42578125" style="122" customWidth="1"/>
    <col min="515" max="515" width="8" style="122" customWidth="1"/>
    <col min="516" max="516" width="76.5703125" style="122" customWidth="1"/>
    <col min="517" max="517" width="11.28515625" style="122" customWidth="1"/>
    <col min="518" max="518" width="13.28515625" style="122" customWidth="1"/>
    <col min="519" max="768" width="9.28515625" style="122"/>
    <col min="769" max="769" width="5.28515625" style="122" customWidth="1"/>
    <col min="770" max="770" width="8.42578125" style="122" customWidth="1"/>
    <col min="771" max="771" width="8" style="122" customWidth="1"/>
    <col min="772" max="772" width="76.5703125" style="122" customWidth="1"/>
    <col min="773" max="773" width="11.28515625" style="122" customWidth="1"/>
    <col min="774" max="774" width="13.28515625" style="122" customWidth="1"/>
    <col min="775" max="1024" width="9.28515625" style="122"/>
    <col min="1025" max="1025" width="5.28515625" style="122" customWidth="1"/>
    <col min="1026" max="1026" width="8.42578125" style="122" customWidth="1"/>
    <col min="1027" max="1027" width="8" style="122" customWidth="1"/>
    <col min="1028" max="1028" width="76.5703125" style="122" customWidth="1"/>
    <col min="1029" max="1029" width="11.28515625" style="122" customWidth="1"/>
    <col min="1030" max="1030" width="13.28515625" style="122" customWidth="1"/>
    <col min="1031" max="1280" width="9.28515625" style="122"/>
    <col min="1281" max="1281" width="5.28515625" style="122" customWidth="1"/>
    <col min="1282" max="1282" width="8.42578125" style="122" customWidth="1"/>
    <col min="1283" max="1283" width="8" style="122" customWidth="1"/>
    <col min="1284" max="1284" width="76.5703125" style="122" customWidth="1"/>
    <col min="1285" max="1285" width="11.28515625" style="122" customWidth="1"/>
    <col min="1286" max="1286" width="13.28515625" style="122" customWidth="1"/>
    <col min="1287" max="1536" width="9.28515625" style="122"/>
    <col min="1537" max="1537" width="5.28515625" style="122" customWidth="1"/>
    <col min="1538" max="1538" width="8.42578125" style="122" customWidth="1"/>
    <col min="1539" max="1539" width="8" style="122" customWidth="1"/>
    <col min="1540" max="1540" width="76.5703125" style="122" customWidth="1"/>
    <col min="1541" max="1541" width="11.28515625" style="122" customWidth="1"/>
    <col min="1542" max="1542" width="13.28515625" style="122" customWidth="1"/>
    <col min="1543" max="1792" width="9.28515625" style="122"/>
    <col min="1793" max="1793" width="5.28515625" style="122" customWidth="1"/>
    <col min="1794" max="1794" width="8.42578125" style="122" customWidth="1"/>
    <col min="1795" max="1795" width="8" style="122" customWidth="1"/>
    <col min="1796" max="1796" width="76.5703125" style="122" customWidth="1"/>
    <col min="1797" max="1797" width="11.28515625" style="122" customWidth="1"/>
    <col min="1798" max="1798" width="13.28515625" style="122" customWidth="1"/>
    <col min="1799" max="2048" width="9.28515625" style="122"/>
    <col min="2049" max="2049" width="5.28515625" style="122" customWidth="1"/>
    <col min="2050" max="2050" width="8.42578125" style="122" customWidth="1"/>
    <col min="2051" max="2051" width="8" style="122" customWidth="1"/>
    <col min="2052" max="2052" width="76.5703125" style="122" customWidth="1"/>
    <col min="2053" max="2053" width="11.28515625" style="122" customWidth="1"/>
    <col min="2054" max="2054" width="13.28515625" style="122" customWidth="1"/>
    <col min="2055" max="2304" width="9.28515625" style="122"/>
    <col min="2305" max="2305" width="5.28515625" style="122" customWidth="1"/>
    <col min="2306" max="2306" width="8.42578125" style="122" customWidth="1"/>
    <col min="2307" max="2307" width="8" style="122" customWidth="1"/>
    <col min="2308" max="2308" width="76.5703125" style="122" customWidth="1"/>
    <col min="2309" max="2309" width="11.28515625" style="122" customWidth="1"/>
    <col min="2310" max="2310" width="13.28515625" style="122" customWidth="1"/>
    <col min="2311" max="2560" width="9.28515625" style="122"/>
    <col min="2561" max="2561" width="5.28515625" style="122" customWidth="1"/>
    <col min="2562" max="2562" width="8.42578125" style="122" customWidth="1"/>
    <col min="2563" max="2563" width="8" style="122" customWidth="1"/>
    <col min="2564" max="2564" width="76.5703125" style="122" customWidth="1"/>
    <col min="2565" max="2565" width="11.28515625" style="122" customWidth="1"/>
    <col min="2566" max="2566" width="13.28515625" style="122" customWidth="1"/>
    <col min="2567" max="2816" width="9.28515625" style="122"/>
    <col min="2817" max="2817" width="5.28515625" style="122" customWidth="1"/>
    <col min="2818" max="2818" width="8.42578125" style="122" customWidth="1"/>
    <col min="2819" max="2819" width="8" style="122" customWidth="1"/>
    <col min="2820" max="2820" width="76.5703125" style="122" customWidth="1"/>
    <col min="2821" max="2821" width="11.28515625" style="122" customWidth="1"/>
    <col min="2822" max="2822" width="13.28515625" style="122" customWidth="1"/>
    <col min="2823" max="3072" width="9.28515625" style="122"/>
    <col min="3073" max="3073" width="5.28515625" style="122" customWidth="1"/>
    <col min="3074" max="3074" width="8.42578125" style="122" customWidth="1"/>
    <col min="3075" max="3075" width="8" style="122" customWidth="1"/>
    <col min="3076" max="3076" width="76.5703125" style="122" customWidth="1"/>
    <col min="3077" max="3077" width="11.28515625" style="122" customWidth="1"/>
    <col min="3078" max="3078" width="13.28515625" style="122" customWidth="1"/>
    <col min="3079" max="3328" width="9.28515625" style="122"/>
    <col min="3329" max="3329" width="5.28515625" style="122" customWidth="1"/>
    <col min="3330" max="3330" width="8.42578125" style="122" customWidth="1"/>
    <col min="3331" max="3331" width="8" style="122" customWidth="1"/>
    <col min="3332" max="3332" width="76.5703125" style="122" customWidth="1"/>
    <col min="3333" max="3333" width="11.28515625" style="122" customWidth="1"/>
    <col min="3334" max="3334" width="13.28515625" style="122" customWidth="1"/>
    <col min="3335" max="3584" width="9.28515625" style="122"/>
    <col min="3585" max="3585" width="5.28515625" style="122" customWidth="1"/>
    <col min="3586" max="3586" width="8.42578125" style="122" customWidth="1"/>
    <col min="3587" max="3587" width="8" style="122" customWidth="1"/>
    <col min="3588" max="3588" width="76.5703125" style="122" customWidth="1"/>
    <col min="3589" max="3589" width="11.28515625" style="122" customWidth="1"/>
    <col min="3590" max="3590" width="13.28515625" style="122" customWidth="1"/>
    <col min="3591" max="3840" width="9.28515625" style="122"/>
    <col min="3841" max="3841" width="5.28515625" style="122" customWidth="1"/>
    <col min="3842" max="3842" width="8.42578125" style="122" customWidth="1"/>
    <col min="3843" max="3843" width="8" style="122" customWidth="1"/>
    <col min="3844" max="3844" width="76.5703125" style="122" customWidth="1"/>
    <col min="3845" max="3845" width="11.28515625" style="122" customWidth="1"/>
    <col min="3846" max="3846" width="13.28515625" style="122" customWidth="1"/>
    <col min="3847" max="4096" width="9.28515625" style="122"/>
    <col min="4097" max="4097" width="5.28515625" style="122" customWidth="1"/>
    <col min="4098" max="4098" width="8.42578125" style="122" customWidth="1"/>
    <col min="4099" max="4099" width="8" style="122" customWidth="1"/>
    <col min="4100" max="4100" width="76.5703125" style="122" customWidth="1"/>
    <col min="4101" max="4101" width="11.28515625" style="122" customWidth="1"/>
    <col min="4102" max="4102" width="13.28515625" style="122" customWidth="1"/>
    <col min="4103" max="4352" width="9.28515625" style="122"/>
    <col min="4353" max="4353" width="5.28515625" style="122" customWidth="1"/>
    <col min="4354" max="4354" width="8.42578125" style="122" customWidth="1"/>
    <col min="4355" max="4355" width="8" style="122" customWidth="1"/>
    <col min="4356" max="4356" width="76.5703125" style="122" customWidth="1"/>
    <col min="4357" max="4357" width="11.28515625" style="122" customWidth="1"/>
    <col min="4358" max="4358" width="13.28515625" style="122" customWidth="1"/>
    <col min="4359" max="4608" width="9.28515625" style="122"/>
    <col min="4609" max="4609" width="5.28515625" style="122" customWidth="1"/>
    <col min="4610" max="4610" width="8.42578125" style="122" customWidth="1"/>
    <col min="4611" max="4611" width="8" style="122" customWidth="1"/>
    <col min="4612" max="4612" width="76.5703125" style="122" customWidth="1"/>
    <col min="4613" max="4613" width="11.28515625" style="122" customWidth="1"/>
    <col min="4614" max="4614" width="13.28515625" style="122" customWidth="1"/>
    <col min="4615" max="4864" width="9.28515625" style="122"/>
    <col min="4865" max="4865" width="5.28515625" style="122" customWidth="1"/>
    <col min="4866" max="4866" width="8.42578125" style="122" customWidth="1"/>
    <col min="4867" max="4867" width="8" style="122" customWidth="1"/>
    <col min="4868" max="4868" width="76.5703125" style="122" customWidth="1"/>
    <col min="4869" max="4869" width="11.28515625" style="122" customWidth="1"/>
    <col min="4870" max="4870" width="13.28515625" style="122" customWidth="1"/>
    <col min="4871" max="5120" width="9.28515625" style="122"/>
    <col min="5121" max="5121" width="5.28515625" style="122" customWidth="1"/>
    <col min="5122" max="5122" width="8.42578125" style="122" customWidth="1"/>
    <col min="5123" max="5123" width="8" style="122" customWidth="1"/>
    <col min="5124" max="5124" width="76.5703125" style="122" customWidth="1"/>
    <col min="5125" max="5125" width="11.28515625" style="122" customWidth="1"/>
    <col min="5126" max="5126" width="13.28515625" style="122" customWidth="1"/>
    <col min="5127" max="5376" width="9.28515625" style="122"/>
    <col min="5377" max="5377" width="5.28515625" style="122" customWidth="1"/>
    <col min="5378" max="5378" width="8.42578125" style="122" customWidth="1"/>
    <col min="5379" max="5379" width="8" style="122" customWidth="1"/>
    <col min="5380" max="5380" width="76.5703125" style="122" customWidth="1"/>
    <col min="5381" max="5381" width="11.28515625" style="122" customWidth="1"/>
    <col min="5382" max="5382" width="13.28515625" style="122" customWidth="1"/>
    <col min="5383" max="5632" width="9.28515625" style="122"/>
    <col min="5633" max="5633" width="5.28515625" style="122" customWidth="1"/>
    <col min="5634" max="5634" width="8.42578125" style="122" customWidth="1"/>
    <col min="5635" max="5635" width="8" style="122" customWidth="1"/>
    <col min="5636" max="5636" width="76.5703125" style="122" customWidth="1"/>
    <col min="5637" max="5637" width="11.28515625" style="122" customWidth="1"/>
    <col min="5638" max="5638" width="13.28515625" style="122" customWidth="1"/>
    <col min="5639" max="5888" width="9.28515625" style="122"/>
    <col min="5889" max="5889" width="5.28515625" style="122" customWidth="1"/>
    <col min="5890" max="5890" width="8.42578125" style="122" customWidth="1"/>
    <col min="5891" max="5891" width="8" style="122" customWidth="1"/>
    <col min="5892" max="5892" width="76.5703125" style="122" customWidth="1"/>
    <col min="5893" max="5893" width="11.28515625" style="122" customWidth="1"/>
    <col min="5894" max="5894" width="13.28515625" style="122" customWidth="1"/>
    <col min="5895" max="6144" width="9.28515625" style="122"/>
    <col min="6145" max="6145" width="5.28515625" style="122" customWidth="1"/>
    <col min="6146" max="6146" width="8.42578125" style="122" customWidth="1"/>
    <col min="6147" max="6147" width="8" style="122" customWidth="1"/>
    <col min="6148" max="6148" width="76.5703125" style="122" customWidth="1"/>
    <col min="6149" max="6149" width="11.28515625" style="122" customWidth="1"/>
    <col min="6150" max="6150" width="13.28515625" style="122" customWidth="1"/>
    <col min="6151" max="6400" width="9.28515625" style="122"/>
    <col min="6401" max="6401" width="5.28515625" style="122" customWidth="1"/>
    <col min="6402" max="6402" width="8.42578125" style="122" customWidth="1"/>
    <col min="6403" max="6403" width="8" style="122" customWidth="1"/>
    <col min="6404" max="6404" width="76.5703125" style="122" customWidth="1"/>
    <col min="6405" max="6405" width="11.28515625" style="122" customWidth="1"/>
    <col min="6406" max="6406" width="13.28515625" style="122" customWidth="1"/>
    <col min="6407" max="6656" width="9.28515625" style="122"/>
    <col min="6657" max="6657" width="5.28515625" style="122" customWidth="1"/>
    <col min="6658" max="6658" width="8.42578125" style="122" customWidth="1"/>
    <col min="6659" max="6659" width="8" style="122" customWidth="1"/>
    <col min="6660" max="6660" width="76.5703125" style="122" customWidth="1"/>
    <col min="6661" max="6661" width="11.28515625" style="122" customWidth="1"/>
    <col min="6662" max="6662" width="13.28515625" style="122" customWidth="1"/>
    <col min="6663" max="6912" width="9.28515625" style="122"/>
    <col min="6913" max="6913" width="5.28515625" style="122" customWidth="1"/>
    <col min="6914" max="6914" width="8.42578125" style="122" customWidth="1"/>
    <col min="6915" max="6915" width="8" style="122" customWidth="1"/>
    <col min="6916" max="6916" width="76.5703125" style="122" customWidth="1"/>
    <col min="6917" max="6917" width="11.28515625" style="122" customWidth="1"/>
    <col min="6918" max="6918" width="13.28515625" style="122" customWidth="1"/>
    <col min="6919" max="7168" width="9.28515625" style="122"/>
    <col min="7169" max="7169" width="5.28515625" style="122" customWidth="1"/>
    <col min="7170" max="7170" width="8.42578125" style="122" customWidth="1"/>
    <col min="7171" max="7171" width="8" style="122" customWidth="1"/>
    <col min="7172" max="7172" width="76.5703125" style="122" customWidth="1"/>
    <col min="7173" max="7173" width="11.28515625" style="122" customWidth="1"/>
    <col min="7174" max="7174" width="13.28515625" style="122" customWidth="1"/>
    <col min="7175" max="7424" width="9.28515625" style="122"/>
    <col min="7425" max="7425" width="5.28515625" style="122" customWidth="1"/>
    <col min="7426" max="7426" width="8.42578125" style="122" customWidth="1"/>
    <col min="7427" max="7427" width="8" style="122" customWidth="1"/>
    <col min="7428" max="7428" width="76.5703125" style="122" customWidth="1"/>
    <col min="7429" max="7429" width="11.28515625" style="122" customWidth="1"/>
    <col min="7430" max="7430" width="13.28515625" style="122" customWidth="1"/>
    <col min="7431" max="7680" width="9.28515625" style="122"/>
    <col min="7681" max="7681" width="5.28515625" style="122" customWidth="1"/>
    <col min="7682" max="7682" width="8.42578125" style="122" customWidth="1"/>
    <col min="7683" max="7683" width="8" style="122" customWidth="1"/>
    <col min="7684" max="7684" width="76.5703125" style="122" customWidth="1"/>
    <col min="7685" max="7685" width="11.28515625" style="122" customWidth="1"/>
    <col min="7686" max="7686" width="13.28515625" style="122" customWidth="1"/>
    <col min="7687" max="7936" width="9.28515625" style="122"/>
    <col min="7937" max="7937" width="5.28515625" style="122" customWidth="1"/>
    <col min="7938" max="7938" width="8.42578125" style="122" customWidth="1"/>
    <col min="7939" max="7939" width="8" style="122" customWidth="1"/>
    <col min="7940" max="7940" width="76.5703125" style="122" customWidth="1"/>
    <col min="7941" max="7941" width="11.28515625" style="122" customWidth="1"/>
    <col min="7942" max="7942" width="13.28515625" style="122" customWidth="1"/>
    <col min="7943" max="8192" width="9.28515625" style="122"/>
    <col min="8193" max="8193" width="5.28515625" style="122" customWidth="1"/>
    <col min="8194" max="8194" width="8.42578125" style="122" customWidth="1"/>
    <col min="8195" max="8195" width="8" style="122" customWidth="1"/>
    <col min="8196" max="8196" width="76.5703125" style="122" customWidth="1"/>
    <col min="8197" max="8197" width="11.28515625" style="122" customWidth="1"/>
    <col min="8198" max="8198" width="13.28515625" style="122" customWidth="1"/>
    <col min="8199" max="8448" width="9.28515625" style="122"/>
    <col min="8449" max="8449" width="5.28515625" style="122" customWidth="1"/>
    <col min="8450" max="8450" width="8.42578125" style="122" customWidth="1"/>
    <col min="8451" max="8451" width="8" style="122" customWidth="1"/>
    <col min="8452" max="8452" width="76.5703125" style="122" customWidth="1"/>
    <col min="8453" max="8453" width="11.28515625" style="122" customWidth="1"/>
    <col min="8454" max="8454" width="13.28515625" style="122" customWidth="1"/>
    <col min="8455" max="8704" width="9.28515625" style="122"/>
    <col min="8705" max="8705" width="5.28515625" style="122" customWidth="1"/>
    <col min="8706" max="8706" width="8.42578125" style="122" customWidth="1"/>
    <col min="8707" max="8707" width="8" style="122" customWidth="1"/>
    <col min="8708" max="8708" width="76.5703125" style="122" customWidth="1"/>
    <col min="8709" max="8709" width="11.28515625" style="122" customWidth="1"/>
    <col min="8710" max="8710" width="13.28515625" style="122" customWidth="1"/>
    <col min="8711" max="8960" width="9.28515625" style="122"/>
    <col min="8961" max="8961" width="5.28515625" style="122" customWidth="1"/>
    <col min="8962" max="8962" width="8.42578125" style="122" customWidth="1"/>
    <col min="8963" max="8963" width="8" style="122" customWidth="1"/>
    <col min="8964" max="8964" width="76.5703125" style="122" customWidth="1"/>
    <col min="8965" max="8965" width="11.28515625" style="122" customWidth="1"/>
    <col min="8966" max="8966" width="13.28515625" style="122" customWidth="1"/>
    <col min="8967" max="9216" width="9.28515625" style="122"/>
    <col min="9217" max="9217" width="5.28515625" style="122" customWidth="1"/>
    <col min="9218" max="9218" width="8.42578125" style="122" customWidth="1"/>
    <col min="9219" max="9219" width="8" style="122" customWidth="1"/>
    <col min="9220" max="9220" width="76.5703125" style="122" customWidth="1"/>
    <col min="9221" max="9221" width="11.28515625" style="122" customWidth="1"/>
    <col min="9222" max="9222" width="13.28515625" style="122" customWidth="1"/>
    <col min="9223" max="9472" width="9.28515625" style="122"/>
    <col min="9473" max="9473" width="5.28515625" style="122" customWidth="1"/>
    <col min="9474" max="9474" width="8.42578125" style="122" customWidth="1"/>
    <col min="9475" max="9475" width="8" style="122" customWidth="1"/>
    <col min="9476" max="9476" width="76.5703125" style="122" customWidth="1"/>
    <col min="9477" max="9477" width="11.28515625" style="122" customWidth="1"/>
    <col min="9478" max="9478" width="13.28515625" style="122" customWidth="1"/>
    <col min="9479" max="9728" width="9.28515625" style="122"/>
    <col min="9729" max="9729" width="5.28515625" style="122" customWidth="1"/>
    <col min="9730" max="9730" width="8.42578125" style="122" customWidth="1"/>
    <col min="9731" max="9731" width="8" style="122" customWidth="1"/>
    <col min="9732" max="9732" width="76.5703125" style="122" customWidth="1"/>
    <col min="9733" max="9733" width="11.28515625" style="122" customWidth="1"/>
    <col min="9734" max="9734" width="13.28515625" style="122" customWidth="1"/>
    <col min="9735" max="9984" width="9.28515625" style="122"/>
    <col min="9985" max="9985" width="5.28515625" style="122" customWidth="1"/>
    <col min="9986" max="9986" width="8.42578125" style="122" customWidth="1"/>
    <col min="9987" max="9987" width="8" style="122" customWidth="1"/>
    <col min="9988" max="9988" width="76.5703125" style="122" customWidth="1"/>
    <col min="9989" max="9989" width="11.28515625" style="122" customWidth="1"/>
    <col min="9990" max="9990" width="13.28515625" style="122" customWidth="1"/>
    <col min="9991" max="10240" width="9.28515625" style="122"/>
    <col min="10241" max="10241" width="5.28515625" style="122" customWidth="1"/>
    <col min="10242" max="10242" width="8.42578125" style="122" customWidth="1"/>
    <col min="10243" max="10243" width="8" style="122" customWidth="1"/>
    <col min="10244" max="10244" width="76.5703125" style="122" customWidth="1"/>
    <col min="10245" max="10245" width="11.28515625" style="122" customWidth="1"/>
    <col min="10246" max="10246" width="13.28515625" style="122" customWidth="1"/>
    <col min="10247" max="10496" width="9.28515625" style="122"/>
    <col min="10497" max="10497" width="5.28515625" style="122" customWidth="1"/>
    <col min="10498" max="10498" width="8.42578125" style="122" customWidth="1"/>
    <col min="10499" max="10499" width="8" style="122" customWidth="1"/>
    <col min="10500" max="10500" width="76.5703125" style="122" customWidth="1"/>
    <col min="10501" max="10501" width="11.28515625" style="122" customWidth="1"/>
    <col min="10502" max="10502" width="13.28515625" style="122" customWidth="1"/>
    <col min="10503" max="10752" width="9.28515625" style="122"/>
    <col min="10753" max="10753" width="5.28515625" style="122" customWidth="1"/>
    <col min="10754" max="10754" width="8.42578125" style="122" customWidth="1"/>
    <col min="10755" max="10755" width="8" style="122" customWidth="1"/>
    <col min="10756" max="10756" width="76.5703125" style="122" customWidth="1"/>
    <col min="10757" max="10757" width="11.28515625" style="122" customWidth="1"/>
    <col min="10758" max="10758" width="13.28515625" style="122" customWidth="1"/>
    <col min="10759" max="11008" width="9.28515625" style="122"/>
    <col min="11009" max="11009" width="5.28515625" style="122" customWidth="1"/>
    <col min="11010" max="11010" width="8.42578125" style="122" customWidth="1"/>
    <col min="11011" max="11011" width="8" style="122" customWidth="1"/>
    <col min="11012" max="11012" width="76.5703125" style="122" customWidth="1"/>
    <col min="11013" max="11013" width="11.28515625" style="122" customWidth="1"/>
    <col min="11014" max="11014" width="13.28515625" style="122" customWidth="1"/>
    <col min="11015" max="11264" width="9.28515625" style="122"/>
    <col min="11265" max="11265" width="5.28515625" style="122" customWidth="1"/>
    <col min="11266" max="11266" width="8.42578125" style="122" customWidth="1"/>
    <col min="11267" max="11267" width="8" style="122" customWidth="1"/>
    <col min="11268" max="11268" width="76.5703125" style="122" customWidth="1"/>
    <col min="11269" max="11269" width="11.28515625" style="122" customWidth="1"/>
    <col min="11270" max="11270" width="13.28515625" style="122" customWidth="1"/>
    <col min="11271" max="11520" width="9.28515625" style="122"/>
    <col min="11521" max="11521" width="5.28515625" style="122" customWidth="1"/>
    <col min="11522" max="11522" width="8.42578125" style="122" customWidth="1"/>
    <col min="11523" max="11523" width="8" style="122" customWidth="1"/>
    <col min="11524" max="11524" width="76.5703125" style="122" customWidth="1"/>
    <col min="11525" max="11525" width="11.28515625" style="122" customWidth="1"/>
    <col min="11526" max="11526" width="13.28515625" style="122" customWidth="1"/>
    <col min="11527" max="11776" width="9.28515625" style="122"/>
    <col min="11777" max="11777" width="5.28515625" style="122" customWidth="1"/>
    <col min="11778" max="11778" width="8.42578125" style="122" customWidth="1"/>
    <col min="11779" max="11779" width="8" style="122" customWidth="1"/>
    <col min="11780" max="11780" width="76.5703125" style="122" customWidth="1"/>
    <col min="11781" max="11781" width="11.28515625" style="122" customWidth="1"/>
    <col min="11782" max="11782" width="13.28515625" style="122" customWidth="1"/>
    <col min="11783" max="12032" width="9.28515625" style="122"/>
    <col min="12033" max="12033" width="5.28515625" style="122" customWidth="1"/>
    <col min="12034" max="12034" width="8.42578125" style="122" customWidth="1"/>
    <col min="12035" max="12035" width="8" style="122" customWidth="1"/>
    <col min="12036" max="12036" width="76.5703125" style="122" customWidth="1"/>
    <col min="12037" max="12037" width="11.28515625" style="122" customWidth="1"/>
    <col min="12038" max="12038" width="13.28515625" style="122" customWidth="1"/>
    <col min="12039" max="12288" width="9.28515625" style="122"/>
    <col min="12289" max="12289" width="5.28515625" style="122" customWidth="1"/>
    <col min="12290" max="12290" width="8.42578125" style="122" customWidth="1"/>
    <col min="12291" max="12291" width="8" style="122" customWidth="1"/>
    <col min="12292" max="12292" width="76.5703125" style="122" customWidth="1"/>
    <col min="12293" max="12293" width="11.28515625" style="122" customWidth="1"/>
    <col min="12294" max="12294" width="13.28515625" style="122" customWidth="1"/>
    <col min="12295" max="12544" width="9.28515625" style="122"/>
    <col min="12545" max="12545" width="5.28515625" style="122" customWidth="1"/>
    <col min="12546" max="12546" width="8.42578125" style="122" customWidth="1"/>
    <col min="12547" max="12547" width="8" style="122" customWidth="1"/>
    <col min="12548" max="12548" width="76.5703125" style="122" customWidth="1"/>
    <col min="12549" max="12549" width="11.28515625" style="122" customWidth="1"/>
    <col min="12550" max="12550" width="13.28515625" style="122" customWidth="1"/>
    <col min="12551" max="12800" width="9.28515625" style="122"/>
    <col min="12801" max="12801" width="5.28515625" style="122" customWidth="1"/>
    <col min="12802" max="12802" width="8.42578125" style="122" customWidth="1"/>
    <col min="12803" max="12803" width="8" style="122" customWidth="1"/>
    <col min="12804" max="12804" width="76.5703125" style="122" customWidth="1"/>
    <col min="12805" max="12805" width="11.28515625" style="122" customWidth="1"/>
    <col min="12806" max="12806" width="13.28515625" style="122" customWidth="1"/>
    <col min="12807" max="13056" width="9.28515625" style="122"/>
    <col min="13057" max="13057" width="5.28515625" style="122" customWidth="1"/>
    <col min="13058" max="13058" width="8.42578125" style="122" customWidth="1"/>
    <col min="13059" max="13059" width="8" style="122" customWidth="1"/>
    <col min="13060" max="13060" width="76.5703125" style="122" customWidth="1"/>
    <col min="13061" max="13061" width="11.28515625" style="122" customWidth="1"/>
    <col min="13062" max="13062" width="13.28515625" style="122" customWidth="1"/>
    <col min="13063" max="13312" width="9.28515625" style="122"/>
    <col min="13313" max="13313" width="5.28515625" style="122" customWidth="1"/>
    <col min="13314" max="13314" width="8.42578125" style="122" customWidth="1"/>
    <col min="13315" max="13315" width="8" style="122" customWidth="1"/>
    <col min="13316" max="13316" width="76.5703125" style="122" customWidth="1"/>
    <col min="13317" max="13317" width="11.28515625" style="122" customWidth="1"/>
    <col min="13318" max="13318" width="13.28515625" style="122" customWidth="1"/>
    <col min="13319" max="13568" width="9.28515625" style="122"/>
    <col min="13569" max="13569" width="5.28515625" style="122" customWidth="1"/>
    <col min="13570" max="13570" width="8.42578125" style="122" customWidth="1"/>
    <col min="13571" max="13571" width="8" style="122" customWidth="1"/>
    <col min="13572" max="13572" width="76.5703125" style="122" customWidth="1"/>
    <col min="13573" max="13573" width="11.28515625" style="122" customWidth="1"/>
    <col min="13574" max="13574" width="13.28515625" style="122" customWidth="1"/>
    <col min="13575" max="13824" width="9.28515625" style="122"/>
    <col min="13825" max="13825" width="5.28515625" style="122" customWidth="1"/>
    <col min="13826" max="13826" width="8.42578125" style="122" customWidth="1"/>
    <col min="13827" max="13827" width="8" style="122" customWidth="1"/>
    <col min="13828" max="13828" width="76.5703125" style="122" customWidth="1"/>
    <col min="13829" max="13829" width="11.28515625" style="122" customWidth="1"/>
    <col min="13830" max="13830" width="13.28515625" style="122" customWidth="1"/>
    <col min="13831" max="14080" width="9.28515625" style="122"/>
    <col min="14081" max="14081" width="5.28515625" style="122" customWidth="1"/>
    <col min="14082" max="14082" width="8.42578125" style="122" customWidth="1"/>
    <col min="14083" max="14083" width="8" style="122" customWidth="1"/>
    <col min="14084" max="14084" width="76.5703125" style="122" customWidth="1"/>
    <col min="14085" max="14085" width="11.28515625" style="122" customWidth="1"/>
    <col min="14086" max="14086" width="13.28515625" style="122" customWidth="1"/>
    <col min="14087" max="14336" width="9.28515625" style="122"/>
    <col min="14337" max="14337" width="5.28515625" style="122" customWidth="1"/>
    <col min="14338" max="14338" width="8.42578125" style="122" customWidth="1"/>
    <col min="14339" max="14339" width="8" style="122" customWidth="1"/>
    <col min="14340" max="14340" width="76.5703125" style="122" customWidth="1"/>
    <col min="14341" max="14341" width="11.28515625" style="122" customWidth="1"/>
    <col min="14342" max="14342" width="13.28515625" style="122" customWidth="1"/>
    <col min="14343" max="14592" width="9.28515625" style="122"/>
    <col min="14593" max="14593" width="5.28515625" style="122" customWidth="1"/>
    <col min="14594" max="14594" width="8.42578125" style="122" customWidth="1"/>
    <col min="14595" max="14595" width="8" style="122" customWidth="1"/>
    <col min="14596" max="14596" width="76.5703125" style="122" customWidth="1"/>
    <col min="14597" max="14597" width="11.28515625" style="122" customWidth="1"/>
    <col min="14598" max="14598" width="13.28515625" style="122" customWidth="1"/>
    <col min="14599" max="14848" width="9.28515625" style="122"/>
    <col min="14849" max="14849" width="5.28515625" style="122" customWidth="1"/>
    <col min="14850" max="14850" width="8.42578125" style="122" customWidth="1"/>
    <col min="14851" max="14851" width="8" style="122" customWidth="1"/>
    <col min="14852" max="14852" width="76.5703125" style="122" customWidth="1"/>
    <col min="14853" max="14853" width="11.28515625" style="122" customWidth="1"/>
    <col min="14854" max="14854" width="13.28515625" style="122" customWidth="1"/>
    <col min="14855" max="15104" width="9.28515625" style="122"/>
    <col min="15105" max="15105" width="5.28515625" style="122" customWidth="1"/>
    <col min="15106" max="15106" width="8.42578125" style="122" customWidth="1"/>
    <col min="15107" max="15107" width="8" style="122" customWidth="1"/>
    <col min="15108" max="15108" width="76.5703125" style="122" customWidth="1"/>
    <col min="15109" max="15109" width="11.28515625" style="122" customWidth="1"/>
    <col min="15110" max="15110" width="13.28515625" style="122" customWidth="1"/>
    <col min="15111" max="15360" width="9.28515625" style="122"/>
    <col min="15361" max="15361" width="5.28515625" style="122" customWidth="1"/>
    <col min="15362" max="15362" width="8.42578125" style="122" customWidth="1"/>
    <col min="15363" max="15363" width="8" style="122" customWidth="1"/>
    <col min="15364" max="15364" width="76.5703125" style="122" customWidth="1"/>
    <col min="15365" max="15365" width="11.28515625" style="122" customWidth="1"/>
    <col min="15366" max="15366" width="13.28515625" style="122" customWidth="1"/>
    <col min="15367" max="15616" width="9.28515625" style="122"/>
    <col min="15617" max="15617" width="5.28515625" style="122" customWidth="1"/>
    <col min="15618" max="15618" width="8.42578125" style="122" customWidth="1"/>
    <col min="15619" max="15619" width="8" style="122" customWidth="1"/>
    <col min="15620" max="15620" width="76.5703125" style="122" customWidth="1"/>
    <col min="15621" max="15621" width="11.28515625" style="122" customWidth="1"/>
    <col min="15622" max="15622" width="13.28515625" style="122" customWidth="1"/>
    <col min="15623" max="15872" width="9.28515625" style="122"/>
    <col min="15873" max="15873" width="5.28515625" style="122" customWidth="1"/>
    <col min="15874" max="15874" width="8.42578125" style="122" customWidth="1"/>
    <col min="15875" max="15875" width="8" style="122" customWidth="1"/>
    <col min="15876" max="15876" width="76.5703125" style="122" customWidth="1"/>
    <col min="15877" max="15877" width="11.28515625" style="122" customWidth="1"/>
    <col min="15878" max="15878" width="13.28515625" style="122" customWidth="1"/>
    <col min="15879" max="16128" width="9.28515625" style="122"/>
    <col min="16129" max="16129" width="5.28515625" style="122" customWidth="1"/>
    <col min="16130" max="16130" width="8.42578125" style="122" customWidth="1"/>
    <col min="16131" max="16131" width="8" style="122" customWidth="1"/>
    <col min="16132" max="16132" width="76.5703125" style="122" customWidth="1"/>
    <col min="16133" max="16133" width="11.28515625" style="122" customWidth="1"/>
    <col min="16134" max="16134" width="13.28515625" style="122" customWidth="1"/>
    <col min="16135" max="16384" width="9.28515625" style="122"/>
  </cols>
  <sheetData>
    <row r="1" spans="1:6" s="179" customFormat="1">
      <c r="C1" s="198"/>
      <c r="D1" s="199"/>
      <c r="F1" s="200" t="s">
        <v>221</v>
      </c>
    </row>
    <row r="2" spans="1:6" s="179" customFormat="1">
      <c r="C2" s="198"/>
      <c r="D2" s="199"/>
      <c r="E2" s="200"/>
      <c r="F2" s="200" t="s">
        <v>456</v>
      </c>
    </row>
    <row r="3" spans="1:6" s="179" customFormat="1">
      <c r="C3" s="198"/>
      <c r="E3" s="200"/>
      <c r="F3" s="200" t="s">
        <v>206</v>
      </c>
    </row>
    <row r="4" spans="1:6" s="179" customFormat="1">
      <c r="C4" s="198"/>
      <c r="E4" s="200"/>
      <c r="F4" s="200" t="s">
        <v>457</v>
      </c>
    </row>
    <row r="5" spans="1:6" ht="18.75" customHeight="1">
      <c r="F5" s="125"/>
    </row>
    <row r="6" spans="1:6" s="179" customFormat="1" ht="18">
      <c r="A6" s="475" t="s">
        <v>222</v>
      </c>
      <c r="B6" s="475"/>
      <c r="C6" s="475"/>
      <c r="D6" s="475"/>
      <c r="E6" s="475"/>
      <c r="F6" s="475"/>
    </row>
    <row r="7" spans="1:6" s="179" customFormat="1" ht="18">
      <c r="A7" s="476" t="s">
        <v>223</v>
      </c>
      <c r="B7" s="476"/>
      <c r="C7" s="476"/>
      <c r="D7" s="476"/>
      <c r="E7" s="476"/>
      <c r="F7" s="476"/>
    </row>
    <row r="8" spans="1:6" s="179" customFormat="1" ht="18">
      <c r="A8" s="476" t="s">
        <v>421</v>
      </c>
      <c r="B8" s="476"/>
      <c r="C8" s="476"/>
      <c r="D8" s="476"/>
      <c r="E8" s="476"/>
      <c r="F8" s="476"/>
    </row>
    <row r="9" spans="1:6" s="179" customFormat="1" ht="18">
      <c r="A9" s="201"/>
      <c r="B9" s="201"/>
      <c r="C9" s="202"/>
      <c r="D9" s="201" t="s">
        <v>224</v>
      </c>
      <c r="E9" s="201"/>
      <c r="F9" s="201"/>
    </row>
    <row r="10" spans="1:6" s="179" customFormat="1" ht="15" customHeight="1">
      <c r="A10" s="175"/>
      <c r="B10" s="176"/>
      <c r="C10" s="177"/>
      <c r="D10" s="176"/>
      <c r="E10" s="176"/>
      <c r="F10" s="178" t="s">
        <v>214</v>
      </c>
    </row>
    <row r="11" spans="1:6" s="179" customFormat="1">
      <c r="A11" s="180"/>
      <c r="B11" s="181"/>
      <c r="C11" s="182"/>
      <c r="D11" s="181"/>
      <c r="E11" s="181"/>
      <c r="F11" s="183"/>
    </row>
    <row r="12" spans="1:6" s="179" customFormat="1">
      <c r="A12" s="184" t="s">
        <v>0</v>
      </c>
      <c r="B12" s="185" t="s">
        <v>1</v>
      </c>
      <c r="C12" s="186" t="s">
        <v>215</v>
      </c>
      <c r="D12" s="185" t="s">
        <v>216</v>
      </c>
      <c r="E12" s="185" t="s">
        <v>11</v>
      </c>
      <c r="F12" s="187" t="s">
        <v>12</v>
      </c>
    </row>
    <row r="13" spans="1:6" s="179" customFormat="1">
      <c r="A13" s="188"/>
      <c r="B13" s="189"/>
      <c r="C13" s="190"/>
      <c r="D13" s="189"/>
      <c r="E13" s="191"/>
      <c r="F13" s="192"/>
    </row>
    <row r="14" spans="1:6" s="179" customFormat="1">
      <c r="A14" s="193">
        <v>1</v>
      </c>
      <c r="B14" s="194">
        <v>2</v>
      </c>
      <c r="C14" s="195">
        <v>3</v>
      </c>
      <c r="D14" s="194">
        <v>4</v>
      </c>
      <c r="E14" s="196">
        <v>5</v>
      </c>
      <c r="F14" s="197">
        <v>6</v>
      </c>
    </row>
    <row r="15" spans="1:6">
      <c r="A15" s="127"/>
      <c r="B15" s="128"/>
      <c r="C15" s="129"/>
      <c r="D15" s="128"/>
      <c r="E15" s="130"/>
      <c r="F15" s="130"/>
    </row>
    <row r="16" spans="1:6" s="179" customFormat="1" ht="20.25">
      <c r="A16" s="477" t="s">
        <v>217</v>
      </c>
      <c r="B16" s="467"/>
      <c r="C16" s="467"/>
      <c r="D16" s="259"/>
      <c r="E16" s="260">
        <f>E18+E509</f>
        <v>134202</v>
      </c>
      <c r="F16" s="260">
        <f>F18+F509</f>
        <v>1940548</v>
      </c>
    </row>
    <row r="17" spans="1:6" s="179" customFormat="1">
      <c r="A17" s="261"/>
      <c r="B17" s="262"/>
      <c r="C17" s="263"/>
      <c r="D17" s="264"/>
      <c r="E17" s="265"/>
      <c r="F17" s="265"/>
    </row>
    <row r="18" spans="1:6" s="179" customFormat="1" ht="30.75" customHeight="1">
      <c r="A18" s="478" t="s">
        <v>225</v>
      </c>
      <c r="B18" s="479"/>
      <c r="C18" s="479"/>
      <c r="D18" s="480"/>
      <c r="E18" s="266">
        <f>E20+E79+E86+E323+E349+E358+E367+E458+E472+E504+E101</f>
        <v>113925</v>
      </c>
      <c r="F18" s="266">
        <f>F20+F79+F86+F101+F323+F349+F358+F367+F458+F472+F504</f>
        <v>1300441</v>
      </c>
    </row>
    <row r="19" spans="1:6" s="179" customFormat="1" ht="18">
      <c r="A19" s="472"/>
      <c r="B19" s="473"/>
      <c r="C19" s="473"/>
      <c r="D19" s="474"/>
      <c r="E19" s="267"/>
      <c r="F19" s="267"/>
    </row>
    <row r="20" spans="1:6" s="179" customFormat="1" ht="18">
      <c r="A20" s="444" t="s">
        <v>226</v>
      </c>
      <c r="B20" s="467"/>
      <c r="C20" s="467"/>
      <c r="D20" s="468"/>
      <c r="E20" s="225">
        <f>E21+E40+E45+E59+E63+E75</f>
        <v>112</v>
      </c>
      <c r="F20" s="225">
        <f>F21+F40+F45+F59+F63+F75</f>
        <v>77710</v>
      </c>
    </row>
    <row r="21" spans="1:6" s="179" customFormat="1">
      <c r="A21" s="280" t="s">
        <v>18</v>
      </c>
      <c r="B21" s="281"/>
      <c r="C21" s="236"/>
      <c r="D21" s="238" t="s">
        <v>19</v>
      </c>
      <c r="E21" s="239">
        <f>E23+E26+E34</f>
        <v>0</v>
      </c>
      <c r="F21" s="239">
        <f>F23+F26+F34+F30</f>
        <v>11237</v>
      </c>
    </row>
    <row r="22" spans="1:6" s="179" customFormat="1">
      <c r="A22" s="203"/>
      <c r="B22" s="203"/>
      <c r="C22" s="209"/>
      <c r="D22" s="210"/>
      <c r="E22" s="211"/>
      <c r="F22" s="211"/>
    </row>
    <row r="23" spans="1:6" s="179" customFormat="1">
      <c r="A23" s="203"/>
      <c r="B23" s="226" t="s">
        <v>20</v>
      </c>
      <c r="C23" s="205"/>
      <c r="D23" s="285" t="s">
        <v>21</v>
      </c>
      <c r="E23" s="207">
        <f>SUM(E24)</f>
        <v>0</v>
      </c>
      <c r="F23" s="207">
        <f>SUM(F24)</f>
        <v>370</v>
      </c>
    </row>
    <row r="24" spans="1:6" ht="18.75" customHeight="1">
      <c r="A24" s="132"/>
      <c r="B24" s="203"/>
      <c r="C24" s="209">
        <v>2580</v>
      </c>
      <c r="D24" s="213" t="s">
        <v>451</v>
      </c>
      <c r="E24" s="211"/>
      <c r="F24" s="211">
        <v>370</v>
      </c>
    </row>
    <row r="25" spans="1:6">
      <c r="A25" s="132"/>
      <c r="B25" s="132"/>
      <c r="C25" s="133"/>
      <c r="D25" s="137"/>
      <c r="E25" s="135"/>
      <c r="F25" s="135"/>
    </row>
    <row r="26" spans="1:6" s="179" customFormat="1">
      <c r="A26" s="203"/>
      <c r="B26" s="226" t="s">
        <v>22</v>
      </c>
      <c r="C26" s="205"/>
      <c r="D26" s="286" t="s">
        <v>207</v>
      </c>
      <c r="E26" s="207">
        <f>SUM(E27:E28)</f>
        <v>0</v>
      </c>
      <c r="F26" s="207">
        <f>SUM(F27:F28)</f>
        <v>4900</v>
      </c>
    </row>
    <row r="27" spans="1:6" s="179" customFormat="1" ht="42" customHeight="1">
      <c r="A27" s="227"/>
      <c r="B27" s="203"/>
      <c r="C27" s="209">
        <v>2058</v>
      </c>
      <c r="D27" s="213" t="s">
        <v>227</v>
      </c>
      <c r="E27" s="211"/>
      <c r="F27" s="211">
        <v>3118</v>
      </c>
    </row>
    <row r="28" spans="1:6" s="179" customFormat="1" ht="38.25" customHeight="1">
      <c r="A28" s="227"/>
      <c r="B28" s="203"/>
      <c r="C28" s="209">
        <v>2059</v>
      </c>
      <c r="D28" s="213" t="s">
        <v>227</v>
      </c>
      <c r="E28" s="211"/>
      <c r="F28" s="211">
        <v>1782</v>
      </c>
    </row>
    <row r="29" spans="1:6">
      <c r="A29" s="138"/>
      <c r="B29" s="132"/>
      <c r="C29" s="133"/>
      <c r="D29" s="139"/>
      <c r="E29" s="135"/>
      <c r="F29" s="135"/>
    </row>
    <row r="30" spans="1:6">
      <c r="A30" s="138"/>
      <c r="B30" s="226" t="s">
        <v>449</v>
      </c>
      <c r="C30" s="136"/>
      <c r="D30" s="272" t="s">
        <v>450</v>
      </c>
      <c r="E30" s="207"/>
      <c r="F30" s="207">
        <f>F31+F32</f>
        <v>4000</v>
      </c>
    </row>
    <row r="31" spans="1:6" ht="66">
      <c r="A31" s="138"/>
      <c r="B31" s="132"/>
      <c r="C31" s="209">
        <v>2058</v>
      </c>
      <c r="D31" s="213" t="s">
        <v>227</v>
      </c>
      <c r="E31" s="211"/>
      <c r="F31" s="211">
        <v>2200</v>
      </c>
    </row>
    <row r="32" spans="1:6" ht="66">
      <c r="A32" s="138"/>
      <c r="B32" s="132"/>
      <c r="C32" s="209">
        <v>2059</v>
      </c>
      <c r="D32" s="213" t="s">
        <v>227</v>
      </c>
      <c r="E32" s="211"/>
      <c r="F32" s="211">
        <v>1800</v>
      </c>
    </row>
    <row r="33" spans="1:6">
      <c r="A33" s="138"/>
      <c r="B33" s="132"/>
      <c r="C33" s="133"/>
      <c r="D33" s="139"/>
      <c r="E33" s="135"/>
      <c r="F33" s="135"/>
    </row>
    <row r="34" spans="1:6">
      <c r="A34" s="138"/>
      <c r="B34" s="226" t="s">
        <v>24</v>
      </c>
      <c r="C34" s="205"/>
      <c r="D34" s="272" t="s">
        <v>25</v>
      </c>
      <c r="E34" s="207">
        <v>0</v>
      </c>
      <c r="F34" s="207">
        <f>SUM(F35:F38)</f>
        <v>1967</v>
      </c>
    </row>
    <row r="35" spans="1:6" ht="27.75" customHeight="1">
      <c r="A35" s="138"/>
      <c r="B35" s="248"/>
      <c r="C35" s="209" t="s">
        <v>228</v>
      </c>
      <c r="D35" s="213" t="s">
        <v>229</v>
      </c>
      <c r="E35" s="211"/>
      <c r="F35" s="211">
        <v>400</v>
      </c>
    </row>
    <row r="36" spans="1:6" ht="27" customHeight="1">
      <c r="A36" s="132"/>
      <c r="B36" s="208"/>
      <c r="C36" s="209">
        <v>2210</v>
      </c>
      <c r="D36" s="213" t="s">
        <v>230</v>
      </c>
      <c r="E36" s="211"/>
      <c r="F36" s="211">
        <v>1527</v>
      </c>
    </row>
    <row r="37" spans="1:6">
      <c r="A37" s="132"/>
      <c r="B37" s="248"/>
      <c r="C37" s="209">
        <v>4000</v>
      </c>
      <c r="D37" s="222" t="s">
        <v>231</v>
      </c>
      <c r="E37" s="217"/>
      <c r="F37" s="211">
        <v>25</v>
      </c>
    </row>
    <row r="38" spans="1:6">
      <c r="A38" s="132"/>
      <c r="B38" s="248"/>
      <c r="C38" s="209">
        <v>4190</v>
      </c>
      <c r="D38" s="222" t="s">
        <v>232</v>
      </c>
      <c r="E38" s="217"/>
      <c r="F38" s="211">
        <v>15</v>
      </c>
    </row>
    <row r="39" spans="1:6" ht="12" customHeight="1">
      <c r="A39" s="132"/>
      <c r="B39" s="132"/>
      <c r="C39" s="133"/>
      <c r="D39" s="137"/>
      <c r="E39" s="135"/>
      <c r="F39" s="135"/>
    </row>
    <row r="40" spans="1:6">
      <c r="A40" s="287" t="s">
        <v>26</v>
      </c>
      <c r="B40" s="252"/>
      <c r="C40" s="254"/>
      <c r="D40" s="286" t="s">
        <v>27</v>
      </c>
      <c r="E40" s="207">
        <f>SUM(E41)</f>
        <v>0</v>
      </c>
      <c r="F40" s="207">
        <f>SUM(F41)</f>
        <v>282</v>
      </c>
    </row>
    <row r="41" spans="1:6" ht="43.5" customHeight="1">
      <c r="A41" s="248"/>
      <c r="B41" s="280" t="s">
        <v>28</v>
      </c>
      <c r="C41" s="288"/>
      <c r="D41" s="282" t="s">
        <v>219</v>
      </c>
      <c r="E41" s="239">
        <f>SUM(E42:E43)</f>
        <v>0</v>
      </c>
      <c r="F41" s="239">
        <f>SUM(F42:F43)</f>
        <v>282</v>
      </c>
    </row>
    <row r="42" spans="1:6" ht="45.75" customHeight="1">
      <c r="A42" s="203"/>
      <c r="B42" s="203"/>
      <c r="C42" s="209" t="s">
        <v>233</v>
      </c>
      <c r="D42" s="212" t="s">
        <v>234</v>
      </c>
      <c r="E42" s="211"/>
      <c r="F42" s="211">
        <v>198</v>
      </c>
    </row>
    <row r="43" spans="1:6" ht="45.75" customHeight="1">
      <c r="A43" s="203"/>
      <c r="B43" s="203"/>
      <c r="C43" s="209" t="s">
        <v>235</v>
      </c>
      <c r="D43" s="212" t="s">
        <v>234</v>
      </c>
      <c r="E43" s="211"/>
      <c r="F43" s="211">
        <v>84</v>
      </c>
    </row>
    <row r="44" spans="1:6">
      <c r="A44" s="132"/>
      <c r="B44" s="132"/>
      <c r="C44" s="133"/>
      <c r="D44" s="137"/>
      <c r="E44" s="135"/>
      <c r="F44" s="135"/>
    </row>
    <row r="45" spans="1:6" s="179" customFormat="1">
      <c r="A45" s="204">
        <v>600</v>
      </c>
      <c r="B45" s="204"/>
      <c r="C45" s="205"/>
      <c r="D45" s="272" t="s">
        <v>71</v>
      </c>
      <c r="E45" s="207">
        <f>SUM(E46+E49+E55)</f>
        <v>74</v>
      </c>
      <c r="F45" s="207">
        <f>F46+F49+F55</f>
        <v>64754</v>
      </c>
    </row>
    <row r="46" spans="1:6" s="179" customFormat="1">
      <c r="A46" s="243"/>
      <c r="B46" s="204">
        <v>60003</v>
      </c>
      <c r="C46" s="205"/>
      <c r="D46" s="272" t="s">
        <v>31</v>
      </c>
      <c r="E46" s="207">
        <f>SUM(E47)</f>
        <v>0</v>
      </c>
      <c r="F46" s="207">
        <f>SUM(F47)</f>
        <v>59850</v>
      </c>
    </row>
    <row r="47" spans="1:6" s="179" customFormat="1" ht="25.5" customHeight="1">
      <c r="A47" s="243"/>
      <c r="B47" s="208"/>
      <c r="C47" s="209">
        <v>2210</v>
      </c>
      <c r="D47" s="213" t="s">
        <v>230</v>
      </c>
      <c r="E47" s="211"/>
      <c r="F47" s="211">
        <v>59850</v>
      </c>
    </row>
    <row r="48" spans="1:6" s="179" customFormat="1">
      <c r="A48" s="243"/>
      <c r="B48" s="208"/>
      <c r="C48" s="289"/>
      <c r="D48" s="277"/>
      <c r="E48" s="217"/>
      <c r="F48" s="217"/>
    </row>
    <row r="49" spans="1:7">
      <c r="A49" s="132"/>
      <c r="B49" s="204">
        <v>60031</v>
      </c>
      <c r="C49" s="205"/>
      <c r="D49" s="272" t="s">
        <v>32</v>
      </c>
      <c r="E49" s="207">
        <f>SUM(E50:E53)</f>
        <v>0</v>
      </c>
      <c r="F49" s="207">
        <f>SUM(F50:F53)</f>
        <v>4737</v>
      </c>
    </row>
    <row r="50" spans="1:7">
      <c r="A50" s="132"/>
      <c r="B50" s="208"/>
      <c r="C50" s="209">
        <v>4000</v>
      </c>
      <c r="D50" s="222" t="s">
        <v>231</v>
      </c>
      <c r="E50" s="217"/>
      <c r="F50" s="211">
        <v>4424</v>
      </c>
    </row>
    <row r="51" spans="1:7">
      <c r="A51" s="132"/>
      <c r="B51" s="208"/>
      <c r="C51" s="209">
        <v>4270</v>
      </c>
      <c r="D51" s="222" t="s">
        <v>236</v>
      </c>
      <c r="E51" s="217"/>
      <c r="F51" s="211">
        <v>300</v>
      </c>
    </row>
    <row r="52" spans="1:7">
      <c r="A52" s="132"/>
      <c r="B52" s="203"/>
      <c r="C52" s="209">
        <v>4430</v>
      </c>
      <c r="D52" s="222" t="s">
        <v>237</v>
      </c>
      <c r="E52" s="211"/>
      <c r="F52" s="211">
        <v>10</v>
      </c>
    </row>
    <row r="53" spans="1:7">
      <c r="A53" s="132"/>
      <c r="B53" s="203"/>
      <c r="C53" s="209">
        <v>4480</v>
      </c>
      <c r="D53" s="290" t="s">
        <v>238</v>
      </c>
      <c r="E53" s="211"/>
      <c r="F53" s="211">
        <v>3</v>
      </c>
    </row>
    <row r="54" spans="1:7">
      <c r="A54" s="132"/>
      <c r="B54" s="203"/>
      <c r="C54" s="209"/>
      <c r="D54" s="213"/>
      <c r="E54" s="211"/>
      <c r="F54" s="211"/>
    </row>
    <row r="55" spans="1:7" s="179" customFormat="1">
      <c r="A55" s="203"/>
      <c r="B55" s="204">
        <v>60095</v>
      </c>
      <c r="C55" s="205"/>
      <c r="D55" s="272" t="s">
        <v>25</v>
      </c>
      <c r="E55" s="207">
        <f>E56</f>
        <v>74</v>
      </c>
      <c r="F55" s="207">
        <f>F57</f>
        <v>167</v>
      </c>
    </row>
    <row r="56" spans="1:7" s="179" customFormat="1" ht="33">
      <c r="A56" s="203"/>
      <c r="B56" s="208"/>
      <c r="C56" s="209" t="s">
        <v>241</v>
      </c>
      <c r="D56" s="210" t="s">
        <v>242</v>
      </c>
      <c r="E56" s="211">
        <v>74</v>
      </c>
      <c r="F56" s="217"/>
    </row>
    <row r="57" spans="1:7" s="179" customFormat="1" ht="27" customHeight="1">
      <c r="A57" s="203"/>
      <c r="B57" s="208"/>
      <c r="C57" s="209">
        <v>2210</v>
      </c>
      <c r="D57" s="213" t="s">
        <v>230</v>
      </c>
      <c r="E57" s="217"/>
      <c r="F57" s="211">
        <v>167</v>
      </c>
    </row>
    <row r="58" spans="1:7">
      <c r="A58" s="132"/>
      <c r="B58" s="132"/>
      <c r="C58" s="133"/>
      <c r="D58" s="137"/>
      <c r="E58" s="135"/>
      <c r="F58" s="135"/>
    </row>
    <row r="59" spans="1:7" s="179" customFormat="1">
      <c r="A59" s="204">
        <v>710</v>
      </c>
      <c r="B59" s="204"/>
      <c r="C59" s="205"/>
      <c r="D59" s="272" t="s">
        <v>33</v>
      </c>
      <c r="E59" s="207">
        <f>E60</f>
        <v>28</v>
      </c>
      <c r="F59" s="207">
        <f>F60</f>
        <v>0</v>
      </c>
    </row>
    <row r="60" spans="1:7" s="179" customFormat="1">
      <c r="A60" s="291"/>
      <c r="B60" s="281">
        <v>71005</v>
      </c>
      <c r="C60" s="236"/>
      <c r="D60" s="282" t="s">
        <v>34</v>
      </c>
      <c r="E60" s="239">
        <f>E61</f>
        <v>28</v>
      </c>
      <c r="F60" s="239">
        <f>F61</f>
        <v>0</v>
      </c>
      <c r="G60" s="199"/>
    </row>
    <row r="61" spans="1:7" s="179" customFormat="1" ht="33">
      <c r="A61" s="243"/>
      <c r="B61" s="208"/>
      <c r="C61" s="209">
        <v>2350</v>
      </c>
      <c r="D61" s="210" t="s">
        <v>242</v>
      </c>
      <c r="E61" s="211">
        <v>28</v>
      </c>
      <c r="F61" s="211"/>
      <c r="G61" s="199"/>
    </row>
    <row r="62" spans="1:7">
      <c r="A62" s="143"/>
      <c r="B62" s="141"/>
      <c r="C62" s="133"/>
      <c r="D62" s="134"/>
      <c r="E62" s="135"/>
      <c r="F62" s="135"/>
      <c r="G62" s="124"/>
    </row>
    <row r="63" spans="1:7" s="179" customFormat="1">
      <c r="A63" s="204">
        <v>900</v>
      </c>
      <c r="B63" s="204"/>
      <c r="C63" s="205"/>
      <c r="D63" s="272" t="s">
        <v>37</v>
      </c>
      <c r="E63" s="207">
        <f>E72+E68</f>
        <v>10</v>
      </c>
      <c r="F63" s="207">
        <f>F72+F68+F65</f>
        <v>237</v>
      </c>
      <c r="G63" s="199"/>
    </row>
    <row r="64" spans="1:7" s="179" customFormat="1">
      <c r="A64" s="208"/>
      <c r="B64" s="204"/>
      <c r="C64" s="205"/>
      <c r="D64" s="272"/>
      <c r="E64" s="207"/>
      <c r="F64" s="207"/>
      <c r="G64" s="199"/>
    </row>
    <row r="65" spans="1:7" s="179" customFormat="1">
      <c r="A65" s="203"/>
      <c r="B65" s="204">
        <v>90005</v>
      </c>
      <c r="C65" s="205"/>
      <c r="D65" s="272" t="s">
        <v>25</v>
      </c>
      <c r="E65" s="207">
        <v>0</v>
      </c>
      <c r="F65" s="207">
        <f>F66</f>
        <v>226</v>
      </c>
      <c r="G65" s="199"/>
    </row>
    <row r="66" spans="1:7" s="179" customFormat="1" ht="27" customHeight="1">
      <c r="A66" s="203"/>
      <c r="B66" s="208"/>
      <c r="C66" s="209">
        <v>2210</v>
      </c>
      <c r="D66" s="213" t="s">
        <v>230</v>
      </c>
      <c r="E66" s="217"/>
      <c r="F66" s="211">
        <v>226</v>
      </c>
      <c r="G66" s="199"/>
    </row>
    <row r="67" spans="1:7" s="179" customFormat="1">
      <c r="A67" s="203"/>
      <c r="B67" s="203"/>
      <c r="C67" s="209"/>
      <c r="D67" s="213"/>
      <c r="E67" s="211"/>
      <c r="F67" s="211"/>
      <c r="G67" s="199"/>
    </row>
    <row r="68" spans="1:7" s="179" customFormat="1">
      <c r="A68" s="203"/>
      <c r="B68" s="204">
        <v>90026</v>
      </c>
      <c r="C68" s="205"/>
      <c r="D68" s="272"/>
      <c r="E68" s="207">
        <f>E69</f>
        <v>10</v>
      </c>
      <c r="F68" s="207">
        <f>SUM(F70)</f>
        <v>6</v>
      </c>
      <c r="G68" s="199"/>
    </row>
    <row r="69" spans="1:7" s="179" customFormat="1" ht="33">
      <c r="A69" s="203"/>
      <c r="B69" s="208"/>
      <c r="C69" s="209">
        <v>2350</v>
      </c>
      <c r="D69" s="210" t="s">
        <v>242</v>
      </c>
      <c r="E69" s="211">
        <v>10</v>
      </c>
      <c r="F69" s="211"/>
      <c r="G69" s="199"/>
    </row>
    <row r="70" spans="1:7" s="179" customFormat="1" ht="25.5" customHeight="1">
      <c r="A70" s="203"/>
      <c r="B70" s="208"/>
      <c r="C70" s="209" t="s">
        <v>243</v>
      </c>
      <c r="D70" s="213" t="s">
        <v>230</v>
      </c>
      <c r="E70" s="211"/>
      <c r="F70" s="211">
        <v>6</v>
      </c>
      <c r="G70" s="199"/>
    </row>
    <row r="71" spans="1:7" s="179" customFormat="1">
      <c r="A71" s="203"/>
      <c r="B71" s="208"/>
      <c r="C71" s="209"/>
      <c r="D71" s="210"/>
      <c r="E71" s="211"/>
      <c r="F71" s="211"/>
      <c r="G71" s="199"/>
    </row>
    <row r="72" spans="1:7" s="179" customFormat="1">
      <c r="A72" s="203"/>
      <c r="B72" s="281">
        <v>90095</v>
      </c>
      <c r="C72" s="236"/>
      <c r="D72" s="238" t="s">
        <v>25</v>
      </c>
      <c r="E72" s="239">
        <f>SUM(E73:E73)</f>
        <v>0</v>
      </c>
      <c r="F72" s="239">
        <f>SUM(F73:F73)</f>
        <v>5</v>
      </c>
      <c r="G72" s="199"/>
    </row>
    <row r="73" spans="1:7" s="179" customFormat="1">
      <c r="A73" s="203"/>
      <c r="B73" s="208"/>
      <c r="C73" s="209">
        <v>4190</v>
      </c>
      <c r="D73" s="222" t="s">
        <v>232</v>
      </c>
      <c r="E73" s="217"/>
      <c r="F73" s="211">
        <v>5</v>
      </c>
      <c r="G73" s="199"/>
    </row>
    <row r="74" spans="1:7">
      <c r="A74" s="132"/>
      <c r="B74" s="132"/>
      <c r="C74" s="133"/>
      <c r="D74" s="139"/>
      <c r="E74" s="135"/>
      <c r="F74" s="135"/>
      <c r="G74" s="124"/>
    </row>
    <row r="75" spans="1:7" s="179" customFormat="1" ht="24.75" customHeight="1">
      <c r="A75" s="292">
        <v>925</v>
      </c>
      <c r="B75" s="204"/>
      <c r="C75" s="205"/>
      <c r="D75" s="206" t="s">
        <v>39</v>
      </c>
      <c r="E75" s="207">
        <f>E76</f>
        <v>0</v>
      </c>
      <c r="F75" s="207">
        <f>F76</f>
        <v>1200</v>
      </c>
      <c r="G75" s="199"/>
    </row>
    <row r="76" spans="1:7" s="179" customFormat="1">
      <c r="A76" s="203"/>
      <c r="B76" s="204">
        <v>92502</v>
      </c>
      <c r="C76" s="205"/>
      <c r="D76" s="272" t="s">
        <v>40</v>
      </c>
      <c r="E76" s="207"/>
      <c r="F76" s="207">
        <f>F77</f>
        <v>1200</v>
      </c>
      <c r="G76" s="199"/>
    </row>
    <row r="77" spans="1:7" s="179" customFormat="1" ht="33">
      <c r="A77" s="252"/>
      <c r="B77" s="204"/>
      <c r="C77" s="254">
        <v>2230</v>
      </c>
      <c r="D77" s="228" t="s">
        <v>244</v>
      </c>
      <c r="E77" s="207"/>
      <c r="F77" s="293">
        <v>1200</v>
      </c>
      <c r="G77" s="199"/>
    </row>
    <row r="78" spans="1:7" ht="18">
      <c r="A78" s="452"/>
      <c r="B78" s="453"/>
      <c r="C78" s="453"/>
      <c r="D78" s="453"/>
      <c r="E78" s="146"/>
      <c r="F78" s="147"/>
      <c r="G78" s="124"/>
    </row>
    <row r="79" spans="1:7" s="179" customFormat="1" ht="18">
      <c r="A79" s="449" t="s">
        <v>245</v>
      </c>
      <c r="B79" s="450"/>
      <c r="C79" s="450"/>
      <c r="D79" s="451"/>
      <c r="E79" s="225">
        <f>E80</f>
        <v>68377</v>
      </c>
      <c r="F79" s="225">
        <f>F80</f>
        <v>8667</v>
      </c>
      <c r="G79" s="199"/>
    </row>
    <row r="80" spans="1:7" s="179" customFormat="1">
      <c r="A80" s="204">
        <v>700</v>
      </c>
      <c r="B80" s="204"/>
      <c r="C80" s="205"/>
      <c r="D80" s="286" t="s">
        <v>246</v>
      </c>
      <c r="E80" s="207">
        <f>SUM(E81)</f>
        <v>68377</v>
      </c>
      <c r="F80" s="207">
        <f>SUM(F81)</f>
        <v>8667</v>
      </c>
      <c r="G80" s="199"/>
    </row>
    <row r="81" spans="1:7" s="179" customFormat="1">
      <c r="A81" s="203"/>
      <c r="B81" s="204">
        <v>70005</v>
      </c>
      <c r="C81" s="205"/>
      <c r="D81" s="272" t="s">
        <v>57</v>
      </c>
      <c r="E81" s="207">
        <f>SUM(E82:E82)</f>
        <v>68377</v>
      </c>
      <c r="F81" s="207">
        <f>SUM(F82:F84)</f>
        <v>8667</v>
      </c>
      <c r="G81" s="199"/>
    </row>
    <row r="82" spans="1:7" s="179" customFormat="1" ht="33">
      <c r="A82" s="203"/>
      <c r="B82" s="208"/>
      <c r="C82" s="209">
        <v>2350</v>
      </c>
      <c r="D82" s="210" t="s">
        <v>242</v>
      </c>
      <c r="E82" s="211">
        <v>68377</v>
      </c>
      <c r="F82" s="217"/>
      <c r="G82" s="199"/>
    </row>
    <row r="83" spans="1:7" s="179" customFormat="1" ht="27" customHeight="1">
      <c r="A83" s="203"/>
      <c r="B83" s="203"/>
      <c r="C83" s="209">
        <v>2110</v>
      </c>
      <c r="D83" s="213" t="s">
        <v>229</v>
      </c>
      <c r="E83" s="211"/>
      <c r="F83" s="211">
        <v>7587</v>
      </c>
      <c r="G83" s="199"/>
    </row>
    <row r="84" spans="1:7" s="179" customFormat="1">
      <c r="A84" s="252"/>
      <c r="B84" s="252"/>
      <c r="C84" s="254">
        <v>4000</v>
      </c>
      <c r="D84" s="294" t="s">
        <v>231</v>
      </c>
      <c r="E84" s="255"/>
      <c r="F84" s="255">
        <v>1080</v>
      </c>
      <c r="G84" s="199"/>
    </row>
    <row r="85" spans="1:7">
      <c r="A85" s="138"/>
      <c r="B85" s="148"/>
      <c r="C85" s="149"/>
      <c r="D85" s="134"/>
      <c r="E85" s="150"/>
      <c r="F85" s="151"/>
      <c r="G85" s="124"/>
    </row>
    <row r="86" spans="1:7" ht="18">
      <c r="A86" s="449" t="s">
        <v>247</v>
      </c>
      <c r="B86" s="450"/>
      <c r="C86" s="450"/>
      <c r="D86" s="451"/>
      <c r="E86" s="225">
        <f>E87+E91</f>
        <v>0</v>
      </c>
      <c r="F86" s="225">
        <f>F87+F91</f>
        <v>9235</v>
      </c>
      <c r="G86" s="124"/>
    </row>
    <row r="87" spans="1:7">
      <c r="A87" s="280" t="s">
        <v>18</v>
      </c>
      <c r="B87" s="281"/>
      <c r="C87" s="236"/>
      <c r="D87" s="238" t="s">
        <v>19</v>
      </c>
      <c r="E87" s="239">
        <f>SUM(E88)</f>
        <v>0</v>
      </c>
      <c r="F87" s="239">
        <f>SUM(F88)</f>
        <v>39</v>
      </c>
      <c r="G87" s="124"/>
    </row>
    <row r="88" spans="1:7">
      <c r="A88" s="203"/>
      <c r="B88" s="280" t="s">
        <v>59</v>
      </c>
      <c r="C88" s="236"/>
      <c r="D88" s="282" t="s">
        <v>248</v>
      </c>
      <c r="E88" s="239">
        <f>SUM(E89:E89)</f>
        <v>0</v>
      </c>
      <c r="F88" s="239">
        <f>SUM(F89:F89)</f>
        <v>39</v>
      </c>
      <c r="G88" s="124"/>
    </row>
    <row r="89" spans="1:7" ht="24.75" customHeight="1">
      <c r="A89" s="203"/>
      <c r="B89" s="203"/>
      <c r="C89" s="209">
        <v>2110</v>
      </c>
      <c r="D89" s="213" t="s">
        <v>229</v>
      </c>
      <c r="E89" s="211"/>
      <c r="F89" s="211">
        <v>39</v>
      </c>
      <c r="G89" s="124"/>
    </row>
    <row r="90" spans="1:7">
      <c r="A90" s="222"/>
      <c r="B90" s="222"/>
      <c r="C90" s="283"/>
      <c r="D90" s="222"/>
      <c r="E90" s="211"/>
      <c r="F90" s="211"/>
      <c r="G90" s="124"/>
    </row>
    <row r="91" spans="1:7">
      <c r="A91" s="204">
        <v>710</v>
      </c>
      <c r="B91" s="204"/>
      <c r="C91" s="205"/>
      <c r="D91" s="277" t="s">
        <v>33</v>
      </c>
      <c r="E91" s="207">
        <f>E92</f>
        <v>0</v>
      </c>
      <c r="F91" s="207">
        <f>F92</f>
        <v>9196</v>
      </c>
      <c r="G91" s="124"/>
    </row>
    <row r="92" spans="1:7">
      <c r="A92" s="203"/>
      <c r="B92" s="204">
        <v>71012</v>
      </c>
      <c r="C92" s="205"/>
      <c r="D92" s="238" t="s">
        <v>61</v>
      </c>
      <c r="E92" s="207">
        <v>0</v>
      </c>
      <c r="F92" s="207">
        <f>SUM(F93:F100)</f>
        <v>9196</v>
      </c>
      <c r="G92" s="124"/>
    </row>
    <row r="93" spans="1:7" ht="24.75" customHeight="1">
      <c r="A93" s="203"/>
      <c r="B93" s="203"/>
      <c r="C93" s="209">
        <v>2110</v>
      </c>
      <c r="D93" s="213" t="s">
        <v>229</v>
      </c>
      <c r="E93" s="211"/>
      <c r="F93" s="211">
        <v>8756</v>
      </c>
      <c r="G93" s="124"/>
    </row>
    <row r="94" spans="1:7" ht="27" customHeight="1">
      <c r="A94" s="203"/>
      <c r="B94" s="203"/>
      <c r="C94" s="209">
        <v>2210</v>
      </c>
      <c r="D94" s="213" t="s">
        <v>230</v>
      </c>
      <c r="E94" s="211"/>
      <c r="F94" s="211">
        <v>112</v>
      </c>
      <c r="G94" s="124"/>
    </row>
    <row r="95" spans="1:7">
      <c r="A95" s="203"/>
      <c r="B95" s="203"/>
      <c r="C95" s="209">
        <v>3030</v>
      </c>
      <c r="D95" s="222" t="s">
        <v>249</v>
      </c>
      <c r="E95" s="211"/>
      <c r="F95" s="211">
        <v>2</v>
      </c>
      <c r="G95" s="124"/>
    </row>
    <row r="96" spans="1:7">
      <c r="A96" s="203"/>
      <c r="B96" s="203"/>
      <c r="C96" s="209">
        <v>4000</v>
      </c>
      <c r="D96" s="213" t="s">
        <v>231</v>
      </c>
      <c r="E96" s="211"/>
      <c r="F96" s="211">
        <v>12</v>
      </c>
      <c r="G96" s="124"/>
    </row>
    <row r="97" spans="1:7">
      <c r="A97" s="203"/>
      <c r="B97" s="203"/>
      <c r="C97" s="209">
        <v>4110</v>
      </c>
      <c r="D97" s="213" t="s">
        <v>250</v>
      </c>
      <c r="E97" s="211"/>
      <c r="F97" s="211">
        <v>2</v>
      </c>
      <c r="G97" s="124"/>
    </row>
    <row r="98" spans="1:7">
      <c r="A98" s="203"/>
      <c r="B98" s="203"/>
      <c r="C98" s="209">
        <v>4170</v>
      </c>
      <c r="D98" s="213" t="s">
        <v>251</v>
      </c>
      <c r="E98" s="211"/>
      <c r="F98" s="211">
        <v>10</v>
      </c>
      <c r="G98" s="124"/>
    </row>
    <row r="99" spans="1:7">
      <c r="A99" s="203"/>
      <c r="B99" s="203"/>
      <c r="C99" s="209">
        <v>4610</v>
      </c>
      <c r="D99" s="213" t="s">
        <v>252</v>
      </c>
      <c r="E99" s="211"/>
      <c r="F99" s="211">
        <v>2</v>
      </c>
      <c r="G99" s="124"/>
    </row>
    <row r="100" spans="1:7" ht="49.5">
      <c r="A100" s="252"/>
      <c r="B100" s="252"/>
      <c r="C100" s="284">
        <v>6410</v>
      </c>
      <c r="D100" s="228" t="s">
        <v>253</v>
      </c>
      <c r="E100" s="255"/>
      <c r="F100" s="255">
        <v>300</v>
      </c>
      <c r="G100" s="124"/>
    </row>
    <row r="101" spans="1:7" customFormat="1" ht="18">
      <c r="A101" s="469" t="s">
        <v>254</v>
      </c>
      <c r="B101" s="470"/>
      <c r="C101" s="470"/>
      <c r="D101" s="471"/>
      <c r="E101" s="325">
        <f xml:space="preserve"> E102+E121+E135+E254+E278+E285+E298</f>
        <v>15555</v>
      </c>
      <c r="F101" s="325">
        <f xml:space="preserve"> F102+F121+F135+F254+F278+F285+F298</f>
        <v>120425</v>
      </c>
    </row>
    <row r="102" spans="1:7" customFormat="1">
      <c r="A102" s="326" t="s">
        <v>18</v>
      </c>
      <c r="B102" s="327"/>
      <c r="C102" s="328"/>
      <c r="D102" s="327" t="s">
        <v>19</v>
      </c>
      <c r="E102" s="327">
        <f>SUM(E103,E107)</f>
        <v>8</v>
      </c>
      <c r="F102" s="329">
        <f>SUM(F103,F107)</f>
        <v>1550</v>
      </c>
    </row>
    <row r="103" spans="1:7" customFormat="1">
      <c r="A103" s="330"/>
      <c r="B103" s="331" t="s">
        <v>50</v>
      </c>
      <c r="C103" s="328"/>
      <c r="D103" s="327" t="s">
        <v>51</v>
      </c>
      <c r="E103" s="327">
        <f>SUM(E104+E105)</f>
        <v>7</v>
      </c>
      <c r="F103" s="329">
        <f>SUM(F104)</f>
        <v>0</v>
      </c>
    </row>
    <row r="104" spans="1:7" customFormat="1">
      <c r="A104" s="332"/>
      <c r="B104" s="333"/>
      <c r="C104" s="334" t="s">
        <v>255</v>
      </c>
      <c r="D104" s="335" t="s">
        <v>256</v>
      </c>
      <c r="E104" s="335">
        <v>6</v>
      </c>
      <c r="F104" s="142"/>
    </row>
    <row r="105" spans="1:7" customFormat="1">
      <c r="A105" s="332"/>
      <c r="B105" s="333"/>
      <c r="C105" s="336" t="s">
        <v>266</v>
      </c>
      <c r="D105" s="335" t="s">
        <v>267</v>
      </c>
      <c r="E105" s="335">
        <v>1</v>
      </c>
      <c r="F105" s="142"/>
    </row>
    <row r="106" spans="1:7" customFormat="1">
      <c r="A106" s="332"/>
      <c r="B106" s="333"/>
      <c r="C106" s="336"/>
      <c r="D106" s="335"/>
      <c r="E106" s="335"/>
      <c r="F106" s="142"/>
    </row>
    <row r="107" spans="1:7" customFormat="1">
      <c r="A107" s="139"/>
      <c r="B107" s="337" t="s">
        <v>24</v>
      </c>
      <c r="C107" s="328"/>
      <c r="D107" s="327" t="s">
        <v>140</v>
      </c>
      <c r="E107" s="327">
        <f>SUM(E108:E108)</f>
        <v>1</v>
      </c>
      <c r="F107" s="329">
        <f>SUM(F109:F119)</f>
        <v>1550</v>
      </c>
    </row>
    <row r="108" spans="1:7" customFormat="1">
      <c r="A108" s="139"/>
      <c r="B108" s="338"/>
      <c r="C108" s="334" t="s">
        <v>288</v>
      </c>
      <c r="D108" s="339" t="s">
        <v>289</v>
      </c>
      <c r="E108" s="335">
        <v>1</v>
      </c>
      <c r="F108" s="142"/>
    </row>
    <row r="109" spans="1:7" customFormat="1">
      <c r="A109" s="139"/>
      <c r="B109" s="132"/>
      <c r="C109" s="336">
        <v>3020</v>
      </c>
      <c r="D109" s="340" t="s">
        <v>257</v>
      </c>
      <c r="E109" s="335"/>
      <c r="F109" s="341">
        <v>15</v>
      </c>
    </row>
    <row r="110" spans="1:7" customFormat="1">
      <c r="A110" s="139"/>
      <c r="B110" s="132"/>
      <c r="C110" s="336">
        <v>4000</v>
      </c>
      <c r="D110" s="342" t="s">
        <v>231</v>
      </c>
      <c r="E110" s="335"/>
      <c r="F110" s="341">
        <v>112</v>
      </c>
    </row>
    <row r="111" spans="1:7" customFormat="1">
      <c r="A111" s="139"/>
      <c r="B111" s="132"/>
      <c r="C111" s="336">
        <v>4010</v>
      </c>
      <c r="D111" s="342" t="s">
        <v>258</v>
      </c>
      <c r="E111" s="335"/>
      <c r="F111" s="335">
        <v>1061</v>
      </c>
    </row>
    <row r="112" spans="1:7" customFormat="1">
      <c r="A112" s="139"/>
      <c r="B112" s="132"/>
      <c r="C112" s="336">
        <v>4040</v>
      </c>
      <c r="D112" s="342" t="s">
        <v>259</v>
      </c>
      <c r="E112" s="335"/>
      <c r="F112" s="335">
        <v>85</v>
      </c>
    </row>
    <row r="113" spans="1:6" customFormat="1">
      <c r="A113" s="139"/>
      <c r="B113" s="132"/>
      <c r="C113" s="336">
        <v>4110</v>
      </c>
      <c r="D113" s="342" t="s">
        <v>250</v>
      </c>
      <c r="E113" s="335"/>
      <c r="F113" s="335">
        <v>185</v>
      </c>
    </row>
    <row r="114" spans="1:6" customFormat="1">
      <c r="A114" s="139"/>
      <c r="B114" s="132"/>
      <c r="C114" s="336">
        <v>4120</v>
      </c>
      <c r="D114" s="342" t="s">
        <v>260</v>
      </c>
      <c r="E114" s="335"/>
      <c r="F114" s="335">
        <v>24</v>
      </c>
    </row>
    <row r="115" spans="1:6" customFormat="1">
      <c r="A115" s="139"/>
      <c r="B115" s="132"/>
      <c r="C115" s="336">
        <v>4270</v>
      </c>
      <c r="D115" s="335" t="s">
        <v>236</v>
      </c>
      <c r="E115" s="335"/>
      <c r="F115" s="335">
        <v>17</v>
      </c>
    </row>
    <row r="116" spans="1:6" customFormat="1">
      <c r="A116" s="139"/>
      <c r="B116" s="132"/>
      <c r="C116" s="336">
        <v>4410</v>
      </c>
      <c r="D116" s="342" t="s">
        <v>261</v>
      </c>
      <c r="E116" s="335"/>
      <c r="F116" s="335">
        <v>13</v>
      </c>
    </row>
    <row r="117" spans="1:6" customFormat="1">
      <c r="A117" s="139"/>
      <c r="B117" s="132"/>
      <c r="C117" s="336">
        <v>4440</v>
      </c>
      <c r="D117" s="342" t="s">
        <v>262</v>
      </c>
      <c r="E117" s="335"/>
      <c r="F117" s="335">
        <v>28</v>
      </c>
    </row>
    <row r="118" spans="1:6" customFormat="1">
      <c r="A118" s="139"/>
      <c r="B118" s="132"/>
      <c r="C118" s="336">
        <v>4700</v>
      </c>
      <c r="D118" s="343" t="s">
        <v>263</v>
      </c>
      <c r="E118" s="335"/>
      <c r="F118" s="335">
        <v>6</v>
      </c>
    </row>
    <row r="119" spans="1:6" customFormat="1">
      <c r="A119" s="139"/>
      <c r="B119" s="132"/>
      <c r="C119" s="336" t="s">
        <v>264</v>
      </c>
      <c r="D119" s="343" t="s">
        <v>265</v>
      </c>
      <c r="E119" s="335"/>
      <c r="F119" s="335">
        <v>4</v>
      </c>
    </row>
    <row r="120" spans="1:6" customFormat="1">
      <c r="A120" s="139"/>
      <c r="B120" s="132"/>
      <c r="C120" s="152"/>
      <c r="D120" s="139"/>
      <c r="E120" s="139"/>
      <c r="F120" s="335"/>
    </row>
    <row r="121" spans="1:6" customFormat="1">
      <c r="A121" s="344">
        <v>710</v>
      </c>
      <c r="B121" s="344"/>
      <c r="C121" s="331"/>
      <c r="D121" s="345" t="s">
        <v>33</v>
      </c>
      <c r="E121" s="329">
        <f>E122+E125+E131</f>
        <v>1137</v>
      </c>
      <c r="F121" s="329">
        <f>F122</f>
        <v>0</v>
      </c>
    </row>
    <row r="122" spans="1:6" customFormat="1">
      <c r="A122" s="346"/>
      <c r="B122" s="344">
        <v>71012</v>
      </c>
      <c r="C122" s="331"/>
      <c r="D122" s="327" t="s">
        <v>61</v>
      </c>
      <c r="E122" s="329">
        <f>E123</f>
        <v>1</v>
      </c>
      <c r="F122" s="329">
        <f>SUM(F125:F134)</f>
        <v>0</v>
      </c>
    </row>
    <row r="123" spans="1:6" customFormat="1">
      <c r="A123" s="132"/>
      <c r="B123" s="347"/>
      <c r="C123" s="336" t="s">
        <v>266</v>
      </c>
      <c r="D123" s="335" t="s">
        <v>267</v>
      </c>
      <c r="E123" s="341">
        <v>1</v>
      </c>
      <c r="F123" s="348"/>
    </row>
    <row r="124" spans="1:6" customFormat="1">
      <c r="A124" s="132"/>
      <c r="B124" s="141"/>
      <c r="C124" s="133"/>
      <c r="D124" s="139"/>
      <c r="E124" s="135"/>
      <c r="F124" s="348"/>
    </row>
    <row r="125" spans="1:6" customFormat="1">
      <c r="A125" s="349"/>
      <c r="B125" s="344">
        <v>71015</v>
      </c>
      <c r="C125" s="350"/>
      <c r="D125" s="327" t="s">
        <v>74</v>
      </c>
      <c r="E125" s="329">
        <f>SUM(E126:E129)</f>
        <v>1130</v>
      </c>
      <c r="F125" s="329">
        <f>SUM(F126:F128)</f>
        <v>0</v>
      </c>
    </row>
    <row r="126" spans="1:6" customFormat="1">
      <c r="A126" s="139"/>
      <c r="B126" s="351"/>
      <c r="C126" s="352" t="s">
        <v>255</v>
      </c>
      <c r="D126" s="335" t="s">
        <v>256</v>
      </c>
      <c r="E126" s="341">
        <v>60</v>
      </c>
      <c r="F126" s="339"/>
    </row>
    <row r="127" spans="1:6" customFormat="1" ht="33">
      <c r="A127" s="139"/>
      <c r="B127" s="351"/>
      <c r="C127" s="353" t="s">
        <v>268</v>
      </c>
      <c r="D127" s="354" t="s">
        <v>269</v>
      </c>
      <c r="E127" s="341">
        <v>50</v>
      </c>
      <c r="F127" s="339"/>
    </row>
    <row r="128" spans="1:6" customFormat="1">
      <c r="A128" s="139"/>
      <c r="B128" s="351"/>
      <c r="C128" s="352" t="s">
        <v>270</v>
      </c>
      <c r="D128" s="335" t="s">
        <v>271</v>
      </c>
      <c r="E128" s="341">
        <v>1000</v>
      </c>
      <c r="F128" s="335"/>
    </row>
    <row r="129" spans="1:6" customFormat="1">
      <c r="A129" s="139"/>
      <c r="B129" s="351"/>
      <c r="C129" s="352" t="s">
        <v>272</v>
      </c>
      <c r="D129" s="335" t="s">
        <v>273</v>
      </c>
      <c r="E129" s="341">
        <v>20</v>
      </c>
      <c r="F129" s="335"/>
    </row>
    <row r="130" spans="1:6" customFormat="1">
      <c r="A130" s="139"/>
      <c r="B130" s="351"/>
      <c r="C130" s="352"/>
      <c r="D130" s="335"/>
      <c r="E130" s="341"/>
      <c r="F130" s="335"/>
    </row>
    <row r="131" spans="1:6" customFormat="1">
      <c r="A131" s="132"/>
      <c r="B131" s="344">
        <v>71095</v>
      </c>
      <c r="C131" s="331"/>
      <c r="D131" s="327" t="s">
        <v>25</v>
      </c>
      <c r="E131" s="329">
        <f>SUM(E132:E133)</f>
        <v>6</v>
      </c>
      <c r="F131" s="329">
        <v>0</v>
      </c>
    </row>
    <row r="132" spans="1:6" customFormat="1">
      <c r="A132" s="132"/>
      <c r="B132" s="347"/>
      <c r="C132" s="336" t="s">
        <v>255</v>
      </c>
      <c r="D132" s="335" t="s">
        <v>256</v>
      </c>
      <c r="E132" s="341">
        <v>5</v>
      </c>
      <c r="F132" s="348"/>
    </row>
    <row r="133" spans="1:6" customFormat="1">
      <c r="A133" s="132"/>
      <c r="B133" s="355"/>
      <c r="C133" s="336" t="s">
        <v>266</v>
      </c>
      <c r="D133" s="335" t="s">
        <v>267</v>
      </c>
      <c r="E133" s="341">
        <v>1</v>
      </c>
      <c r="F133" s="142"/>
    </row>
    <row r="134" spans="1:6" customFormat="1">
      <c r="A134" s="139"/>
      <c r="B134" s="148"/>
      <c r="C134" s="356"/>
      <c r="D134" s="139"/>
      <c r="E134" s="135"/>
      <c r="F134" s="139"/>
    </row>
    <row r="135" spans="1:6" customFormat="1">
      <c r="A135" s="344">
        <v>750</v>
      </c>
      <c r="B135" s="357"/>
      <c r="C135" s="331"/>
      <c r="D135" s="327" t="s">
        <v>76</v>
      </c>
      <c r="E135" s="329">
        <f>SUM(E136,E224,E230,E249)</f>
        <v>14013</v>
      </c>
      <c r="F135" s="329">
        <f>F136+F224+F230</f>
        <v>98242</v>
      </c>
    </row>
    <row r="136" spans="1:6" customFormat="1">
      <c r="A136" s="132"/>
      <c r="B136" s="344">
        <v>75011</v>
      </c>
      <c r="C136" s="331"/>
      <c r="D136" s="327" t="s">
        <v>129</v>
      </c>
      <c r="E136" s="329">
        <f>SUM(E137:E145)</f>
        <v>13972</v>
      </c>
      <c r="F136" s="329">
        <f>SUM(F146:F155,F158:F170,F173:F222)</f>
        <v>88077</v>
      </c>
    </row>
    <row r="137" spans="1:6" customFormat="1" ht="33">
      <c r="A137" s="132"/>
      <c r="B137" s="346"/>
      <c r="C137" s="353" t="s">
        <v>274</v>
      </c>
      <c r="D137" s="358" t="s">
        <v>275</v>
      </c>
      <c r="E137" s="341">
        <v>2000</v>
      </c>
      <c r="F137" s="135"/>
    </row>
    <row r="138" spans="1:6" customFormat="1" ht="33">
      <c r="A138" s="132"/>
      <c r="B138" s="346"/>
      <c r="C138" s="353" t="s">
        <v>276</v>
      </c>
      <c r="D138" s="358" t="s">
        <v>277</v>
      </c>
      <c r="E138" s="341">
        <v>1</v>
      </c>
      <c r="F138" s="135"/>
    </row>
    <row r="139" spans="1:6" customFormat="1">
      <c r="A139" s="132"/>
      <c r="B139" s="346"/>
      <c r="C139" s="353" t="s">
        <v>266</v>
      </c>
      <c r="D139" s="354" t="s">
        <v>267</v>
      </c>
      <c r="E139" s="341">
        <v>1</v>
      </c>
      <c r="F139" s="135"/>
    </row>
    <row r="140" spans="1:6" customFormat="1">
      <c r="A140" s="132"/>
      <c r="B140" s="346"/>
      <c r="C140" s="352" t="s">
        <v>270</v>
      </c>
      <c r="D140" s="335" t="s">
        <v>271</v>
      </c>
      <c r="E140" s="341">
        <v>2000</v>
      </c>
      <c r="F140" s="135"/>
    </row>
    <row r="141" spans="1:6" customFormat="1" ht="49.5">
      <c r="A141" s="132"/>
      <c r="B141" s="346"/>
      <c r="C141" s="352" t="s">
        <v>278</v>
      </c>
      <c r="D141" s="359" t="s">
        <v>279</v>
      </c>
      <c r="E141" s="341">
        <v>900</v>
      </c>
      <c r="F141" s="135"/>
    </row>
    <row r="142" spans="1:6" customFormat="1">
      <c r="A142" s="132"/>
      <c r="B142" s="346"/>
      <c r="C142" s="352" t="s">
        <v>282</v>
      </c>
      <c r="D142" s="335" t="s">
        <v>283</v>
      </c>
      <c r="E142" s="341">
        <v>9000</v>
      </c>
      <c r="F142" s="135"/>
    </row>
    <row r="143" spans="1:6" customFormat="1">
      <c r="A143" s="132"/>
      <c r="B143" s="346"/>
      <c r="C143" s="352" t="s">
        <v>284</v>
      </c>
      <c r="D143" s="335" t="s">
        <v>285</v>
      </c>
      <c r="E143" s="341">
        <v>50</v>
      </c>
      <c r="F143" s="135"/>
    </row>
    <row r="144" spans="1:6" customFormat="1">
      <c r="A144" s="132"/>
      <c r="B144" s="346"/>
      <c r="C144" s="352" t="s">
        <v>286</v>
      </c>
      <c r="D144" s="342" t="s">
        <v>287</v>
      </c>
      <c r="E144" s="341">
        <v>10</v>
      </c>
      <c r="F144" s="135"/>
    </row>
    <row r="145" spans="1:6" customFormat="1">
      <c r="A145" s="132"/>
      <c r="B145" s="346"/>
      <c r="C145" s="352" t="s">
        <v>288</v>
      </c>
      <c r="D145" s="360" t="s">
        <v>289</v>
      </c>
      <c r="E145" s="341">
        <v>10</v>
      </c>
      <c r="F145" s="135"/>
    </row>
    <row r="146" spans="1:6" customFormat="1">
      <c r="A146" s="346"/>
      <c r="B146" s="346"/>
      <c r="C146" s="336">
        <v>3020</v>
      </c>
      <c r="D146" s="340" t="s">
        <v>257</v>
      </c>
      <c r="E146" s="341"/>
      <c r="F146" s="341">
        <v>55</v>
      </c>
    </row>
    <row r="147" spans="1:6" customFormat="1">
      <c r="A147" s="346"/>
      <c r="B147" s="346"/>
      <c r="C147" s="336">
        <v>3030</v>
      </c>
      <c r="D147" s="342" t="s">
        <v>249</v>
      </c>
      <c r="E147" s="341"/>
      <c r="F147" s="341">
        <v>6</v>
      </c>
    </row>
    <row r="148" spans="1:6" customFormat="1">
      <c r="A148" s="132"/>
      <c r="B148" s="132"/>
      <c r="C148" s="336">
        <v>4000</v>
      </c>
      <c r="D148" s="342" t="s">
        <v>231</v>
      </c>
      <c r="E148" s="341"/>
      <c r="F148" s="341">
        <v>6334</v>
      </c>
    </row>
    <row r="149" spans="1:6" customFormat="1">
      <c r="A149" s="132"/>
      <c r="B149" s="132"/>
      <c r="C149" s="336">
        <v>4008</v>
      </c>
      <c r="D149" s="342" t="s">
        <v>290</v>
      </c>
      <c r="E149" s="341"/>
      <c r="F149" s="341">
        <v>56</v>
      </c>
    </row>
    <row r="150" spans="1:6" customFormat="1">
      <c r="A150" s="132"/>
      <c r="B150" s="132"/>
      <c r="C150" s="336">
        <v>4009</v>
      </c>
      <c r="D150" s="342" t="s">
        <v>290</v>
      </c>
      <c r="E150" s="341"/>
      <c r="F150" s="341">
        <v>14</v>
      </c>
    </row>
    <row r="151" spans="1:6" customFormat="1">
      <c r="A151" s="132"/>
      <c r="B151" s="132"/>
      <c r="C151" s="336">
        <v>4008</v>
      </c>
      <c r="D151" s="342" t="s">
        <v>291</v>
      </c>
      <c r="E151" s="341"/>
      <c r="F151" s="341">
        <v>43</v>
      </c>
    </row>
    <row r="152" spans="1:6" customFormat="1">
      <c r="A152" s="132"/>
      <c r="B152" s="132"/>
      <c r="C152" s="336">
        <v>4009</v>
      </c>
      <c r="D152" s="342" t="s">
        <v>291</v>
      </c>
      <c r="E152" s="341"/>
      <c r="F152" s="341">
        <v>11</v>
      </c>
    </row>
    <row r="153" spans="1:6" customFormat="1">
      <c r="A153" s="132"/>
      <c r="B153" s="132"/>
      <c r="C153" s="336">
        <v>4008</v>
      </c>
      <c r="D153" s="342" t="s">
        <v>292</v>
      </c>
      <c r="E153" s="341"/>
      <c r="F153" s="341">
        <v>77</v>
      </c>
    </row>
    <row r="154" spans="1:6" customFormat="1">
      <c r="A154" s="132"/>
      <c r="B154" s="132"/>
      <c r="C154" s="336">
        <v>4009</v>
      </c>
      <c r="D154" s="342" t="s">
        <v>292</v>
      </c>
      <c r="E154" s="341"/>
      <c r="F154" s="341">
        <v>14</v>
      </c>
    </row>
    <row r="155" spans="1:6" customFormat="1">
      <c r="A155" s="132"/>
      <c r="B155" s="132"/>
      <c r="C155" s="336">
        <v>4010</v>
      </c>
      <c r="D155" s="342" t="s">
        <v>293</v>
      </c>
      <c r="E155" s="341"/>
      <c r="F155" s="341">
        <f>F157+F156</f>
        <v>9318</v>
      </c>
    </row>
    <row r="156" spans="1:6" customFormat="1">
      <c r="A156" s="132"/>
      <c r="B156" s="132"/>
      <c r="C156" s="336"/>
      <c r="D156" s="361" t="s">
        <v>294</v>
      </c>
      <c r="E156" s="362"/>
      <c r="F156" s="362">
        <v>554</v>
      </c>
    </row>
    <row r="157" spans="1:6" customFormat="1">
      <c r="A157" s="132"/>
      <c r="B157" s="132"/>
      <c r="C157" s="336"/>
      <c r="D157" s="361" t="s">
        <v>295</v>
      </c>
      <c r="E157" s="362"/>
      <c r="F157" s="362">
        <v>8764</v>
      </c>
    </row>
    <row r="158" spans="1:6" customFormat="1">
      <c r="A158" s="132"/>
      <c r="B158" s="132"/>
      <c r="C158" s="336" t="s">
        <v>423</v>
      </c>
      <c r="D158" s="342" t="s">
        <v>424</v>
      </c>
      <c r="E158" s="341"/>
      <c r="F158" s="341">
        <v>855</v>
      </c>
    </row>
    <row r="159" spans="1:6" customFormat="1">
      <c r="A159" s="132"/>
      <c r="B159" s="132"/>
      <c r="C159" s="336" t="s">
        <v>425</v>
      </c>
      <c r="D159" s="342" t="s">
        <v>424</v>
      </c>
      <c r="E159" s="341"/>
      <c r="F159" s="341">
        <v>285</v>
      </c>
    </row>
    <row r="160" spans="1:6" customFormat="1">
      <c r="A160" s="132"/>
      <c r="B160" s="132"/>
      <c r="C160" s="336">
        <v>4020</v>
      </c>
      <c r="D160" s="342" t="s">
        <v>296</v>
      </c>
      <c r="E160" s="341"/>
      <c r="F160" s="341">
        <v>47131</v>
      </c>
    </row>
    <row r="161" spans="1:6" customFormat="1">
      <c r="A161" s="132"/>
      <c r="B161" s="132"/>
      <c r="C161" s="336" t="s">
        <v>426</v>
      </c>
      <c r="D161" s="342" t="s">
        <v>427</v>
      </c>
      <c r="E161" s="341"/>
      <c r="F161" s="341">
        <v>45</v>
      </c>
    </row>
    <row r="162" spans="1:6" customFormat="1">
      <c r="A162" s="132"/>
      <c r="B162" s="132"/>
      <c r="C162" s="336" t="s">
        <v>428</v>
      </c>
      <c r="D162" s="342" t="s">
        <v>427</v>
      </c>
      <c r="E162" s="341"/>
      <c r="F162" s="341">
        <v>15</v>
      </c>
    </row>
    <row r="163" spans="1:6" customFormat="1">
      <c r="A163" s="132"/>
      <c r="B163" s="132"/>
      <c r="C163" s="336">
        <v>4028</v>
      </c>
      <c r="D163" s="342" t="s">
        <v>297</v>
      </c>
      <c r="E163" s="341"/>
      <c r="F163" s="341">
        <v>845</v>
      </c>
    </row>
    <row r="164" spans="1:6" customFormat="1">
      <c r="A164" s="132"/>
      <c r="B164" s="132"/>
      <c r="C164" s="336">
        <v>4029</v>
      </c>
      <c r="D164" s="342" t="s">
        <v>297</v>
      </c>
      <c r="E164" s="341"/>
      <c r="F164" s="341">
        <v>214</v>
      </c>
    </row>
    <row r="165" spans="1:6" customFormat="1">
      <c r="A165" s="132"/>
      <c r="B165" s="132"/>
      <c r="C165" s="336">
        <v>4028</v>
      </c>
      <c r="D165" s="342" t="s">
        <v>298</v>
      </c>
      <c r="E165" s="341"/>
      <c r="F165" s="341">
        <v>102</v>
      </c>
    </row>
    <row r="166" spans="1:6" customFormat="1">
      <c r="A166" s="132"/>
      <c r="B166" s="132"/>
      <c r="C166" s="336">
        <v>4029</v>
      </c>
      <c r="D166" s="342" t="s">
        <v>298</v>
      </c>
      <c r="E166" s="341"/>
      <c r="F166" s="341">
        <v>25</v>
      </c>
    </row>
    <row r="167" spans="1:6" customFormat="1">
      <c r="A167" s="132"/>
      <c r="B167" s="132"/>
      <c r="C167" s="336">
        <v>4028</v>
      </c>
      <c r="D167" s="342" t="s">
        <v>299</v>
      </c>
      <c r="E167" s="341"/>
      <c r="F167" s="341">
        <v>777</v>
      </c>
    </row>
    <row r="168" spans="1:6" customFormat="1">
      <c r="A168" s="132"/>
      <c r="B168" s="132"/>
      <c r="C168" s="336">
        <v>4029</v>
      </c>
      <c r="D168" s="342" t="s">
        <v>299</v>
      </c>
      <c r="E168" s="341"/>
      <c r="F168" s="341">
        <v>136</v>
      </c>
    </row>
    <row r="169" spans="1:6" customFormat="1">
      <c r="A169" s="132"/>
      <c r="B169" s="132"/>
      <c r="C169" s="336">
        <v>4029</v>
      </c>
      <c r="D169" s="342" t="s">
        <v>300</v>
      </c>
      <c r="E169" s="341"/>
      <c r="F169" s="341">
        <v>25</v>
      </c>
    </row>
    <row r="170" spans="1:6" customFormat="1">
      <c r="A170" s="132"/>
      <c r="B170" s="132"/>
      <c r="C170" s="336">
        <v>4040</v>
      </c>
      <c r="D170" s="342" t="s">
        <v>301</v>
      </c>
      <c r="E170" s="341"/>
      <c r="F170" s="341">
        <f>F171+F172</f>
        <v>4508</v>
      </c>
    </row>
    <row r="171" spans="1:6" customFormat="1">
      <c r="A171" s="132"/>
      <c r="B171" s="132"/>
      <c r="C171" s="336"/>
      <c r="D171" s="361" t="s">
        <v>295</v>
      </c>
      <c r="E171" s="362"/>
      <c r="F171" s="362">
        <v>709</v>
      </c>
    </row>
    <row r="172" spans="1:6" customFormat="1">
      <c r="A172" s="132"/>
      <c r="B172" s="132"/>
      <c r="C172" s="336"/>
      <c r="D172" s="361" t="s">
        <v>302</v>
      </c>
      <c r="E172" s="362"/>
      <c r="F172" s="362">
        <v>3799</v>
      </c>
    </row>
    <row r="173" spans="1:6" customFormat="1">
      <c r="A173" s="132"/>
      <c r="B173" s="132"/>
      <c r="C173" s="336">
        <v>4048</v>
      </c>
      <c r="D173" s="342" t="s">
        <v>303</v>
      </c>
      <c r="E173" s="341"/>
      <c r="F173" s="341">
        <v>68</v>
      </c>
    </row>
    <row r="174" spans="1:6" customFormat="1">
      <c r="A174" s="132"/>
      <c r="B174" s="132"/>
      <c r="C174" s="336">
        <v>4049</v>
      </c>
      <c r="D174" s="342" t="s">
        <v>303</v>
      </c>
      <c r="E174" s="341"/>
      <c r="F174" s="341">
        <v>18</v>
      </c>
    </row>
    <row r="175" spans="1:6" customFormat="1">
      <c r="A175" s="132"/>
      <c r="B175" s="132"/>
      <c r="C175" s="336">
        <v>4048</v>
      </c>
      <c r="D175" s="342" t="s">
        <v>304</v>
      </c>
      <c r="E175" s="341"/>
      <c r="F175" s="341">
        <v>52</v>
      </c>
    </row>
    <row r="176" spans="1:6" customFormat="1">
      <c r="A176" s="132"/>
      <c r="B176" s="132"/>
      <c r="C176" s="336">
        <v>4049</v>
      </c>
      <c r="D176" s="342" t="s">
        <v>304</v>
      </c>
      <c r="E176" s="341"/>
      <c r="F176" s="341">
        <v>10</v>
      </c>
    </row>
    <row r="177" spans="1:6" customFormat="1">
      <c r="A177" s="132"/>
      <c r="B177" s="132"/>
      <c r="C177" s="336">
        <v>4110</v>
      </c>
      <c r="D177" s="342" t="s">
        <v>250</v>
      </c>
      <c r="E177" s="341"/>
      <c r="F177" s="341">
        <v>9930</v>
      </c>
    </row>
    <row r="178" spans="1:6" customFormat="1">
      <c r="A178" s="132"/>
      <c r="B178" s="132"/>
      <c r="C178" s="336" t="s">
        <v>429</v>
      </c>
      <c r="D178" s="342" t="s">
        <v>430</v>
      </c>
      <c r="E178" s="341"/>
      <c r="F178" s="341">
        <v>154</v>
      </c>
    </row>
    <row r="179" spans="1:6" customFormat="1">
      <c r="A179" s="132"/>
      <c r="B179" s="132"/>
      <c r="C179" s="336" t="s">
        <v>431</v>
      </c>
      <c r="D179" s="342" t="s">
        <v>430</v>
      </c>
      <c r="E179" s="341"/>
      <c r="F179" s="341">
        <v>52</v>
      </c>
    </row>
    <row r="180" spans="1:6" customFormat="1">
      <c r="A180" s="132"/>
      <c r="B180" s="132"/>
      <c r="C180" s="336">
        <v>4118</v>
      </c>
      <c r="D180" s="342" t="s">
        <v>305</v>
      </c>
      <c r="E180" s="341"/>
      <c r="F180" s="341">
        <v>157</v>
      </c>
    </row>
    <row r="181" spans="1:6" customFormat="1">
      <c r="A181" s="132"/>
      <c r="B181" s="132"/>
      <c r="C181" s="336">
        <v>4119</v>
      </c>
      <c r="D181" s="342" t="s">
        <v>305</v>
      </c>
      <c r="E181" s="341"/>
      <c r="F181" s="341">
        <v>39</v>
      </c>
    </row>
    <row r="182" spans="1:6" customFormat="1">
      <c r="A182" s="132"/>
      <c r="B182" s="132"/>
      <c r="C182" s="336">
        <v>4118</v>
      </c>
      <c r="D182" s="342" t="s">
        <v>306</v>
      </c>
      <c r="E182" s="341"/>
      <c r="F182" s="341">
        <v>18</v>
      </c>
    </row>
    <row r="183" spans="1:6" customFormat="1">
      <c r="A183" s="132"/>
      <c r="B183" s="132"/>
      <c r="C183" s="336">
        <v>4119</v>
      </c>
      <c r="D183" s="342" t="s">
        <v>307</v>
      </c>
      <c r="E183" s="341"/>
      <c r="F183" s="341">
        <v>4</v>
      </c>
    </row>
    <row r="184" spans="1:6" customFormat="1">
      <c r="A184" s="132"/>
      <c r="B184" s="132"/>
      <c r="C184" s="336">
        <v>4118</v>
      </c>
      <c r="D184" s="342" t="s">
        <v>308</v>
      </c>
      <c r="E184" s="341"/>
      <c r="F184" s="341">
        <v>142</v>
      </c>
    </row>
    <row r="185" spans="1:6" customFormat="1">
      <c r="A185" s="132"/>
      <c r="B185" s="132"/>
      <c r="C185" s="336">
        <v>4119</v>
      </c>
      <c r="D185" s="342" t="s">
        <v>308</v>
      </c>
      <c r="E185" s="341"/>
      <c r="F185" s="341">
        <v>25</v>
      </c>
    </row>
    <row r="186" spans="1:6" customFormat="1">
      <c r="A186" s="132"/>
      <c r="B186" s="132"/>
      <c r="C186" s="336">
        <v>4119</v>
      </c>
      <c r="D186" s="342" t="s">
        <v>309</v>
      </c>
      <c r="E186" s="341"/>
      <c r="F186" s="341">
        <v>4</v>
      </c>
    </row>
    <row r="187" spans="1:6" customFormat="1">
      <c r="A187" s="132"/>
      <c r="B187" s="132"/>
      <c r="C187" s="336">
        <v>4120</v>
      </c>
      <c r="D187" s="342" t="s">
        <v>260</v>
      </c>
      <c r="E187" s="341"/>
      <c r="F187" s="341">
        <v>1487</v>
      </c>
    </row>
    <row r="188" spans="1:6" customFormat="1">
      <c r="A188" s="132"/>
      <c r="B188" s="132"/>
      <c r="C188" s="336" t="s">
        <v>432</v>
      </c>
      <c r="D188" s="342" t="s">
        <v>430</v>
      </c>
      <c r="E188" s="341"/>
      <c r="F188" s="341">
        <v>22</v>
      </c>
    </row>
    <row r="189" spans="1:6" customFormat="1">
      <c r="A189" s="132"/>
      <c r="B189" s="132"/>
      <c r="C189" s="336" t="s">
        <v>433</v>
      </c>
      <c r="D189" s="342" t="s">
        <v>430</v>
      </c>
      <c r="E189" s="341"/>
      <c r="F189" s="341">
        <v>7</v>
      </c>
    </row>
    <row r="190" spans="1:6" customFormat="1">
      <c r="A190" s="132"/>
      <c r="B190" s="132"/>
      <c r="C190" s="336">
        <v>4128</v>
      </c>
      <c r="D190" s="342" t="s">
        <v>305</v>
      </c>
      <c r="E190" s="341"/>
      <c r="F190" s="341">
        <v>22</v>
      </c>
    </row>
    <row r="191" spans="1:6" customFormat="1">
      <c r="A191" s="132"/>
      <c r="B191" s="132"/>
      <c r="C191" s="336">
        <v>4129</v>
      </c>
      <c r="D191" s="342" t="s">
        <v>305</v>
      </c>
      <c r="E191" s="341"/>
      <c r="F191" s="341">
        <v>6</v>
      </c>
    </row>
    <row r="192" spans="1:6" customFormat="1">
      <c r="A192" s="132"/>
      <c r="B192" s="132"/>
      <c r="C192" s="336">
        <v>4128</v>
      </c>
      <c r="D192" s="342" t="s">
        <v>306</v>
      </c>
      <c r="E192" s="341"/>
      <c r="F192" s="341">
        <v>2</v>
      </c>
    </row>
    <row r="193" spans="1:6" customFormat="1">
      <c r="A193" s="132"/>
      <c r="B193" s="132"/>
      <c r="C193" s="336">
        <v>4129</v>
      </c>
      <c r="D193" s="342" t="s">
        <v>306</v>
      </c>
      <c r="E193" s="341"/>
      <c r="F193" s="341">
        <v>1</v>
      </c>
    </row>
    <row r="194" spans="1:6" customFormat="1">
      <c r="A194" s="132"/>
      <c r="B194" s="132"/>
      <c r="C194" s="336">
        <v>4128</v>
      </c>
      <c r="D194" s="342" t="s">
        <v>308</v>
      </c>
      <c r="E194" s="341"/>
      <c r="F194" s="341">
        <v>21</v>
      </c>
    </row>
    <row r="195" spans="1:6" customFormat="1">
      <c r="A195" s="132"/>
      <c r="B195" s="132"/>
      <c r="C195" s="336">
        <v>4129</v>
      </c>
      <c r="D195" s="342" t="s">
        <v>308</v>
      </c>
      <c r="E195" s="341"/>
      <c r="F195" s="341">
        <v>3</v>
      </c>
    </row>
    <row r="196" spans="1:6" customFormat="1">
      <c r="A196" s="132"/>
      <c r="B196" s="132"/>
      <c r="C196" s="336" t="s">
        <v>338</v>
      </c>
      <c r="D196" s="342" t="s">
        <v>309</v>
      </c>
      <c r="E196" s="341"/>
      <c r="F196" s="341">
        <v>1</v>
      </c>
    </row>
    <row r="197" spans="1:6" customFormat="1">
      <c r="A197" s="132"/>
      <c r="B197" s="132"/>
      <c r="C197" s="336">
        <v>4170</v>
      </c>
      <c r="D197" s="342" t="s">
        <v>251</v>
      </c>
      <c r="E197" s="341"/>
      <c r="F197" s="341">
        <v>24</v>
      </c>
    </row>
    <row r="198" spans="1:6" customFormat="1">
      <c r="A198" s="132"/>
      <c r="B198" s="132"/>
      <c r="C198" s="336">
        <v>4190</v>
      </c>
      <c r="D198" s="335" t="s">
        <v>232</v>
      </c>
      <c r="E198" s="341"/>
      <c r="F198" s="341">
        <v>5</v>
      </c>
    </row>
    <row r="199" spans="1:6" customFormat="1">
      <c r="A199" s="132"/>
      <c r="B199" s="132"/>
      <c r="C199" s="336">
        <v>4240</v>
      </c>
      <c r="D199" s="342" t="s">
        <v>310</v>
      </c>
      <c r="E199" s="341"/>
      <c r="F199" s="341">
        <v>3</v>
      </c>
    </row>
    <row r="200" spans="1:6" customFormat="1">
      <c r="A200" s="132"/>
      <c r="B200" s="132"/>
      <c r="C200" s="336">
        <v>4270</v>
      </c>
      <c r="D200" s="335" t="s">
        <v>236</v>
      </c>
      <c r="E200" s="341"/>
      <c r="F200" s="341">
        <v>250</v>
      </c>
    </row>
    <row r="201" spans="1:6" customFormat="1">
      <c r="A201" s="132"/>
      <c r="B201" s="132"/>
      <c r="C201" s="336">
        <v>4410</v>
      </c>
      <c r="D201" s="342" t="s">
        <v>261</v>
      </c>
      <c r="E201" s="341"/>
      <c r="F201" s="341">
        <v>159</v>
      </c>
    </row>
    <row r="202" spans="1:6" customFormat="1">
      <c r="A202" s="132"/>
      <c r="B202" s="132"/>
      <c r="C202" s="336">
        <v>4418</v>
      </c>
      <c r="D202" s="342" t="s">
        <v>311</v>
      </c>
      <c r="E202" s="341"/>
      <c r="F202" s="341">
        <v>8</v>
      </c>
    </row>
    <row r="203" spans="1:6" customFormat="1">
      <c r="A203" s="132"/>
      <c r="B203" s="132"/>
      <c r="C203" s="336">
        <v>4419</v>
      </c>
      <c r="D203" s="342" t="s">
        <v>311</v>
      </c>
      <c r="E203" s="341"/>
      <c r="F203" s="341">
        <v>2</v>
      </c>
    </row>
    <row r="204" spans="1:6" customFormat="1">
      <c r="A204" s="132"/>
      <c r="B204" s="132"/>
      <c r="C204" s="336">
        <v>4420</v>
      </c>
      <c r="D204" s="342" t="s">
        <v>312</v>
      </c>
      <c r="E204" s="341"/>
      <c r="F204" s="341">
        <v>15</v>
      </c>
    </row>
    <row r="205" spans="1:6" customFormat="1">
      <c r="A205" s="132"/>
      <c r="B205" s="132"/>
      <c r="C205" s="336">
        <v>4428</v>
      </c>
      <c r="D205" s="342" t="s">
        <v>313</v>
      </c>
      <c r="E205" s="341"/>
      <c r="F205" s="341">
        <v>4</v>
      </c>
    </row>
    <row r="206" spans="1:6" customFormat="1">
      <c r="A206" s="132"/>
      <c r="B206" s="132"/>
      <c r="C206" s="336">
        <v>4429</v>
      </c>
      <c r="D206" s="342" t="s">
        <v>313</v>
      </c>
      <c r="E206" s="341"/>
      <c r="F206" s="341">
        <v>1</v>
      </c>
    </row>
    <row r="207" spans="1:6" customFormat="1">
      <c r="A207" s="132"/>
      <c r="B207" s="132"/>
      <c r="C207" s="336">
        <v>4430</v>
      </c>
      <c r="D207" s="342" t="s">
        <v>237</v>
      </c>
      <c r="E207" s="341"/>
      <c r="F207" s="341">
        <v>100</v>
      </c>
    </row>
    <row r="208" spans="1:6" customFormat="1">
      <c r="A208" s="132"/>
      <c r="B208" s="132"/>
      <c r="C208" s="336">
        <v>4440</v>
      </c>
      <c r="D208" s="342" t="s">
        <v>262</v>
      </c>
      <c r="E208" s="341"/>
      <c r="F208" s="341">
        <v>1514</v>
      </c>
    </row>
    <row r="209" spans="1:6" customFormat="1">
      <c r="A209" s="132"/>
      <c r="B209" s="132"/>
      <c r="C209" s="336">
        <v>4480</v>
      </c>
      <c r="D209" s="342" t="s">
        <v>238</v>
      </c>
      <c r="E209" s="341"/>
      <c r="F209" s="341">
        <v>143</v>
      </c>
    </row>
    <row r="210" spans="1:6" customFormat="1">
      <c r="A210" s="132"/>
      <c r="B210" s="132"/>
      <c r="C210" s="336">
        <v>4520</v>
      </c>
      <c r="D210" s="342" t="s">
        <v>314</v>
      </c>
      <c r="E210" s="341"/>
      <c r="F210" s="341">
        <v>2</v>
      </c>
    </row>
    <row r="211" spans="1:6" customFormat="1">
      <c r="A211" s="132"/>
      <c r="B211" s="132"/>
      <c r="C211" s="336">
        <v>4550</v>
      </c>
      <c r="D211" s="342" t="s">
        <v>315</v>
      </c>
      <c r="E211" s="341"/>
      <c r="F211" s="341">
        <v>120</v>
      </c>
    </row>
    <row r="212" spans="1:6" customFormat="1">
      <c r="A212" s="132"/>
      <c r="B212" s="132"/>
      <c r="C212" s="336">
        <v>4558</v>
      </c>
      <c r="D212" s="342" t="s">
        <v>316</v>
      </c>
      <c r="E212" s="341"/>
      <c r="F212" s="341">
        <v>23</v>
      </c>
    </row>
    <row r="213" spans="1:6" customFormat="1">
      <c r="A213" s="132"/>
      <c r="B213" s="132"/>
      <c r="C213" s="336">
        <v>4559</v>
      </c>
      <c r="D213" s="342" t="s">
        <v>316</v>
      </c>
      <c r="E213" s="341"/>
      <c r="F213" s="341">
        <v>6</v>
      </c>
    </row>
    <row r="214" spans="1:6" customFormat="1">
      <c r="A214" s="132"/>
      <c r="B214" s="132"/>
      <c r="C214" s="336">
        <v>4610</v>
      </c>
      <c r="D214" s="342" t="s">
        <v>252</v>
      </c>
      <c r="E214" s="341"/>
      <c r="F214" s="341">
        <v>84</v>
      </c>
    </row>
    <row r="215" spans="1:6" customFormat="1">
      <c r="A215" s="132"/>
      <c r="B215" s="132"/>
      <c r="C215" s="336">
        <v>4700</v>
      </c>
      <c r="D215" s="343" t="s">
        <v>263</v>
      </c>
      <c r="E215" s="341"/>
      <c r="F215" s="341">
        <v>10</v>
      </c>
    </row>
    <row r="216" spans="1:6" customFormat="1">
      <c r="A216" s="132"/>
      <c r="B216" s="132"/>
      <c r="C216" s="336" t="s">
        <v>264</v>
      </c>
      <c r="D216" s="343" t="s">
        <v>317</v>
      </c>
      <c r="E216" s="341"/>
      <c r="F216" s="341">
        <v>198</v>
      </c>
    </row>
    <row r="217" spans="1:6" customFormat="1">
      <c r="A217" s="132"/>
      <c r="B217" s="132"/>
      <c r="C217" s="336" t="s">
        <v>318</v>
      </c>
      <c r="D217" s="343" t="s">
        <v>319</v>
      </c>
      <c r="E217" s="341"/>
      <c r="F217" s="341">
        <v>12</v>
      </c>
    </row>
    <row r="218" spans="1:6" customFormat="1">
      <c r="A218" s="132"/>
      <c r="B218" s="132"/>
      <c r="C218" s="336" t="s">
        <v>320</v>
      </c>
      <c r="D218" s="343" t="s">
        <v>319</v>
      </c>
      <c r="E218" s="341"/>
      <c r="F218" s="341">
        <v>4</v>
      </c>
    </row>
    <row r="219" spans="1:6" customFormat="1">
      <c r="A219" s="141"/>
      <c r="B219" s="132"/>
      <c r="C219" s="336" t="s">
        <v>434</v>
      </c>
      <c r="D219" s="342" t="s">
        <v>435</v>
      </c>
      <c r="E219" s="135"/>
      <c r="F219" s="341">
        <v>24</v>
      </c>
    </row>
    <row r="220" spans="1:6" customFormat="1">
      <c r="A220" s="132"/>
      <c r="B220" s="132"/>
      <c r="C220" s="336" t="s">
        <v>436</v>
      </c>
      <c r="D220" s="342" t="s">
        <v>435</v>
      </c>
      <c r="E220" s="341"/>
      <c r="F220" s="341">
        <v>6</v>
      </c>
    </row>
    <row r="221" spans="1:6" customFormat="1">
      <c r="A221" s="132"/>
      <c r="B221" s="132"/>
      <c r="C221" s="336">
        <v>6050</v>
      </c>
      <c r="D221" s="342" t="s">
        <v>321</v>
      </c>
      <c r="E221" s="341"/>
      <c r="F221" s="341">
        <v>1819</v>
      </c>
    </row>
    <row r="222" spans="1:6" customFormat="1">
      <c r="A222" s="132"/>
      <c r="B222" s="132"/>
      <c r="C222" s="336">
        <v>6060</v>
      </c>
      <c r="D222" s="342" t="s">
        <v>240</v>
      </c>
      <c r="E222" s="341"/>
      <c r="F222" s="341">
        <v>405</v>
      </c>
    </row>
    <row r="223" spans="1:6" customFormat="1">
      <c r="A223" s="132"/>
      <c r="B223" s="132"/>
      <c r="C223" s="133"/>
      <c r="D223" s="137"/>
      <c r="E223" s="135"/>
      <c r="F223" s="135"/>
    </row>
    <row r="224" spans="1:6" customFormat="1">
      <c r="A224" s="132"/>
      <c r="B224" s="344">
        <v>75046</v>
      </c>
      <c r="C224" s="331"/>
      <c r="D224" s="327" t="s">
        <v>130</v>
      </c>
      <c r="E224" s="329">
        <f>SUM(E225)</f>
        <v>25</v>
      </c>
      <c r="F224" s="329">
        <f>SUM(F226:F228)</f>
        <v>30</v>
      </c>
    </row>
    <row r="225" spans="1:7" customFormat="1" ht="33">
      <c r="A225" s="132"/>
      <c r="B225" s="363"/>
      <c r="C225" s="364" t="s">
        <v>322</v>
      </c>
      <c r="D225" s="365" t="s">
        <v>323</v>
      </c>
      <c r="E225" s="366">
        <v>25</v>
      </c>
      <c r="F225" s="367"/>
    </row>
    <row r="226" spans="1:7" customFormat="1">
      <c r="A226" s="132"/>
      <c r="B226" s="368"/>
      <c r="C226" s="336">
        <v>3030</v>
      </c>
      <c r="D226" s="335" t="s">
        <v>249</v>
      </c>
      <c r="E226" s="341"/>
      <c r="F226" s="369">
        <v>2</v>
      </c>
    </row>
    <row r="227" spans="1:7" customFormat="1">
      <c r="A227" s="132"/>
      <c r="B227" s="368"/>
      <c r="C227" s="336">
        <v>4000</v>
      </c>
      <c r="D227" s="335" t="s">
        <v>231</v>
      </c>
      <c r="E227" s="341"/>
      <c r="F227" s="369">
        <v>20</v>
      </c>
    </row>
    <row r="228" spans="1:7" customFormat="1">
      <c r="A228" s="132"/>
      <c r="B228" s="368"/>
      <c r="C228" s="336">
        <v>4170</v>
      </c>
      <c r="D228" s="335" t="s">
        <v>251</v>
      </c>
      <c r="E228" s="341"/>
      <c r="F228" s="369">
        <v>8</v>
      </c>
    </row>
    <row r="229" spans="1:7" customFormat="1">
      <c r="A229" s="138"/>
      <c r="B229" s="138"/>
      <c r="C229" s="133"/>
      <c r="D229" s="139"/>
      <c r="E229" s="135"/>
      <c r="F229" s="135"/>
      <c r="G229" s="257"/>
    </row>
    <row r="230" spans="1:7" customFormat="1">
      <c r="A230" s="138"/>
      <c r="B230" s="344">
        <v>75081</v>
      </c>
      <c r="C230" s="331"/>
      <c r="D230" s="327" t="s">
        <v>78</v>
      </c>
      <c r="E230" s="329">
        <f>SUM(E231)</f>
        <v>0</v>
      </c>
      <c r="F230" s="329">
        <f>SUM(F231:F234,F238:F247,F235)</f>
        <v>10135</v>
      </c>
    </row>
    <row r="231" spans="1:7" customFormat="1">
      <c r="A231" s="138"/>
      <c r="B231" s="363"/>
      <c r="C231" s="336">
        <v>3020</v>
      </c>
      <c r="D231" s="340" t="s">
        <v>257</v>
      </c>
      <c r="E231" s="366"/>
      <c r="F231" s="369">
        <v>1</v>
      </c>
    </row>
    <row r="232" spans="1:7" customFormat="1">
      <c r="A232" s="138"/>
      <c r="B232" s="363"/>
      <c r="C232" s="336">
        <v>4000</v>
      </c>
      <c r="D232" s="342" t="s">
        <v>231</v>
      </c>
      <c r="E232" s="341"/>
      <c r="F232" s="369">
        <v>80</v>
      </c>
    </row>
    <row r="233" spans="1:7" customFormat="1">
      <c r="A233" s="138"/>
      <c r="B233" s="363"/>
      <c r="C233" s="336">
        <v>4010</v>
      </c>
      <c r="D233" s="342" t="s">
        <v>258</v>
      </c>
      <c r="E233" s="341"/>
      <c r="F233" s="369">
        <v>7197</v>
      </c>
    </row>
    <row r="234" spans="1:7" customFormat="1">
      <c r="A234" s="138"/>
      <c r="B234" s="363"/>
      <c r="C234" s="336">
        <v>4020</v>
      </c>
      <c r="D234" s="342" t="s">
        <v>296</v>
      </c>
      <c r="E234" s="341"/>
      <c r="F234" s="369">
        <v>442</v>
      </c>
    </row>
    <row r="235" spans="1:7" customFormat="1">
      <c r="A235" s="138"/>
      <c r="B235" s="363"/>
      <c r="C235" s="336">
        <v>4040</v>
      </c>
      <c r="D235" s="342" t="s">
        <v>301</v>
      </c>
      <c r="E235" s="341"/>
      <c r="F235" s="369">
        <f>SUM(F236:F237)</f>
        <v>619</v>
      </c>
    </row>
    <row r="236" spans="1:7" customFormat="1">
      <c r="A236" s="138"/>
      <c r="B236" s="363"/>
      <c r="C236" s="352"/>
      <c r="D236" s="361" t="s">
        <v>295</v>
      </c>
      <c r="E236" s="362"/>
      <c r="F236" s="370">
        <v>583</v>
      </c>
    </row>
    <row r="237" spans="1:7" customFormat="1">
      <c r="A237" s="138"/>
      <c r="B237" s="363"/>
      <c r="C237" s="352"/>
      <c r="D237" s="361" t="s">
        <v>302</v>
      </c>
      <c r="E237" s="362"/>
      <c r="F237" s="370">
        <v>36</v>
      </c>
    </row>
    <row r="238" spans="1:7" customFormat="1">
      <c r="A238" s="138"/>
      <c r="B238" s="363"/>
      <c r="C238" s="336">
        <v>4110</v>
      </c>
      <c r="D238" s="342" t="s">
        <v>250</v>
      </c>
      <c r="E238" s="341"/>
      <c r="F238" s="369">
        <v>1343</v>
      </c>
    </row>
    <row r="239" spans="1:7" customFormat="1">
      <c r="A239" s="138"/>
      <c r="B239" s="363"/>
      <c r="C239" s="336">
        <v>4120</v>
      </c>
      <c r="D239" s="342" t="s">
        <v>260</v>
      </c>
      <c r="E239" s="341"/>
      <c r="F239" s="369">
        <v>200</v>
      </c>
    </row>
    <row r="240" spans="1:7" customFormat="1">
      <c r="A240" s="138"/>
      <c r="B240" s="363"/>
      <c r="C240" s="336">
        <v>4270</v>
      </c>
      <c r="D240" s="335" t="s">
        <v>236</v>
      </c>
      <c r="E240" s="341"/>
      <c r="F240" s="369">
        <v>34</v>
      </c>
    </row>
    <row r="241" spans="1:6" customFormat="1">
      <c r="A241" s="138"/>
      <c r="B241" s="363"/>
      <c r="C241" s="336">
        <v>4410</v>
      </c>
      <c r="D241" s="342" t="s">
        <v>261</v>
      </c>
      <c r="E241" s="341"/>
      <c r="F241" s="369">
        <v>14</v>
      </c>
    </row>
    <row r="242" spans="1:6" customFormat="1">
      <c r="A242" s="138"/>
      <c r="B242" s="363"/>
      <c r="C242" s="336">
        <v>4430</v>
      </c>
      <c r="D242" s="342" t="s">
        <v>237</v>
      </c>
      <c r="E242" s="341"/>
      <c r="F242" s="369">
        <v>2</v>
      </c>
    </row>
    <row r="243" spans="1:6" customFormat="1">
      <c r="A243" s="138"/>
      <c r="B243" s="363"/>
      <c r="C243" s="336">
        <v>4440</v>
      </c>
      <c r="D243" s="342" t="s">
        <v>262</v>
      </c>
      <c r="E243" s="348"/>
      <c r="F243" s="369">
        <v>149</v>
      </c>
    </row>
    <row r="244" spans="1:6" customFormat="1">
      <c r="A244" s="138"/>
      <c r="B244" s="363"/>
      <c r="C244" s="336">
        <v>4480</v>
      </c>
      <c r="D244" s="342" t="s">
        <v>238</v>
      </c>
      <c r="E244" s="348"/>
      <c r="F244" s="369">
        <v>3</v>
      </c>
    </row>
    <row r="245" spans="1:6" customFormat="1">
      <c r="A245" s="138"/>
      <c r="B245" s="363"/>
      <c r="C245" s="336">
        <v>4550</v>
      </c>
      <c r="D245" s="342" t="s">
        <v>315</v>
      </c>
      <c r="E245" s="348"/>
      <c r="F245" s="369">
        <v>3</v>
      </c>
    </row>
    <row r="246" spans="1:6" customFormat="1">
      <c r="A246" s="138"/>
      <c r="B246" s="363"/>
      <c r="C246" s="336">
        <v>4700</v>
      </c>
      <c r="D246" s="343" t="s">
        <v>263</v>
      </c>
      <c r="E246" s="348"/>
      <c r="F246" s="369">
        <v>12</v>
      </c>
    </row>
    <row r="247" spans="1:6" customFormat="1">
      <c r="A247" s="138"/>
      <c r="B247" s="363"/>
      <c r="C247" s="336" t="s">
        <v>264</v>
      </c>
      <c r="D247" s="343" t="s">
        <v>265</v>
      </c>
      <c r="E247" s="348"/>
      <c r="F247" s="369">
        <v>36</v>
      </c>
    </row>
    <row r="248" spans="1:6" customFormat="1">
      <c r="A248" s="138"/>
      <c r="B248" s="363"/>
      <c r="C248" s="336"/>
      <c r="D248" s="343"/>
      <c r="E248" s="348"/>
      <c r="F248" s="369"/>
    </row>
    <row r="249" spans="1:6" customFormat="1">
      <c r="A249" s="138"/>
      <c r="B249" s="344">
        <v>75087</v>
      </c>
      <c r="C249" s="371"/>
      <c r="D249" s="372" t="s">
        <v>209</v>
      </c>
      <c r="E249" s="329">
        <f>SUM(E250:E252)</f>
        <v>16</v>
      </c>
      <c r="F249" s="329">
        <f>F252</f>
        <v>0</v>
      </c>
    </row>
    <row r="250" spans="1:6" customFormat="1" ht="33">
      <c r="A250" s="138"/>
      <c r="B250" s="363"/>
      <c r="C250" s="336" t="s">
        <v>276</v>
      </c>
      <c r="D250" s="373" t="s">
        <v>277</v>
      </c>
      <c r="E250" s="341">
        <v>5</v>
      </c>
      <c r="F250" s="374"/>
    </row>
    <row r="251" spans="1:6" customFormat="1">
      <c r="A251" s="138"/>
      <c r="B251" s="363"/>
      <c r="C251" s="336" t="s">
        <v>266</v>
      </c>
      <c r="D251" s="373" t="s">
        <v>267</v>
      </c>
      <c r="E251" s="341">
        <v>1</v>
      </c>
      <c r="F251" s="374"/>
    </row>
    <row r="252" spans="1:6" customFormat="1">
      <c r="A252" s="138"/>
      <c r="B252" s="363"/>
      <c r="C252" s="352" t="s">
        <v>324</v>
      </c>
      <c r="D252" s="343" t="s">
        <v>325</v>
      </c>
      <c r="E252" s="341">
        <v>10</v>
      </c>
      <c r="F252" s="151"/>
    </row>
    <row r="253" spans="1:6" customFormat="1">
      <c r="A253" s="138"/>
      <c r="B253" s="143"/>
      <c r="C253" s="356"/>
      <c r="D253" s="375"/>
      <c r="E253" s="135"/>
      <c r="F253" s="151"/>
    </row>
    <row r="254" spans="1:6" customFormat="1">
      <c r="A254" s="376">
        <v>851</v>
      </c>
      <c r="B254" s="376"/>
      <c r="C254" s="377"/>
      <c r="D254" s="378" t="s">
        <v>83</v>
      </c>
      <c r="E254" s="379">
        <f>E272+E269</f>
        <v>381</v>
      </c>
      <c r="F254" s="379">
        <f>F272+F255</f>
        <v>13220</v>
      </c>
    </row>
    <row r="255" spans="1:6" customFormat="1">
      <c r="A255" s="363"/>
      <c r="B255" s="380">
        <v>85146</v>
      </c>
      <c r="C255" s="381"/>
      <c r="D255" s="327" t="s">
        <v>205</v>
      </c>
      <c r="E255" s="329">
        <f>E256</f>
        <v>0</v>
      </c>
      <c r="F255" s="329">
        <f>F256+F257+F258+F259+F262+F263+F264+F265+F266+F267</f>
        <v>13220</v>
      </c>
    </row>
    <row r="256" spans="1:6" customFormat="1">
      <c r="A256" s="363"/>
      <c r="B256" s="347"/>
      <c r="C256" s="382" t="s">
        <v>326</v>
      </c>
      <c r="D256" s="383" t="s">
        <v>231</v>
      </c>
      <c r="E256" s="348"/>
      <c r="F256" s="341">
        <v>2201</v>
      </c>
    </row>
    <row r="257" spans="1:6" customFormat="1">
      <c r="A257" s="363"/>
      <c r="B257" s="347"/>
      <c r="C257" s="382" t="s">
        <v>327</v>
      </c>
      <c r="D257" s="383" t="s">
        <v>258</v>
      </c>
      <c r="E257" s="348"/>
      <c r="F257" s="341">
        <v>7678</v>
      </c>
    </row>
    <row r="258" spans="1:6" customFormat="1">
      <c r="A258" s="363"/>
      <c r="B258" s="347"/>
      <c r="C258" s="382" t="s">
        <v>328</v>
      </c>
      <c r="D258" s="342" t="s">
        <v>296</v>
      </c>
      <c r="E258" s="348"/>
      <c r="F258" s="341">
        <v>407</v>
      </c>
    </row>
    <row r="259" spans="1:6" customFormat="1">
      <c r="A259" s="363"/>
      <c r="B259" s="347"/>
      <c r="C259" s="382">
        <v>4040</v>
      </c>
      <c r="D259" s="383" t="s">
        <v>259</v>
      </c>
      <c r="E259" s="348"/>
      <c r="F259" s="341">
        <f>F260+F261</f>
        <v>655</v>
      </c>
    </row>
    <row r="260" spans="1:6" customFormat="1">
      <c r="A260" s="363"/>
      <c r="B260" s="347"/>
      <c r="C260" s="382"/>
      <c r="D260" s="361" t="s">
        <v>295</v>
      </c>
      <c r="E260" s="348"/>
      <c r="F260" s="341">
        <v>622</v>
      </c>
    </row>
    <row r="261" spans="1:6" customFormat="1">
      <c r="A261" s="363"/>
      <c r="B261" s="347"/>
      <c r="C261" s="382"/>
      <c r="D261" s="361" t="s">
        <v>302</v>
      </c>
      <c r="E261" s="348"/>
      <c r="F261" s="341">
        <v>33</v>
      </c>
    </row>
    <row r="262" spans="1:6" customFormat="1">
      <c r="A262" s="363"/>
      <c r="B262" s="347"/>
      <c r="C262" s="382" t="s">
        <v>329</v>
      </c>
      <c r="D262" s="383" t="s">
        <v>250</v>
      </c>
      <c r="E262" s="348"/>
      <c r="F262" s="341">
        <v>1478</v>
      </c>
    </row>
    <row r="263" spans="1:6" customFormat="1">
      <c r="A263" s="363"/>
      <c r="B263" s="347"/>
      <c r="C263" s="382" t="s">
        <v>330</v>
      </c>
      <c r="D263" s="342" t="s">
        <v>260</v>
      </c>
      <c r="E263" s="348"/>
      <c r="F263" s="341">
        <v>213</v>
      </c>
    </row>
    <row r="264" spans="1:6" customFormat="1">
      <c r="A264" s="363"/>
      <c r="B264" s="347"/>
      <c r="C264" s="382" t="s">
        <v>331</v>
      </c>
      <c r="D264" s="383" t="s">
        <v>262</v>
      </c>
      <c r="E264" s="348"/>
      <c r="F264" s="341">
        <v>141</v>
      </c>
    </row>
    <row r="265" spans="1:6" customFormat="1">
      <c r="A265" s="363"/>
      <c r="B265" s="347"/>
      <c r="C265" s="336" t="s">
        <v>264</v>
      </c>
      <c r="D265" s="343" t="s">
        <v>265</v>
      </c>
      <c r="E265" s="348"/>
      <c r="F265" s="341">
        <v>12</v>
      </c>
    </row>
    <row r="266" spans="1:6" customFormat="1">
      <c r="A266" s="346"/>
      <c r="B266" s="346"/>
      <c r="C266" s="336">
        <v>6050</v>
      </c>
      <c r="D266" s="342" t="s">
        <v>321</v>
      </c>
      <c r="E266" s="341"/>
      <c r="F266" s="341">
        <v>405</v>
      </c>
    </row>
    <row r="267" spans="1:6" customFormat="1">
      <c r="A267" s="363"/>
      <c r="B267" s="347"/>
      <c r="C267" s="382" t="s">
        <v>239</v>
      </c>
      <c r="D267" s="383" t="s">
        <v>240</v>
      </c>
      <c r="E267" s="348"/>
      <c r="F267" s="341">
        <v>30</v>
      </c>
    </row>
    <row r="268" spans="1:6" customFormat="1">
      <c r="A268" s="143"/>
      <c r="B268" s="141"/>
      <c r="C268" s="384"/>
      <c r="D268" s="385"/>
      <c r="E268" s="142"/>
      <c r="F268" s="135"/>
    </row>
    <row r="269" spans="1:6" customFormat="1">
      <c r="A269" s="143"/>
      <c r="B269" s="344">
        <v>85157</v>
      </c>
      <c r="C269" s="386"/>
      <c r="D269" s="327" t="s">
        <v>204</v>
      </c>
      <c r="E269" s="329">
        <f>E270</f>
        <v>10</v>
      </c>
      <c r="F269" s="329">
        <f>F270</f>
        <v>0</v>
      </c>
    </row>
    <row r="270" spans="1:6" customFormat="1">
      <c r="A270" s="143"/>
      <c r="B270" s="347"/>
      <c r="C270" s="382" t="s">
        <v>284</v>
      </c>
      <c r="D270" s="335" t="s">
        <v>285</v>
      </c>
      <c r="E270" s="341">
        <v>10</v>
      </c>
      <c r="F270" s="341"/>
    </row>
    <row r="271" spans="1:6" customFormat="1">
      <c r="A271" s="143"/>
      <c r="B271" s="141"/>
      <c r="C271" s="384"/>
      <c r="D271" s="385"/>
      <c r="E271" s="142"/>
      <c r="F271" s="142"/>
    </row>
    <row r="272" spans="1:6" customFormat="1">
      <c r="A272" s="138"/>
      <c r="B272" s="344">
        <v>85195</v>
      </c>
      <c r="C272" s="331"/>
      <c r="D272" s="327" t="s">
        <v>25</v>
      </c>
      <c r="E272" s="329">
        <f>SUM(E273:E276)</f>
        <v>371</v>
      </c>
      <c r="F272" s="329">
        <f>F277</f>
        <v>0</v>
      </c>
    </row>
    <row r="273" spans="1:6" customFormat="1">
      <c r="A273" s="138"/>
      <c r="B273" s="387"/>
      <c r="C273" s="388" t="s">
        <v>255</v>
      </c>
      <c r="D273" s="354" t="s">
        <v>256</v>
      </c>
      <c r="E273" s="366">
        <v>200</v>
      </c>
      <c r="F273" s="389"/>
    </row>
    <row r="274" spans="1:6" customFormat="1">
      <c r="A274" s="138"/>
      <c r="B274" s="347"/>
      <c r="C274" s="390" t="s">
        <v>266</v>
      </c>
      <c r="D274" s="354" t="s">
        <v>267</v>
      </c>
      <c r="E274" s="369">
        <v>20</v>
      </c>
      <c r="F274" s="348"/>
    </row>
    <row r="275" spans="1:6" customFormat="1">
      <c r="A275" s="138"/>
      <c r="B275" s="346"/>
      <c r="C275" s="352" t="s">
        <v>270</v>
      </c>
      <c r="D275" s="335" t="s">
        <v>271</v>
      </c>
      <c r="E275" s="369">
        <v>150</v>
      </c>
      <c r="F275" s="341"/>
    </row>
    <row r="276" spans="1:6" customFormat="1">
      <c r="A276" s="138"/>
      <c r="B276" s="346"/>
      <c r="C276" s="352" t="s">
        <v>288</v>
      </c>
      <c r="D276" s="342" t="s">
        <v>289</v>
      </c>
      <c r="E276" s="369">
        <v>1</v>
      </c>
      <c r="F276" s="341"/>
    </row>
    <row r="277" spans="1:6" customFormat="1">
      <c r="A277" s="138"/>
      <c r="B277" s="132"/>
      <c r="C277" s="391"/>
      <c r="D277" s="392"/>
      <c r="E277" s="393"/>
      <c r="F277" s="135"/>
    </row>
    <row r="278" spans="1:6" customFormat="1">
      <c r="A278" s="376">
        <v>852</v>
      </c>
      <c r="B278" s="376"/>
      <c r="C278" s="377"/>
      <c r="D278" s="327" t="s">
        <v>97</v>
      </c>
      <c r="E278" s="379">
        <f>E279+E282</f>
        <v>15</v>
      </c>
      <c r="F278" s="379">
        <f>F279</f>
        <v>0</v>
      </c>
    </row>
    <row r="279" spans="1:6" customFormat="1">
      <c r="A279" s="368"/>
      <c r="B279" s="376">
        <v>85202</v>
      </c>
      <c r="C279" s="394"/>
      <c r="D279" s="395" t="s">
        <v>98</v>
      </c>
      <c r="E279" s="379">
        <f>E280</f>
        <v>5</v>
      </c>
      <c r="F279" s="379">
        <f>F280</f>
        <v>0</v>
      </c>
    </row>
    <row r="280" spans="1:6" customFormat="1">
      <c r="A280" s="138"/>
      <c r="B280" s="347"/>
      <c r="C280" s="388" t="s">
        <v>255</v>
      </c>
      <c r="D280" s="354" t="s">
        <v>256</v>
      </c>
      <c r="E280" s="341">
        <v>5</v>
      </c>
      <c r="F280" s="142"/>
    </row>
    <row r="281" spans="1:6" customFormat="1">
      <c r="A281" s="132"/>
      <c r="B281" s="141"/>
      <c r="C281" s="356"/>
      <c r="D281" s="137"/>
      <c r="E281" s="135"/>
      <c r="F281" s="142"/>
    </row>
    <row r="282" spans="1:6" customFormat="1">
      <c r="A282" s="138"/>
      <c r="B282" s="344">
        <v>85295</v>
      </c>
      <c r="C282" s="331"/>
      <c r="D282" s="327" t="s">
        <v>25</v>
      </c>
      <c r="E282" s="329">
        <f>E283</f>
        <v>10</v>
      </c>
      <c r="F282" s="329">
        <f>F283</f>
        <v>0</v>
      </c>
    </row>
    <row r="283" spans="1:6" customFormat="1" ht="33">
      <c r="A283" s="132"/>
      <c r="B283" s="387"/>
      <c r="C283" s="388" t="s">
        <v>268</v>
      </c>
      <c r="D283" s="396" t="s">
        <v>269</v>
      </c>
      <c r="E283" s="366">
        <v>10</v>
      </c>
      <c r="F283" s="389"/>
    </row>
    <row r="284" spans="1:6" customFormat="1">
      <c r="A284" s="397"/>
      <c r="B284" s="344"/>
      <c r="C284" s="398"/>
      <c r="D284" s="399"/>
      <c r="E284" s="400"/>
      <c r="F284" s="329"/>
    </row>
    <row r="285" spans="1:6" customFormat="1">
      <c r="A285" s="376">
        <v>853</v>
      </c>
      <c r="B285" s="376"/>
      <c r="C285" s="401"/>
      <c r="D285" s="402" t="s">
        <v>115</v>
      </c>
      <c r="E285" s="403">
        <f>E286</f>
        <v>0</v>
      </c>
      <c r="F285" s="379">
        <f>F286</f>
        <v>3140</v>
      </c>
    </row>
    <row r="286" spans="1:6" customFormat="1">
      <c r="A286" s="346"/>
      <c r="B286" s="376">
        <v>85321</v>
      </c>
      <c r="C286" s="401"/>
      <c r="D286" s="402" t="s">
        <v>332</v>
      </c>
      <c r="E286" s="403">
        <f>E288</f>
        <v>0</v>
      </c>
      <c r="F286" s="379">
        <f>F287+F288+F289+F290+F293+F294+F295+F296</f>
        <v>3140</v>
      </c>
    </row>
    <row r="287" spans="1:6" customFormat="1">
      <c r="A287" s="363"/>
      <c r="B287" s="347"/>
      <c r="C287" s="382" t="s">
        <v>326</v>
      </c>
      <c r="D287" s="383" t="s">
        <v>231</v>
      </c>
      <c r="E287" s="348"/>
      <c r="F287" s="341">
        <v>7</v>
      </c>
    </row>
    <row r="288" spans="1:6" customFormat="1">
      <c r="A288" s="132"/>
      <c r="B288" s="141"/>
      <c r="C288" s="352">
        <v>4010</v>
      </c>
      <c r="D288" s="383" t="s">
        <v>258</v>
      </c>
      <c r="E288" s="366"/>
      <c r="F288" s="341">
        <v>1286</v>
      </c>
    </row>
    <row r="289" spans="1:6" customFormat="1">
      <c r="A289" s="132"/>
      <c r="B289" s="141"/>
      <c r="C289" s="352">
        <v>4020</v>
      </c>
      <c r="D289" s="342" t="s">
        <v>296</v>
      </c>
      <c r="E289" s="369"/>
      <c r="F289" s="341">
        <v>1144</v>
      </c>
    </row>
    <row r="290" spans="1:6" customFormat="1">
      <c r="A290" s="132"/>
      <c r="B290" s="141"/>
      <c r="C290" s="352">
        <v>4040</v>
      </c>
      <c r="D290" s="342" t="s">
        <v>301</v>
      </c>
      <c r="E290" s="369"/>
      <c r="F290" s="341">
        <f>SUM(F291:F292)</f>
        <v>127</v>
      </c>
    </row>
    <row r="291" spans="1:6" customFormat="1">
      <c r="A291" s="132"/>
      <c r="B291" s="141"/>
      <c r="C291" s="352"/>
      <c r="D291" s="361" t="s">
        <v>295</v>
      </c>
      <c r="E291" s="369"/>
      <c r="F291" s="362">
        <v>34</v>
      </c>
    </row>
    <row r="292" spans="1:6" customFormat="1">
      <c r="A292" s="132"/>
      <c r="B292" s="141"/>
      <c r="C292" s="352"/>
      <c r="D292" s="361" t="s">
        <v>302</v>
      </c>
      <c r="E292" s="369"/>
      <c r="F292" s="362">
        <v>93</v>
      </c>
    </row>
    <row r="293" spans="1:6" customFormat="1">
      <c r="A293" s="132"/>
      <c r="B293" s="141"/>
      <c r="C293" s="352">
        <v>4110</v>
      </c>
      <c r="D293" s="342" t="s">
        <v>250</v>
      </c>
      <c r="E293" s="369"/>
      <c r="F293" s="341">
        <v>409</v>
      </c>
    </row>
    <row r="294" spans="1:6" customFormat="1">
      <c r="A294" s="132"/>
      <c r="B294" s="141"/>
      <c r="C294" s="352">
        <v>4120</v>
      </c>
      <c r="D294" s="342" t="s">
        <v>260</v>
      </c>
      <c r="E294" s="369"/>
      <c r="F294" s="341">
        <v>69</v>
      </c>
    </row>
    <row r="295" spans="1:6" customFormat="1">
      <c r="A295" s="363"/>
      <c r="B295" s="347"/>
      <c r="C295" s="382" t="s">
        <v>331</v>
      </c>
      <c r="D295" s="383" t="s">
        <v>262</v>
      </c>
      <c r="E295" s="348"/>
      <c r="F295" s="341">
        <v>41</v>
      </c>
    </row>
    <row r="296" spans="1:6" customFormat="1">
      <c r="A296" s="363"/>
      <c r="B296" s="347"/>
      <c r="C296" s="336" t="s">
        <v>264</v>
      </c>
      <c r="D296" s="343" t="s">
        <v>265</v>
      </c>
      <c r="E296" s="348"/>
      <c r="F296" s="341">
        <v>57</v>
      </c>
    </row>
    <row r="297" spans="1:6" customFormat="1">
      <c r="A297" s="397"/>
      <c r="B297" s="404"/>
      <c r="C297" s="392"/>
      <c r="D297" s="405"/>
      <c r="E297" s="406"/>
      <c r="F297" s="407"/>
    </row>
    <row r="298" spans="1:6" s="258" customFormat="1">
      <c r="A298" s="376">
        <v>855</v>
      </c>
      <c r="B298" s="376"/>
      <c r="C298" s="408"/>
      <c r="D298" s="402" t="s">
        <v>107</v>
      </c>
      <c r="E298" s="379">
        <f>E312+E299</f>
        <v>1</v>
      </c>
      <c r="F298" s="379">
        <f>F312+F299</f>
        <v>4273</v>
      </c>
    </row>
    <row r="299" spans="1:6" customFormat="1" ht="33">
      <c r="A299" s="132"/>
      <c r="B299" s="409">
        <v>85515</v>
      </c>
      <c r="C299" s="401"/>
      <c r="D299" s="402" t="s">
        <v>133</v>
      </c>
      <c r="E299" s="410">
        <f>E300</f>
        <v>1</v>
      </c>
      <c r="F299" s="411">
        <f>SUM(F301:F304,F307:F309,F310)</f>
        <v>4171</v>
      </c>
    </row>
    <row r="300" spans="1:6" customFormat="1">
      <c r="A300" s="132"/>
      <c r="B300" s="412"/>
      <c r="C300" s="390" t="s">
        <v>266</v>
      </c>
      <c r="D300" s="354" t="s">
        <v>267</v>
      </c>
      <c r="E300" s="413">
        <v>1</v>
      </c>
      <c r="F300" s="414"/>
    </row>
    <row r="301" spans="1:6" customFormat="1">
      <c r="A301" s="132"/>
      <c r="B301" s="347"/>
      <c r="C301" s="352">
        <v>4000</v>
      </c>
      <c r="D301" s="342" t="s">
        <v>231</v>
      </c>
      <c r="E301" s="369"/>
      <c r="F301" s="369">
        <v>32</v>
      </c>
    </row>
    <row r="302" spans="1:6" customFormat="1">
      <c r="A302" s="132"/>
      <c r="B302" s="347"/>
      <c r="C302" s="352" t="s">
        <v>327</v>
      </c>
      <c r="D302" s="342" t="s">
        <v>258</v>
      </c>
      <c r="E302" s="369"/>
      <c r="F302" s="369">
        <v>574</v>
      </c>
    </row>
    <row r="303" spans="1:6" customFormat="1">
      <c r="A303" s="132"/>
      <c r="B303" s="347"/>
      <c r="C303" s="352">
        <v>4020</v>
      </c>
      <c r="D303" s="342" t="s">
        <v>296</v>
      </c>
      <c r="E303" s="369"/>
      <c r="F303" s="369">
        <v>2585</v>
      </c>
    </row>
    <row r="304" spans="1:6" customFormat="1">
      <c r="A304" s="132"/>
      <c r="B304" s="347"/>
      <c r="C304" s="352">
        <v>4040</v>
      </c>
      <c r="D304" s="342" t="s">
        <v>301</v>
      </c>
      <c r="E304" s="341"/>
      <c r="F304" s="341">
        <f>F305+F306</f>
        <v>256</v>
      </c>
    </row>
    <row r="305" spans="1:6" customFormat="1">
      <c r="A305" s="132"/>
      <c r="B305" s="347"/>
      <c r="C305" s="352"/>
      <c r="D305" s="361" t="s">
        <v>295</v>
      </c>
      <c r="E305" s="369"/>
      <c r="F305" s="370">
        <v>47</v>
      </c>
    </row>
    <row r="306" spans="1:6" customFormat="1">
      <c r="A306" s="132"/>
      <c r="B306" s="347"/>
      <c r="C306" s="352"/>
      <c r="D306" s="361" t="s">
        <v>302</v>
      </c>
      <c r="E306" s="369"/>
      <c r="F306" s="370">
        <v>209</v>
      </c>
    </row>
    <row r="307" spans="1:6" customFormat="1">
      <c r="A307" s="132"/>
      <c r="B307" s="347"/>
      <c r="C307" s="352">
        <v>4110</v>
      </c>
      <c r="D307" s="342" t="s">
        <v>250</v>
      </c>
      <c r="E307" s="369"/>
      <c r="F307" s="369">
        <v>551</v>
      </c>
    </row>
    <row r="308" spans="1:6" customFormat="1">
      <c r="A308" s="132"/>
      <c r="B308" s="347"/>
      <c r="C308" s="352">
        <v>4120</v>
      </c>
      <c r="D308" s="342" t="s">
        <v>260</v>
      </c>
      <c r="E308" s="369"/>
      <c r="F308" s="369">
        <v>84</v>
      </c>
    </row>
    <row r="309" spans="1:6" customFormat="1">
      <c r="A309" s="132"/>
      <c r="B309" s="347"/>
      <c r="C309" s="352">
        <v>4440</v>
      </c>
      <c r="D309" s="342" t="s">
        <v>262</v>
      </c>
      <c r="E309" s="369"/>
      <c r="F309" s="369">
        <v>74</v>
      </c>
    </row>
    <row r="310" spans="1:6" customFormat="1">
      <c r="A310" s="132"/>
      <c r="B310" s="347"/>
      <c r="C310" s="336" t="s">
        <v>264</v>
      </c>
      <c r="D310" s="343" t="s">
        <v>265</v>
      </c>
      <c r="E310" s="341"/>
      <c r="F310" s="369">
        <v>15</v>
      </c>
    </row>
    <row r="311" spans="1:6" customFormat="1">
      <c r="A311" s="132"/>
      <c r="B311" s="141"/>
      <c r="C311" s="356"/>
      <c r="D311" s="137"/>
      <c r="E311" s="151"/>
      <c r="F311" s="142"/>
    </row>
    <row r="312" spans="1:6" customFormat="1">
      <c r="A312" s="132"/>
      <c r="B312" s="344">
        <v>85516</v>
      </c>
      <c r="C312" s="398"/>
      <c r="D312" s="345" t="s">
        <v>213</v>
      </c>
      <c r="E312" s="329">
        <f>E313</f>
        <v>0</v>
      </c>
      <c r="F312" s="329">
        <f>SUM(F313:F320)</f>
        <v>102</v>
      </c>
    </row>
    <row r="313" spans="1:6" customFormat="1">
      <c r="A313" s="132"/>
      <c r="B313" s="347"/>
      <c r="C313" s="352">
        <v>4020</v>
      </c>
      <c r="D313" s="342" t="s">
        <v>296</v>
      </c>
      <c r="E313" s="369"/>
      <c r="F313" s="341">
        <v>57</v>
      </c>
    </row>
    <row r="314" spans="1:6" customFormat="1">
      <c r="A314" s="132"/>
      <c r="B314" s="347"/>
      <c r="C314" s="352" t="s">
        <v>333</v>
      </c>
      <c r="D314" s="342" t="s">
        <v>334</v>
      </c>
      <c r="E314" s="369"/>
      <c r="F314" s="341">
        <v>23</v>
      </c>
    </row>
    <row r="315" spans="1:6" customFormat="1">
      <c r="A315" s="132"/>
      <c r="B315" s="347"/>
      <c r="C315" s="352" t="s">
        <v>335</v>
      </c>
      <c r="D315" s="342" t="s">
        <v>259</v>
      </c>
      <c r="E315" s="369"/>
      <c r="F315" s="341">
        <v>5</v>
      </c>
    </row>
    <row r="316" spans="1:6" customFormat="1">
      <c r="A316" s="132"/>
      <c r="B316" s="347"/>
      <c r="C316" s="352" t="s">
        <v>336</v>
      </c>
      <c r="D316" s="342" t="s">
        <v>220</v>
      </c>
      <c r="E316" s="369"/>
      <c r="F316" s="341">
        <v>2</v>
      </c>
    </row>
    <row r="317" spans="1:6" customFormat="1">
      <c r="A317" s="132"/>
      <c r="B317" s="347"/>
      <c r="C317" s="352">
        <v>4110</v>
      </c>
      <c r="D317" s="342" t="s">
        <v>250</v>
      </c>
      <c r="E317" s="369"/>
      <c r="F317" s="341">
        <v>9</v>
      </c>
    </row>
    <row r="318" spans="1:6" customFormat="1">
      <c r="A318" s="132"/>
      <c r="B318" s="347"/>
      <c r="C318" s="352" t="s">
        <v>337</v>
      </c>
      <c r="D318" s="342" t="s">
        <v>309</v>
      </c>
      <c r="E318" s="369"/>
      <c r="F318" s="341">
        <v>4</v>
      </c>
    </row>
    <row r="319" spans="1:6" customFormat="1">
      <c r="A319" s="132"/>
      <c r="B319" s="347"/>
      <c r="C319" s="352">
        <v>4120</v>
      </c>
      <c r="D319" s="342" t="s">
        <v>260</v>
      </c>
      <c r="E319" s="369"/>
      <c r="F319" s="341">
        <v>1</v>
      </c>
    </row>
    <row r="320" spans="1:6" customFormat="1">
      <c r="A320" s="132"/>
      <c r="B320" s="347"/>
      <c r="C320" s="352" t="s">
        <v>338</v>
      </c>
      <c r="D320" s="342" t="s">
        <v>218</v>
      </c>
      <c r="E320" s="369"/>
      <c r="F320" s="341">
        <v>1</v>
      </c>
    </row>
    <row r="321" spans="1:7" customFormat="1">
      <c r="A321" s="397"/>
      <c r="B321" s="344"/>
      <c r="C321" s="398"/>
      <c r="D321" s="399"/>
      <c r="E321" s="400"/>
      <c r="F321" s="329"/>
    </row>
    <row r="322" spans="1:7" ht="18">
      <c r="A322" s="452"/>
      <c r="B322" s="453"/>
      <c r="C322" s="453"/>
      <c r="D322" s="453"/>
      <c r="E322" s="146"/>
      <c r="F322" s="147"/>
      <c r="G322" s="124"/>
    </row>
    <row r="323" spans="1:7" s="179" customFormat="1" ht="18">
      <c r="A323" s="449" t="s">
        <v>339</v>
      </c>
      <c r="B323" s="450"/>
      <c r="C323" s="450"/>
      <c r="D323" s="451"/>
      <c r="E323" s="225">
        <f>E324+E336</f>
        <v>0</v>
      </c>
      <c r="F323" s="225">
        <f>F324+F336</f>
        <v>4132</v>
      </c>
      <c r="G323" s="199"/>
    </row>
    <row r="324" spans="1:7" s="179" customFormat="1">
      <c r="A324" s="204">
        <v>752</v>
      </c>
      <c r="B324" s="204"/>
      <c r="C324" s="205"/>
      <c r="D324" s="272" t="s">
        <v>79</v>
      </c>
      <c r="E324" s="207">
        <f>SUM(E325)</f>
        <v>0</v>
      </c>
      <c r="F324" s="207">
        <f>SUM(F325+F330)</f>
        <v>2517</v>
      </c>
      <c r="G324" s="199"/>
    </row>
    <row r="325" spans="1:7" s="179" customFormat="1">
      <c r="A325" s="203"/>
      <c r="B325" s="204">
        <v>75212</v>
      </c>
      <c r="C325" s="205"/>
      <c r="D325" s="272" t="s">
        <v>80</v>
      </c>
      <c r="E325" s="207"/>
      <c r="F325" s="207">
        <f>SUM(F326:F328)</f>
        <v>257</v>
      </c>
      <c r="G325" s="199"/>
    </row>
    <row r="326" spans="1:7" s="179" customFormat="1">
      <c r="A326" s="203"/>
      <c r="B326" s="208"/>
      <c r="C326" s="209">
        <v>3030</v>
      </c>
      <c r="D326" s="222" t="s">
        <v>249</v>
      </c>
      <c r="E326" s="211"/>
      <c r="F326" s="211">
        <v>10</v>
      </c>
      <c r="G326" s="199"/>
    </row>
    <row r="327" spans="1:7" s="179" customFormat="1">
      <c r="A327" s="203"/>
      <c r="B327" s="203"/>
      <c r="C327" s="209">
        <v>4000</v>
      </c>
      <c r="D327" s="213" t="s">
        <v>231</v>
      </c>
      <c r="E327" s="211"/>
      <c r="F327" s="211">
        <v>235</v>
      </c>
      <c r="G327" s="199"/>
    </row>
    <row r="328" spans="1:7" s="179" customFormat="1">
      <c r="A328" s="203"/>
      <c r="B328" s="203"/>
      <c r="C328" s="209">
        <v>4270</v>
      </c>
      <c r="D328" s="222" t="s">
        <v>236</v>
      </c>
      <c r="E328" s="211"/>
      <c r="F328" s="211">
        <v>12</v>
      </c>
      <c r="G328" s="199"/>
    </row>
    <row r="329" spans="1:7">
      <c r="A329" s="132"/>
      <c r="B329" s="132"/>
      <c r="C329" s="133"/>
      <c r="D329" s="139"/>
      <c r="E329" s="135"/>
      <c r="F329" s="135"/>
      <c r="G329" s="124"/>
    </row>
    <row r="330" spans="1:7" s="179" customFormat="1">
      <c r="A330" s="203"/>
      <c r="B330" s="204">
        <v>75224</v>
      </c>
      <c r="C330" s="205"/>
      <c r="D330" s="272" t="s">
        <v>77</v>
      </c>
      <c r="E330" s="207">
        <f>SUM(E331:E332)</f>
        <v>0</v>
      </c>
      <c r="F330" s="207">
        <f>SUM(F331:F334)</f>
        <v>2260</v>
      </c>
      <c r="G330" s="199"/>
    </row>
    <row r="331" spans="1:7" s="179" customFormat="1" ht="33">
      <c r="A331" s="203"/>
      <c r="B331" s="203"/>
      <c r="C331" s="209" t="s">
        <v>228</v>
      </c>
      <c r="D331" s="219" t="s">
        <v>229</v>
      </c>
      <c r="E331" s="211"/>
      <c r="F331" s="211">
        <v>850</v>
      </c>
      <c r="G331" s="199"/>
    </row>
    <row r="332" spans="1:7" s="179" customFormat="1">
      <c r="A332" s="203"/>
      <c r="B332" s="203"/>
      <c r="C332" s="209" t="s">
        <v>340</v>
      </c>
      <c r="D332" s="222" t="s">
        <v>249</v>
      </c>
      <c r="E332" s="211"/>
      <c r="F332" s="211">
        <v>20</v>
      </c>
      <c r="G332" s="199"/>
    </row>
    <row r="333" spans="1:7" s="179" customFormat="1">
      <c r="A333" s="203"/>
      <c r="B333" s="203"/>
      <c r="C333" s="209" t="s">
        <v>326</v>
      </c>
      <c r="D333" s="213" t="s">
        <v>231</v>
      </c>
      <c r="E333" s="211"/>
      <c r="F333" s="211">
        <v>70</v>
      </c>
      <c r="G333" s="199"/>
    </row>
    <row r="334" spans="1:7" s="179" customFormat="1">
      <c r="A334" s="203"/>
      <c r="B334" s="203"/>
      <c r="C334" s="209">
        <v>4170</v>
      </c>
      <c r="D334" s="213" t="s">
        <v>251</v>
      </c>
      <c r="E334" s="211"/>
      <c r="F334" s="211">
        <v>1320</v>
      </c>
      <c r="G334" s="199"/>
    </row>
    <row r="335" spans="1:7">
      <c r="A335" s="139"/>
      <c r="B335" s="139"/>
      <c r="C335" s="152"/>
      <c r="D335" s="139"/>
      <c r="E335" s="139"/>
      <c r="F335" s="135"/>
      <c r="G335" s="124"/>
    </row>
    <row r="336" spans="1:7" s="179" customFormat="1">
      <c r="A336" s="204">
        <v>754</v>
      </c>
      <c r="B336" s="204"/>
      <c r="C336" s="205"/>
      <c r="D336" s="206" t="s">
        <v>35</v>
      </c>
      <c r="E336" s="207">
        <f>SUM(E340+E337)</f>
        <v>0</v>
      </c>
      <c r="F336" s="207">
        <f>SUM(F340+F337)</f>
        <v>1615</v>
      </c>
      <c r="G336" s="199"/>
    </row>
    <row r="337" spans="1:7" s="179" customFormat="1">
      <c r="A337" s="203"/>
      <c r="B337" s="204">
        <v>75415</v>
      </c>
      <c r="C337" s="205"/>
      <c r="D337" s="215" t="s">
        <v>82</v>
      </c>
      <c r="E337" s="207">
        <f>E338</f>
        <v>0</v>
      </c>
      <c r="F337" s="207">
        <f>F338</f>
        <v>450</v>
      </c>
      <c r="G337" s="199"/>
    </row>
    <row r="338" spans="1:7" s="179" customFormat="1" ht="33">
      <c r="A338" s="203"/>
      <c r="B338" s="203"/>
      <c r="C338" s="209">
        <v>2820</v>
      </c>
      <c r="D338" s="212" t="s">
        <v>341</v>
      </c>
      <c r="E338" s="211"/>
      <c r="F338" s="211">
        <v>450</v>
      </c>
      <c r="G338" s="199"/>
    </row>
    <row r="339" spans="1:7" s="179" customFormat="1">
      <c r="A339" s="203"/>
      <c r="B339" s="203"/>
      <c r="C339" s="209"/>
      <c r="D339" s="213"/>
      <c r="E339" s="211"/>
      <c r="F339" s="211"/>
      <c r="G339" s="199"/>
    </row>
    <row r="340" spans="1:7" s="179" customFormat="1">
      <c r="A340" s="203"/>
      <c r="B340" s="204">
        <v>75421</v>
      </c>
      <c r="C340" s="205"/>
      <c r="D340" s="286" t="s">
        <v>36</v>
      </c>
      <c r="E340" s="207">
        <f>SUM(E343:E347)</f>
        <v>0</v>
      </c>
      <c r="F340" s="207">
        <f>SUM(F341:F347)</f>
        <v>1165</v>
      </c>
      <c r="G340" s="199"/>
    </row>
    <row r="341" spans="1:7" s="179" customFormat="1">
      <c r="A341" s="203"/>
      <c r="B341" s="208"/>
      <c r="C341" s="209">
        <v>4000</v>
      </c>
      <c r="D341" s="213" t="s">
        <v>231</v>
      </c>
      <c r="E341" s="217"/>
      <c r="F341" s="211">
        <v>1014</v>
      </c>
      <c r="G341" s="199"/>
    </row>
    <row r="342" spans="1:7" s="179" customFormat="1">
      <c r="A342" s="203"/>
      <c r="B342" s="208"/>
      <c r="C342" s="209">
        <v>4170</v>
      </c>
      <c r="D342" s="222" t="s">
        <v>251</v>
      </c>
      <c r="E342" s="217"/>
      <c r="F342" s="211">
        <v>20</v>
      </c>
      <c r="G342" s="199"/>
    </row>
    <row r="343" spans="1:7" s="179" customFormat="1">
      <c r="A343" s="203"/>
      <c r="B343" s="203"/>
      <c r="C343" s="209">
        <v>4270</v>
      </c>
      <c r="D343" s="222" t="s">
        <v>236</v>
      </c>
      <c r="E343" s="211"/>
      <c r="F343" s="211">
        <v>80</v>
      </c>
      <c r="G343" s="199"/>
    </row>
    <row r="344" spans="1:7" s="179" customFormat="1">
      <c r="A344" s="203"/>
      <c r="B344" s="203"/>
      <c r="C344" s="209">
        <v>4430</v>
      </c>
      <c r="D344" s="249" t="s">
        <v>237</v>
      </c>
      <c r="E344" s="211"/>
      <c r="F344" s="211">
        <v>20</v>
      </c>
      <c r="G344" s="199"/>
    </row>
    <row r="345" spans="1:7" s="179" customFormat="1">
      <c r="A345" s="203"/>
      <c r="B345" s="203"/>
      <c r="C345" s="209">
        <v>4480</v>
      </c>
      <c r="D345" s="218" t="s">
        <v>238</v>
      </c>
      <c r="E345" s="211"/>
      <c r="F345" s="211">
        <v>20</v>
      </c>
      <c r="G345" s="199"/>
    </row>
    <row r="346" spans="1:7" s="179" customFormat="1">
      <c r="A346" s="203"/>
      <c r="B346" s="203"/>
      <c r="C346" s="209" t="s">
        <v>342</v>
      </c>
      <c r="D346" s="213" t="s">
        <v>314</v>
      </c>
      <c r="E346" s="211"/>
      <c r="F346" s="211">
        <v>1</v>
      </c>
      <c r="G346" s="199"/>
    </row>
    <row r="347" spans="1:7" s="179" customFormat="1">
      <c r="A347" s="203"/>
      <c r="B347" s="203"/>
      <c r="C347" s="209">
        <v>4550</v>
      </c>
      <c r="D347" s="213" t="s">
        <v>315</v>
      </c>
      <c r="E347" s="211"/>
      <c r="F347" s="211">
        <v>10</v>
      </c>
      <c r="G347" s="199"/>
    </row>
    <row r="348" spans="1:7" ht="18">
      <c r="A348" s="452"/>
      <c r="B348" s="453"/>
      <c r="C348" s="453"/>
      <c r="D348" s="453"/>
      <c r="E348" s="146"/>
      <c r="F348" s="147"/>
      <c r="G348" s="124"/>
    </row>
    <row r="349" spans="1:7" s="179" customFormat="1" ht="18">
      <c r="A349" s="449" t="s">
        <v>415</v>
      </c>
      <c r="B349" s="450"/>
      <c r="C349" s="450"/>
      <c r="D349" s="451"/>
      <c r="E349" s="295">
        <f>E350+E354</f>
        <v>0</v>
      </c>
      <c r="F349" s="295">
        <f>F350+F354</f>
        <v>205</v>
      </c>
      <c r="G349" s="199"/>
    </row>
    <row r="350" spans="1:7" s="179" customFormat="1">
      <c r="A350" s="204">
        <v>750</v>
      </c>
      <c r="B350" s="272"/>
      <c r="C350" s="296"/>
      <c r="D350" s="272" t="s">
        <v>76</v>
      </c>
      <c r="E350" s="239">
        <f>E351</f>
        <v>0</v>
      </c>
      <c r="F350" s="239">
        <f>F351</f>
        <v>155</v>
      </c>
      <c r="G350" s="199"/>
    </row>
    <row r="351" spans="1:7" s="179" customFormat="1">
      <c r="A351" s="222"/>
      <c r="B351" s="204">
        <v>75081</v>
      </c>
      <c r="C351" s="254"/>
      <c r="D351" s="272" t="s">
        <v>78</v>
      </c>
      <c r="E351" s="207">
        <f>E352</f>
        <v>0</v>
      </c>
      <c r="F351" s="207">
        <f>F352</f>
        <v>155</v>
      </c>
      <c r="G351" s="199"/>
    </row>
    <row r="352" spans="1:7" s="179" customFormat="1">
      <c r="A352" s="222"/>
      <c r="B352" s="208"/>
      <c r="C352" s="209">
        <v>4000</v>
      </c>
      <c r="D352" s="213" t="s">
        <v>231</v>
      </c>
      <c r="E352" s="222"/>
      <c r="F352" s="211">
        <v>155</v>
      </c>
      <c r="G352" s="199"/>
    </row>
    <row r="353" spans="1:7" s="179" customFormat="1" ht="18">
      <c r="A353" s="297"/>
      <c r="B353" s="297"/>
      <c r="C353" s="297"/>
      <c r="D353" s="297"/>
      <c r="E353" s="298"/>
      <c r="F353" s="298"/>
      <c r="G353" s="199"/>
    </row>
    <row r="354" spans="1:7" s="179" customFormat="1">
      <c r="A354" s="204">
        <v>851</v>
      </c>
      <c r="B354" s="204"/>
      <c r="C354" s="205"/>
      <c r="D354" s="206" t="s">
        <v>83</v>
      </c>
      <c r="E354" s="207">
        <f>E355</f>
        <v>0</v>
      </c>
      <c r="F354" s="207">
        <f>F355</f>
        <v>50</v>
      </c>
      <c r="G354" s="199"/>
    </row>
    <row r="355" spans="1:7" s="179" customFormat="1">
      <c r="A355" s="203"/>
      <c r="B355" s="204">
        <v>85141</v>
      </c>
      <c r="C355" s="205"/>
      <c r="D355" s="272" t="s">
        <v>84</v>
      </c>
      <c r="E355" s="207">
        <f>SUM(E356:E356)</f>
        <v>0</v>
      </c>
      <c r="F355" s="207">
        <f>SUM(F356:F356)</f>
        <v>50</v>
      </c>
      <c r="G355" s="199"/>
    </row>
    <row r="356" spans="1:7" s="179" customFormat="1">
      <c r="A356" s="203"/>
      <c r="B356" s="208"/>
      <c r="C356" s="209">
        <v>4000</v>
      </c>
      <c r="D356" s="213" t="s">
        <v>231</v>
      </c>
      <c r="E356" s="217"/>
      <c r="F356" s="211">
        <v>50</v>
      </c>
      <c r="G356" s="199"/>
    </row>
    <row r="357" spans="1:7" ht="18">
      <c r="A357" s="144"/>
      <c r="B357" s="145"/>
      <c r="C357" s="145"/>
      <c r="D357" s="145"/>
      <c r="E357" s="146"/>
      <c r="F357" s="147"/>
      <c r="G357" s="124"/>
    </row>
    <row r="358" spans="1:7" s="179" customFormat="1" ht="18">
      <c r="A358" s="449" t="s">
        <v>416</v>
      </c>
      <c r="B358" s="450"/>
      <c r="C358" s="450"/>
      <c r="D358" s="451"/>
      <c r="E358" s="225">
        <f>E363+E359</f>
        <v>91</v>
      </c>
      <c r="F358" s="225">
        <f>F359+F363</f>
        <v>657</v>
      </c>
      <c r="G358" s="199"/>
    </row>
    <row r="359" spans="1:7" s="179" customFormat="1">
      <c r="A359" s="204">
        <v>710</v>
      </c>
      <c r="B359" s="204"/>
      <c r="C359" s="205"/>
      <c r="D359" s="272" t="s">
        <v>33</v>
      </c>
      <c r="E359" s="207">
        <f>SUM(E360)</f>
        <v>0</v>
      </c>
      <c r="F359" s="207">
        <f>SUM(F360)</f>
        <v>657</v>
      </c>
      <c r="G359" s="199"/>
    </row>
    <row r="360" spans="1:7" s="179" customFormat="1">
      <c r="A360" s="203"/>
      <c r="B360" s="204">
        <v>71035</v>
      </c>
      <c r="C360" s="205"/>
      <c r="D360" s="272" t="s">
        <v>143</v>
      </c>
      <c r="E360" s="207">
        <f>SUM(E361)</f>
        <v>0</v>
      </c>
      <c r="F360" s="207">
        <f>SUM(F361)</f>
        <v>657</v>
      </c>
      <c r="G360" s="199"/>
    </row>
    <row r="361" spans="1:7" ht="26.25" customHeight="1">
      <c r="A361" s="132"/>
      <c r="B361" s="203"/>
      <c r="C361" s="209">
        <v>2020</v>
      </c>
      <c r="D361" s="219" t="s">
        <v>343</v>
      </c>
      <c r="E361" s="211"/>
      <c r="F361" s="211">
        <v>657</v>
      </c>
      <c r="G361" s="124"/>
    </row>
    <row r="362" spans="1:7">
      <c r="A362" s="162"/>
      <c r="B362" s="162"/>
      <c r="C362" s="163"/>
      <c r="D362" s="162"/>
      <c r="E362" s="162"/>
      <c r="F362" s="162"/>
      <c r="G362" s="124"/>
    </row>
    <row r="363" spans="1:7" s="179" customFormat="1">
      <c r="A363" s="204">
        <v>750</v>
      </c>
      <c r="B363" s="208"/>
      <c r="C363" s="289"/>
      <c r="D363" s="277" t="s">
        <v>76</v>
      </c>
      <c r="E363" s="217">
        <f>E364</f>
        <v>91</v>
      </c>
      <c r="F363" s="217">
        <f>SUM(F364)</f>
        <v>0</v>
      </c>
      <c r="G363" s="199"/>
    </row>
    <row r="364" spans="1:7" s="179" customFormat="1">
      <c r="A364" s="227"/>
      <c r="B364" s="314">
        <v>75011</v>
      </c>
      <c r="C364" s="236"/>
      <c r="D364" s="238" t="s">
        <v>129</v>
      </c>
      <c r="E364" s="239">
        <f>E365</f>
        <v>91</v>
      </c>
      <c r="F364" s="239">
        <f>SUM(F365)</f>
        <v>0</v>
      </c>
      <c r="G364" s="199"/>
    </row>
    <row r="365" spans="1:7" s="179" customFormat="1" ht="33">
      <c r="A365" s="203"/>
      <c r="B365" s="243"/>
      <c r="C365" s="209">
        <v>2350</v>
      </c>
      <c r="D365" s="210" t="s">
        <v>242</v>
      </c>
      <c r="E365" s="293">
        <v>91</v>
      </c>
      <c r="F365" s="217"/>
      <c r="G365" s="199"/>
    </row>
    <row r="366" spans="1:7" ht="18">
      <c r="A366" s="452"/>
      <c r="B366" s="453"/>
      <c r="C366" s="453"/>
      <c r="D366" s="453"/>
      <c r="E366" s="164"/>
      <c r="F366" s="147"/>
      <c r="G366" s="124"/>
    </row>
    <row r="367" spans="1:7" s="179" customFormat="1" ht="18">
      <c r="A367" s="449" t="s">
        <v>417</v>
      </c>
      <c r="B367" s="450"/>
      <c r="C367" s="450"/>
      <c r="D367" s="451"/>
      <c r="E367" s="225">
        <f>SUM(E368,E372,E390,E436)</f>
        <v>28510</v>
      </c>
      <c r="F367" s="225">
        <f>SUM(F368,F372,F390,F436)</f>
        <v>1006265</v>
      </c>
      <c r="G367" s="199"/>
    </row>
    <row r="368" spans="1:7" s="179" customFormat="1">
      <c r="A368" s="204">
        <v>758</v>
      </c>
      <c r="B368" s="204"/>
      <c r="C368" s="205"/>
      <c r="D368" s="272" t="s">
        <v>94</v>
      </c>
      <c r="E368" s="207">
        <f>SUM(E369)</f>
        <v>0</v>
      </c>
      <c r="F368" s="207">
        <f>SUM(F369)</f>
        <v>43607</v>
      </c>
      <c r="G368" s="199"/>
    </row>
    <row r="369" spans="1:7" s="179" customFormat="1">
      <c r="A369" s="203"/>
      <c r="B369" s="204">
        <v>75814</v>
      </c>
      <c r="C369" s="205"/>
      <c r="D369" s="272" t="s">
        <v>95</v>
      </c>
      <c r="E369" s="207">
        <f>SUM(E370)</f>
        <v>0</v>
      </c>
      <c r="F369" s="207">
        <f>SUM(F370)</f>
        <v>43607</v>
      </c>
      <c r="G369" s="199"/>
    </row>
    <row r="370" spans="1:7" s="179" customFormat="1">
      <c r="A370" s="203"/>
      <c r="B370" s="203"/>
      <c r="C370" s="209">
        <v>2870</v>
      </c>
      <c r="D370" s="218" t="s">
        <v>344</v>
      </c>
      <c r="E370" s="211"/>
      <c r="F370" s="211">
        <v>43607</v>
      </c>
      <c r="G370" s="199"/>
    </row>
    <row r="371" spans="1:7" s="179" customFormat="1">
      <c r="A371" s="203"/>
      <c r="B371" s="203"/>
      <c r="C371" s="209"/>
      <c r="D371" s="222"/>
      <c r="E371" s="211"/>
      <c r="F371" s="211"/>
      <c r="G371" s="199"/>
    </row>
    <row r="372" spans="1:7" s="179" customFormat="1">
      <c r="A372" s="204">
        <v>851</v>
      </c>
      <c r="B372" s="204"/>
      <c r="C372" s="205"/>
      <c r="D372" s="272" t="s">
        <v>83</v>
      </c>
      <c r="E372" s="207">
        <f>E377</f>
        <v>0</v>
      </c>
      <c r="F372" s="207">
        <f>F377+F373</f>
        <v>33731</v>
      </c>
      <c r="G372" s="199"/>
    </row>
    <row r="373" spans="1:7" s="179" customFormat="1" ht="12" customHeight="1">
      <c r="A373" s="203"/>
      <c r="B373" s="204">
        <v>85157</v>
      </c>
      <c r="C373" s="254"/>
      <c r="D373" s="319" t="s">
        <v>204</v>
      </c>
      <c r="E373" s="255"/>
      <c r="F373" s="207">
        <f>(F374+F375)</f>
        <v>32825</v>
      </c>
      <c r="G373" s="199"/>
    </row>
    <row r="374" spans="1:7" s="179" customFormat="1" ht="12" customHeight="1">
      <c r="A374" s="203"/>
      <c r="B374" s="208"/>
      <c r="C374" s="209" t="s">
        <v>243</v>
      </c>
      <c r="D374" s="213" t="s">
        <v>230</v>
      </c>
      <c r="E374" s="211"/>
      <c r="F374" s="211">
        <v>27914</v>
      </c>
      <c r="G374" s="199"/>
    </row>
    <row r="375" spans="1:7" s="179" customFormat="1" ht="12" customHeight="1">
      <c r="A375" s="203"/>
      <c r="B375" s="203"/>
      <c r="C375" s="320" t="s">
        <v>345</v>
      </c>
      <c r="D375" s="321" t="s">
        <v>204</v>
      </c>
      <c r="E375" s="211"/>
      <c r="F375" s="211">
        <v>4911</v>
      </c>
      <c r="G375" s="199"/>
    </row>
    <row r="376" spans="1:7" s="179" customFormat="1" ht="12" customHeight="1">
      <c r="A376" s="203"/>
      <c r="B376" s="203"/>
      <c r="C376" s="209"/>
      <c r="D376" s="213"/>
      <c r="E376" s="211"/>
      <c r="F376" s="211"/>
      <c r="G376" s="199"/>
    </row>
    <row r="377" spans="1:7" s="179" customFormat="1">
      <c r="A377" s="203"/>
      <c r="B377" s="204">
        <v>85195</v>
      </c>
      <c r="C377" s="205"/>
      <c r="D377" s="286" t="s">
        <v>25</v>
      </c>
      <c r="E377" s="207">
        <f>SUM(E378:E388)</f>
        <v>0</v>
      </c>
      <c r="F377" s="207">
        <f>SUM(F378:F388)</f>
        <v>906</v>
      </c>
      <c r="G377" s="199"/>
    </row>
    <row r="378" spans="1:7" s="179" customFormat="1" ht="26.25" customHeight="1">
      <c r="A378" s="203"/>
      <c r="B378" s="208"/>
      <c r="C378" s="209">
        <v>2010</v>
      </c>
      <c r="D378" s="275" t="s">
        <v>346</v>
      </c>
      <c r="E378" s="217"/>
      <c r="F378" s="211">
        <v>248</v>
      </c>
      <c r="G378" s="199"/>
    </row>
    <row r="379" spans="1:7" s="179" customFormat="1" ht="27" customHeight="1">
      <c r="A379" s="203"/>
      <c r="B379" s="208"/>
      <c r="C379" s="209">
        <v>2110</v>
      </c>
      <c r="D379" s="213" t="s">
        <v>229</v>
      </c>
      <c r="E379" s="217"/>
      <c r="F379" s="211">
        <v>18</v>
      </c>
      <c r="G379" s="199"/>
    </row>
    <row r="380" spans="1:7" s="179" customFormat="1" ht="27" customHeight="1">
      <c r="A380" s="203"/>
      <c r="B380" s="208"/>
      <c r="C380" s="209">
        <v>2210</v>
      </c>
      <c r="D380" s="213" t="s">
        <v>230</v>
      </c>
      <c r="E380" s="217"/>
      <c r="F380" s="211">
        <v>67</v>
      </c>
      <c r="G380" s="199"/>
    </row>
    <row r="381" spans="1:7" s="179" customFormat="1" ht="33">
      <c r="A381" s="203"/>
      <c r="B381" s="208"/>
      <c r="C381" s="209">
        <v>2810</v>
      </c>
      <c r="D381" s="213" t="s">
        <v>347</v>
      </c>
      <c r="E381" s="217"/>
      <c r="F381" s="211">
        <v>10</v>
      </c>
      <c r="G381" s="199"/>
    </row>
    <row r="382" spans="1:7" s="179" customFormat="1" ht="33">
      <c r="A382" s="203"/>
      <c r="B382" s="208"/>
      <c r="C382" s="209">
        <v>2820</v>
      </c>
      <c r="D382" s="213" t="s">
        <v>341</v>
      </c>
      <c r="E382" s="217"/>
      <c r="F382" s="211">
        <v>50</v>
      </c>
      <c r="G382" s="199"/>
    </row>
    <row r="383" spans="1:7" s="179" customFormat="1">
      <c r="A383" s="203"/>
      <c r="B383" s="208"/>
      <c r="C383" s="209">
        <v>3030</v>
      </c>
      <c r="D383" s="222" t="s">
        <v>249</v>
      </c>
      <c r="E383" s="217"/>
      <c r="F383" s="211">
        <v>34</v>
      </c>
      <c r="G383" s="199"/>
    </row>
    <row r="384" spans="1:7" s="179" customFormat="1">
      <c r="A384" s="203"/>
      <c r="B384" s="208"/>
      <c r="C384" s="209">
        <v>4000</v>
      </c>
      <c r="D384" s="213" t="s">
        <v>231</v>
      </c>
      <c r="E384" s="217"/>
      <c r="F384" s="211">
        <v>24</v>
      </c>
      <c r="G384" s="199"/>
    </row>
    <row r="385" spans="1:7" s="179" customFormat="1">
      <c r="A385" s="203"/>
      <c r="B385" s="208"/>
      <c r="C385" s="209">
        <v>4110</v>
      </c>
      <c r="D385" s="213" t="s">
        <v>250</v>
      </c>
      <c r="E385" s="217"/>
      <c r="F385" s="211">
        <v>7</v>
      </c>
      <c r="G385" s="199"/>
    </row>
    <row r="386" spans="1:7" s="179" customFormat="1">
      <c r="A386" s="203"/>
      <c r="B386" s="208"/>
      <c r="C386" s="209">
        <v>4120</v>
      </c>
      <c r="D386" s="213" t="s">
        <v>260</v>
      </c>
      <c r="E386" s="217"/>
      <c r="F386" s="211">
        <v>1</v>
      </c>
      <c r="G386" s="199"/>
    </row>
    <row r="387" spans="1:7" s="179" customFormat="1">
      <c r="A387" s="203"/>
      <c r="B387" s="208"/>
      <c r="C387" s="209">
        <v>4170</v>
      </c>
      <c r="D387" s="219" t="s">
        <v>251</v>
      </c>
      <c r="E387" s="217"/>
      <c r="F387" s="211">
        <v>443</v>
      </c>
      <c r="G387" s="199"/>
    </row>
    <row r="388" spans="1:7" s="179" customFormat="1">
      <c r="A388" s="203"/>
      <c r="B388" s="208"/>
      <c r="C388" s="209">
        <v>4190</v>
      </c>
      <c r="D388" s="222" t="s">
        <v>232</v>
      </c>
      <c r="E388" s="217"/>
      <c r="F388" s="211">
        <v>4</v>
      </c>
      <c r="G388" s="199"/>
    </row>
    <row r="389" spans="1:7" s="179" customFormat="1">
      <c r="A389" s="203"/>
      <c r="B389" s="208"/>
      <c r="C389" s="209"/>
      <c r="D389" s="276"/>
      <c r="E389" s="217"/>
      <c r="F389" s="211"/>
      <c r="G389" s="199"/>
    </row>
    <row r="390" spans="1:7" s="179" customFormat="1">
      <c r="A390" s="204">
        <v>852</v>
      </c>
      <c r="B390" s="204"/>
      <c r="C390" s="205"/>
      <c r="D390" s="272" t="s">
        <v>97</v>
      </c>
      <c r="E390" s="207">
        <f>SUM(E394,E403,E406,E412,E416,E424,E430,E398,E409,E421)</f>
        <v>510</v>
      </c>
      <c r="F390" s="207">
        <f>SUM(F391,F394,F398,F403,F406,F409,F412,F416,F421,F424,F430,F427)</f>
        <v>291683</v>
      </c>
      <c r="G390" s="199"/>
    </row>
    <row r="391" spans="1:7" s="179" customFormat="1">
      <c r="A391" s="203"/>
      <c r="B391" s="204">
        <v>85202</v>
      </c>
      <c r="C391" s="205"/>
      <c r="D391" s="272" t="s">
        <v>98</v>
      </c>
      <c r="E391" s="207"/>
      <c r="F391" s="207">
        <f>SUM(F392:F392)</f>
        <v>38381</v>
      </c>
      <c r="G391" s="199"/>
    </row>
    <row r="392" spans="1:7" s="179" customFormat="1" ht="33">
      <c r="A392" s="203"/>
      <c r="B392" s="203"/>
      <c r="C392" s="209">
        <v>2130</v>
      </c>
      <c r="D392" s="213" t="s">
        <v>348</v>
      </c>
      <c r="E392" s="211"/>
      <c r="F392" s="211">
        <v>38381</v>
      </c>
      <c r="G392" s="199"/>
    </row>
    <row r="393" spans="1:7" s="179" customFormat="1">
      <c r="A393" s="203"/>
      <c r="B393" s="203"/>
      <c r="C393" s="209"/>
      <c r="D393" s="222"/>
      <c r="E393" s="211"/>
      <c r="F393" s="211"/>
      <c r="G393" s="199"/>
    </row>
    <row r="394" spans="1:7" s="179" customFormat="1">
      <c r="A394" s="203"/>
      <c r="B394" s="204">
        <v>85203</v>
      </c>
      <c r="C394" s="205"/>
      <c r="D394" s="272" t="s">
        <v>99</v>
      </c>
      <c r="E394" s="207">
        <f>SUM(E395:E396)</f>
        <v>0</v>
      </c>
      <c r="F394" s="207">
        <f>SUM(F395:F396)</f>
        <v>62643</v>
      </c>
      <c r="G394" s="199"/>
    </row>
    <row r="395" spans="1:7" s="179" customFormat="1" ht="26.25" customHeight="1">
      <c r="A395" s="203"/>
      <c r="B395" s="208"/>
      <c r="C395" s="209">
        <v>2010</v>
      </c>
      <c r="D395" s="275" t="s">
        <v>346</v>
      </c>
      <c r="E395" s="217"/>
      <c r="F395" s="211">
        <v>52256</v>
      </c>
      <c r="G395" s="199"/>
    </row>
    <row r="396" spans="1:7" s="179" customFormat="1" ht="25.5" customHeight="1">
      <c r="A396" s="203"/>
      <c r="B396" s="208"/>
      <c r="C396" s="209">
        <v>2110</v>
      </c>
      <c r="D396" s="213" t="s">
        <v>229</v>
      </c>
      <c r="E396" s="217"/>
      <c r="F396" s="211">
        <v>10387</v>
      </c>
      <c r="G396" s="199"/>
    </row>
    <row r="397" spans="1:7" s="179" customFormat="1">
      <c r="A397" s="203"/>
      <c r="B397" s="203"/>
      <c r="C397" s="209"/>
      <c r="D397" s="218"/>
      <c r="E397" s="211"/>
      <c r="F397" s="211"/>
      <c r="G397" s="199"/>
    </row>
    <row r="398" spans="1:7" s="179" customFormat="1">
      <c r="A398" s="203"/>
      <c r="B398" s="204">
        <v>85205</v>
      </c>
      <c r="C398" s="205"/>
      <c r="D398" s="206" t="s">
        <v>452</v>
      </c>
      <c r="E398" s="207">
        <f>SUM(E400:E401)</f>
        <v>0</v>
      </c>
      <c r="F398" s="207">
        <f>SUM(F399:F401)</f>
        <v>2589</v>
      </c>
      <c r="G398" s="199"/>
    </row>
    <row r="399" spans="1:7" s="179" customFormat="1" ht="17.25" customHeight="1">
      <c r="A399" s="203"/>
      <c r="B399" s="208"/>
      <c r="C399" s="209" t="s">
        <v>453</v>
      </c>
      <c r="D399" s="213" t="s">
        <v>350</v>
      </c>
      <c r="E399" s="217"/>
      <c r="F399" s="211">
        <v>678</v>
      </c>
      <c r="G399" s="199"/>
    </row>
    <row r="400" spans="1:7" s="179" customFormat="1" ht="28.5" customHeight="1">
      <c r="A400" s="203"/>
      <c r="B400" s="203"/>
      <c r="C400" s="209">
        <v>2110</v>
      </c>
      <c r="D400" s="213" t="s">
        <v>229</v>
      </c>
      <c r="E400" s="211"/>
      <c r="F400" s="211">
        <v>1711</v>
      </c>
      <c r="G400" s="199"/>
    </row>
    <row r="401" spans="1:7" s="179" customFormat="1" ht="33">
      <c r="A401" s="203"/>
      <c r="B401" s="203"/>
      <c r="C401" s="209">
        <v>2230</v>
      </c>
      <c r="D401" s="210" t="s">
        <v>244</v>
      </c>
      <c r="E401" s="211"/>
      <c r="F401" s="211">
        <v>200</v>
      </c>
      <c r="G401" s="199"/>
    </row>
    <row r="402" spans="1:7">
      <c r="A402" s="132"/>
      <c r="B402" s="132"/>
      <c r="C402" s="133"/>
      <c r="D402" s="159"/>
      <c r="E402" s="135"/>
      <c r="F402" s="135"/>
      <c r="G402" s="124"/>
    </row>
    <row r="403" spans="1:7" s="179" customFormat="1" ht="38.25" customHeight="1">
      <c r="A403" s="203"/>
      <c r="B403" s="229">
        <v>85213</v>
      </c>
      <c r="C403" s="205"/>
      <c r="D403" s="206" t="s">
        <v>349</v>
      </c>
      <c r="E403" s="322">
        <f>SUM(E404)</f>
        <v>0</v>
      </c>
      <c r="F403" s="322">
        <f>SUM(F404:F404)</f>
        <v>8300</v>
      </c>
      <c r="G403" s="199"/>
    </row>
    <row r="404" spans="1:7" s="179" customFormat="1" ht="18.75" customHeight="1">
      <c r="A404" s="203"/>
      <c r="B404" s="203"/>
      <c r="C404" s="209">
        <v>2030</v>
      </c>
      <c r="D404" s="218" t="s">
        <v>350</v>
      </c>
      <c r="E404" s="211"/>
      <c r="F404" s="211">
        <v>8300</v>
      </c>
      <c r="G404" s="199"/>
    </row>
    <row r="405" spans="1:7" s="179" customFormat="1">
      <c r="A405" s="203"/>
      <c r="B405" s="203"/>
      <c r="C405" s="289"/>
      <c r="D405" s="323"/>
      <c r="E405" s="211"/>
      <c r="F405" s="211"/>
      <c r="G405" s="199"/>
    </row>
    <row r="406" spans="1:7" s="179" customFormat="1" ht="33">
      <c r="A406" s="203"/>
      <c r="B406" s="229">
        <v>85214</v>
      </c>
      <c r="C406" s="205"/>
      <c r="D406" s="286" t="s">
        <v>210</v>
      </c>
      <c r="E406" s="207">
        <f>SUM(E407:E407)</f>
        <v>0</v>
      </c>
      <c r="F406" s="207">
        <f>SUM(F407:F407)</f>
        <v>38671</v>
      </c>
      <c r="G406" s="199"/>
    </row>
    <row r="407" spans="1:7" s="179" customFormat="1" ht="20.25" customHeight="1">
      <c r="A407" s="203"/>
      <c r="B407" s="203"/>
      <c r="C407" s="209">
        <v>2030</v>
      </c>
      <c r="D407" s="218" t="s">
        <v>350</v>
      </c>
      <c r="E407" s="211"/>
      <c r="F407" s="211">
        <v>38671</v>
      </c>
      <c r="G407" s="199"/>
    </row>
    <row r="408" spans="1:7" s="179" customFormat="1">
      <c r="A408" s="203"/>
      <c r="B408" s="203"/>
      <c r="C408" s="209"/>
      <c r="D408" s="213"/>
      <c r="E408" s="211"/>
      <c r="F408" s="211"/>
      <c r="G408" s="199"/>
    </row>
    <row r="409" spans="1:7" s="179" customFormat="1">
      <c r="A409" s="203"/>
      <c r="B409" s="204">
        <v>85216</v>
      </c>
      <c r="C409" s="205"/>
      <c r="D409" s="286" t="s">
        <v>101</v>
      </c>
      <c r="E409" s="207">
        <f>SUM(E410:E410)</f>
        <v>0</v>
      </c>
      <c r="F409" s="207">
        <f>SUM(F410:F410)</f>
        <v>82847</v>
      </c>
      <c r="G409" s="199"/>
    </row>
    <row r="410" spans="1:7" s="179" customFormat="1" ht="16.5" customHeight="1">
      <c r="A410" s="203"/>
      <c r="B410" s="203"/>
      <c r="C410" s="209">
        <v>2030</v>
      </c>
      <c r="D410" s="218" t="s">
        <v>350</v>
      </c>
      <c r="E410" s="211"/>
      <c r="F410" s="211">
        <v>82847</v>
      </c>
      <c r="G410" s="199"/>
    </row>
    <row r="411" spans="1:7" s="179" customFormat="1">
      <c r="A411" s="203"/>
      <c r="B411" s="203"/>
      <c r="C411" s="209"/>
      <c r="D411" s="213"/>
      <c r="E411" s="211"/>
      <c r="F411" s="211"/>
      <c r="G411" s="199"/>
    </row>
    <row r="412" spans="1:7" s="179" customFormat="1">
      <c r="A412" s="203"/>
      <c r="B412" s="204">
        <v>85219</v>
      </c>
      <c r="C412" s="205"/>
      <c r="D412" s="272" t="s">
        <v>102</v>
      </c>
      <c r="E412" s="207">
        <f>SUM(E414:E414)</f>
        <v>0</v>
      </c>
      <c r="F412" s="207">
        <f>SUM(F413:F414)</f>
        <v>29159</v>
      </c>
      <c r="G412" s="199"/>
    </row>
    <row r="413" spans="1:7" s="179" customFormat="1" ht="26.25" customHeight="1">
      <c r="A413" s="203"/>
      <c r="B413" s="208"/>
      <c r="C413" s="209">
        <v>2010</v>
      </c>
      <c r="D413" s="275" t="s">
        <v>346</v>
      </c>
      <c r="E413" s="217"/>
      <c r="F413" s="211">
        <v>2600</v>
      </c>
      <c r="G413" s="199"/>
    </row>
    <row r="414" spans="1:7" s="179" customFormat="1" ht="33">
      <c r="A414" s="203"/>
      <c r="B414" s="203"/>
      <c r="C414" s="209">
        <v>2030</v>
      </c>
      <c r="D414" s="218" t="s">
        <v>350</v>
      </c>
      <c r="E414" s="211"/>
      <c r="F414" s="211">
        <v>26559</v>
      </c>
      <c r="G414" s="199"/>
    </row>
    <row r="415" spans="1:7" s="179" customFormat="1">
      <c r="A415" s="203"/>
      <c r="B415" s="203"/>
      <c r="C415" s="209"/>
      <c r="D415" s="218"/>
      <c r="E415" s="211"/>
      <c r="F415" s="211"/>
      <c r="G415" s="199"/>
    </row>
    <row r="416" spans="1:7" s="179" customFormat="1">
      <c r="A416" s="203"/>
      <c r="B416" s="204">
        <v>85228</v>
      </c>
      <c r="C416" s="205"/>
      <c r="D416" s="272" t="s">
        <v>103</v>
      </c>
      <c r="E416" s="207">
        <f>E417</f>
        <v>510</v>
      </c>
      <c r="F416" s="207">
        <f>SUM(F419)</f>
        <v>5233</v>
      </c>
      <c r="G416" s="199"/>
    </row>
    <row r="417" spans="1:7" s="179" customFormat="1" ht="33">
      <c r="A417" s="203"/>
      <c r="B417" s="208"/>
      <c r="C417" s="209">
        <v>2350</v>
      </c>
      <c r="D417" s="210" t="s">
        <v>242</v>
      </c>
      <c r="E417" s="211">
        <v>510</v>
      </c>
      <c r="F417" s="217"/>
      <c r="G417" s="199"/>
    </row>
    <row r="418" spans="1:7" s="179" customFormat="1">
      <c r="A418" s="203"/>
      <c r="B418" s="208"/>
      <c r="C418" s="289"/>
      <c r="D418" s="277"/>
      <c r="E418" s="217"/>
      <c r="F418" s="217"/>
      <c r="G418" s="199"/>
    </row>
    <row r="419" spans="1:7" s="179" customFormat="1" ht="26.25" customHeight="1">
      <c r="A419" s="203"/>
      <c r="B419" s="203"/>
      <c r="C419" s="209">
        <v>2010</v>
      </c>
      <c r="D419" s="275" t="s">
        <v>346</v>
      </c>
      <c r="E419" s="211"/>
      <c r="F419" s="211">
        <v>5233</v>
      </c>
      <c r="G419" s="199"/>
    </row>
    <row r="420" spans="1:7" s="179" customFormat="1" ht="18" customHeight="1">
      <c r="A420" s="203"/>
      <c r="B420" s="208"/>
      <c r="C420" s="209"/>
      <c r="D420" s="275"/>
      <c r="E420" s="217"/>
      <c r="F420" s="211"/>
      <c r="G420" s="199"/>
    </row>
    <row r="421" spans="1:7" s="179" customFormat="1">
      <c r="A421" s="203"/>
      <c r="B421" s="204">
        <v>85230</v>
      </c>
      <c r="C421" s="205"/>
      <c r="D421" s="324" t="s">
        <v>104</v>
      </c>
      <c r="E421" s="207">
        <f>SUM(E422)</f>
        <v>0</v>
      </c>
      <c r="F421" s="207">
        <f>SUM(F422)</f>
        <v>22267</v>
      </c>
      <c r="G421" s="199"/>
    </row>
    <row r="422" spans="1:7" s="179" customFormat="1" ht="26.25" customHeight="1">
      <c r="A422" s="203"/>
      <c r="B422" s="203"/>
      <c r="C422" s="209">
        <v>2030</v>
      </c>
      <c r="D422" s="218" t="s">
        <v>350</v>
      </c>
      <c r="E422" s="211"/>
      <c r="F422" s="211">
        <v>22267</v>
      </c>
      <c r="G422" s="199"/>
    </row>
    <row r="423" spans="1:7" s="179" customFormat="1">
      <c r="A423" s="203"/>
      <c r="B423" s="203"/>
      <c r="C423" s="209"/>
      <c r="D423" s="213"/>
      <c r="E423" s="211"/>
      <c r="F423" s="211"/>
      <c r="G423" s="199"/>
    </row>
    <row r="424" spans="1:7" s="179" customFormat="1">
      <c r="A424" s="203"/>
      <c r="B424" s="204">
        <v>85231</v>
      </c>
      <c r="C424" s="205"/>
      <c r="D424" s="286" t="s">
        <v>106</v>
      </c>
      <c r="E424" s="207">
        <f>SUM(E425)</f>
        <v>0</v>
      </c>
      <c r="F424" s="207">
        <f>SUM(F425)</f>
        <v>300</v>
      </c>
      <c r="G424" s="199"/>
    </row>
    <row r="425" spans="1:7" s="179" customFormat="1" ht="24.75" customHeight="1">
      <c r="A425" s="203"/>
      <c r="B425" s="203"/>
      <c r="C425" s="209">
        <v>2110</v>
      </c>
      <c r="D425" s="213" t="s">
        <v>229</v>
      </c>
      <c r="E425" s="211"/>
      <c r="F425" s="211">
        <v>300</v>
      </c>
      <c r="G425" s="199"/>
    </row>
    <row r="426" spans="1:7" s="179" customFormat="1" ht="13.5" customHeight="1">
      <c r="A426" s="203"/>
      <c r="B426" s="203"/>
      <c r="C426" s="209"/>
      <c r="D426" s="213"/>
      <c r="E426" s="211"/>
      <c r="F426" s="211"/>
      <c r="G426" s="199"/>
    </row>
    <row r="427" spans="1:7" s="179" customFormat="1">
      <c r="A427" s="203"/>
      <c r="B427" s="204">
        <v>85278</v>
      </c>
      <c r="C427" s="205"/>
      <c r="D427" s="272" t="s">
        <v>351</v>
      </c>
      <c r="E427" s="207">
        <f>SUM(E421:E421)</f>
        <v>0</v>
      </c>
      <c r="F427" s="207">
        <f>F428</f>
        <v>200</v>
      </c>
      <c r="G427" s="199"/>
    </row>
    <row r="428" spans="1:7" s="179" customFormat="1" ht="26.25" customHeight="1">
      <c r="A428" s="203"/>
      <c r="B428" s="208"/>
      <c r="C428" s="209">
        <v>2010</v>
      </c>
      <c r="D428" s="275" t="s">
        <v>346</v>
      </c>
      <c r="E428" s="217"/>
      <c r="F428" s="211">
        <v>200</v>
      </c>
      <c r="G428" s="199"/>
    </row>
    <row r="429" spans="1:7" s="179" customFormat="1">
      <c r="A429" s="203"/>
      <c r="B429" s="203"/>
      <c r="C429" s="209"/>
      <c r="D429" s="213"/>
      <c r="E429" s="211"/>
      <c r="F429" s="211"/>
      <c r="G429" s="199"/>
    </row>
    <row r="430" spans="1:7" s="179" customFormat="1">
      <c r="A430" s="203"/>
      <c r="B430" s="204">
        <v>85295</v>
      </c>
      <c r="C430" s="205"/>
      <c r="D430" s="286" t="s">
        <v>25</v>
      </c>
      <c r="E430" s="207">
        <f>SUM(E434:E434)</f>
        <v>0</v>
      </c>
      <c r="F430" s="207">
        <f>SUM(F431:F434)</f>
        <v>1093</v>
      </c>
      <c r="G430" s="199"/>
    </row>
    <row r="431" spans="1:7" s="179" customFormat="1" ht="26.25" customHeight="1">
      <c r="A431" s="203"/>
      <c r="B431" s="208"/>
      <c r="C431" s="209">
        <v>2010</v>
      </c>
      <c r="D431" s="275" t="s">
        <v>346</v>
      </c>
      <c r="E431" s="217"/>
      <c r="F431" s="211">
        <v>733</v>
      </c>
      <c r="G431" s="199"/>
    </row>
    <row r="432" spans="1:7" s="179" customFormat="1" ht="33">
      <c r="A432" s="203"/>
      <c r="B432" s="203"/>
      <c r="C432" s="209">
        <v>2110</v>
      </c>
      <c r="D432" s="218" t="s">
        <v>229</v>
      </c>
      <c r="E432" s="211"/>
      <c r="F432" s="211">
        <v>71</v>
      </c>
      <c r="G432" s="199"/>
    </row>
    <row r="433" spans="1:7" s="179" customFormat="1" ht="24.75" customHeight="1">
      <c r="A433" s="203"/>
      <c r="B433" s="203"/>
      <c r="C433" s="209">
        <v>2820</v>
      </c>
      <c r="D433" s="213" t="s">
        <v>341</v>
      </c>
      <c r="E433" s="211"/>
      <c r="F433" s="211">
        <v>250</v>
      </c>
      <c r="G433" s="199"/>
    </row>
    <row r="434" spans="1:7" s="179" customFormat="1">
      <c r="A434" s="203"/>
      <c r="B434" s="203"/>
      <c r="C434" s="209">
        <v>4000</v>
      </c>
      <c r="D434" s="213" t="s">
        <v>231</v>
      </c>
      <c r="E434" s="211"/>
      <c r="F434" s="211">
        <v>39</v>
      </c>
      <c r="G434" s="199"/>
    </row>
    <row r="435" spans="1:7" s="179" customFormat="1">
      <c r="A435" s="203"/>
      <c r="B435" s="203"/>
      <c r="C435" s="209"/>
      <c r="D435" s="213"/>
      <c r="E435" s="211"/>
      <c r="F435" s="211"/>
      <c r="G435" s="199"/>
    </row>
    <row r="436" spans="1:7" s="179" customFormat="1">
      <c r="A436" s="204">
        <v>855</v>
      </c>
      <c r="B436" s="204"/>
      <c r="C436" s="205"/>
      <c r="D436" s="286" t="s">
        <v>107</v>
      </c>
      <c r="E436" s="207">
        <f>E437+E444+E447+E450+E441</f>
        <v>28000</v>
      </c>
      <c r="F436" s="207">
        <f>F437+F444+F447+F450+F441+F453</f>
        <v>637244</v>
      </c>
      <c r="G436" s="199"/>
    </row>
    <row r="437" spans="1:7" s="179" customFormat="1" ht="27" customHeight="1">
      <c r="A437" s="203"/>
      <c r="B437" s="229">
        <v>85502</v>
      </c>
      <c r="C437" s="205"/>
      <c r="D437" s="286" t="s">
        <v>110</v>
      </c>
      <c r="E437" s="207">
        <f>SUM(E438:E439)</f>
        <v>28000</v>
      </c>
      <c r="F437" s="207">
        <f>SUM(F438:F439)</f>
        <v>614328</v>
      </c>
      <c r="G437" s="199"/>
    </row>
    <row r="438" spans="1:7" s="179" customFormat="1" ht="33">
      <c r="A438" s="203"/>
      <c r="B438" s="203"/>
      <c r="C438" s="209">
        <v>2350</v>
      </c>
      <c r="D438" s="210" t="s">
        <v>242</v>
      </c>
      <c r="E438" s="211">
        <v>28000</v>
      </c>
      <c r="F438" s="211"/>
      <c r="G438" s="199"/>
    </row>
    <row r="439" spans="1:7" s="179" customFormat="1" ht="33">
      <c r="A439" s="203"/>
      <c r="B439" s="203"/>
      <c r="C439" s="209">
        <v>2010</v>
      </c>
      <c r="D439" s="275" t="s">
        <v>346</v>
      </c>
      <c r="E439" s="211"/>
      <c r="F439" s="211">
        <v>614328</v>
      </c>
      <c r="G439" s="199"/>
    </row>
    <row r="440" spans="1:7" s="179" customFormat="1">
      <c r="A440" s="203"/>
      <c r="B440" s="203"/>
      <c r="C440" s="209"/>
      <c r="D440" s="213"/>
      <c r="E440" s="211"/>
      <c r="F440" s="211"/>
      <c r="G440" s="199"/>
    </row>
    <row r="441" spans="1:7" s="179" customFormat="1">
      <c r="A441" s="203"/>
      <c r="B441" s="204">
        <v>85503</v>
      </c>
      <c r="C441" s="205"/>
      <c r="D441" s="286" t="s">
        <v>212</v>
      </c>
      <c r="E441" s="255"/>
      <c r="F441" s="207">
        <f>F442</f>
        <v>60</v>
      </c>
      <c r="G441" s="199"/>
    </row>
    <row r="442" spans="1:7" s="179" customFormat="1" ht="33">
      <c r="A442" s="203"/>
      <c r="B442" s="203"/>
      <c r="C442" s="209" t="s">
        <v>352</v>
      </c>
      <c r="D442" s="275" t="s">
        <v>346</v>
      </c>
      <c r="E442" s="211"/>
      <c r="F442" s="211">
        <v>60</v>
      </c>
      <c r="G442" s="199"/>
    </row>
    <row r="443" spans="1:7" s="179" customFormat="1">
      <c r="A443" s="203"/>
      <c r="B443" s="203"/>
      <c r="C443" s="209"/>
      <c r="D443" s="213"/>
      <c r="E443" s="211"/>
      <c r="F443" s="211"/>
      <c r="G443" s="199"/>
    </row>
    <row r="444" spans="1:7" s="179" customFormat="1">
      <c r="A444" s="203"/>
      <c r="B444" s="204">
        <v>85508</v>
      </c>
      <c r="C444" s="205"/>
      <c r="D444" s="286" t="s">
        <v>353</v>
      </c>
      <c r="E444" s="207">
        <f>E445</f>
        <v>0</v>
      </c>
      <c r="F444" s="207">
        <f>SUM(F445:F445)</f>
        <v>100</v>
      </c>
      <c r="G444" s="199"/>
    </row>
    <row r="445" spans="1:7" s="179" customFormat="1" ht="27" customHeight="1">
      <c r="A445" s="203"/>
      <c r="B445" s="208"/>
      <c r="C445" s="209">
        <v>2110</v>
      </c>
      <c r="D445" s="213" t="s">
        <v>229</v>
      </c>
      <c r="E445" s="217"/>
      <c r="F445" s="211">
        <v>100</v>
      </c>
      <c r="G445" s="199"/>
    </row>
    <row r="446" spans="1:7" s="179" customFormat="1">
      <c r="A446" s="203"/>
      <c r="B446" s="203"/>
      <c r="C446" s="209"/>
      <c r="D446" s="213"/>
      <c r="E446" s="211"/>
      <c r="F446" s="211"/>
      <c r="G446" s="199"/>
    </row>
    <row r="447" spans="1:7" s="179" customFormat="1">
      <c r="A447" s="203"/>
      <c r="B447" s="204">
        <v>85509</v>
      </c>
      <c r="C447" s="205"/>
      <c r="D447" s="286" t="s">
        <v>112</v>
      </c>
      <c r="E447" s="207">
        <f>SUM(E448)</f>
        <v>0</v>
      </c>
      <c r="F447" s="207">
        <f>SUM(F448)</f>
        <v>5281</v>
      </c>
      <c r="G447" s="199"/>
    </row>
    <row r="448" spans="1:7" s="179" customFormat="1" ht="27" customHeight="1">
      <c r="A448" s="203"/>
      <c r="B448" s="203"/>
      <c r="C448" s="209">
        <v>2210</v>
      </c>
      <c r="D448" s="213" t="s">
        <v>230</v>
      </c>
      <c r="E448" s="211"/>
      <c r="F448" s="211">
        <v>5281</v>
      </c>
      <c r="G448" s="199"/>
    </row>
    <row r="449" spans="1:9" s="179" customFormat="1">
      <c r="A449" s="203"/>
      <c r="B449" s="203"/>
      <c r="C449" s="209"/>
      <c r="D449" s="213"/>
      <c r="E449" s="211"/>
      <c r="F449" s="211"/>
      <c r="G449" s="199"/>
    </row>
    <row r="450" spans="1:9" s="179" customFormat="1" ht="24.75" customHeight="1">
      <c r="A450" s="203"/>
      <c r="B450" s="292">
        <v>85513</v>
      </c>
      <c r="C450" s="205"/>
      <c r="D450" s="234" t="s">
        <v>211</v>
      </c>
      <c r="E450" s="207">
        <f>SUM(E451)</f>
        <v>0</v>
      </c>
      <c r="F450" s="207">
        <f>SUM(F451)</f>
        <v>14530</v>
      </c>
      <c r="G450" s="199"/>
    </row>
    <row r="451" spans="1:9" s="179" customFormat="1" ht="33">
      <c r="A451" s="203"/>
      <c r="B451" s="203"/>
      <c r="C451" s="209">
        <v>2010</v>
      </c>
      <c r="D451" s="213" t="s">
        <v>346</v>
      </c>
      <c r="E451" s="211"/>
      <c r="F451" s="211">
        <v>14530</v>
      </c>
      <c r="G451" s="199"/>
    </row>
    <row r="452" spans="1:9" s="179" customFormat="1">
      <c r="A452" s="203"/>
      <c r="B452" s="203"/>
      <c r="C452" s="209"/>
      <c r="D452" s="213"/>
      <c r="E452" s="211"/>
      <c r="F452" s="211"/>
      <c r="G452" s="199"/>
    </row>
    <row r="453" spans="1:9" s="179" customFormat="1" ht="17.25" customHeight="1">
      <c r="A453" s="203"/>
      <c r="B453" s="292">
        <v>85516</v>
      </c>
      <c r="C453" s="205"/>
      <c r="D453" s="286" t="s">
        <v>213</v>
      </c>
      <c r="E453" s="207">
        <f>SUM(E454)</f>
        <v>0</v>
      </c>
      <c r="F453" s="207">
        <f>SUM(F454:F456)</f>
        <v>2945</v>
      </c>
      <c r="G453" s="199"/>
    </row>
    <row r="454" spans="1:9" s="179" customFormat="1" ht="99">
      <c r="A454" s="203"/>
      <c r="B454" s="203"/>
      <c r="C454" s="209" t="s">
        <v>354</v>
      </c>
      <c r="D454" s="213" t="s">
        <v>355</v>
      </c>
      <c r="E454" s="211"/>
      <c r="F454" s="211">
        <v>1634</v>
      </c>
      <c r="G454" s="199"/>
    </row>
    <row r="455" spans="1:9" s="179" customFormat="1" ht="95.25" customHeight="1">
      <c r="A455" s="203"/>
      <c r="B455" s="203"/>
      <c r="C455" s="209" t="s">
        <v>235</v>
      </c>
      <c r="D455" s="213" t="s">
        <v>356</v>
      </c>
      <c r="E455" s="211"/>
      <c r="F455" s="211">
        <v>1272</v>
      </c>
      <c r="G455" s="199"/>
    </row>
    <row r="456" spans="1:9" s="179" customFormat="1" ht="66">
      <c r="A456" s="203"/>
      <c r="B456" s="203"/>
      <c r="C456" s="209" t="s">
        <v>357</v>
      </c>
      <c r="D456" s="213" t="s">
        <v>358</v>
      </c>
      <c r="E456" s="211"/>
      <c r="F456" s="211">
        <v>39</v>
      </c>
      <c r="G456" s="199"/>
    </row>
    <row r="457" spans="1:9">
      <c r="A457" s="153"/>
      <c r="B457" s="154"/>
      <c r="C457" s="165"/>
      <c r="D457" s="155"/>
      <c r="E457" s="156"/>
      <c r="F457" s="157"/>
      <c r="G457" s="124"/>
    </row>
    <row r="458" spans="1:9" s="179" customFormat="1" ht="18">
      <c r="A458" s="449" t="s">
        <v>418</v>
      </c>
      <c r="B458" s="450"/>
      <c r="C458" s="450"/>
      <c r="D458" s="451"/>
      <c r="E458" s="239">
        <f>E459</f>
        <v>130</v>
      </c>
      <c r="F458" s="239">
        <f>F459</f>
        <v>20119</v>
      </c>
      <c r="G458" s="199"/>
    </row>
    <row r="459" spans="1:9" s="179" customFormat="1">
      <c r="A459" s="204">
        <v>853</v>
      </c>
      <c r="B459" s="204"/>
      <c r="C459" s="205"/>
      <c r="D459" s="272" t="s">
        <v>115</v>
      </c>
      <c r="E459" s="207">
        <f>E460</f>
        <v>130</v>
      </c>
      <c r="F459" s="207">
        <f>F460</f>
        <v>20119</v>
      </c>
      <c r="G459" s="199"/>
      <c r="I459" s="179" t="s">
        <v>208</v>
      </c>
    </row>
    <row r="460" spans="1:9" s="179" customFormat="1">
      <c r="A460" s="203"/>
      <c r="B460" s="204">
        <v>85321</v>
      </c>
      <c r="C460" s="205"/>
      <c r="D460" s="272" t="s">
        <v>116</v>
      </c>
      <c r="E460" s="207">
        <f>SUM(E461:E469)</f>
        <v>130</v>
      </c>
      <c r="F460" s="207">
        <f>SUM(F461:F470)</f>
        <v>20119</v>
      </c>
      <c r="G460" s="199"/>
    </row>
    <row r="461" spans="1:9" s="179" customFormat="1" ht="33">
      <c r="A461" s="203"/>
      <c r="B461" s="208"/>
      <c r="C461" s="209">
        <v>2350</v>
      </c>
      <c r="D461" s="210" t="s">
        <v>242</v>
      </c>
      <c r="E461" s="211">
        <v>130</v>
      </c>
      <c r="F461" s="217"/>
      <c r="G461" s="199"/>
    </row>
    <row r="462" spans="1:9" s="179" customFormat="1" ht="26.25" customHeight="1">
      <c r="A462" s="203"/>
      <c r="B462" s="203"/>
      <c r="C462" s="209">
        <v>2110</v>
      </c>
      <c r="D462" s="212" t="s">
        <v>229</v>
      </c>
      <c r="E462" s="211"/>
      <c r="F462" s="224">
        <v>12870</v>
      </c>
      <c r="G462" s="199"/>
    </row>
    <row r="463" spans="1:9" s="179" customFormat="1">
      <c r="A463" s="203"/>
      <c r="B463" s="203"/>
      <c r="C463" s="209">
        <v>3030</v>
      </c>
      <c r="D463" s="222" t="s">
        <v>249</v>
      </c>
      <c r="E463" s="211"/>
      <c r="F463" s="224">
        <v>2</v>
      </c>
      <c r="G463" s="199"/>
    </row>
    <row r="464" spans="1:9" s="179" customFormat="1">
      <c r="A464" s="203"/>
      <c r="B464" s="203"/>
      <c r="C464" s="209">
        <v>4000</v>
      </c>
      <c r="D464" s="213" t="s">
        <v>231</v>
      </c>
      <c r="E464" s="211"/>
      <c r="F464" s="224">
        <v>1379</v>
      </c>
      <c r="G464" s="199"/>
    </row>
    <row r="465" spans="1:7" s="179" customFormat="1">
      <c r="A465" s="203"/>
      <c r="B465" s="203"/>
      <c r="C465" s="209">
        <v>4110</v>
      </c>
      <c r="D465" s="276" t="s">
        <v>250</v>
      </c>
      <c r="E465" s="211"/>
      <c r="F465" s="315">
        <v>50</v>
      </c>
      <c r="G465" s="199"/>
    </row>
    <row r="466" spans="1:7" s="179" customFormat="1">
      <c r="A466" s="203"/>
      <c r="B466" s="203"/>
      <c r="C466" s="209" t="s">
        <v>330</v>
      </c>
      <c r="D466" s="213" t="s">
        <v>260</v>
      </c>
      <c r="E466" s="211"/>
      <c r="F466" s="315">
        <v>10</v>
      </c>
      <c r="G466" s="199"/>
    </row>
    <row r="467" spans="1:7" s="179" customFormat="1">
      <c r="A467" s="203"/>
      <c r="B467" s="203"/>
      <c r="C467" s="209">
        <v>4170</v>
      </c>
      <c r="D467" s="219" t="s">
        <v>251</v>
      </c>
      <c r="E467" s="211"/>
      <c r="F467" s="224">
        <v>5778</v>
      </c>
      <c r="G467" s="199"/>
    </row>
    <row r="468" spans="1:7" s="179" customFormat="1">
      <c r="A468" s="203"/>
      <c r="B468" s="203"/>
      <c r="C468" s="209" t="s">
        <v>359</v>
      </c>
      <c r="D468" s="213" t="s">
        <v>261</v>
      </c>
      <c r="E468" s="211"/>
      <c r="F468" s="224">
        <v>10</v>
      </c>
      <c r="G468" s="199"/>
    </row>
    <row r="469" spans="1:7" s="179" customFormat="1">
      <c r="A469" s="203"/>
      <c r="B469" s="203"/>
      <c r="C469" s="209">
        <v>4610</v>
      </c>
      <c r="D469" s="219" t="s">
        <v>252</v>
      </c>
      <c r="E469" s="211"/>
      <c r="F469" s="224">
        <v>10</v>
      </c>
      <c r="G469" s="199"/>
    </row>
    <row r="470" spans="1:7" s="179" customFormat="1">
      <c r="A470" s="252"/>
      <c r="B470" s="252"/>
      <c r="C470" s="316" t="s">
        <v>264</v>
      </c>
      <c r="D470" s="213" t="s">
        <v>265</v>
      </c>
      <c r="E470" s="255"/>
      <c r="F470" s="317">
        <v>10</v>
      </c>
      <c r="G470" s="199"/>
    </row>
    <row r="471" spans="1:7" ht="18">
      <c r="A471" s="144"/>
      <c r="B471" s="145"/>
      <c r="C471" s="166"/>
      <c r="D471" s="145"/>
      <c r="E471" s="146"/>
      <c r="F471" s="147"/>
      <c r="G471" s="124"/>
    </row>
    <row r="472" spans="1:7" s="179" customFormat="1" ht="18">
      <c r="A472" s="449" t="s">
        <v>419</v>
      </c>
      <c r="B472" s="450"/>
      <c r="C472" s="450"/>
      <c r="D472" s="451"/>
      <c r="E472" s="225">
        <f>E473+E477+E487+E491+E495+E500</f>
        <v>1150</v>
      </c>
      <c r="F472" s="225">
        <f>F473+F477+F487+F491+F495+F500</f>
        <v>48118</v>
      </c>
      <c r="G472" s="199"/>
    </row>
    <row r="473" spans="1:7" s="179" customFormat="1" ht="18">
      <c r="A473" s="204">
        <v>630</v>
      </c>
      <c r="B473" s="267"/>
      <c r="C473" s="300"/>
      <c r="D473" s="272" t="s">
        <v>135</v>
      </c>
      <c r="E473" s="301"/>
      <c r="F473" s="207">
        <f>F474</f>
        <v>119</v>
      </c>
      <c r="G473" s="199"/>
    </row>
    <row r="474" spans="1:7" s="179" customFormat="1" ht="18">
      <c r="A474" s="298"/>
      <c r="B474" s="292">
        <v>63095</v>
      </c>
      <c r="C474" s="300"/>
      <c r="D474" s="272" t="s">
        <v>25</v>
      </c>
      <c r="E474" s="301"/>
      <c r="F474" s="207">
        <f>F475</f>
        <v>119</v>
      </c>
      <c r="G474" s="199"/>
    </row>
    <row r="475" spans="1:7" s="179" customFormat="1" ht="27" customHeight="1">
      <c r="A475" s="298"/>
      <c r="B475" s="298"/>
      <c r="C475" s="307">
        <v>2210</v>
      </c>
      <c r="D475" s="213" t="s">
        <v>230</v>
      </c>
      <c r="E475" s="308"/>
      <c r="F475" s="211">
        <v>119</v>
      </c>
      <c r="G475" s="199"/>
    </row>
    <row r="476" spans="1:7" s="179" customFormat="1" ht="18">
      <c r="A476" s="298"/>
      <c r="B476" s="298"/>
      <c r="C476" s="309"/>
      <c r="D476" s="310"/>
      <c r="E476" s="295"/>
      <c r="F476" s="295"/>
      <c r="G476" s="199"/>
    </row>
    <row r="477" spans="1:7" s="179" customFormat="1">
      <c r="A477" s="204">
        <v>750</v>
      </c>
      <c r="B477" s="204"/>
      <c r="C477" s="205"/>
      <c r="D477" s="272" t="s">
        <v>76</v>
      </c>
      <c r="E477" s="207">
        <f>SUM(E478)</f>
        <v>0</v>
      </c>
      <c r="F477" s="207">
        <f>F478+F484</f>
        <v>38369</v>
      </c>
      <c r="G477" s="199"/>
    </row>
    <row r="478" spans="1:7" s="179" customFormat="1">
      <c r="A478" s="203"/>
      <c r="B478" s="204">
        <v>75011</v>
      </c>
      <c r="C478" s="205"/>
      <c r="D478" s="272" t="s">
        <v>129</v>
      </c>
      <c r="E478" s="207">
        <v>0</v>
      </c>
      <c r="F478" s="207">
        <f>SUM(F479:F482)</f>
        <v>38160</v>
      </c>
      <c r="G478" s="199"/>
    </row>
    <row r="479" spans="1:7" s="179" customFormat="1" ht="25.5" customHeight="1">
      <c r="A479" s="203"/>
      <c r="B479" s="203"/>
      <c r="C479" s="209">
        <v>2010</v>
      </c>
      <c r="D479" s="275" t="s">
        <v>346</v>
      </c>
      <c r="E479" s="211"/>
      <c r="F479" s="211">
        <v>35242</v>
      </c>
      <c r="G479" s="199"/>
    </row>
    <row r="480" spans="1:7" s="179" customFormat="1" ht="27" customHeight="1">
      <c r="A480" s="203"/>
      <c r="B480" s="203"/>
      <c r="C480" s="209">
        <v>2110</v>
      </c>
      <c r="D480" s="213" t="s">
        <v>229</v>
      </c>
      <c r="E480" s="211"/>
      <c r="F480" s="211">
        <v>1715</v>
      </c>
      <c r="G480" s="199"/>
    </row>
    <row r="481" spans="1:7" s="179" customFormat="1" ht="26.25" customHeight="1">
      <c r="A481" s="203"/>
      <c r="B481" s="203"/>
      <c r="C481" s="209">
        <v>2210</v>
      </c>
      <c r="D481" s="213" t="s">
        <v>230</v>
      </c>
      <c r="E481" s="211"/>
      <c r="F481" s="211">
        <v>1154</v>
      </c>
      <c r="G481" s="199"/>
    </row>
    <row r="482" spans="1:7" s="179" customFormat="1" ht="33">
      <c r="A482" s="203"/>
      <c r="B482" s="203"/>
      <c r="C482" s="209">
        <v>2230</v>
      </c>
      <c r="D482" s="275" t="s">
        <v>244</v>
      </c>
      <c r="E482" s="211"/>
      <c r="F482" s="211">
        <v>49</v>
      </c>
      <c r="G482" s="199"/>
    </row>
    <row r="483" spans="1:7" s="179" customFormat="1">
      <c r="A483" s="203"/>
      <c r="B483" s="203"/>
      <c r="C483" s="209"/>
      <c r="D483" s="275"/>
      <c r="E483" s="211"/>
      <c r="F483" s="211"/>
      <c r="G483" s="199"/>
    </row>
    <row r="484" spans="1:7" s="179" customFormat="1">
      <c r="A484" s="203"/>
      <c r="B484" s="204">
        <v>75084</v>
      </c>
      <c r="C484" s="205"/>
      <c r="D484" s="272" t="s">
        <v>136</v>
      </c>
      <c r="E484" s="207">
        <v>0</v>
      </c>
      <c r="F484" s="207">
        <f>F485</f>
        <v>209</v>
      </c>
      <c r="G484" s="199"/>
    </row>
    <row r="485" spans="1:7" s="179" customFormat="1" ht="26.25" customHeight="1">
      <c r="A485" s="203"/>
      <c r="B485" s="203"/>
      <c r="C485" s="209">
        <v>2210</v>
      </c>
      <c r="D485" s="213" t="s">
        <v>230</v>
      </c>
      <c r="E485" s="211"/>
      <c r="F485" s="211">
        <v>209</v>
      </c>
      <c r="G485" s="199"/>
    </row>
    <row r="486" spans="1:7" s="179" customFormat="1">
      <c r="A486" s="203"/>
      <c r="B486" s="203"/>
      <c r="C486" s="209"/>
      <c r="D486" s="210"/>
      <c r="E486" s="211"/>
      <c r="F486" s="211"/>
      <c r="G486" s="199"/>
    </row>
    <row r="487" spans="1:7" s="179" customFormat="1">
      <c r="A487" s="204">
        <v>758</v>
      </c>
      <c r="B487" s="204"/>
      <c r="C487" s="205"/>
      <c r="D487" s="299" t="s">
        <v>94</v>
      </c>
      <c r="E487" s="207">
        <f>E488</f>
        <v>0</v>
      </c>
      <c r="F487" s="207">
        <f>F488</f>
        <v>9260</v>
      </c>
      <c r="G487" s="199"/>
    </row>
    <row r="488" spans="1:7" s="179" customFormat="1">
      <c r="A488" s="203"/>
      <c r="B488" s="204">
        <v>75818</v>
      </c>
      <c r="C488" s="205"/>
      <c r="D488" s="299" t="s">
        <v>139</v>
      </c>
      <c r="E488" s="207">
        <f>E489</f>
        <v>0</v>
      </c>
      <c r="F488" s="207">
        <f>F489</f>
        <v>9260</v>
      </c>
      <c r="G488" s="199"/>
    </row>
    <row r="489" spans="1:7" s="179" customFormat="1">
      <c r="A489" s="203"/>
      <c r="B489" s="203"/>
      <c r="C489" s="209">
        <v>4810</v>
      </c>
      <c r="D489" s="242" t="s">
        <v>360</v>
      </c>
      <c r="E489" s="211"/>
      <c r="F489" s="211">
        <v>9260</v>
      </c>
      <c r="G489" s="199"/>
    </row>
    <row r="490" spans="1:7" s="179" customFormat="1">
      <c r="A490" s="203"/>
      <c r="B490" s="203"/>
      <c r="C490" s="209"/>
      <c r="D490" s="242"/>
      <c r="E490" s="211"/>
      <c r="F490" s="211"/>
      <c r="G490" s="199"/>
    </row>
    <row r="491" spans="1:7" s="179" customFormat="1">
      <c r="A491" s="204">
        <v>851</v>
      </c>
      <c r="B491" s="204"/>
      <c r="C491" s="205"/>
      <c r="D491" s="302" t="s">
        <v>83</v>
      </c>
      <c r="E491" s="207">
        <f>SUM(E492)</f>
        <v>0</v>
      </c>
      <c r="F491" s="207">
        <f>SUM(F492)</f>
        <v>360</v>
      </c>
      <c r="G491" s="199"/>
    </row>
    <row r="492" spans="1:7" s="179" customFormat="1">
      <c r="A492" s="227"/>
      <c r="B492" s="303">
        <v>85195</v>
      </c>
      <c r="C492" s="304"/>
      <c r="D492" s="305" t="s">
        <v>25</v>
      </c>
      <c r="E492" s="306">
        <f>SUM(E493)</f>
        <v>0</v>
      </c>
      <c r="F492" s="207">
        <f>SUM(F493)</f>
        <v>360</v>
      </c>
      <c r="G492" s="199"/>
    </row>
    <row r="493" spans="1:7" s="179" customFormat="1">
      <c r="A493" s="203"/>
      <c r="B493" s="203"/>
      <c r="C493" s="209">
        <v>3050</v>
      </c>
      <c r="D493" s="222" t="s">
        <v>361</v>
      </c>
      <c r="E493" s="211"/>
      <c r="F493" s="211">
        <v>360</v>
      </c>
      <c r="G493" s="199"/>
    </row>
    <row r="494" spans="1:7" s="179" customFormat="1" ht="16.5" customHeight="1">
      <c r="A494" s="203"/>
      <c r="B494" s="203"/>
      <c r="C494" s="209"/>
      <c r="D494" s="311"/>
      <c r="E494" s="211"/>
      <c r="F494" s="211"/>
      <c r="G494" s="199"/>
    </row>
    <row r="495" spans="1:7" s="179" customFormat="1">
      <c r="A495" s="204">
        <v>853</v>
      </c>
      <c r="B495" s="204"/>
      <c r="C495" s="205"/>
      <c r="D495" s="302" t="s">
        <v>115</v>
      </c>
      <c r="E495" s="207">
        <f>SUM(E496)</f>
        <v>1150</v>
      </c>
      <c r="F495" s="207">
        <f>SUM(F496)</f>
        <v>0</v>
      </c>
      <c r="G495" s="199"/>
    </row>
    <row r="496" spans="1:7" s="179" customFormat="1">
      <c r="A496" s="227"/>
      <c r="B496" s="303">
        <v>85333</v>
      </c>
      <c r="C496" s="304"/>
      <c r="D496" s="305" t="s">
        <v>141</v>
      </c>
      <c r="E496" s="306">
        <f>SUM(E497:E498)</f>
        <v>1150</v>
      </c>
      <c r="F496" s="207">
        <f>SUM(F497)</f>
        <v>0</v>
      </c>
      <c r="G496" s="199"/>
    </row>
    <row r="497" spans="1:7" s="179" customFormat="1" ht="33">
      <c r="A497" s="203"/>
      <c r="B497" s="203"/>
      <c r="C497" s="216" t="s">
        <v>274</v>
      </c>
      <c r="D497" s="219" t="s">
        <v>275</v>
      </c>
      <c r="E497" s="211">
        <v>150</v>
      </c>
      <c r="F497" s="211"/>
      <c r="G497" s="199"/>
    </row>
    <row r="498" spans="1:7" s="179" customFormat="1">
      <c r="A498" s="203"/>
      <c r="B498" s="203"/>
      <c r="C498" s="216" t="s">
        <v>270</v>
      </c>
      <c r="D498" s="222" t="s">
        <v>271</v>
      </c>
      <c r="E498" s="211">
        <v>1000</v>
      </c>
      <c r="F498" s="211"/>
      <c r="G498" s="199"/>
    </row>
    <row r="499" spans="1:7" s="179" customFormat="1">
      <c r="A499" s="203"/>
      <c r="B499" s="203"/>
      <c r="C499" s="209"/>
      <c r="D499" s="222"/>
      <c r="E499" s="211"/>
      <c r="F499" s="211"/>
      <c r="G499" s="199"/>
    </row>
    <row r="500" spans="1:7" s="179" customFormat="1" ht="24" customHeight="1">
      <c r="A500" s="229">
        <v>925</v>
      </c>
      <c r="B500" s="204"/>
      <c r="C500" s="205"/>
      <c r="D500" s="312" t="s">
        <v>362</v>
      </c>
      <c r="E500" s="313">
        <f>SUM(E501)</f>
        <v>0</v>
      </c>
      <c r="F500" s="313">
        <f>SUM(F501)</f>
        <v>10</v>
      </c>
      <c r="G500" s="199"/>
    </row>
    <row r="501" spans="1:7" s="179" customFormat="1">
      <c r="A501" s="227"/>
      <c r="B501" s="303">
        <v>92595</v>
      </c>
      <c r="C501" s="304"/>
      <c r="D501" s="305" t="s">
        <v>25</v>
      </c>
      <c r="E501" s="306">
        <f>SUM(E502)</f>
        <v>0</v>
      </c>
      <c r="F501" s="207">
        <f>SUM(F502)</f>
        <v>10</v>
      </c>
      <c r="G501" s="199"/>
    </row>
    <row r="502" spans="1:7" s="179" customFormat="1">
      <c r="A502" s="203"/>
      <c r="B502" s="203"/>
      <c r="C502" s="209">
        <v>3050</v>
      </c>
      <c r="D502" s="222" t="s">
        <v>361</v>
      </c>
      <c r="E502" s="211"/>
      <c r="F502" s="211">
        <v>10</v>
      </c>
      <c r="G502" s="199"/>
    </row>
    <row r="503" spans="1:7">
      <c r="A503" s="167"/>
      <c r="B503" s="168"/>
      <c r="C503" s="169"/>
      <c r="D503" s="168"/>
      <c r="E503" s="168"/>
      <c r="F503" s="170"/>
      <c r="G503" s="124"/>
    </row>
    <row r="504" spans="1:7" s="179" customFormat="1" ht="18">
      <c r="A504" s="449" t="s">
        <v>420</v>
      </c>
      <c r="B504" s="450"/>
      <c r="C504" s="450"/>
      <c r="D504" s="451"/>
      <c r="E504" s="225">
        <f t="shared" ref="E504:F506" si="0">E505</f>
        <v>0</v>
      </c>
      <c r="F504" s="225">
        <f t="shared" si="0"/>
        <v>4908</v>
      </c>
      <c r="G504" s="199"/>
    </row>
    <row r="505" spans="1:7" s="179" customFormat="1">
      <c r="A505" s="204">
        <v>755</v>
      </c>
      <c r="B505" s="204"/>
      <c r="C505" s="205"/>
      <c r="D505" s="299" t="s">
        <v>137</v>
      </c>
      <c r="E505" s="207">
        <f t="shared" si="0"/>
        <v>0</v>
      </c>
      <c r="F505" s="207">
        <f t="shared" si="0"/>
        <v>4908</v>
      </c>
      <c r="G505" s="199"/>
    </row>
    <row r="506" spans="1:7" s="179" customFormat="1">
      <c r="A506" s="203"/>
      <c r="B506" s="204">
        <v>75515</v>
      </c>
      <c r="C506" s="205"/>
      <c r="D506" s="299" t="s">
        <v>138</v>
      </c>
      <c r="E506" s="207">
        <f t="shared" si="0"/>
        <v>0</v>
      </c>
      <c r="F506" s="207">
        <f t="shared" si="0"/>
        <v>4908</v>
      </c>
      <c r="G506" s="199"/>
    </row>
    <row r="507" spans="1:7" s="179" customFormat="1" ht="26.25" customHeight="1">
      <c r="A507" s="203"/>
      <c r="B507" s="203"/>
      <c r="C507" s="209">
        <v>2110</v>
      </c>
      <c r="D507" s="213" t="s">
        <v>229</v>
      </c>
      <c r="E507" s="211"/>
      <c r="F507" s="211">
        <v>4908</v>
      </c>
      <c r="G507" s="199"/>
    </row>
    <row r="508" spans="1:7" ht="18">
      <c r="A508" s="452"/>
      <c r="B508" s="453"/>
      <c r="C508" s="453"/>
      <c r="D508" s="454"/>
      <c r="E508" s="131"/>
      <c r="F508" s="131"/>
      <c r="G508" s="124"/>
    </row>
    <row r="509" spans="1:7" s="179" customFormat="1" ht="19.5" customHeight="1">
      <c r="A509" s="455" t="s">
        <v>363</v>
      </c>
      <c r="B509" s="456"/>
      <c r="C509" s="456"/>
      <c r="D509" s="457"/>
      <c r="E509" s="225">
        <f>E511+E534+E563+E624+E642+E668+E693+E729+E767+E808+E839+E856+E890</f>
        <v>20277</v>
      </c>
      <c r="F509" s="225">
        <f>F511+F534+F563+F624+F642+F668+F693+F729+F767+F808+F839+F856+F890</f>
        <v>640107</v>
      </c>
      <c r="G509" s="199"/>
    </row>
    <row r="510" spans="1:7" ht="18">
      <c r="A510" s="144"/>
      <c r="B510" s="145"/>
      <c r="C510" s="145"/>
      <c r="D510" s="171"/>
      <c r="E510" s="131"/>
      <c r="F510" s="131"/>
      <c r="G510" s="124"/>
    </row>
    <row r="511" spans="1:7" s="179" customFormat="1" ht="18" customHeight="1">
      <c r="A511" s="458" t="s">
        <v>364</v>
      </c>
      <c r="B511" s="459"/>
      <c r="C511" s="459"/>
      <c r="D511" s="460"/>
      <c r="E511" s="225">
        <f>E512</f>
        <v>250</v>
      </c>
      <c r="F511" s="225">
        <f>F512</f>
        <v>6562</v>
      </c>
      <c r="G511" s="199"/>
    </row>
    <row r="512" spans="1:7" s="179" customFormat="1">
      <c r="A512" s="226" t="s">
        <v>18</v>
      </c>
      <c r="B512" s="204"/>
      <c r="C512" s="205"/>
      <c r="D512" s="206" t="s">
        <v>19</v>
      </c>
      <c r="E512" s="207">
        <f>SUM(E513)</f>
        <v>250</v>
      </c>
      <c r="F512" s="207">
        <f>F513</f>
        <v>6562</v>
      </c>
      <c r="G512" s="199"/>
    </row>
    <row r="513" spans="1:7" s="179" customFormat="1" ht="13.5" customHeight="1">
      <c r="A513" s="203"/>
      <c r="B513" s="226" t="s">
        <v>53</v>
      </c>
      <c r="C513" s="205"/>
      <c r="D513" s="206" t="s">
        <v>54</v>
      </c>
      <c r="E513" s="207">
        <f>SUM(E514:E516)</f>
        <v>250</v>
      </c>
      <c r="F513" s="207">
        <f>SUM(F517:F520,F521:F532)</f>
        <v>6562</v>
      </c>
      <c r="G513" s="199"/>
    </row>
    <row r="514" spans="1:7" s="179" customFormat="1" ht="13.5" customHeight="1">
      <c r="A514" s="203"/>
      <c r="B514" s="248"/>
      <c r="C514" s="209" t="s">
        <v>255</v>
      </c>
      <c r="D514" s="219" t="s">
        <v>256</v>
      </c>
      <c r="E514" s="211">
        <v>90</v>
      </c>
      <c r="F514" s="217"/>
      <c r="G514" s="199"/>
    </row>
    <row r="515" spans="1:7" s="179" customFormat="1" ht="33">
      <c r="A515" s="203"/>
      <c r="B515" s="203"/>
      <c r="C515" s="246" t="s">
        <v>268</v>
      </c>
      <c r="D515" s="219" t="s">
        <v>269</v>
      </c>
      <c r="E515" s="211">
        <v>120</v>
      </c>
      <c r="F515" s="211"/>
      <c r="G515" s="199"/>
    </row>
    <row r="516" spans="1:7" s="179" customFormat="1">
      <c r="A516" s="203"/>
      <c r="B516" s="203"/>
      <c r="C516" s="216" t="s">
        <v>270</v>
      </c>
      <c r="D516" s="249" t="s">
        <v>271</v>
      </c>
      <c r="E516" s="211">
        <v>40</v>
      </c>
      <c r="F516" s="211"/>
      <c r="G516" s="250"/>
    </row>
    <row r="517" spans="1:7" s="179" customFormat="1">
      <c r="A517" s="203"/>
      <c r="B517" s="203"/>
      <c r="C517" s="209">
        <v>3020</v>
      </c>
      <c r="D517" s="249" t="s">
        <v>257</v>
      </c>
      <c r="E517" s="211"/>
      <c r="F517" s="211">
        <v>5</v>
      </c>
      <c r="G517" s="199"/>
    </row>
    <row r="518" spans="1:7" s="179" customFormat="1">
      <c r="A518" s="203"/>
      <c r="B518" s="203"/>
      <c r="C518" s="209">
        <v>4000</v>
      </c>
      <c r="D518" s="213" t="s">
        <v>231</v>
      </c>
      <c r="E518" s="211"/>
      <c r="F518" s="211">
        <v>263</v>
      </c>
      <c r="G518" s="199"/>
    </row>
    <row r="519" spans="1:7" s="179" customFormat="1">
      <c r="A519" s="203"/>
      <c r="B519" s="203"/>
      <c r="C519" s="209">
        <v>4020</v>
      </c>
      <c r="D519" s="213" t="s">
        <v>296</v>
      </c>
      <c r="E519" s="211"/>
      <c r="F519" s="211">
        <v>4596</v>
      </c>
      <c r="G519" s="199"/>
    </row>
    <row r="520" spans="1:7" s="179" customFormat="1">
      <c r="A520" s="203"/>
      <c r="B520" s="203"/>
      <c r="C520" s="209">
        <v>4040</v>
      </c>
      <c r="D520" s="249" t="s">
        <v>301</v>
      </c>
      <c r="E520" s="211"/>
      <c r="F520" s="211">
        <v>367</v>
      </c>
      <c r="G520" s="199"/>
    </row>
    <row r="521" spans="1:7" s="179" customFormat="1">
      <c r="A521" s="203"/>
      <c r="B521" s="203"/>
      <c r="C521" s="209">
        <v>4110</v>
      </c>
      <c r="D521" s="249" t="s">
        <v>250</v>
      </c>
      <c r="E521" s="211"/>
      <c r="F521" s="211">
        <v>827</v>
      </c>
      <c r="G521" s="199"/>
    </row>
    <row r="522" spans="1:7" s="179" customFormat="1">
      <c r="A522" s="203"/>
      <c r="B522" s="203"/>
      <c r="C522" s="209">
        <v>4120</v>
      </c>
      <c r="D522" s="213" t="s">
        <v>260</v>
      </c>
      <c r="E522" s="211"/>
      <c r="F522" s="211">
        <v>108</v>
      </c>
      <c r="G522" s="199"/>
    </row>
    <row r="523" spans="1:7" s="179" customFormat="1">
      <c r="A523" s="203"/>
      <c r="B523" s="203"/>
      <c r="C523" s="209">
        <v>4170</v>
      </c>
      <c r="D523" s="249" t="s">
        <v>251</v>
      </c>
      <c r="E523" s="211"/>
      <c r="F523" s="211">
        <v>60</v>
      </c>
      <c r="G523" s="199"/>
    </row>
    <row r="524" spans="1:7" s="179" customFormat="1">
      <c r="A524" s="203"/>
      <c r="B524" s="203"/>
      <c r="C524" s="209">
        <v>4270</v>
      </c>
      <c r="D524" s="222" t="s">
        <v>236</v>
      </c>
      <c r="E524" s="211"/>
      <c r="F524" s="211">
        <v>15</v>
      </c>
      <c r="G524" s="199"/>
    </row>
    <row r="525" spans="1:7" s="179" customFormat="1">
      <c r="A525" s="203"/>
      <c r="B525" s="203"/>
      <c r="C525" s="209">
        <v>4410</v>
      </c>
      <c r="D525" s="213" t="s">
        <v>261</v>
      </c>
      <c r="E525" s="211"/>
      <c r="F525" s="211">
        <v>8</v>
      </c>
      <c r="G525" s="199"/>
    </row>
    <row r="526" spans="1:7" s="179" customFormat="1">
      <c r="A526" s="203"/>
      <c r="B526" s="203"/>
      <c r="C526" s="209">
        <v>4430</v>
      </c>
      <c r="D526" s="249" t="s">
        <v>237</v>
      </c>
      <c r="E526" s="211"/>
      <c r="F526" s="211">
        <v>15</v>
      </c>
      <c r="G526" s="199"/>
    </row>
    <row r="527" spans="1:7" s="179" customFormat="1">
      <c r="A527" s="203"/>
      <c r="B527" s="203"/>
      <c r="C527" s="209">
        <v>4440</v>
      </c>
      <c r="D527" s="213" t="s">
        <v>262</v>
      </c>
      <c r="E527" s="211"/>
      <c r="F527" s="211">
        <v>121</v>
      </c>
      <c r="G527" s="199"/>
    </row>
    <row r="528" spans="1:7" s="179" customFormat="1">
      <c r="A528" s="203"/>
      <c r="B528" s="203"/>
      <c r="C528" s="209" t="s">
        <v>365</v>
      </c>
      <c r="D528" s="218" t="s">
        <v>238</v>
      </c>
      <c r="E528" s="211"/>
      <c r="F528" s="211">
        <v>6</v>
      </c>
      <c r="G528" s="199"/>
    </row>
    <row r="529" spans="1:7" s="179" customFormat="1">
      <c r="A529" s="203"/>
      <c r="B529" s="203"/>
      <c r="C529" s="209">
        <v>4550</v>
      </c>
      <c r="D529" s="213" t="s">
        <v>315</v>
      </c>
      <c r="E529" s="211"/>
      <c r="F529" s="211">
        <v>15</v>
      </c>
      <c r="G529" s="199"/>
    </row>
    <row r="530" spans="1:7" s="179" customFormat="1">
      <c r="A530" s="203"/>
      <c r="B530" s="203"/>
      <c r="C530" s="209">
        <v>4610</v>
      </c>
      <c r="D530" s="213" t="s">
        <v>252</v>
      </c>
      <c r="E530" s="211"/>
      <c r="F530" s="211">
        <v>1</v>
      </c>
      <c r="G530" s="199"/>
    </row>
    <row r="531" spans="1:7" s="179" customFormat="1">
      <c r="A531" s="203"/>
      <c r="B531" s="227"/>
      <c r="C531" s="251" t="s">
        <v>264</v>
      </c>
      <c r="D531" s="213" t="s">
        <v>265</v>
      </c>
      <c r="E531" s="211"/>
      <c r="F531" s="211">
        <v>5</v>
      </c>
      <c r="G531" s="199"/>
    </row>
    <row r="532" spans="1:7" s="179" customFormat="1">
      <c r="A532" s="252"/>
      <c r="B532" s="253"/>
      <c r="C532" s="254" t="s">
        <v>239</v>
      </c>
      <c r="D532" s="228" t="s">
        <v>240</v>
      </c>
      <c r="E532" s="255"/>
      <c r="F532" s="211">
        <v>150</v>
      </c>
      <c r="G532" s="199"/>
    </row>
    <row r="533" spans="1:7" ht="18">
      <c r="A533" s="461"/>
      <c r="B533" s="462"/>
      <c r="C533" s="462"/>
      <c r="D533" s="462"/>
      <c r="E533" s="164"/>
      <c r="F533" s="147"/>
      <c r="G533" s="124"/>
    </row>
    <row r="534" spans="1:7" s="179" customFormat="1" ht="18">
      <c r="A534" s="458" t="s">
        <v>366</v>
      </c>
      <c r="B534" s="459"/>
      <c r="C534" s="459"/>
      <c r="D534" s="460"/>
      <c r="E534" s="225">
        <f>E535</f>
        <v>721</v>
      </c>
      <c r="F534" s="225">
        <f>F535</f>
        <v>15047</v>
      </c>
      <c r="G534" s="199"/>
    </row>
    <row r="535" spans="1:7" s="179" customFormat="1">
      <c r="A535" s="226" t="s">
        <v>18</v>
      </c>
      <c r="B535" s="204"/>
      <c r="C535" s="205"/>
      <c r="D535" s="206" t="s">
        <v>19</v>
      </c>
      <c r="E535" s="207">
        <f>E536</f>
        <v>721</v>
      </c>
      <c r="F535" s="207">
        <f>SUM(F536)</f>
        <v>15047</v>
      </c>
      <c r="G535" s="199"/>
    </row>
    <row r="536" spans="1:7" s="179" customFormat="1">
      <c r="A536" s="203"/>
      <c r="B536" s="226" t="s">
        <v>43</v>
      </c>
      <c r="C536" s="205"/>
      <c r="D536" s="206" t="s">
        <v>44</v>
      </c>
      <c r="E536" s="207">
        <f>SUM(E537:E559)</f>
        <v>721</v>
      </c>
      <c r="F536" s="207">
        <f>SUM(F542:F546,F549:F561)</f>
        <v>15047</v>
      </c>
      <c r="G536" s="199"/>
    </row>
    <row r="537" spans="1:7" s="179" customFormat="1" ht="33">
      <c r="A537" s="203"/>
      <c r="B537" s="268"/>
      <c r="C537" s="209" t="s">
        <v>322</v>
      </c>
      <c r="D537" s="233" t="s">
        <v>323</v>
      </c>
      <c r="E537" s="211">
        <v>3</v>
      </c>
      <c r="F537" s="211"/>
      <c r="G537" s="199"/>
    </row>
    <row r="538" spans="1:7" s="179" customFormat="1" ht="33">
      <c r="A538" s="203"/>
      <c r="B538" s="248"/>
      <c r="C538" s="209" t="s">
        <v>274</v>
      </c>
      <c r="D538" s="219" t="s">
        <v>275</v>
      </c>
      <c r="E538" s="211">
        <v>17</v>
      </c>
      <c r="F538" s="217"/>
      <c r="G538" s="199"/>
    </row>
    <row r="539" spans="1:7" s="179" customFormat="1">
      <c r="A539" s="203"/>
      <c r="B539" s="248"/>
      <c r="C539" s="209" t="s">
        <v>270</v>
      </c>
      <c r="D539" s="222" t="s">
        <v>271</v>
      </c>
      <c r="E539" s="211">
        <v>600</v>
      </c>
      <c r="F539" s="217"/>
      <c r="G539" s="199"/>
    </row>
    <row r="540" spans="1:7" s="179" customFormat="1" ht="49.5">
      <c r="A540" s="203"/>
      <c r="B540" s="203"/>
      <c r="C540" s="216" t="s">
        <v>278</v>
      </c>
      <c r="D540" s="219" t="s">
        <v>279</v>
      </c>
      <c r="E540" s="211">
        <v>100</v>
      </c>
      <c r="F540" s="211"/>
      <c r="G540" s="199"/>
    </row>
    <row r="541" spans="1:7" s="179" customFormat="1">
      <c r="A541" s="203"/>
      <c r="B541" s="203"/>
      <c r="C541" s="216" t="s">
        <v>288</v>
      </c>
      <c r="D541" s="219" t="s">
        <v>289</v>
      </c>
      <c r="E541" s="211">
        <v>1</v>
      </c>
      <c r="F541" s="211"/>
      <c r="G541" s="199"/>
    </row>
    <row r="542" spans="1:7">
      <c r="A542" s="132"/>
      <c r="B542" s="132"/>
      <c r="C542" s="209">
        <v>3020</v>
      </c>
      <c r="D542" s="218" t="s">
        <v>257</v>
      </c>
      <c r="E542" s="211"/>
      <c r="F542" s="211">
        <v>25</v>
      </c>
      <c r="G542" s="124"/>
    </row>
    <row r="543" spans="1:7">
      <c r="A543" s="132"/>
      <c r="B543" s="132"/>
      <c r="C543" s="209">
        <v>4000</v>
      </c>
      <c r="D543" s="213" t="s">
        <v>231</v>
      </c>
      <c r="E543" s="211"/>
      <c r="F543" s="211">
        <v>945</v>
      </c>
      <c r="G543" s="124"/>
    </row>
    <row r="544" spans="1:7">
      <c r="A544" s="132"/>
      <c r="B544" s="132"/>
      <c r="C544" s="209">
        <v>4010</v>
      </c>
      <c r="D544" s="219" t="s">
        <v>258</v>
      </c>
      <c r="E544" s="211"/>
      <c r="F544" s="211">
        <v>798</v>
      </c>
      <c r="G544" s="124"/>
    </row>
    <row r="545" spans="1:7">
      <c r="A545" s="132"/>
      <c r="B545" s="132"/>
      <c r="C545" s="209">
        <v>4020</v>
      </c>
      <c r="D545" s="218" t="s">
        <v>296</v>
      </c>
      <c r="E545" s="211"/>
      <c r="F545" s="211">
        <v>9495</v>
      </c>
      <c r="G545" s="124"/>
    </row>
    <row r="546" spans="1:7">
      <c r="A546" s="132"/>
      <c r="B546" s="132"/>
      <c r="C546" s="209">
        <v>4040</v>
      </c>
      <c r="D546" s="219" t="s">
        <v>301</v>
      </c>
      <c r="E546" s="211"/>
      <c r="F546" s="211">
        <f>F547+F548</f>
        <v>837</v>
      </c>
      <c r="G546" s="124"/>
    </row>
    <row r="547" spans="1:7">
      <c r="A547" s="132"/>
      <c r="B547" s="132"/>
      <c r="C547" s="209"/>
      <c r="D547" s="220" t="s">
        <v>295</v>
      </c>
      <c r="E547" s="221"/>
      <c r="F547" s="221">
        <v>65</v>
      </c>
      <c r="G547" s="124"/>
    </row>
    <row r="548" spans="1:7">
      <c r="A548" s="132"/>
      <c r="B548" s="132"/>
      <c r="C548" s="209"/>
      <c r="D548" s="220" t="s">
        <v>302</v>
      </c>
      <c r="E548" s="221"/>
      <c r="F548" s="221">
        <v>772</v>
      </c>
      <c r="G548" s="124"/>
    </row>
    <row r="549" spans="1:7">
      <c r="A549" s="132"/>
      <c r="B549" s="132"/>
      <c r="C549" s="209">
        <v>4110</v>
      </c>
      <c r="D549" s="218" t="s">
        <v>250</v>
      </c>
      <c r="E549" s="211"/>
      <c r="F549" s="211">
        <v>1802</v>
      </c>
      <c r="G549" s="124"/>
    </row>
    <row r="550" spans="1:7">
      <c r="A550" s="132"/>
      <c r="B550" s="132"/>
      <c r="C550" s="209">
        <v>4120</v>
      </c>
      <c r="D550" s="213" t="s">
        <v>260</v>
      </c>
      <c r="E550" s="211"/>
      <c r="F550" s="211">
        <v>273</v>
      </c>
      <c r="G550" s="124"/>
    </row>
    <row r="551" spans="1:7">
      <c r="A551" s="132"/>
      <c r="B551" s="132"/>
      <c r="C551" s="209">
        <v>4170</v>
      </c>
      <c r="D551" s="219" t="s">
        <v>251</v>
      </c>
      <c r="E551" s="211"/>
      <c r="F551" s="211">
        <v>5</v>
      </c>
      <c r="G551" s="124"/>
    </row>
    <row r="552" spans="1:7">
      <c r="A552" s="132"/>
      <c r="B552" s="132"/>
      <c r="C552" s="209">
        <v>4270</v>
      </c>
      <c r="D552" s="222" t="s">
        <v>236</v>
      </c>
      <c r="E552" s="211"/>
      <c r="F552" s="211">
        <v>50</v>
      </c>
      <c r="G552" s="124"/>
    </row>
    <row r="553" spans="1:7">
      <c r="A553" s="132"/>
      <c r="B553" s="132"/>
      <c r="C553" s="209">
        <v>4410</v>
      </c>
      <c r="D553" s="213" t="s">
        <v>261</v>
      </c>
      <c r="E553" s="211"/>
      <c r="F553" s="211">
        <v>10</v>
      </c>
      <c r="G553" s="124"/>
    </row>
    <row r="554" spans="1:7">
      <c r="A554" s="132"/>
      <c r="B554" s="132"/>
      <c r="C554" s="209">
        <v>4430</v>
      </c>
      <c r="D554" s="219" t="s">
        <v>237</v>
      </c>
      <c r="E554" s="211"/>
      <c r="F554" s="211">
        <v>100</v>
      </c>
      <c r="G554" s="124"/>
    </row>
    <row r="555" spans="1:7">
      <c r="A555" s="132"/>
      <c r="B555" s="132"/>
      <c r="C555" s="209">
        <v>4440</v>
      </c>
      <c r="D555" s="213" t="s">
        <v>262</v>
      </c>
      <c r="E555" s="211"/>
      <c r="F555" s="211">
        <v>327</v>
      </c>
      <c r="G555" s="124"/>
    </row>
    <row r="556" spans="1:7">
      <c r="A556" s="132"/>
      <c r="B556" s="132"/>
      <c r="C556" s="209">
        <v>4480</v>
      </c>
      <c r="D556" s="218" t="s">
        <v>238</v>
      </c>
      <c r="E556" s="211"/>
      <c r="F556" s="211">
        <v>49</v>
      </c>
      <c r="G556" s="124"/>
    </row>
    <row r="557" spans="1:7">
      <c r="A557" s="132"/>
      <c r="B557" s="132"/>
      <c r="C557" s="209">
        <v>4520</v>
      </c>
      <c r="D557" s="213" t="s">
        <v>314</v>
      </c>
      <c r="E557" s="211"/>
      <c r="F557" s="211">
        <v>12</v>
      </c>
      <c r="G557" s="124"/>
    </row>
    <row r="558" spans="1:7">
      <c r="A558" s="138"/>
      <c r="B558" s="132"/>
      <c r="C558" s="209">
        <v>4550</v>
      </c>
      <c r="D558" s="275" t="s">
        <v>315</v>
      </c>
      <c r="E558" s="211"/>
      <c r="F558" s="211">
        <v>15</v>
      </c>
      <c r="G558" s="124"/>
    </row>
    <row r="559" spans="1:7">
      <c r="A559" s="138"/>
      <c r="B559" s="132"/>
      <c r="C559" s="209">
        <v>4700</v>
      </c>
      <c r="D559" s="199" t="s">
        <v>263</v>
      </c>
      <c r="E559" s="211"/>
      <c r="F559" s="211">
        <v>2</v>
      </c>
      <c r="G559" s="124"/>
    </row>
    <row r="560" spans="1:7">
      <c r="A560" s="138"/>
      <c r="B560" s="132"/>
      <c r="C560" s="209" t="s">
        <v>264</v>
      </c>
      <c r="D560" s="213" t="s">
        <v>265</v>
      </c>
      <c r="E560" s="211"/>
      <c r="F560" s="211">
        <v>2</v>
      </c>
      <c r="G560" s="124"/>
    </row>
    <row r="561" spans="1:7">
      <c r="A561" s="138"/>
      <c r="B561" s="132"/>
      <c r="C561" s="209" t="s">
        <v>239</v>
      </c>
      <c r="D561" s="276" t="s">
        <v>240</v>
      </c>
      <c r="E561" s="211"/>
      <c r="F561" s="211">
        <v>300</v>
      </c>
      <c r="G561" s="124"/>
    </row>
    <row r="562" spans="1:7" ht="18">
      <c r="A562" s="463"/>
      <c r="B562" s="463"/>
      <c r="C562" s="463"/>
      <c r="D562" s="463"/>
      <c r="E562" s="131"/>
      <c r="F562" s="131"/>
      <c r="G562" s="124"/>
    </row>
    <row r="563" spans="1:7" s="179" customFormat="1" ht="18">
      <c r="A563" s="464" t="s">
        <v>367</v>
      </c>
      <c r="B563" s="465"/>
      <c r="C563" s="465"/>
      <c r="D563" s="466"/>
      <c r="E563" s="225">
        <f>E564</f>
        <v>12947</v>
      </c>
      <c r="F563" s="225">
        <f>F564</f>
        <v>96486</v>
      </c>
      <c r="G563" s="199"/>
    </row>
    <row r="564" spans="1:7" s="179" customFormat="1">
      <c r="A564" s="226" t="s">
        <v>18</v>
      </c>
      <c r="B564" s="204"/>
      <c r="C564" s="205"/>
      <c r="D564" s="206" t="s">
        <v>19</v>
      </c>
      <c r="E564" s="207">
        <f>E565+E572+E597</f>
        <v>12947</v>
      </c>
      <c r="F564" s="207">
        <f>SUM(F565+F572+F597)</f>
        <v>96486</v>
      </c>
      <c r="G564" s="199"/>
    </row>
    <row r="565" spans="1:7" s="179" customFormat="1" ht="33">
      <c r="A565" s="248"/>
      <c r="B565" s="256" t="s">
        <v>46</v>
      </c>
      <c r="C565" s="205"/>
      <c r="D565" s="234" t="s">
        <v>368</v>
      </c>
      <c r="E565" s="207">
        <v>0</v>
      </c>
      <c r="F565" s="207">
        <f>SUM(F566:F570)</f>
        <v>15897</v>
      </c>
      <c r="G565" s="199"/>
    </row>
    <row r="566" spans="1:7">
      <c r="A566" s="140"/>
      <c r="B566" s="140"/>
      <c r="C566" s="209">
        <v>4000</v>
      </c>
      <c r="D566" s="213" t="s">
        <v>231</v>
      </c>
      <c r="E566" s="211"/>
      <c r="F566" s="211">
        <v>10365</v>
      </c>
      <c r="G566" s="124"/>
    </row>
    <row r="567" spans="1:7">
      <c r="A567" s="140"/>
      <c r="B567" s="140"/>
      <c r="C567" s="209">
        <v>4170</v>
      </c>
      <c r="D567" s="212" t="s">
        <v>251</v>
      </c>
      <c r="E567" s="211"/>
      <c r="F567" s="211">
        <v>607</v>
      </c>
      <c r="G567" s="124"/>
    </row>
    <row r="568" spans="1:7">
      <c r="A568" s="140"/>
      <c r="B568" s="132"/>
      <c r="C568" s="209">
        <v>4230</v>
      </c>
      <c r="D568" s="218" t="s">
        <v>369</v>
      </c>
      <c r="E568" s="211"/>
      <c r="F568" s="211">
        <v>1383</v>
      </c>
      <c r="G568" s="124"/>
    </row>
    <row r="569" spans="1:7">
      <c r="A569" s="140"/>
      <c r="B569" s="132"/>
      <c r="C569" s="209">
        <v>4410</v>
      </c>
      <c r="D569" s="213" t="s">
        <v>261</v>
      </c>
      <c r="E569" s="211"/>
      <c r="F569" s="211">
        <v>4</v>
      </c>
      <c r="G569" s="124"/>
    </row>
    <row r="570" spans="1:7">
      <c r="A570" s="140"/>
      <c r="B570" s="132"/>
      <c r="C570" s="209">
        <v>4590</v>
      </c>
      <c r="D570" s="219" t="s">
        <v>370</v>
      </c>
      <c r="E570" s="211"/>
      <c r="F570" s="211">
        <v>3538</v>
      </c>
      <c r="G570" s="124"/>
    </row>
    <row r="571" spans="1:7">
      <c r="A571" s="140"/>
      <c r="B571" s="132"/>
      <c r="C571" s="209"/>
      <c r="D571" s="219"/>
      <c r="E571" s="211"/>
      <c r="F571" s="211"/>
      <c r="G571" s="124"/>
    </row>
    <row r="572" spans="1:7">
      <c r="A572" s="132"/>
      <c r="B572" s="226" t="s">
        <v>48</v>
      </c>
      <c r="C572" s="205"/>
      <c r="D572" s="206" t="s">
        <v>49</v>
      </c>
      <c r="E572" s="207">
        <f>SUM(E573:E575)</f>
        <v>1181</v>
      </c>
      <c r="F572" s="207">
        <f>SUM(F576:F580,F583:F595)</f>
        <v>21721</v>
      </c>
      <c r="G572" s="124"/>
    </row>
    <row r="573" spans="1:7">
      <c r="A573" s="132"/>
      <c r="B573" s="172"/>
      <c r="C573" s="216" t="s">
        <v>270</v>
      </c>
      <c r="D573" s="219" t="s">
        <v>271</v>
      </c>
      <c r="E573" s="211">
        <v>80</v>
      </c>
      <c r="F573" s="211"/>
      <c r="G573" s="124"/>
    </row>
    <row r="574" spans="1:7" ht="49.5">
      <c r="A574" s="132"/>
      <c r="B574" s="172"/>
      <c r="C574" s="216" t="s">
        <v>278</v>
      </c>
      <c r="D574" s="219" t="s">
        <v>279</v>
      </c>
      <c r="E574" s="211">
        <v>1</v>
      </c>
      <c r="F574" s="211"/>
      <c r="G574" s="124"/>
    </row>
    <row r="575" spans="1:7">
      <c r="A575" s="132"/>
      <c r="B575" s="172"/>
      <c r="C575" s="216" t="s">
        <v>280</v>
      </c>
      <c r="D575" s="218" t="s">
        <v>281</v>
      </c>
      <c r="E575" s="211">
        <v>1100</v>
      </c>
      <c r="F575" s="211"/>
      <c r="G575" s="124"/>
    </row>
    <row r="576" spans="1:7">
      <c r="A576" s="132"/>
      <c r="B576" s="172"/>
      <c r="C576" s="209">
        <v>3020</v>
      </c>
      <c r="D576" s="219" t="s">
        <v>257</v>
      </c>
      <c r="E576" s="211"/>
      <c r="F576" s="211">
        <v>30</v>
      </c>
      <c r="G576" s="124"/>
    </row>
    <row r="577" spans="1:7">
      <c r="A577" s="132"/>
      <c r="B577" s="172"/>
      <c r="C577" s="209">
        <v>4000</v>
      </c>
      <c r="D577" s="213" t="s">
        <v>231</v>
      </c>
      <c r="E577" s="211"/>
      <c r="F577" s="211">
        <v>1830</v>
      </c>
      <c r="G577" s="124"/>
    </row>
    <row r="578" spans="1:7">
      <c r="A578" s="132"/>
      <c r="B578" s="132"/>
      <c r="C578" s="209">
        <v>4010</v>
      </c>
      <c r="D578" s="219" t="s">
        <v>258</v>
      </c>
      <c r="E578" s="211"/>
      <c r="F578" s="211">
        <v>1917</v>
      </c>
      <c r="G578" s="124"/>
    </row>
    <row r="579" spans="1:7">
      <c r="A579" s="132"/>
      <c r="B579" s="132"/>
      <c r="C579" s="209">
        <v>4020</v>
      </c>
      <c r="D579" s="212" t="s">
        <v>296</v>
      </c>
      <c r="E579" s="211"/>
      <c r="F579" s="211">
        <v>12133</v>
      </c>
      <c r="G579" s="124"/>
    </row>
    <row r="580" spans="1:7">
      <c r="A580" s="132"/>
      <c r="B580" s="132"/>
      <c r="C580" s="209">
        <v>4040</v>
      </c>
      <c r="D580" s="219" t="s">
        <v>301</v>
      </c>
      <c r="E580" s="211"/>
      <c r="F580" s="211">
        <f>SUM(F581:F582)</f>
        <v>1140</v>
      </c>
      <c r="G580" s="124"/>
    </row>
    <row r="581" spans="1:7">
      <c r="A581" s="132"/>
      <c r="B581" s="132"/>
      <c r="C581" s="209"/>
      <c r="D581" s="220" t="s">
        <v>295</v>
      </c>
      <c r="E581" s="221"/>
      <c r="F581" s="221">
        <v>155</v>
      </c>
      <c r="G581" s="124"/>
    </row>
    <row r="582" spans="1:7">
      <c r="A582" s="132"/>
      <c r="B582" s="132"/>
      <c r="C582" s="209"/>
      <c r="D582" s="220" t="s">
        <v>302</v>
      </c>
      <c r="E582" s="221"/>
      <c r="F582" s="221">
        <v>985</v>
      </c>
      <c r="G582" s="124"/>
    </row>
    <row r="583" spans="1:7">
      <c r="A583" s="132"/>
      <c r="B583" s="132"/>
      <c r="C583" s="209">
        <v>4110</v>
      </c>
      <c r="D583" s="219" t="s">
        <v>250</v>
      </c>
      <c r="E583" s="211"/>
      <c r="F583" s="211">
        <v>2462</v>
      </c>
      <c r="G583" s="124"/>
    </row>
    <row r="584" spans="1:7">
      <c r="A584" s="132"/>
      <c r="B584" s="132"/>
      <c r="C584" s="209">
        <v>4120</v>
      </c>
      <c r="D584" s="213" t="s">
        <v>260</v>
      </c>
      <c r="E584" s="211"/>
      <c r="F584" s="211">
        <v>374</v>
      </c>
      <c r="G584" s="124"/>
    </row>
    <row r="585" spans="1:7">
      <c r="A585" s="132"/>
      <c r="B585" s="132"/>
      <c r="C585" s="209">
        <v>4170</v>
      </c>
      <c r="D585" s="219" t="s">
        <v>251</v>
      </c>
      <c r="E585" s="211"/>
      <c r="F585" s="211">
        <v>5</v>
      </c>
      <c r="G585" s="124"/>
    </row>
    <row r="586" spans="1:7">
      <c r="A586" s="132"/>
      <c r="B586" s="132"/>
      <c r="C586" s="209">
        <v>4230</v>
      </c>
      <c r="D586" s="218" t="s">
        <v>369</v>
      </c>
      <c r="E586" s="211"/>
      <c r="F586" s="211">
        <v>976</v>
      </c>
      <c r="G586" s="124"/>
    </row>
    <row r="587" spans="1:7">
      <c r="A587" s="132"/>
      <c r="B587" s="132"/>
      <c r="C587" s="209">
        <v>4270</v>
      </c>
      <c r="D587" s="222" t="s">
        <v>236</v>
      </c>
      <c r="E587" s="211"/>
      <c r="F587" s="211">
        <v>150</v>
      </c>
      <c r="G587" s="124"/>
    </row>
    <row r="588" spans="1:7">
      <c r="A588" s="132"/>
      <c r="B588" s="132"/>
      <c r="C588" s="209">
        <v>4410</v>
      </c>
      <c r="D588" s="213" t="s">
        <v>261</v>
      </c>
      <c r="E588" s="211"/>
      <c r="F588" s="211">
        <v>30</v>
      </c>
      <c r="G588" s="124"/>
    </row>
    <row r="589" spans="1:7">
      <c r="A589" s="132"/>
      <c r="B589" s="132"/>
      <c r="C589" s="209">
        <v>4420</v>
      </c>
      <c r="D589" s="213" t="s">
        <v>312</v>
      </c>
      <c r="E589" s="211"/>
      <c r="F589" s="211">
        <v>5</v>
      </c>
      <c r="G589" s="124"/>
    </row>
    <row r="590" spans="1:7">
      <c r="A590" s="132"/>
      <c r="B590" s="132"/>
      <c r="C590" s="209">
        <v>4430</v>
      </c>
      <c r="D590" s="219" t="s">
        <v>237</v>
      </c>
      <c r="E590" s="211"/>
      <c r="F590" s="211">
        <v>50</v>
      </c>
      <c r="G590" s="124"/>
    </row>
    <row r="591" spans="1:7">
      <c r="A591" s="132"/>
      <c r="B591" s="132"/>
      <c r="C591" s="209">
        <v>4440</v>
      </c>
      <c r="D591" s="213" t="s">
        <v>262</v>
      </c>
      <c r="E591" s="211"/>
      <c r="F591" s="211">
        <v>316</v>
      </c>
      <c r="G591" s="124"/>
    </row>
    <row r="592" spans="1:7">
      <c r="A592" s="132"/>
      <c r="B592" s="132"/>
      <c r="C592" s="209">
        <v>4480</v>
      </c>
      <c r="D592" s="219" t="s">
        <v>238</v>
      </c>
      <c r="E592" s="211"/>
      <c r="F592" s="211">
        <v>35</v>
      </c>
      <c r="G592" s="124"/>
    </row>
    <row r="593" spans="1:7">
      <c r="A593" s="132"/>
      <c r="B593" s="132"/>
      <c r="C593" s="209">
        <v>4510</v>
      </c>
      <c r="D593" s="219" t="s">
        <v>371</v>
      </c>
      <c r="E593" s="211"/>
      <c r="F593" s="211">
        <v>18</v>
      </c>
      <c r="G593" s="124"/>
    </row>
    <row r="594" spans="1:7">
      <c r="A594" s="132"/>
      <c r="B594" s="132"/>
      <c r="C594" s="209">
        <v>4550</v>
      </c>
      <c r="D594" s="219" t="s">
        <v>315</v>
      </c>
      <c r="E594" s="211"/>
      <c r="F594" s="211">
        <v>170</v>
      </c>
      <c r="G594" s="124"/>
    </row>
    <row r="595" spans="1:7">
      <c r="A595" s="132"/>
      <c r="B595" s="132"/>
      <c r="C595" s="209" t="s">
        <v>264</v>
      </c>
      <c r="D595" s="213" t="s">
        <v>265</v>
      </c>
      <c r="E595" s="211"/>
      <c r="F595" s="211">
        <v>80</v>
      </c>
      <c r="G595" s="124"/>
    </row>
    <row r="596" spans="1:7">
      <c r="A596" s="132"/>
      <c r="B596" s="132"/>
      <c r="C596" s="133"/>
      <c r="D596" s="158"/>
      <c r="E596" s="135"/>
      <c r="F596" s="135"/>
      <c r="G596" s="124"/>
    </row>
    <row r="597" spans="1:7" s="179" customFormat="1">
      <c r="A597" s="203"/>
      <c r="B597" s="226" t="s">
        <v>50</v>
      </c>
      <c r="C597" s="205"/>
      <c r="D597" s="206" t="s">
        <v>51</v>
      </c>
      <c r="E597" s="207">
        <f>SUM(E598:E602)</f>
        <v>11766</v>
      </c>
      <c r="F597" s="207">
        <f>F605+F606+F607+F610+F611+F612+F604+F613+F614+F615+F616+F617+F618+F619+F620+F621+F603+F622</f>
        <v>58868</v>
      </c>
      <c r="G597" s="199"/>
    </row>
    <row r="598" spans="1:7">
      <c r="A598" s="132"/>
      <c r="B598" s="140"/>
      <c r="C598" s="216" t="s">
        <v>372</v>
      </c>
      <c r="D598" s="219" t="s">
        <v>373</v>
      </c>
      <c r="E598" s="211">
        <v>2</v>
      </c>
      <c r="F598" s="135"/>
      <c r="G598" s="124"/>
    </row>
    <row r="599" spans="1:7">
      <c r="A599" s="132"/>
      <c r="B599" s="140"/>
      <c r="C599" s="216" t="s">
        <v>255</v>
      </c>
      <c r="D599" s="219" t="s">
        <v>256</v>
      </c>
      <c r="E599" s="211">
        <v>2</v>
      </c>
      <c r="F599" s="135"/>
      <c r="G599" s="124"/>
    </row>
    <row r="600" spans="1:7" ht="33">
      <c r="A600" s="132"/>
      <c r="B600" s="140"/>
      <c r="C600" s="216" t="s">
        <v>268</v>
      </c>
      <c r="D600" s="219" t="s">
        <v>269</v>
      </c>
      <c r="E600" s="211">
        <v>3</v>
      </c>
      <c r="F600" s="135"/>
      <c r="G600" s="124"/>
    </row>
    <row r="601" spans="1:7">
      <c r="A601" s="132"/>
      <c r="B601" s="172"/>
      <c r="C601" s="216" t="s">
        <v>270</v>
      </c>
      <c r="D601" s="219" t="s">
        <v>271</v>
      </c>
      <c r="E601" s="211">
        <v>11655</v>
      </c>
      <c r="F601" s="135"/>
      <c r="G601" s="124"/>
    </row>
    <row r="602" spans="1:7" ht="49.5">
      <c r="A602" s="132"/>
      <c r="B602" s="268"/>
      <c r="C602" s="216" t="s">
        <v>278</v>
      </c>
      <c r="D602" s="218" t="s">
        <v>279</v>
      </c>
      <c r="E602" s="211">
        <v>104</v>
      </c>
      <c r="F602" s="211"/>
      <c r="G602" s="124"/>
    </row>
    <row r="603" spans="1:7">
      <c r="A603" s="132"/>
      <c r="B603" s="268"/>
      <c r="C603" s="216">
        <v>3020</v>
      </c>
      <c r="D603" s="219" t="s">
        <v>257</v>
      </c>
      <c r="E603" s="211"/>
      <c r="F603" s="211">
        <v>68</v>
      </c>
      <c r="G603" s="124"/>
    </row>
    <row r="604" spans="1:7">
      <c r="A604" s="132"/>
      <c r="B604" s="268"/>
      <c r="C604" s="209">
        <v>4000</v>
      </c>
      <c r="D604" s="213" t="s">
        <v>231</v>
      </c>
      <c r="E604" s="211"/>
      <c r="F604" s="211">
        <v>10864</v>
      </c>
      <c r="G604" s="124"/>
    </row>
    <row r="605" spans="1:7">
      <c r="A605" s="132"/>
      <c r="B605" s="203"/>
      <c r="C605" s="209">
        <v>4010</v>
      </c>
      <c r="D605" s="219" t="s">
        <v>258</v>
      </c>
      <c r="E605" s="211"/>
      <c r="F605" s="211">
        <v>955</v>
      </c>
      <c r="G605" s="124"/>
    </row>
    <row r="606" spans="1:7">
      <c r="A606" s="132"/>
      <c r="B606" s="203"/>
      <c r="C606" s="209">
        <v>4020</v>
      </c>
      <c r="D606" s="212" t="s">
        <v>296</v>
      </c>
      <c r="E606" s="211"/>
      <c r="F606" s="211">
        <v>33509</v>
      </c>
      <c r="G606" s="124"/>
    </row>
    <row r="607" spans="1:7">
      <c r="A607" s="132"/>
      <c r="B607" s="203"/>
      <c r="C607" s="209">
        <v>4040</v>
      </c>
      <c r="D607" s="219" t="s">
        <v>301</v>
      </c>
      <c r="E607" s="211"/>
      <c r="F607" s="211">
        <f>SUM(F608:F609)</f>
        <v>2790</v>
      </c>
      <c r="G607" s="124"/>
    </row>
    <row r="608" spans="1:7">
      <c r="A608" s="132"/>
      <c r="B608" s="203"/>
      <c r="C608" s="209"/>
      <c r="D608" s="220" t="s">
        <v>295</v>
      </c>
      <c r="E608" s="221"/>
      <c r="F608" s="221">
        <v>77</v>
      </c>
      <c r="G608" s="124"/>
    </row>
    <row r="609" spans="1:7">
      <c r="A609" s="132"/>
      <c r="B609" s="203"/>
      <c r="C609" s="209"/>
      <c r="D609" s="220" t="s">
        <v>302</v>
      </c>
      <c r="E609" s="221"/>
      <c r="F609" s="221">
        <v>2713</v>
      </c>
      <c r="G609" s="124"/>
    </row>
    <row r="610" spans="1:7">
      <c r="A610" s="132"/>
      <c r="B610" s="203"/>
      <c r="C610" s="209">
        <v>4110</v>
      </c>
      <c r="D610" s="219" t="s">
        <v>250</v>
      </c>
      <c r="E610" s="211"/>
      <c r="F610" s="211">
        <v>6103</v>
      </c>
      <c r="G610" s="124"/>
    </row>
    <row r="611" spans="1:7">
      <c r="A611" s="132"/>
      <c r="B611" s="203"/>
      <c r="C611" s="209">
        <v>4120</v>
      </c>
      <c r="D611" s="213" t="s">
        <v>260</v>
      </c>
      <c r="E611" s="211"/>
      <c r="F611" s="211">
        <v>827</v>
      </c>
      <c r="G611" s="124"/>
    </row>
    <row r="612" spans="1:7">
      <c r="A612" s="132"/>
      <c r="B612" s="203"/>
      <c r="C612" s="209">
        <v>4170</v>
      </c>
      <c r="D612" s="219" t="s">
        <v>251</v>
      </c>
      <c r="E612" s="211"/>
      <c r="F612" s="211">
        <v>2269</v>
      </c>
      <c r="G612" s="124"/>
    </row>
    <row r="613" spans="1:7">
      <c r="A613" s="132"/>
      <c r="B613" s="203"/>
      <c r="C613" s="209">
        <v>4230</v>
      </c>
      <c r="D613" s="218" t="s">
        <v>369</v>
      </c>
      <c r="E613" s="211"/>
      <c r="F613" s="211">
        <v>66</v>
      </c>
      <c r="G613" s="124"/>
    </row>
    <row r="614" spans="1:7">
      <c r="A614" s="132"/>
      <c r="B614" s="203"/>
      <c r="C614" s="209">
        <v>4270</v>
      </c>
      <c r="D614" s="222" t="s">
        <v>236</v>
      </c>
      <c r="E614" s="211"/>
      <c r="F614" s="211">
        <v>122</v>
      </c>
      <c r="G614" s="124"/>
    </row>
    <row r="615" spans="1:7">
      <c r="A615" s="132"/>
      <c r="B615" s="203"/>
      <c r="C615" s="209">
        <v>4410</v>
      </c>
      <c r="D615" s="213" t="s">
        <v>261</v>
      </c>
      <c r="E615" s="211"/>
      <c r="F615" s="211">
        <v>16</v>
      </c>
      <c r="G615" s="124"/>
    </row>
    <row r="616" spans="1:7">
      <c r="A616" s="132"/>
      <c r="B616" s="203"/>
      <c r="C616" s="209">
        <v>4430</v>
      </c>
      <c r="D616" s="219" t="s">
        <v>237</v>
      </c>
      <c r="E616" s="211"/>
      <c r="F616" s="211">
        <v>155</v>
      </c>
      <c r="G616" s="124"/>
    </row>
    <row r="617" spans="1:7">
      <c r="A617" s="132"/>
      <c r="B617" s="203"/>
      <c r="C617" s="209">
        <v>4440</v>
      </c>
      <c r="D617" s="213" t="s">
        <v>262</v>
      </c>
      <c r="E617" s="211"/>
      <c r="F617" s="211">
        <v>746</v>
      </c>
      <c r="G617" s="124"/>
    </row>
    <row r="618" spans="1:7">
      <c r="A618" s="132"/>
      <c r="B618" s="203"/>
      <c r="C618" s="209">
        <v>4480</v>
      </c>
      <c r="D618" s="219" t="s">
        <v>238</v>
      </c>
      <c r="E618" s="211"/>
      <c r="F618" s="211">
        <v>105</v>
      </c>
      <c r="G618" s="124"/>
    </row>
    <row r="619" spans="1:7">
      <c r="A619" s="132"/>
      <c r="B619" s="203"/>
      <c r="C619" s="209">
        <v>4510</v>
      </c>
      <c r="D619" s="219" t="s">
        <v>371</v>
      </c>
      <c r="E619" s="211"/>
      <c r="F619" s="211">
        <v>5</v>
      </c>
      <c r="G619" s="124"/>
    </row>
    <row r="620" spans="1:7">
      <c r="A620" s="132"/>
      <c r="B620" s="203"/>
      <c r="C620" s="209">
        <v>4520</v>
      </c>
      <c r="D620" s="213" t="s">
        <v>314</v>
      </c>
      <c r="E620" s="211"/>
      <c r="F620" s="211">
        <v>48</v>
      </c>
      <c r="G620" s="124"/>
    </row>
    <row r="621" spans="1:7">
      <c r="A621" s="132"/>
      <c r="B621" s="203"/>
      <c r="C621" s="209">
        <v>4550</v>
      </c>
      <c r="D621" s="219" t="s">
        <v>315</v>
      </c>
      <c r="E621" s="211"/>
      <c r="F621" s="211">
        <v>149</v>
      </c>
      <c r="G621" s="124"/>
    </row>
    <row r="622" spans="1:7">
      <c r="A622" s="132"/>
      <c r="B622" s="203"/>
      <c r="C622" s="209" t="s">
        <v>264</v>
      </c>
      <c r="D622" s="213" t="s">
        <v>265</v>
      </c>
      <c r="E622" s="211"/>
      <c r="F622" s="211">
        <v>71</v>
      </c>
      <c r="G622" s="124"/>
    </row>
    <row r="623" spans="1:7" ht="18">
      <c r="A623" s="463"/>
      <c r="B623" s="463"/>
      <c r="C623" s="463"/>
      <c r="D623" s="463"/>
      <c r="E623" s="131"/>
      <c r="F623" s="131"/>
      <c r="G623" s="124"/>
    </row>
    <row r="624" spans="1:7" s="179" customFormat="1" ht="18">
      <c r="A624" s="449" t="s">
        <v>374</v>
      </c>
      <c r="B624" s="450"/>
      <c r="C624" s="450"/>
      <c r="D624" s="451"/>
      <c r="E624" s="225">
        <f>E625</f>
        <v>0</v>
      </c>
      <c r="F624" s="225">
        <f>F625</f>
        <v>2761</v>
      </c>
      <c r="G624" s="199"/>
    </row>
    <row r="625" spans="1:7" s="179" customFormat="1">
      <c r="A625" s="226" t="s">
        <v>26</v>
      </c>
      <c r="B625" s="204"/>
      <c r="C625" s="205"/>
      <c r="D625" s="206" t="s">
        <v>27</v>
      </c>
      <c r="E625" s="207">
        <f>E626</f>
        <v>0</v>
      </c>
      <c r="F625" s="207">
        <f>F626</f>
        <v>2761</v>
      </c>
      <c r="G625" s="199"/>
    </row>
    <row r="626" spans="1:7" s="179" customFormat="1">
      <c r="A626" s="203"/>
      <c r="B626" s="226" t="s">
        <v>65</v>
      </c>
      <c r="C626" s="205"/>
      <c r="D626" s="206" t="s">
        <v>66</v>
      </c>
      <c r="E626" s="207">
        <f>SUM(E627:E640)</f>
        <v>0</v>
      </c>
      <c r="F626" s="207">
        <f>SUM(F627:F640)</f>
        <v>2761</v>
      </c>
      <c r="G626" s="199"/>
    </row>
    <row r="627" spans="1:7" s="179" customFormat="1">
      <c r="A627" s="203"/>
      <c r="B627" s="227"/>
      <c r="C627" s="209">
        <v>3020</v>
      </c>
      <c r="D627" s="219" t="s">
        <v>257</v>
      </c>
      <c r="E627" s="211"/>
      <c r="F627" s="211">
        <v>20</v>
      </c>
      <c r="G627" s="199"/>
    </row>
    <row r="628" spans="1:7" s="179" customFormat="1">
      <c r="A628" s="203"/>
      <c r="B628" s="227"/>
      <c r="C628" s="209">
        <v>4000</v>
      </c>
      <c r="D628" s="213" t="s">
        <v>231</v>
      </c>
      <c r="E628" s="211"/>
      <c r="F628" s="211">
        <v>160</v>
      </c>
      <c r="G628" s="199"/>
    </row>
    <row r="629" spans="1:7" s="179" customFormat="1">
      <c r="A629" s="203"/>
      <c r="B629" s="227"/>
      <c r="C629" s="209">
        <v>4010</v>
      </c>
      <c r="D629" s="219" t="s">
        <v>258</v>
      </c>
      <c r="E629" s="211"/>
      <c r="F629" s="211">
        <v>1787</v>
      </c>
      <c r="G629" s="199"/>
    </row>
    <row r="630" spans="1:7" s="179" customFormat="1">
      <c r="A630" s="203"/>
      <c r="B630" s="227"/>
      <c r="C630" s="209">
        <v>4040</v>
      </c>
      <c r="D630" s="219" t="s">
        <v>259</v>
      </c>
      <c r="E630" s="211"/>
      <c r="F630" s="211">
        <v>145</v>
      </c>
      <c r="G630" s="199"/>
    </row>
    <row r="631" spans="1:7" s="179" customFormat="1">
      <c r="A631" s="203"/>
      <c r="B631" s="227"/>
      <c r="C631" s="209">
        <v>4110</v>
      </c>
      <c r="D631" s="219" t="s">
        <v>250</v>
      </c>
      <c r="E631" s="211"/>
      <c r="F631" s="211">
        <v>305</v>
      </c>
      <c r="G631" s="199"/>
    </row>
    <row r="632" spans="1:7" s="179" customFormat="1">
      <c r="A632" s="203"/>
      <c r="B632" s="227"/>
      <c r="C632" s="209">
        <v>4120</v>
      </c>
      <c r="D632" s="213" t="s">
        <v>260</v>
      </c>
      <c r="E632" s="211"/>
      <c r="F632" s="211">
        <v>46</v>
      </c>
      <c r="G632" s="199"/>
    </row>
    <row r="633" spans="1:7" s="179" customFormat="1">
      <c r="A633" s="203"/>
      <c r="B633" s="227"/>
      <c r="C633" s="209">
        <v>4170</v>
      </c>
      <c r="D633" s="212" t="s">
        <v>251</v>
      </c>
      <c r="E633" s="211"/>
      <c r="F633" s="211">
        <v>24</v>
      </c>
      <c r="G633" s="199"/>
    </row>
    <row r="634" spans="1:7" s="179" customFormat="1">
      <c r="A634" s="203"/>
      <c r="B634" s="227"/>
      <c r="C634" s="209">
        <v>4270</v>
      </c>
      <c r="D634" s="222" t="s">
        <v>236</v>
      </c>
      <c r="E634" s="211"/>
      <c r="F634" s="211">
        <v>15</v>
      </c>
      <c r="G634" s="199"/>
    </row>
    <row r="635" spans="1:7" s="179" customFormat="1">
      <c r="A635" s="203"/>
      <c r="B635" s="227"/>
      <c r="C635" s="209">
        <v>4410</v>
      </c>
      <c r="D635" s="213" t="s">
        <v>261</v>
      </c>
      <c r="E635" s="211"/>
      <c r="F635" s="211">
        <v>1</v>
      </c>
      <c r="G635" s="199"/>
    </row>
    <row r="636" spans="1:7" s="179" customFormat="1">
      <c r="A636" s="203"/>
      <c r="B636" s="227"/>
      <c r="C636" s="209">
        <v>4430</v>
      </c>
      <c r="D636" s="219" t="s">
        <v>237</v>
      </c>
      <c r="E636" s="211"/>
      <c r="F636" s="211">
        <v>25</v>
      </c>
      <c r="G636" s="199"/>
    </row>
    <row r="637" spans="1:7" s="179" customFormat="1">
      <c r="A637" s="203"/>
      <c r="B637" s="227"/>
      <c r="C637" s="209">
        <v>4440</v>
      </c>
      <c r="D637" s="213" t="s">
        <v>262</v>
      </c>
      <c r="E637" s="211"/>
      <c r="F637" s="211">
        <v>47</v>
      </c>
      <c r="G637" s="199"/>
    </row>
    <row r="638" spans="1:7" s="179" customFormat="1">
      <c r="A638" s="203"/>
      <c r="B638" s="227"/>
      <c r="C638" s="209">
        <v>4480</v>
      </c>
      <c r="D638" s="219" t="s">
        <v>238</v>
      </c>
      <c r="E638" s="211"/>
      <c r="F638" s="211">
        <v>4</v>
      </c>
      <c r="G638" s="199"/>
    </row>
    <row r="639" spans="1:7" s="179" customFormat="1">
      <c r="A639" s="203"/>
      <c r="B639" s="227"/>
      <c r="C639" s="209">
        <v>4700</v>
      </c>
      <c r="D639" s="199" t="s">
        <v>263</v>
      </c>
      <c r="E639" s="211"/>
      <c r="F639" s="211">
        <v>2</v>
      </c>
      <c r="G639" s="199"/>
    </row>
    <row r="640" spans="1:7" s="179" customFormat="1">
      <c r="A640" s="203"/>
      <c r="B640" s="227"/>
      <c r="C640" s="209">
        <v>6060</v>
      </c>
      <c r="D640" s="228" t="s">
        <v>240</v>
      </c>
      <c r="E640" s="211"/>
      <c r="F640" s="211">
        <v>180</v>
      </c>
      <c r="G640" s="199"/>
    </row>
    <row r="641" spans="1:7" ht="18">
      <c r="A641" s="452"/>
      <c r="B641" s="453"/>
      <c r="C641" s="453"/>
      <c r="D641" s="454"/>
      <c r="E641" s="131"/>
      <c r="F641" s="131"/>
      <c r="G641" s="124"/>
    </row>
    <row r="642" spans="1:7" s="179" customFormat="1" ht="18">
      <c r="A642" s="449" t="s">
        <v>375</v>
      </c>
      <c r="B642" s="450"/>
      <c r="C642" s="450"/>
      <c r="D642" s="451"/>
      <c r="E642" s="225">
        <f>E643</f>
        <v>100</v>
      </c>
      <c r="F642" s="225">
        <f>F643</f>
        <v>7888</v>
      </c>
      <c r="G642" s="199"/>
    </row>
    <row r="643" spans="1:7" s="179" customFormat="1">
      <c r="A643" s="204">
        <v>500</v>
      </c>
      <c r="B643" s="204"/>
      <c r="C643" s="205"/>
      <c r="D643" s="206" t="s">
        <v>376</v>
      </c>
      <c r="E643" s="207">
        <f>SUM(E644)</f>
        <v>100</v>
      </c>
      <c r="F643" s="207">
        <f>SUM(F644)</f>
        <v>7888</v>
      </c>
      <c r="G643" s="199"/>
    </row>
    <row r="644" spans="1:7" s="179" customFormat="1">
      <c r="A644" s="203"/>
      <c r="B644" s="204">
        <v>50001</v>
      </c>
      <c r="C644" s="205"/>
      <c r="D644" s="206" t="s">
        <v>69</v>
      </c>
      <c r="E644" s="207">
        <f>SUM(E645:E647)</f>
        <v>100</v>
      </c>
      <c r="F644" s="207">
        <f>SUM(F648:F652,F655:F666)</f>
        <v>7888</v>
      </c>
      <c r="G644" s="199"/>
    </row>
    <row r="645" spans="1:7" s="179" customFormat="1">
      <c r="A645" s="203"/>
      <c r="B645" s="243"/>
      <c r="C645" s="244" t="s">
        <v>255</v>
      </c>
      <c r="D645" s="222" t="s">
        <v>256</v>
      </c>
      <c r="E645" s="211">
        <v>45</v>
      </c>
      <c r="F645" s="245"/>
      <c r="G645" s="199"/>
    </row>
    <row r="646" spans="1:7" s="179" customFormat="1" ht="33">
      <c r="A646" s="203"/>
      <c r="B646" s="243"/>
      <c r="C646" s="246" t="s">
        <v>268</v>
      </c>
      <c r="D646" s="219" t="s">
        <v>269</v>
      </c>
      <c r="E646" s="211">
        <v>50</v>
      </c>
      <c r="F646" s="245"/>
      <c r="G646" s="199"/>
    </row>
    <row r="647" spans="1:7" s="179" customFormat="1">
      <c r="A647" s="203"/>
      <c r="B647" s="243"/>
      <c r="C647" s="216" t="s">
        <v>280</v>
      </c>
      <c r="D647" s="218" t="s">
        <v>281</v>
      </c>
      <c r="E647" s="211">
        <v>5</v>
      </c>
      <c r="F647" s="245"/>
      <c r="G647" s="199"/>
    </row>
    <row r="648" spans="1:7" s="179" customFormat="1">
      <c r="A648" s="203"/>
      <c r="B648" s="227"/>
      <c r="C648" s="209">
        <v>3020</v>
      </c>
      <c r="D648" s="218" t="s">
        <v>257</v>
      </c>
      <c r="E648" s="211"/>
      <c r="F648" s="224">
        <v>8</v>
      </c>
      <c r="G648" s="199"/>
    </row>
    <row r="649" spans="1:7" s="179" customFormat="1">
      <c r="A649" s="203"/>
      <c r="B649" s="227"/>
      <c r="C649" s="209">
        <v>4000</v>
      </c>
      <c r="D649" s="213" t="s">
        <v>231</v>
      </c>
      <c r="E649" s="211"/>
      <c r="F649" s="224">
        <v>317</v>
      </c>
      <c r="G649" s="199"/>
    </row>
    <row r="650" spans="1:7" s="179" customFormat="1">
      <c r="A650" s="203"/>
      <c r="B650" s="227"/>
      <c r="C650" s="209">
        <v>4010</v>
      </c>
      <c r="D650" s="218" t="s">
        <v>258</v>
      </c>
      <c r="E650" s="211"/>
      <c r="F650" s="224">
        <v>579</v>
      </c>
      <c r="G650" s="199"/>
    </row>
    <row r="651" spans="1:7" s="179" customFormat="1">
      <c r="A651" s="203"/>
      <c r="B651" s="227"/>
      <c r="C651" s="209">
        <v>4020</v>
      </c>
      <c r="D651" s="212" t="s">
        <v>296</v>
      </c>
      <c r="E651" s="211"/>
      <c r="F651" s="224">
        <v>5067</v>
      </c>
      <c r="G651" s="199"/>
    </row>
    <row r="652" spans="1:7" s="179" customFormat="1">
      <c r="A652" s="203"/>
      <c r="B652" s="227"/>
      <c r="C652" s="209">
        <v>4040</v>
      </c>
      <c r="D652" s="218" t="s">
        <v>301</v>
      </c>
      <c r="E652" s="211"/>
      <c r="F652" s="224">
        <f>SUM(F653:F654)</f>
        <v>462</v>
      </c>
      <c r="G652" s="199"/>
    </row>
    <row r="653" spans="1:7" s="179" customFormat="1">
      <c r="A653" s="203"/>
      <c r="B653" s="227"/>
      <c r="C653" s="209"/>
      <c r="D653" s="220" t="s">
        <v>295</v>
      </c>
      <c r="E653" s="211"/>
      <c r="F653" s="247">
        <v>47</v>
      </c>
      <c r="G653" s="199"/>
    </row>
    <row r="654" spans="1:7" s="179" customFormat="1">
      <c r="A654" s="203"/>
      <c r="B654" s="227"/>
      <c r="C654" s="209"/>
      <c r="D654" s="220" t="s">
        <v>302</v>
      </c>
      <c r="E654" s="211"/>
      <c r="F654" s="247">
        <v>415</v>
      </c>
      <c r="G654" s="199"/>
    </row>
    <row r="655" spans="1:7" s="179" customFormat="1">
      <c r="A655" s="203"/>
      <c r="B655" s="227"/>
      <c r="C655" s="209">
        <v>4110</v>
      </c>
      <c r="D655" s="218" t="s">
        <v>250</v>
      </c>
      <c r="E655" s="211"/>
      <c r="F655" s="224">
        <v>1027</v>
      </c>
      <c r="G655" s="199"/>
    </row>
    <row r="656" spans="1:7" s="179" customFormat="1">
      <c r="A656" s="203"/>
      <c r="B656" s="227"/>
      <c r="C656" s="209">
        <v>4120</v>
      </c>
      <c r="D656" s="213" t="s">
        <v>260</v>
      </c>
      <c r="E656" s="211"/>
      <c r="F656" s="224">
        <v>150</v>
      </c>
      <c r="G656" s="199"/>
    </row>
    <row r="657" spans="1:7" s="179" customFormat="1">
      <c r="A657" s="203"/>
      <c r="B657" s="227"/>
      <c r="C657" s="209">
        <v>4170</v>
      </c>
      <c r="D657" s="218" t="s">
        <v>251</v>
      </c>
      <c r="E657" s="211"/>
      <c r="F657" s="224">
        <v>52</v>
      </c>
      <c r="G657" s="199"/>
    </row>
    <row r="658" spans="1:7" s="179" customFormat="1">
      <c r="A658" s="203"/>
      <c r="B658" s="227"/>
      <c r="C658" s="209">
        <v>4270</v>
      </c>
      <c r="D658" s="222" t="s">
        <v>236</v>
      </c>
      <c r="E658" s="211"/>
      <c r="F658" s="224">
        <v>8</v>
      </c>
      <c r="G658" s="199"/>
    </row>
    <row r="659" spans="1:7" s="179" customFormat="1">
      <c r="A659" s="203"/>
      <c r="B659" s="227"/>
      <c r="C659" s="209">
        <v>4410</v>
      </c>
      <c r="D659" s="213" t="s">
        <v>261</v>
      </c>
      <c r="E659" s="211"/>
      <c r="F659" s="224">
        <v>15</v>
      </c>
      <c r="G659" s="199"/>
    </row>
    <row r="660" spans="1:7" s="179" customFormat="1">
      <c r="A660" s="203"/>
      <c r="B660" s="227"/>
      <c r="C660" s="209">
        <v>4430</v>
      </c>
      <c r="D660" s="218" t="s">
        <v>237</v>
      </c>
      <c r="E660" s="211"/>
      <c r="F660" s="224">
        <v>15</v>
      </c>
      <c r="G660" s="199"/>
    </row>
    <row r="661" spans="1:7" s="179" customFormat="1">
      <c r="A661" s="203"/>
      <c r="B661" s="227"/>
      <c r="C661" s="209">
        <v>4440</v>
      </c>
      <c r="D661" s="213" t="s">
        <v>262</v>
      </c>
      <c r="E661" s="211"/>
      <c r="F661" s="224">
        <v>150</v>
      </c>
      <c r="G661" s="199"/>
    </row>
    <row r="662" spans="1:7" s="179" customFormat="1">
      <c r="A662" s="203"/>
      <c r="B662" s="227"/>
      <c r="C662" s="209">
        <v>4480</v>
      </c>
      <c r="D662" s="218" t="s">
        <v>238</v>
      </c>
      <c r="E662" s="211"/>
      <c r="F662" s="224">
        <v>9</v>
      </c>
      <c r="G662" s="199"/>
    </row>
    <row r="663" spans="1:7" s="179" customFormat="1">
      <c r="A663" s="203"/>
      <c r="B663" s="227"/>
      <c r="C663" s="209">
        <v>4550</v>
      </c>
      <c r="D663" s="218" t="s">
        <v>315</v>
      </c>
      <c r="E663" s="211"/>
      <c r="F663" s="224">
        <v>7</v>
      </c>
      <c r="G663" s="199"/>
    </row>
    <row r="664" spans="1:7" s="179" customFormat="1" ht="13.5" customHeight="1">
      <c r="A664" s="203"/>
      <c r="B664" s="227"/>
      <c r="C664" s="209" t="s">
        <v>377</v>
      </c>
      <c r="D664" s="219" t="s">
        <v>252</v>
      </c>
      <c r="E664" s="211"/>
      <c r="F664" s="224">
        <v>1</v>
      </c>
      <c r="G664" s="199"/>
    </row>
    <row r="665" spans="1:7" s="179" customFormat="1">
      <c r="A665" s="203"/>
      <c r="B665" s="227"/>
      <c r="C665" s="209">
        <v>4700</v>
      </c>
      <c r="D665" s="199" t="s">
        <v>263</v>
      </c>
      <c r="E665" s="211"/>
      <c r="F665" s="224">
        <v>1</v>
      </c>
      <c r="G665" s="199"/>
    </row>
    <row r="666" spans="1:7" s="179" customFormat="1">
      <c r="A666" s="203"/>
      <c r="B666" s="227"/>
      <c r="C666" s="209" t="s">
        <v>264</v>
      </c>
      <c r="D666" s="213" t="s">
        <v>265</v>
      </c>
      <c r="E666" s="211"/>
      <c r="F666" s="224">
        <v>20</v>
      </c>
      <c r="G666" s="199"/>
    </row>
    <row r="667" spans="1:7" ht="18">
      <c r="A667" s="452"/>
      <c r="B667" s="453"/>
      <c r="C667" s="453"/>
      <c r="D667" s="453"/>
      <c r="E667" s="146"/>
      <c r="F667" s="147"/>
      <c r="G667" s="124"/>
    </row>
    <row r="668" spans="1:7" s="179" customFormat="1" ht="18">
      <c r="A668" s="449" t="s">
        <v>378</v>
      </c>
      <c r="B668" s="450"/>
      <c r="C668" s="450"/>
      <c r="D668" s="451"/>
      <c r="E668" s="225">
        <f>E669</f>
        <v>4</v>
      </c>
      <c r="F668" s="225">
        <f>F669</f>
        <v>8267</v>
      </c>
      <c r="G668" s="199"/>
    </row>
    <row r="669" spans="1:7" s="179" customFormat="1">
      <c r="A669" s="204">
        <v>600</v>
      </c>
      <c r="B669" s="204"/>
      <c r="C669" s="205"/>
      <c r="D669" s="206" t="s">
        <v>71</v>
      </c>
      <c r="E669" s="207">
        <f>E670</f>
        <v>4</v>
      </c>
      <c r="F669" s="207">
        <f>F670</f>
        <v>8267</v>
      </c>
      <c r="G669" s="199"/>
    </row>
    <row r="670" spans="1:7" s="179" customFormat="1">
      <c r="A670" s="203"/>
      <c r="B670" s="204">
        <v>60055</v>
      </c>
      <c r="C670" s="205"/>
      <c r="D670" s="206" t="s">
        <v>72</v>
      </c>
      <c r="E670" s="207">
        <f>SUM(E671:E671)</f>
        <v>4</v>
      </c>
      <c r="F670" s="207">
        <f>F672+F674+F675+F676+F679+F680+F681+F682+F683+F684+F685+F687+F688+F689+F673+F686+F691+F690</f>
        <v>8267</v>
      </c>
      <c r="G670" s="199"/>
    </row>
    <row r="671" spans="1:7" s="179" customFormat="1" ht="13.5" customHeight="1">
      <c r="A671" s="203"/>
      <c r="B671" s="203"/>
      <c r="C671" s="216" t="s">
        <v>266</v>
      </c>
      <c r="D671" s="219" t="s">
        <v>267</v>
      </c>
      <c r="E671" s="211">
        <v>4</v>
      </c>
      <c r="F671" s="189"/>
      <c r="G671" s="199"/>
    </row>
    <row r="672" spans="1:7" s="179" customFormat="1">
      <c r="A672" s="203"/>
      <c r="B672" s="203"/>
      <c r="C672" s="209">
        <v>3020</v>
      </c>
      <c r="D672" s="219" t="s">
        <v>257</v>
      </c>
      <c r="E672" s="211"/>
      <c r="F672" s="189">
        <v>75</v>
      </c>
      <c r="G672" s="199"/>
    </row>
    <row r="673" spans="1:9" s="179" customFormat="1">
      <c r="A673" s="203"/>
      <c r="B673" s="203"/>
      <c r="C673" s="209">
        <v>4000</v>
      </c>
      <c r="D673" s="213" t="s">
        <v>231</v>
      </c>
      <c r="E673" s="211"/>
      <c r="F673" s="189">
        <v>661</v>
      </c>
      <c r="G673" s="199"/>
      <c r="I673" s="199"/>
    </row>
    <row r="674" spans="1:9" s="179" customFormat="1">
      <c r="A674" s="203"/>
      <c r="B674" s="203"/>
      <c r="C674" s="209">
        <v>4010</v>
      </c>
      <c r="D674" s="218" t="s">
        <v>258</v>
      </c>
      <c r="E674" s="211"/>
      <c r="F674" s="189">
        <v>544</v>
      </c>
      <c r="G674" s="199"/>
      <c r="I674" s="199"/>
    </row>
    <row r="675" spans="1:9" s="179" customFormat="1">
      <c r="A675" s="203"/>
      <c r="B675" s="203"/>
      <c r="C675" s="209">
        <v>4020</v>
      </c>
      <c r="D675" s="212" t="s">
        <v>296</v>
      </c>
      <c r="E675" s="211"/>
      <c r="F675" s="318">
        <v>4924</v>
      </c>
      <c r="G675" s="199"/>
      <c r="I675" s="199"/>
    </row>
    <row r="676" spans="1:9" s="179" customFormat="1">
      <c r="A676" s="203"/>
      <c r="B676" s="203"/>
      <c r="C676" s="209">
        <v>4040</v>
      </c>
      <c r="D676" s="219" t="s">
        <v>301</v>
      </c>
      <c r="E676" s="211"/>
      <c r="F676" s="211">
        <f>SUM(F677:F678)</f>
        <v>439</v>
      </c>
      <c r="G676" s="199"/>
      <c r="I676" s="199"/>
    </row>
    <row r="677" spans="1:9" s="179" customFormat="1">
      <c r="A677" s="203"/>
      <c r="B677" s="203"/>
      <c r="C677" s="209"/>
      <c r="D677" s="220" t="s">
        <v>295</v>
      </c>
      <c r="E677" s="221"/>
      <c r="F677" s="221">
        <v>44</v>
      </c>
      <c r="G677" s="199"/>
    </row>
    <row r="678" spans="1:9" s="179" customFormat="1">
      <c r="A678" s="203"/>
      <c r="B678" s="203"/>
      <c r="C678" s="209"/>
      <c r="D678" s="220" t="s">
        <v>302</v>
      </c>
      <c r="E678" s="221"/>
      <c r="F678" s="221">
        <v>395</v>
      </c>
      <c r="G678" s="199"/>
    </row>
    <row r="679" spans="1:9" s="179" customFormat="1">
      <c r="A679" s="203"/>
      <c r="B679" s="203"/>
      <c r="C679" s="209">
        <v>4110</v>
      </c>
      <c r="D679" s="219" t="s">
        <v>379</v>
      </c>
      <c r="E679" s="211"/>
      <c r="F679" s="211">
        <v>998</v>
      </c>
      <c r="G679" s="199"/>
    </row>
    <row r="680" spans="1:9" s="179" customFormat="1">
      <c r="A680" s="203"/>
      <c r="B680" s="203"/>
      <c r="C680" s="209">
        <v>4120</v>
      </c>
      <c r="D680" s="213" t="s">
        <v>260</v>
      </c>
      <c r="E680" s="211"/>
      <c r="F680" s="211">
        <v>144</v>
      </c>
      <c r="G680" s="199"/>
    </row>
    <row r="681" spans="1:9" s="179" customFormat="1">
      <c r="A681" s="203"/>
      <c r="B681" s="203"/>
      <c r="C681" s="209">
        <v>4270</v>
      </c>
      <c r="D681" s="222" t="s">
        <v>236</v>
      </c>
      <c r="E681" s="211"/>
      <c r="F681" s="211">
        <v>40</v>
      </c>
      <c r="G681" s="199"/>
    </row>
    <row r="682" spans="1:9" s="179" customFormat="1">
      <c r="A682" s="203"/>
      <c r="B682" s="203"/>
      <c r="C682" s="209">
        <v>4410</v>
      </c>
      <c r="D682" s="213" t="s">
        <v>261</v>
      </c>
      <c r="E682" s="211"/>
      <c r="F682" s="211">
        <v>6</v>
      </c>
      <c r="G682" s="199"/>
    </row>
    <row r="683" spans="1:9" s="179" customFormat="1">
      <c r="A683" s="203"/>
      <c r="B683" s="203"/>
      <c r="C683" s="209">
        <v>4430</v>
      </c>
      <c r="D683" s="212" t="s">
        <v>237</v>
      </c>
      <c r="E683" s="211"/>
      <c r="F683" s="211">
        <v>30</v>
      </c>
      <c r="G683" s="199"/>
    </row>
    <row r="684" spans="1:9" s="179" customFormat="1">
      <c r="A684" s="203"/>
      <c r="B684" s="203"/>
      <c r="C684" s="209">
        <v>4440</v>
      </c>
      <c r="D684" s="213" t="s">
        <v>262</v>
      </c>
      <c r="E684" s="211"/>
      <c r="F684" s="211">
        <v>116</v>
      </c>
      <c r="G684" s="199"/>
    </row>
    <row r="685" spans="1:9" s="179" customFormat="1">
      <c r="A685" s="203"/>
      <c r="B685" s="203"/>
      <c r="C685" s="209">
        <v>4480</v>
      </c>
      <c r="D685" s="219" t="s">
        <v>238</v>
      </c>
      <c r="E685" s="211"/>
      <c r="F685" s="211">
        <v>13</v>
      </c>
      <c r="G685" s="199"/>
    </row>
    <row r="686" spans="1:9" s="179" customFormat="1">
      <c r="A686" s="203"/>
      <c r="B686" s="203"/>
      <c r="C686" s="209">
        <v>4520</v>
      </c>
      <c r="D686" s="213" t="s">
        <v>314</v>
      </c>
      <c r="E686" s="211"/>
      <c r="F686" s="211">
        <v>7</v>
      </c>
      <c r="G686" s="199"/>
    </row>
    <row r="687" spans="1:9" s="179" customFormat="1">
      <c r="A687" s="203"/>
      <c r="B687" s="203"/>
      <c r="C687" s="209">
        <v>4550</v>
      </c>
      <c r="D687" s="219" t="s">
        <v>315</v>
      </c>
      <c r="E687" s="211"/>
      <c r="F687" s="211">
        <v>10</v>
      </c>
      <c r="G687" s="199"/>
    </row>
    <row r="688" spans="1:9" s="179" customFormat="1">
      <c r="A688" s="203"/>
      <c r="B688" s="203"/>
      <c r="C688" s="209">
        <v>4610</v>
      </c>
      <c r="D688" s="219" t="s">
        <v>252</v>
      </c>
      <c r="E688" s="211"/>
      <c r="F688" s="211">
        <v>2</v>
      </c>
      <c r="G688" s="199"/>
    </row>
    <row r="689" spans="1:7" s="179" customFormat="1">
      <c r="A689" s="203"/>
      <c r="B689" s="203"/>
      <c r="C689" s="209" t="s">
        <v>264</v>
      </c>
      <c r="D689" s="213" t="s">
        <v>265</v>
      </c>
      <c r="E689" s="211"/>
      <c r="F689" s="211">
        <v>17</v>
      </c>
      <c r="G689" s="199"/>
    </row>
    <row r="690" spans="1:7" s="179" customFormat="1">
      <c r="A690" s="227"/>
      <c r="B690" s="203"/>
      <c r="C690" s="209" t="s">
        <v>380</v>
      </c>
      <c r="D690" s="271" t="s">
        <v>321</v>
      </c>
      <c r="E690" s="211"/>
      <c r="F690" s="211">
        <v>100</v>
      </c>
      <c r="G690" s="199"/>
    </row>
    <row r="691" spans="1:7" s="179" customFormat="1">
      <c r="A691" s="227"/>
      <c r="B691" s="252"/>
      <c r="C691" s="254" t="s">
        <v>239</v>
      </c>
      <c r="D691" s="228" t="s">
        <v>240</v>
      </c>
      <c r="E691" s="211"/>
      <c r="F691" s="211">
        <v>141</v>
      </c>
      <c r="G691" s="199"/>
    </row>
    <row r="692" spans="1:7" ht="18">
      <c r="A692" s="452"/>
      <c r="B692" s="453"/>
      <c r="C692" s="453"/>
      <c r="D692" s="453"/>
      <c r="E692" s="146"/>
      <c r="F692" s="147"/>
      <c r="G692" s="124"/>
    </row>
    <row r="693" spans="1:7" s="179" customFormat="1" ht="18">
      <c r="A693" s="449" t="s">
        <v>381</v>
      </c>
      <c r="B693" s="450"/>
      <c r="C693" s="450"/>
      <c r="D693" s="451"/>
      <c r="E693" s="225">
        <f>E694</f>
        <v>5</v>
      </c>
      <c r="F693" s="225">
        <f>F694</f>
        <v>27679</v>
      </c>
      <c r="G693" s="199"/>
    </row>
    <row r="694" spans="1:7" s="179" customFormat="1">
      <c r="A694" s="204">
        <v>710</v>
      </c>
      <c r="B694" s="204"/>
      <c r="C694" s="205"/>
      <c r="D694" s="206" t="s">
        <v>33</v>
      </c>
      <c r="E694" s="207">
        <f>SUM(E695)</f>
        <v>5</v>
      </c>
      <c r="F694" s="207">
        <f>SUM(F695)</f>
        <v>27679</v>
      </c>
      <c r="G694" s="199"/>
    </row>
    <row r="695" spans="1:7" s="179" customFormat="1">
      <c r="A695" s="203"/>
      <c r="B695" s="204">
        <v>71015</v>
      </c>
      <c r="C695" s="205"/>
      <c r="D695" s="206" t="s">
        <v>74</v>
      </c>
      <c r="E695" s="207">
        <f>SUM(E696:E696)</f>
        <v>5</v>
      </c>
      <c r="F695" s="207">
        <f>SUM(F697:F706,F709:F727)</f>
        <v>27679</v>
      </c>
      <c r="G695" s="199"/>
    </row>
    <row r="696" spans="1:7" s="179" customFormat="1">
      <c r="A696" s="203"/>
      <c r="B696" s="208"/>
      <c r="C696" s="240" t="s">
        <v>270</v>
      </c>
      <c r="D696" s="241" t="s">
        <v>271</v>
      </c>
      <c r="E696" s="211">
        <v>5</v>
      </c>
      <c r="F696" s="217"/>
      <c r="G696" s="199"/>
    </row>
    <row r="697" spans="1:7" s="179" customFormat="1" ht="27.75" customHeight="1">
      <c r="A697" s="203"/>
      <c r="B697" s="203"/>
      <c r="C697" s="209">
        <v>2110</v>
      </c>
      <c r="D697" s="212" t="s">
        <v>229</v>
      </c>
      <c r="E697" s="211"/>
      <c r="F697" s="211">
        <v>20097</v>
      </c>
      <c r="G697" s="199"/>
    </row>
    <row r="698" spans="1:7" s="179" customFormat="1">
      <c r="A698" s="203"/>
      <c r="B698" s="203"/>
      <c r="C698" s="209">
        <v>3020</v>
      </c>
      <c r="D698" s="219" t="s">
        <v>257</v>
      </c>
      <c r="E698" s="211"/>
      <c r="F698" s="211">
        <v>3</v>
      </c>
      <c r="G698" s="199"/>
    </row>
    <row r="699" spans="1:7" s="179" customFormat="1">
      <c r="A699" s="203"/>
      <c r="B699" s="203"/>
      <c r="C699" s="209">
        <v>4000</v>
      </c>
      <c r="D699" s="213" t="s">
        <v>231</v>
      </c>
      <c r="E699" s="211"/>
      <c r="F699" s="211">
        <v>434</v>
      </c>
      <c r="G699" s="199"/>
    </row>
    <row r="700" spans="1:7" s="179" customFormat="1">
      <c r="A700" s="203"/>
      <c r="B700" s="203"/>
      <c r="C700" s="209">
        <v>4008</v>
      </c>
      <c r="D700" s="213" t="s">
        <v>382</v>
      </c>
      <c r="E700" s="211"/>
      <c r="F700" s="211">
        <v>114</v>
      </c>
      <c r="G700" s="199"/>
    </row>
    <row r="701" spans="1:7" s="179" customFormat="1">
      <c r="A701" s="203"/>
      <c r="B701" s="203"/>
      <c r="C701" s="209">
        <v>4009</v>
      </c>
      <c r="D701" s="213" t="s">
        <v>382</v>
      </c>
      <c r="E701" s="211"/>
      <c r="F701" s="211">
        <v>21</v>
      </c>
      <c r="G701" s="199"/>
    </row>
    <row r="702" spans="1:7" s="179" customFormat="1">
      <c r="A702" s="203"/>
      <c r="B702" s="203"/>
      <c r="C702" s="209">
        <v>4010</v>
      </c>
      <c r="D702" s="218" t="s">
        <v>258</v>
      </c>
      <c r="E702" s="211"/>
      <c r="F702" s="211">
        <v>174</v>
      </c>
      <c r="G702" s="199"/>
    </row>
    <row r="703" spans="1:7" s="179" customFormat="1">
      <c r="A703" s="203"/>
      <c r="B703" s="203"/>
      <c r="C703" s="209">
        <v>4020</v>
      </c>
      <c r="D703" s="212" t="s">
        <v>296</v>
      </c>
      <c r="E703" s="211"/>
      <c r="F703" s="211">
        <v>3089</v>
      </c>
      <c r="G703" s="199"/>
    </row>
    <row r="704" spans="1:7" s="179" customFormat="1">
      <c r="A704" s="203"/>
      <c r="B704" s="203"/>
      <c r="C704" s="209">
        <v>4028</v>
      </c>
      <c r="D704" s="212" t="s">
        <v>383</v>
      </c>
      <c r="E704" s="211"/>
      <c r="F704" s="211">
        <v>745</v>
      </c>
      <c r="G704" s="199"/>
    </row>
    <row r="705" spans="1:7" s="179" customFormat="1">
      <c r="A705" s="203"/>
      <c r="B705" s="203"/>
      <c r="C705" s="209">
        <v>4029</v>
      </c>
      <c r="D705" s="212" t="s">
        <v>383</v>
      </c>
      <c r="E705" s="211"/>
      <c r="F705" s="211">
        <v>131</v>
      </c>
      <c r="G705" s="199"/>
    </row>
    <row r="706" spans="1:7" s="179" customFormat="1">
      <c r="A706" s="203"/>
      <c r="B706" s="203"/>
      <c r="C706" s="209">
        <v>4040</v>
      </c>
      <c r="D706" s="219" t="s">
        <v>301</v>
      </c>
      <c r="E706" s="211"/>
      <c r="F706" s="211">
        <v>267</v>
      </c>
      <c r="G706" s="199"/>
    </row>
    <row r="707" spans="1:7" s="179" customFormat="1">
      <c r="A707" s="203"/>
      <c r="B707" s="203"/>
      <c r="C707" s="209"/>
      <c r="D707" s="220" t="s">
        <v>295</v>
      </c>
      <c r="E707" s="211"/>
      <c r="F707" s="221">
        <v>14</v>
      </c>
      <c r="G707" s="199"/>
    </row>
    <row r="708" spans="1:7" s="179" customFormat="1">
      <c r="A708" s="203"/>
      <c r="B708" s="203"/>
      <c r="C708" s="209"/>
      <c r="D708" s="220" t="s">
        <v>302</v>
      </c>
      <c r="E708" s="211"/>
      <c r="F708" s="221">
        <v>253</v>
      </c>
      <c r="G708" s="199"/>
    </row>
    <row r="709" spans="1:7" s="179" customFormat="1">
      <c r="A709" s="203"/>
      <c r="B709" s="203"/>
      <c r="C709" s="209" t="s">
        <v>384</v>
      </c>
      <c r="D709" s="213" t="s">
        <v>385</v>
      </c>
      <c r="E709" s="211"/>
      <c r="F709" s="211">
        <v>61</v>
      </c>
      <c r="G709" s="199"/>
    </row>
    <row r="710" spans="1:7" s="179" customFormat="1">
      <c r="A710" s="203"/>
      <c r="B710" s="203"/>
      <c r="C710" s="209" t="s">
        <v>336</v>
      </c>
      <c r="D710" s="213" t="s">
        <v>385</v>
      </c>
      <c r="E710" s="211"/>
      <c r="F710" s="211">
        <v>11</v>
      </c>
      <c r="G710" s="199"/>
    </row>
    <row r="711" spans="1:7" s="179" customFormat="1">
      <c r="A711" s="203"/>
      <c r="B711" s="203"/>
      <c r="C711" s="209">
        <v>4110</v>
      </c>
      <c r="D711" s="219" t="s">
        <v>250</v>
      </c>
      <c r="E711" s="211"/>
      <c r="F711" s="211">
        <v>600</v>
      </c>
      <c r="G711" s="199"/>
    </row>
    <row r="712" spans="1:7" s="179" customFormat="1">
      <c r="A712" s="203"/>
      <c r="B712" s="203"/>
      <c r="C712" s="209">
        <v>4118</v>
      </c>
      <c r="D712" s="219" t="s">
        <v>386</v>
      </c>
      <c r="E712" s="211"/>
      <c r="F712" s="211">
        <v>138</v>
      </c>
      <c r="G712" s="199"/>
    </row>
    <row r="713" spans="1:7" s="179" customFormat="1">
      <c r="A713" s="203"/>
      <c r="B713" s="203"/>
      <c r="C713" s="209">
        <v>4119</v>
      </c>
      <c r="D713" s="219" t="s">
        <v>386</v>
      </c>
      <c r="E713" s="211"/>
      <c r="F713" s="211">
        <v>24</v>
      </c>
      <c r="G713" s="199"/>
    </row>
    <row r="714" spans="1:7" s="179" customFormat="1">
      <c r="A714" s="203"/>
      <c r="B714" s="203"/>
      <c r="C714" s="209">
        <v>4120</v>
      </c>
      <c r="D714" s="213" t="s">
        <v>260</v>
      </c>
      <c r="E714" s="211"/>
      <c r="F714" s="211">
        <v>78</v>
      </c>
      <c r="G714" s="199"/>
    </row>
    <row r="715" spans="1:7" s="179" customFormat="1">
      <c r="A715" s="203"/>
      <c r="B715" s="203"/>
      <c r="C715" s="209">
        <v>4128</v>
      </c>
      <c r="D715" s="219" t="s">
        <v>387</v>
      </c>
      <c r="E715" s="211"/>
      <c r="F715" s="211">
        <v>20</v>
      </c>
      <c r="G715" s="199"/>
    </row>
    <row r="716" spans="1:7" s="179" customFormat="1">
      <c r="A716" s="203"/>
      <c r="B716" s="203"/>
      <c r="C716" s="209">
        <v>4129</v>
      </c>
      <c r="D716" s="219" t="s">
        <v>387</v>
      </c>
      <c r="E716" s="211"/>
      <c r="F716" s="211">
        <v>3</v>
      </c>
      <c r="G716" s="199"/>
    </row>
    <row r="717" spans="1:7" s="179" customFormat="1">
      <c r="A717" s="203"/>
      <c r="B717" s="203"/>
      <c r="C717" s="209">
        <v>4170</v>
      </c>
      <c r="D717" s="219" t="s">
        <v>251</v>
      </c>
      <c r="E717" s="211"/>
      <c r="F717" s="211">
        <v>3</v>
      </c>
      <c r="G717" s="199"/>
    </row>
    <row r="718" spans="1:7" s="179" customFormat="1">
      <c r="A718" s="203"/>
      <c r="B718" s="203"/>
      <c r="C718" s="209">
        <v>4270</v>
      </c>
      <c r="D718" s="222" t="s">
        <v>236</v>
      </c>
      <c r="E718" s="211"/>
      <c r="F718" s="211">
        <v>10</v>
      </c>
      <c r="G718" s="199"/>
    </row>
    <row r="719" spans="1:7" s="179" customFormat="1">
      <c r="A719" s="203"/>
      <c r="B719" s="203"/>
      <c r="C719" s="209">
        <v>4410</v>
      </c>
      <c r="D719" s="213" t="s">
        <v>261</v>
      </c>
      <c r="E719" s="211"/>
      <c r="F719" s="211">
        <v>12</v>
      </c>
      <c r="G719" s="199"/>
    </row>
    <row r="720" spans="1:7" s="179" customFormat="1">
      <c r="A720" s="203"/>
      <c r="B720" s="203"/>
      <c r="C720" s="209" t="s">
        <v>388</v>
      </c>
      <c r="D720" s="213" t="s">
        <v>389</v>
      </c>
      <c r="E720" s="211"/>
      <c r="F720" s="211">
        <v>7</v>
      </c>
      <c r="G720" s="199"/>
    </row>
    <row r="721" spans="1:7" s="179" customFormat="1">
      <c r="A721" s="203"/>
      <c r="B721" s="203"/>
      <c r="C721" s="209" t="s">
        <v>390</v>
      </c>
      <c r="D721" s="213" t="s">
        <v>389</v>
      </c>
      <c r="E721" s="211"/>
      <c r="F721" s="211">
        <v>2</v>
      </c>
      <c r="G721" s="199"/>
    </row>
    <row r="722" spans="1:7" s="179" customFormat="1">
      <c r="A722" s="203"/>
      <c r="B722" s="203"/>
      <c r="C722" s="209">
        <v>4430</v>
      </c>
      <c r="D722" s="219" t="s">
        <v>237</v>
      </c>
      <c r="E722" s="211"/>
      <c r="F722" s="211">
        <v>12</v>
      </c>
      <c r="G722" s="199"/>
    </row>
    <row r="723" spans="1:7" s="179" customFormat="1">
      <c r="A723" s="203"/>
      <c r="B723" s="203"/>
      <c r="C723" s="209">
        <v>4440</v>
      </c>
      <c r="D723" s="213" t="s">
        <v>262</v>
      </c>
      <c r="E723" s="211"/>
      <c r="F723" s="211">
        <v>82</v>
      </c>
      <c r="G723" s="199"/>
    </row>
    <row r="724" spans="1:7" s="179" customFormat="1">
      <c r="A724" s="203"/>
      <c r="B724" s="203"/>
      <c r="C724" s="209">
        <v>4550</v>
      </c>
      <c r="D724" s="219" t="s">
        <v>315</v>
      </c>
      <c r="E724" s="211"/>
      <c r="F724" s="211">
        <v>6</v>
      </c>
      <c r="G724" s="199"/>
    </row>
    <row r="725" spans="1:7" s="179" customFormat="1">
      <c r="A725" s="203"/>
      <c r="B725" s="203"/>
      <c r="C725" s="209">
        <v>4610</v>
      </c>
      <c r="D725" s="219" t="s">
        <v>252</v>
      </c>
      <c r="E725" s="211"/>
      <c r="F725" s="211">
        <v>30</v>
      </c>
      <c r="G725" s="199"/>
    </row>
    <row r="726" spans="1:7" s="179" customFormat="1">
      <c r="A726" s="203"/>
      <c r="B726" s="203"/>
      <c r="C726" s="209" t="s">
        <v>239</v>
      </c>
      <c r="D726" s="242" t="s">
        <v>240</v>
      </c>
      <c r="E726" s="224"/>
      <c r="F726" s="211">
        <v>150</v>
      </c>
      <c r="G726" s="199"/>
    </row>
    <row r="727" spans="1:7" s="179" customFormat="1" ht="29.25" customHeight="1">
      <c r="A727" s="203" t="s">
        <v>117</v>
      </c>
      <c r="B727" s="203"/>
      <c r="C727" s="209">
        <v>6410</v>
      </c>
      <c r="D727" s="213" t="s">
        <v>253</v>
      </c>
      <c r="E727" s="211"/>
      <c r="F727" s="211">
        <v>1355</v>
      </c>
      <c r="G727" s="199"/>
    </row>
    <row r="728" spans="1:7" ht="18">
      <c r="A728" s="452"/>
      <c r="B728" s="453"/>
      <c r="C728" s="453"/>
      <c r="D728" s="453"/>
      <c r="E728" s="146"/>
      <c r="F728" s="147"/>
      <c r="G728" s="124"/>
    </row>
    <row r="729" spans="1:7" s="173" customFormat="1" ht="18">
      <c r="A729" s="449" t="s">
        <v>391</v>
      </c>
      <c r="B729" s="450"/>
      <c r="C729" s="450"/>
      <c r="D729" s="451"/>
      <c r="E729" s="214">
        <f>E730</f>
        <v>316</v>
      </c>
      <c r="F729" s="214">
        <f>F730</f>
        <v>257078</v>
      </c>
      <c r="G729" s="160"/>
    </row>
    <row r="730" spans="1:7">
      <c r="A730" s="204">
        <v>754</v>
      </c>
      <c r="B730" s="204"/>
      <c r="C730" s="205"/>
      <c r="D730" s="215" t="s">
        <v>35</v>
      </c>
      <c r="E730" s="207">
        <f>E731+E762</f>
        <v>316</v>
      </c>
      <c r="F730" s="207">
        <f>SUM(F731+F762)</f>
        <v>257078</v>
      </c>
      <c r="G730" s="124"/>
    </row>
    <row r="731" spans="1:7">
      <c r="A731" s="203"/>
      <c r="B731" s="204">
        <v>75410</v>
      </c>
      <c r="C731" s="205"/>
      <c r="D731" s="206" t="s">
        <v>86</v>
      </c>
      <c r="E731" s="207">
        <f>SUM(E732:E734)</f>
        <v>56</v>
      </c>
      <c r="F731" s="207">
        <f>F735+F736+F738+F739+F740+F743+F744+F745+F746+F747+F748+F749+F750+F737+F751+F752+F753+F754+F755+F756+F757+F758+F759+F760</f>
        <v>18623</v>
      </c>
      <c r="G731" s="124"/>
    </row>
    <row r="732" spans="1:7">
      <c r="A732" s="203"/>
      <c r="B732" s="208"/>
      <c r="C732" s="216" t="s">
        <v>255</v>
      </c>
      <c r="D732" s="218" t="s">
        <v>256</v>
      </c>
      <c r="E732" s="211">
        <v>4</v>
      </c>
      <c r="F732" s="217"/>
      <c r="G732" s="124"/>
    </row>
    <row r="733" spans="1:7">
      <c r="A733" s="203"/>
      <c r="B733" s="208"/>
      <c r="C733" s="216" t="s">
        <v>392</v>
      </c>
      <c r="D733" s="218" t="s">
        <v>393</v>
      </c>
      <c r="E733" s="211">
        <v>2</v>
      </c>
      <c r="F733" s="217"/>
      <c r="G733" s="124"/>
    </row>
    <row r="734" spans="1:7">
      <c r="A734" s="203"/>
      <c r="B734" s="208"/>
      <c r="C734" s="216" t="s">
        <v>284</v>
      </c>
      <c r="D734" s="219" t="s">
        <v>285</v>
      </c>
      <c r="E734" s="211">
        <v>50</v>
      </c>
      <c r="F734" s="217"/>
      <c r="G734" s="124"/>
    </row>
    <row r="735" spans="1:7">
      <c r="A735" s="203"/>
      <c r="B735" s="203"/>
      <c r="C735" s="209">
        <v>3020</v>
      </c>
      <c r="D735" s="219" t="s">
        <v>257</v>
      </c>
      <c r="E735" s="211"/>
      <c r="F735" s="211">
        <v>2</v>
      </c>
      <c r="G735" s="124"/>
    </row>
    <row r="736" spans="1:7" ht="15.75" customHeight="1">
      <c r="A736" s="203"/>
      <c r="B736" s="203"/>
      <c r="C736" s="209">
        <v>3070</v>
      </c>
      <c r="D736" s="212" t="s">
        <v>394</v>
      </c>
      <c r="E736" s="211"/>
      <c r="F736" s="211">
        <v>281</v>
      </c>
      <c r="G736" s="124"/>
    </row>
    <row r="737" spans="1:7">
      <c r="A737" s="203"/>
      <c r="B737" s="203"/>
      <c r="C737" s="209">
        <v>4000</v>
      </c>
      <c r="D737" s="213" t="s">
        <v>231</v>
      </c>
      <c r="E737" s="211"/>
      <c r="F737" s="211">
        <v>2477</v>
      </c>
      <c r="G737" s="124"/>
    </row>
    <row r="738" spans="1:7">
      <c r="A738" s="203"/>
      <c r="B738" s="203"/>
      <c r="C738" s="209">
        <v>4010</v>
      </c>
      <c r="D738" s="218" t="s">
        <v>258</v>
      </c>
      <c r="E738" s="211"/>
      <c r="F738" s="211">
        <v>449</v>
      </c>
      <c r="G738" s="124"/>
    </row>
    <row r="739" spans="1:7">
      <c r="A739" s="203"/>
      <c r="B739" s="203"/>
      <c r="C739" s="209">
        <v>4020</v>
      </c>
      <c r="D739" s="212" t="s">
        <v>296</v>
      </c>
      <c r="E739" s="211"/>
      <c r="F739" s="211">
        <v>1518</v>
      </c>
      <c r="G739" s="124"/>
    </row>
    <row r="740" spans="1:7">
      <c r="A740" s="203"/>
      <c r="B740" s="203"/>
      <c r="C740" s="209">
        <v>4040</v>
      </c>
      <c r="D740" s="219" t="s">
        <v>395</v>
      </c>
      <c r="E740" s="211"/>
      <c r="F740" s="211">
        <v>148</v>
      </c>
      <c r="G740" s="124"/>
    </row>
    <row r="741" spans="1:7">
      <c r="A741" s="203"/>
      <c r="B741" s="203"/>
      <c r="C741" s="209"/>
      <c r="D741" s="220" t="s">
        <v>295</v>
      </c>
      <c r="E741" s="211"/>
      <c r="F741" s="221">
        <v>36</v>
      </c>
      <c r="G741" s="124"/>
    </row>
    <row r="742" spans="1:7">
      <c r="A742" s="203"/>
      <c r="B742" s="203"/>
      <c r="C742" s="209"/>
      <c r="D742" s="220" t="s">
        <v>302</v>
      </c>
      <c r="E742" s="211"/>
      <c r="F742" s="221">
        <v>112</v>
      </c>
      <c r="G742" s="124"/>
    </row>
    <row r="743" spans="1:7">
      <c r="A743" s="203"/>
      <c r="B743" s="203"/>
      <c r="C743" s="209">
        <v>4050</v>
      </c>
      <c r="D743" s="212" t="s">
        <v>396</v>
      </c>
      <c r="E743" s="211"/>
      <c r="F743" s="211">
        <v>8040</v>
      </c>
      <c r="G743" s="124"/>
    </row>
    <row r="744" spans="1:7">
      <c r="A744" s="203"/>
      <c r="B744" s="203"/>
      <c r="C744" s="209">
        <v>4060</v>
      </c>
      <c r="D744" s="212" t="s">
        <v>397</v>
      </c>
      <c r="E744" s="211"/>
      <c r="F744" s="211">
        <v>638</v>
      </c>
      <c r="G744" s="124"/>
    </row>
    <row r="745" spans="1:7" ht="33">
      <c r="A745" s="203"/>
      <c r="B745" s="203"/>
      <c r="C745" s="209">
        <v>4070</v>
      </c>
      <c r="D745" s="218" t="s">
        <v>398</v>
      </c>
      <c r="E745" s="211"/>
      <c r="F745" s="211">
        <v>638</v>
      </c>
      <c r="G745" s="124"/>
    </row>
    <row r="746" spans="1:7" ht="33">
      <c r="A746" s="203"/>
      <c r="B746" s="203"/>
      <c r="C746" s="209">
        <v>4080</v>
      </c>
      <c r="D746" s="212" t="s">
        <v>399</v>
      </c>
      <c r="E746" s="211"/>
      <c r="F746" s="211">
        <v>190</v>
      </c>
      <c r="G746" s="124"/>
    </row>
    <row r="747" spans="1:7">
      <c r="A747" s="203"/>
      <c r="B747" s="203"/>
      <c r="C747" s="209">
        <v>4110</v>
      </c>
      <c r="D747" s="219" t="s">
        <v>250</v>
      </c>
      <c r="E747" s="211"/>
      <c r="F747" s="211">
        <v>404</v>
      </c>
      <c r="G747" s="124"/>
    </row>
    <row r="748" spans="1:7">
      <c r="A748" s="203"/>
      <c r="B748" s="203"/>
      <c r="C748" s="209">
        <v>4120</v>
      </c>
      <c r="D748" s="213" t="s">
        <v>260</v>
      </c>
      <c r="E748" s="211"/>
      <c r="F748" s="211">
        <v>43</v>
      </c>
      <c r="G748" s="124"/>
    </row>
    <row r="749" spans="1:7">
      <c r="A749" s="203"/>
      <c r="B749" s="203"/>
      <c r="C749" s="209">
        <v>4170</v>
      </c>
      <c r="D749" s="219" t="s">
        <v>251</v>
      </c>
      <c r="E749" s="211"/>
      <c r="F749" s="211">
        <v>14</v>
      </c>
      <c r="G749" s="124"/>
    </row>
    <row r="750" spans="1:7" ht="33">
      <c r="A750" s="203"/>
      <c r="B750" s="203"/>
      <c r="C750" s="209">
        <v>4180</v>
      </c>
      <c r="D750" s="212" t="s">
        <v>400</v>
      </c>
      <c r="E750" s="211"/>
      <c r="F750" s="211">
        <v>3502</v>
      </c>
      <c r="G750" s="124"/>
    </row>
    <row r="751" spans="1:7">
      <c r="A751" s="203"/>
      <c r="B751" s="203"/>
      <c r="C751" s="209">
        <v>4270</v>
      </c>
      <c r="D751" s="222" t="s">
        <v>236</v>
      </c>
      <c r="E751" s="211"/>
      <c r="F751" s="211">
        <v>85</v>
      </c>
      <c r="G751" s="124"/>
    </row>
    <row r="752" spans="1:7">
      <c r="A752" s="203"/>
      <c r="B752" s="203"/>
      <c r="C752" s="209">
        <v>4410</v>
      </c>
      <c r="D752" s="213" t="s">
        <v>261</v>
      </c>
      <c r="E752" s="211"/>
      <c r="F752" s="211">
        <v>35</v>
      </c>
      <c r="G752" s="124"/>
    </row>
    <row r="753" spans="1:7">
      <c r="A753" s="203"/>
      <c r="B753" s="203"/>
      <c r="C753" s="209">
        <v>4420</v>
      </c>
      <c r="D753" s="213" t="s">
        <v>312</v>
      </c>
      <c r="E753" s="211"/>
      <c r="F753" s="211">
        <v>5</v>
      </c>
      <c r="G753" s="124"/>
    </row>
    <row r="754" spans="1:7">
      <c r="A754" s="203"/>
      <c r="B754" s="203"/>
      <c r="C754" s="209">
        <v>4430</v>
      </c>
      <c r="D754" s="219" t="s">
        <v>237</v>
      </c>
      <c r="E754" s="211"/>
      <c r="F754" s="211">
        <v>4</v>
      </c>
      <c r="G754" s="124"/>
    </row>
    <row r="755" spans="1:7">
      <c r="A755" s="203"/>
      <c r="B755" s="203"/>
      <c r="C755" s="209">
        <v>4440</v>
      </c>
      <c r="D755" s="213" t="s">
        <v>262</v>
      </c>
      <c r="E755" s="211"/>
      <c r="F755" s="211">
        <v>61</v>
      </c>
      <c r="G755" s="124"/>
    </row>
    <row r="756" spans="1:7">
      <c r="A756" s="203"/>
      <c r="B756" s="203"/>
      <c r="C756" s="209">
        <v>4480</v>
      </c>
      <c r="D756" s="219" t="s">
        <v>238</v>
      </c>
      <c r="E756" s="211"/>
      <c r="F756" s="211">
        <v>68</v>
      </c>
      <c r="G756" s="124"/>
    </row>
    <row r="757" spans="1:7">
      <c r="A757" s="203"/>
      <c r="B757" s="203"/>
      <c r="C757" s="209">
        <v>4500</v>
      </c>
      <c r="D757" s="219" t="s">
        <v>401</v>
      </c>
      <c r="E757" s="211"/>
      <c r="F757" s="211">
        <v>7</v>
      </c>
      <c r="G757" s="124"/>
    </row>
    <row r="758" spans="1:7">
      <c r="A758" s="203"/>
      <c r="B758" s="203"/>
      <c r="C758" s="209">
        <v>4520</v>
      </c>
      <c r="D758" s="213" t="s">
        <v>314</v>
      </c>
      <c r="E758" s="211"/>
      <c r="F758" s="211">
        <v>9</v>
      </c>
      <c r="G758" s="124"/>
    </row>
    <row r="759" spans="1:7">
      <c r="A759" s="203"/>
      <c r="B759" s="203"/>
      <c r="C759" s="209">
        <v>4550</v>
      </c>
      <c r="D759" s="223" t="s">
        <v>315</v>
      </c>
      <c r="E759" s="211"/>
      <c r="F759" s="211">
        <v>3</v>
      </c>
      <c r="G759" s="124"/>
    </row>
    <row r="760" spans="1:7">
      <c r="A760" s="203"/>
      <c r="B760" s="203"/>
      <c r="C760" s="209" t="s">
        <v>264</v>
      </c>
      <c r="D760" s="213" t="s">
        <v>265</v>
      </c>
      <c r="E760" s="211"/>
      <c r="F760" s="211">
        <v>2</v>
      </c>
      <c r="G760" s="124"/>
    </row>
    <row r="761" spans="1:7">
      <c r="A761" s="132"/>
      <c r="B761" s="132"/>
      <c r="C761" s="133"/>
      <c r="D761" s="158"/>
      <c r="E761" s="135"/>
      <c r="F761" s="135"/>
      <c r="G761" s="124"/>
    </row>
    <row r="762" spans="1:7" s="179" customFormat="1">
      <c r="A762" s="203"/>
      <c r="B762" s="204">
        <v>75411</v>
      </c>
      <c r="C762" s="205"/>
      <c r="D762" s="206" t="s">
        <v>87</v>
      </c>
      <c r="E762" s="207">
        <f>SUM(E763:E765)</f>
        <v>260</v>
      </c>
      <c r="F762" s="207">
        <f>SUM(F763:F765)</f>
        <v>238455</v>
      </c>
      <c r="G762" s="199"/>
    </row>
    <row r="763" spans="1:7" s="179" customFormat="1" ht="33">
      <c r="A763" s="203"/>
      <c r="B763" s="208"/>
      <c r="C763" s="209">
        <v>2350</v>
      </c>
      <c r="D763" s="210" t="s">
        <v>242</v>
      </c>
      <c r="E763" s="211">
        <v>260</v>
      </c>
      <c r="F763" s="211"/>
      <c r="G763" s="199"/>
    </row>
    <row r="764" spans="1:7" s="179" customFormat="1" ht="27" customHeight="1">
      <c r="A764" s="203"/>
      <c r="B764" s="208"/>
      <c r="C764" s="209">
        <v>2110</v>
      </c>
      <c r="D764" s="212" t="s">
        <v>229</v>
      </c>
      <c r="E764" s="211"/>
      <c r="F764" s="211">
        <v>223786</v>
      </c>
      <c r="G764" s="199"/>
    </row>
    <row r="765" spans="1:7" s="179" customFormat="1" ht="49.5">
      <c r="A765" s="203"/>
      <c r="B765" s="203"/>
      <c r="C765" s="209">
        <v>6410</v>
      </c>
      <c r="D765" s="213" t="s">
        <v>253</v>
      </c>
      <c r="E765" s="211"/>
      <c r="F765" s="211">
        <v>14669</v>
      </c>
      <c r="G765" s="199"/>
    </row>
    <row r="766" spans="1:7" ht="18">
      <c r="A766" s="447"/>
      <c r="B766" s="448"/>
      <c r="C766" s="448"/>
      <c r="D766" s="448"/>
      <c r="E766" s="146"/>
      <c r="F766" s="147"/>
      <c r="G766" s="124"/>
    </row>
    <row r="767" spans="1:7" s="179" customFormat="1" ht="18">
      <c r="A767" s="444" t="s">
        <v>402</v>
      </c>
      <c r="B767" s="445"/>
      <c r="C767" s="445"/>
      <c r="D767" s="446"/>
      <c r="E767" s="225">
        <f>SUM(E768,E804)</f>
        <v>12</v>
      </c>
      <c r="F767" s="225">
        <f>SUM(F768,F804)</f>
        <v>23199</v>
      </c>
      <c r="G767" s="199"/>
    </row>
    <row r="768" spans="1:7" s="179" customFormat="1">
      <c r="A768" s="229">
        <v>801</v>
      </c>
      <c r="B768" s="229"/>
      <c r="C768" s="230"/>
      <c r="D768" s="231" t="s">
        <v>89</v>
      </c>
      <c r="E768" s="207">
        <f>E769+E791+E795</f>
        <v>12</v>
      </c>
      <c r="F768" s="207">
        <f>F769+F791+F795</f>
        <v>21142</v>
      </c>
      <c r="G768" s="199"/>
    </row>
    <row r="769" spans="1:7" s="179" customFormat="1">
      <c r="A769" s="185"/>
      <c r="B769" s="229">
        <v>80136</v>
      </c>
      <c r="C769" s="230"/>
      <c r="D769" s="231" t="s">
        <v>90</v>
      </c>
      <c r="E769" s="207">
        <f>SUM(E770:E771)</f>
        <v>12</v>
      </c>
      <c r="F769" s="207">
        <f>F772+F773+F774+F775+F776+F779+F780+F781+F782+F783+F785+F786+F787+F789+F784+F788</f>
        <v>16055</v>
      </c>
      <c r="G769" s="199"/>
    </row>
    <row r="770" spans="1:7" s="179" customFormat="1" ht="33">
      <c r="A770" s="185"/>
      <c r="B770" s="232"/>
      <c r="C770" s="216" t="s">
        <v>322</v>
      </c>
      <c r="D770" s="233" t="s">
        <v>323</v>
      </c>
      <c r="E770" s="211">
        <v>7</v>
      </c>
      <c r="F770" s="217"/>
      <c r="G770" s="199"/>
    </row>
    <row r="771" spans="1:7" s="179" customFormat="1" ht="33">
      <c r="A771" s="185"/>
      <c r="B771" s="232"/>
      <c r="C771" s="216" t="s">
        <v>274</v>
      </c>
      <c r="D771" s="219" t="s">
        <v>275</v>
      </c>
      <c r="E771" s="211">
        <v>5</v>
      </c>
      <c r="F771" s="217"/>
      <c r="G771" s="199"/>
    </row>
    <row r="772" spans="1:7" s="179" customFormat="1">
      <c r="A772" s="185"/>
      <c r="B772" s="232"/>
      <c r="C772" s="209">
        <v>3020</v>
      </c>
      <c r="D772" s="219" t="s">
        <v>257</v>
      </c>
      <c r="E772" s="217"/>
      <c r="F772" s="211">
        <v>12</v>
      </c>
      <c r="G772" s="199"/>
    </row>
    <row r="773" spans="1:7" s="179" customFormat="1">
      <c r="A773" s="185"/>
      <c r="B773" s="232"/>
      <c r="C773" s="209">
        <v>4000</v>
      </c>
      <c r="D773" s="213" t="s">
        <v>231</v>
      </c>
      <c r="E773" s="217"/>
      <c r="F773" s="211">
        <v>1358</v>
      </c>
      <c r="G773" s="199"/>
    </row>
    <row r="774" spans="1:7" s="179" customFormat="1">
      <c r="A774" s="185"/>
      <c r="B774" s="185"/>
      <c r="C774" s="209">
        <v>4010</v>
      </c>
      <c r="D774" s="218" t="s">
        <v>258</v>
      </c>
      <c r="E774" s="211"/>
      <c r="F774" s="211">
        <v>1387</v>
      </c>
      <c r="G774" s="199"/>
    </row>
    <row r="775" spans="1:7" s="179" customFormat="1">
      <c r="A775" s="185"/>
      <c r="B775" s="185"/>
      <c r="C775" s="209">
        <v>4020</v>
      </c>
      <c r="D775" s="212" t="s">
        <v>296</v>
      </c>
      <c r="E775" s="211"/>
      <c r="F775" s="211">
        <v>9594</v>
      </c>
      <c r="G775" s="199"/>
    </row>
    <row r="776" spans="1:7" s="179" customFormat="1">
      <c r="A776" s="185"/>
      <c r="B776" s="185"/>
      <c r="C776" s="209">
        <v>4040</v>
      </c>
      <c r="D776" s="219" t="s">
        <v>301</v>
      </c>
      <c r="E776" s="211"/>
      <c r="F776" s="211">
        <f>F777+F778</f>
        <v>889</v>
      </c>
      <c r="G776" s="199"/>
    </row>
    <row r="777" spans="1:7" s="179" customFormat="1">
      <c r="A777" s="185"/>
      <c r="B777" s="185"/>
      <c r="C777" s="209"/>
      <c r="D777" s="220" t="s">
        <v>295</v>
      </c>
      <c r="E777" s="211"/>
      <c r="F777" s="221">
        <v>115</v>
      </c>
      <c r="G777" s="199"/>
    </row>
    <row r="778" spans="1:7" s="179" customFormat="1">
      <c r="A778" s="185"/>
      <c r="B778" s="185"/>
      <c r="C778" s="209"/>
      <c r="D778" s="220" t="s">
        <v>302</v>
      </c>
      <c r="E778" s="211"/>
      <c r="F778" s="221">
        <v>774</v>
      </c>
      <c r="G778" s="199"/>
    </row>
    <row r="779" spans="1:7" s="179" customFormat="1">
      <c r="A779" s="185"/>
      <c r="B779" s="185"/>
      <c r="C779" s="209">
        <v>4110</v>
      </c>
      <c r="D779" s="219" t="s">
        <v>250</v>
      </c>
      <c r="E779" s="211"/>
      <c r="F779" s="211">
        <v>2010</v>
      </c>
      <c r="G779" s="199"/>
    </row>
    <row r="780" spans="1:7" s="179" customFormat="1">
      <c r="A780" s="185"/>
      <c r="B780" s="185"/>
      <c r="C780" s="209">
        <v>4120</v>
      </c>
      <c r="D780" s="213" t="s">
        <v>260</v>
      </c>
      <c r="E780" s="211"/>
      <c r="F780" s="211">
        <v>288</v>
      </c>
      <c r="G780" s="199"/>
    </row>
    <row r="781" spans="1:7" s="179" customFormat="1">
      <c r="A781" s="185"/>
      <c r="B781" s="185"/>
      <c r="C781" s="209">
        <v>4170</v>
      </c>
      <c r="D781" s="219" t="s">
        <v>251</v>
      </c>
      <c r="E781" s="211"/>
      <c r="F781" s="211">
        <v>15</v>
      </c>
      <c r="G781" s="199"/>
    </row>
    <row r="782" spans="1:7" s="179" customFormat="1">
      <c r="A782" s="185"/>
      <c r="B782" s="185"/>
      <c r="C782" s="209">
        <v>4270</v>
      </c>
      <c r="D782" s="222" t="s">
        <v>236</v>
      </c>
      <c r="E782" s="211"/>
      <c r="F782" s="211">
        <v>50</v>
      </c>
      <c r="G782" s="199"/>
    </row>
    <row r="783" spans="1:7" s="179" customFormat="1">
      <c r="A783" s="185"/>
      <c r="B783" s="185"/>
      <c r="C783" s="209">
        <v>4410</v>
      </c>
      <c r="D783" s="213" t="s">
        <v>261</v>
      </c>
      <c r="E783" s="211"/>
      <c r="F783" s="211">
        <v>100</v>
      </c>
      <c r="G783" s="199"/>
    </row>
    <row r="784" spans="1:7" s="179" customFormat="1">
      <c r="A784" s="185"/>
      <c r="B784" s="185"/>
      <c r="C784" s="209" t="s">
        <v>422</v>
      </c>
      <c r="D784" s="213" t="s">
        <v>312</v>
      </c>
      <c r="E784" s="211"/>
      <c r="F784" s="211">
        <v>1</v>
      </c>
      <c r="G784" s="199"/>
    </row>
    <row r="785" spans="1:7" s="179" customFormat="1">
      <c r="A785" s="185"/>
      <c r="B785" s="185"/>
      <c r="C785" s="209">
        <v>4430</v>
      </c>
      <c r="D785" s="219" t="s">
        <v>237</v>
      </c>
      <c r="E785" s="211"/>
      <c r="F785" s="211">
        <v>22</v>
      </c>
      <c r="G785" s="199"/>
    </row>
    <row r="786" spans="1:7" s="179" customFormat="1">
      <c r="A786" s="185"/>
      <c r="B786" s="185"/>
      <c r="C786" s="209">
        <v>4440</v>
      </c>
      <c r="D786" s="213" t="s">
        <v>262</v>
      </c>
      <c r="E786" s="222"/>
      <c r="F786" s="211">
        <v>273</v>
      </c>
      <c r="G786" s="199"/>
    </row>
    <row r="787" spans="1:7" s="179" customFormat="1">
      <c r="A787" s="185"/>
      <c r="B787" s="185"/>
      <c r="C787" s="209">
        <v>4550</v>
      </c>
      <c r="D787" s="219" t="s">
        <v>315</v>
      </c>
      <c r="E787" s="222"/>
      <c r="F787" s="211">
        <v>15</v>
      </c>
      <c r="G787" s="199"/>
    </row>
    <row r="788" spans="1:7" s="179" customFormat="1">
      <c r="A788" s="185"/>
      <c r="B788" s="185"/>
      <c r="C788" s="209" t="s">
        <v>377</v>
      </c>
      <c r="D788" s="219"/>
      <c r="E788" s="222"/>
      <c r="F788" s="211">
        <v>1</v>
      </c>
      <c r="G788" s="199"/>
    </row>
    <row r="789" spans="1:7" s="179" customFormat="1">
      <c r="A789" s="185"/>
      <c r="B789" s="185"/>
      <c r="C789" s="209" t="s">
        <v>264</v>
      </c>
      <c r="D789" s="213" t="s">
        <v>265</v>
      </c>
      <c r="E789" s="222"/>
      <c r="F789" s="211">
        <v>40</v>
      </c>
      <c r="G789" s="199"/>
    </row>
    <row r="790" spans="1:7" s="179" customFormat="1">
      <c r="A790" s="185"/>
      <c r="B790" s="185"/>
      <c r="C790" s="209"/>
      <c r="D790" s="219"/>
      <c r="E790" s="222"/>
      <c r="F790" s="211"/>
      <c r="G790" s="199"/>
    </row>
    <row r="791" spans="1:7" s="179" customFormat="1">
      <c r="A791" s="185"/>
      <c r="B791" s="229">
        <v>80146</v>
      </c>
      <c r="C791" s="205"/>
      <c r="D791" s="206" t="s">
        <v>91</v>
      </c>
      <c r="E791" s="207">
        <v>0</v>
      </c>
      <c r="F791" s="207">
        <f>SUM(F792,F793)</f>
        <v>4133</v>
      </c>
      <c r="G791" s="199"/>
    </row>
    <row r="792" spans="1:7" s="179" customFormat="1" ht="33">
      <c r="A792" s="185"/>
      <c r="B792" s="185"/>
      <c r="C792" s="209">
        <v>2120</v>
      </c>
      <c r="D792" s="213" t="s">
        <v>403</v>
      </c>
      <c r="E792" s="222"/>
      <c r="F792" s="211">
        <v>2201</v>
      </c>
      <c r="G792" s="199"/>
    </row>
    <row r="793" spans="1:7" s="179" customFormat="1" ht="33">
      <c r="A793" s="185"/>
      <c r="B793" s="185"/>
      <c r="C793" s="209">
        <v>2220</v>
      </c>
      <c r="D793" s="213" t="s">
        <v>404</v>
      </c>
      <c r="E793" s="222"/>
      <c r="F793" s="211">
        <v>1932</v>
      </c>
      <c r="G793" s="199"/>
    </row>
    <row r="794" spans="1:7" s="179" customFormat="1">
      <c r="A794" s="185"/>
      <c r="B794" s="185"/>
      <c r="C794" s="209"/>
      <c r="D794" s="219"/>
      <c r="E794" s="222"/>
      <c r="F794" s="211"/>
      <c r="G794" s="199"/>
    </row>
    <row r="795" spans="1:7" s="179" customFormat="1">
      <c r="A795" s="185"/>
      <c r="B795" s="229">
        <v>80195</v>
      </c>
      <c r="C795" s="205"/>
      <c r="D795" s="234" t="s">
        <v>25</v>
      </c>
      <c r="E795" s="207">
        <f>SUM(E796:E802)</f>
        <v>0</v>
      </c>
      <c r="F795" s="207">
        <f>SUM(F796:F802)</f>
        <v>954</v>
      </c>
      <c r="G795" s="199"/>
    </row>
    <row r="796" spans="1:7" s="179" customFormat="1">
      <c r="A796" s="185"/>
      <c r="B796" s="185"/>
      <c r="C796" s="209">
        <v>3030</v>
      </c>
      <c r="D796" s="219" t="s">
        <v>249</v>
      </c>
      <c r="E796" s="222"/>
      <c r="F796" s="211">
        <v>14</v>
      </c>
      <c r="G796" s="199"/>
    </row>
    <row r="797" spans="1:7" s="179" customFormat="1">
      <c r="A797" s="185"/>
      <c r="B797" s="185"/>
      <c r="C797" s="209">
        <v>3040</v>
      </c>
      <c r="D797" s="212" t="s">
        <v>405</v>
      </c>
      <c r="E797" s="222"/>
      <c r="F797" s="211">
        <v>400</v>
      </c>
      <c r="G797" s="199"/>
    </row>
    <row r="798" spans="1:7" s="179" customFormat="1">
      <c r="A798" s="185"/>
      <c r="B798" s="185"/>
      <c r="C798" s="209">
        <v>3050</v>
      </c>
      <c r="D798" s="212" t="s">
        <v>361</v>
      </c>
      <c r="E798" s="222"/>
      <c r="F798" s="211">
        <v>20</v>
      </c>
      <c r="G798" s="199"/>
    </row>
    <row r="799" spans="1:7" s="179" customFormat="1">
      <c r="A799" s="185"/>
      <c r="B799" s="185"/>
      <c r="C799" s="209">
        <v>4000</v>
      </c>
      <c r="D799" s="213" t="s">
        <v>231</v>
      </c>
      <c r="E799" s="222"/>
      <c r="F799" s="211">
        <v>120</v>
      </c>
      <c r="G799" s="199"/>
    </row>
    <row r="800" spans="1:7" s="179" customFormat="1">
      <c r="A800" s="185"/>
      <c r="B800" s="185"/>
      <c r="C800" s="209">
        <v>4110</v>
      </c>
      <c r="D800" s="219" t="s">
        <v>250</v>
      </c>
      <c r="E800" s="222"/>
      <c r="F800" s="211">
        <v>70</v>
      </c>
      <c r="G800" s="199"/>
    </row>
    <row r="801" spans="1:7" s="179" customFormat="1">
      <c r="A801" s="185"/>
      <c r="B801" s="185"/>
      <c r="C801" s="209">
        <v>4120</v>
      </c>
      <c r="D801" s="213" t="s">
        <v>260</v>
      </c>
      <c r="E801" s="222"/>
      <c r="F801" s="211">
        <v>10</v>
      </c>
      <c r="G801" s="199"/>
    </row>
    <row r="802" spans="1:7" s="179" customFormat="1">
      <c r="A802" s="185"/>
      <c r="B802" s="185"/>
      <c r="C802" s="209">
        <v>4170</v>
      </c>
      <c r="D802" s="219" t="s">
        <v>251</v>
      </c>
      <c r="E802" s="222"/>
      <c r="F802" s="211">
        <v>320</v>
      </c>
      <c r="G802" s="199"/>
    </row>
    <row r="803" spans="1:7" s="179" customFormat="1">
      <c r="A803" s="185"/>
      <c r="B803" s="185"/>
      <c r="C803" s="209"/>
      <c r="D803" s="212"/>
      <c r="E803" s="222"/>
      <c r="F803" s="211"/>
      <c r="G803" s="199"/>
    </row>
    <row r="804" spans="1:7" s="179" customFormat="1">
      <c r="A804" s="229">
        <v>854</v>
      </c>
      <c r="B804" s="229"/>
      <c r="C804" s="205"/>
      <c r="D804" s="234" t="s">
        <v>92</v>
      </c>
      <c r="E804" s="207">
        <f>E805</f>
        <v>0</v>
      </c>
      <c r="F804" s="207">
        <f>F805</f>
        <v>2057</v>
      </c>
      <c r="G804" s="199"/>
    </row>
    <row r="805" spans="1:7" s="179" customFormat="1" ht="33">
      <c r="A805" s="185"/>
      <c r="B805" s="235">
        <v>85412</v>
      </c>
      <c r="C805" s="236"/>
      <c r="D805" s="237" t="s">
        <v>93</v>
      </c>
      <c r="E805" s="238">
        <f>E806</f>
        <v>0</v>
      </c>
      <c r="F805" s="239">
        <f>SUM(F806:F806)</f>
        <v>2057</v>
      </c>
      <c r="G805" s="199"/>
    </row>
    <row r="806" spans="1:7" s="179" customFormat="1" ht="33">
      <c r="A806" s="185"/>
      <c r="B806" s="185"/>
      <c r="C806" s="209">
        <v>2820</v>
      </c>
      <c r="D806" s="212" t="s">
        <v>341</v>
      </c>
      <c r="E806" s="222"/>
      <c r="F806" s="211">
        <v>2057</v>
      </c>
      <c r="G806" s="199"/>
    </row>
    <row r="807" spans="1:7" ht="18">
      <c r="A807" s="447"/>
      <c r="B807" s="448"/>
      <c r="C807" s="448"/>
      <c r="D807" s="448"/>
      <c r="E807" s="146"/>
      <c r="F807" s="147"/>
      <c r="G807" s="124"/>
    </row>
    <row r="808" spans="1:7" ht="18">
      <c r="A808" s="444" t="s">
        <v>406</v>
      </c>
      <c r="B808" s="445"/>
      <c r="C808" s="445"/>
      <c r="D808" s="446"/>
      <c r="E808" s="225">
        <f>E810</f>
        <v>5722</v>
      </c>
      <c r="F808" s="225">
        <f>F809</f>
        <v>172285</v>
      </c>
      <c r="G808" s="124"/>
    </row>
    <row r="809" spans="1:7">
      <c r="A809" s="229">
        <v>851</v>
      </c>
      <c r="B809" s="229"/>
      <c r="C809" s="230"/>
      <c r="D809" s="206" t="s">
        <v>83</v>
      </c>
      <c r="E809" s="207">
        <f>E810</f>
        <v>5722</v>
      </c>
      <c r="F809" s="207">
        <f>SUM(F810)</f>
        <v>172285</v>
      </c>
      <c r="G809" s="124"/>
    </row>
    <row r="810" spans="1:7">
      <c r="A810" s="185"/>
      <c r="B810" s="229">
        <v>85132</v>
      </c>
      <c r="C810" s="230"/>
      <c r="D810" s="231" t="s">
        <v>119</v>
      </c>
      <c r="E810" s="207">
        <f>SUM(E811:E819)</f>
        <v>5722</v>
      </c>
      <c r="F810" s="207">
        <f>SUM(F812:F837)</f>
        <v>172285</v>
      </c>
      <c r="G810" s="124"/>
    </row>
    <row r="811" spans="1:7">
      <c r="A811" s="185"/>
      <c r="B811" s="232"/>
      <c r="C811" s="246" t="s">
        <v>255</v>
      </c>
      <c r="D811" s="222" t="s">
        <v>256</v>
      </c>
      <c r="E811" s="269">
        <v>19</v>
      </c>
      <c r="F811" s="217"/>
      <c r="G811" s="124"/>
    </row>
    <row r="812" spans="1:7" ht="33">
      <c r="A812" s="185"/>
      <c r="B812" s="232"/>
      <c r="C812" s="246" t="s">
        <v>268</v>
      </c>
      <c r="D812" s="219" t="s">
        <v>269</v>
      </c>
      <c r="E812" s="211">
        <v>173</v>
      </c>
      <c r="F812" s="217"/>
      <c r="G812" s="124"/>
    </row>
    <row r="813" spans="1:7">
      <c r="A813" s="185"/>
      <c r="B813" s="232"/>
      <c r="C813" s="246" t="s">
        <v>266</v>
      </c>
      <c r="D813" s="219" t="s">
        <v>267</v>
      </c>
      <c r="E813" s="211">
        <v>30</v>
      </c>
      <c r="F813" s="217"/>
      <c r="G813" s="124"/>
    </row>
    <row r="814" spans="1:7">
      <c r="A814" s="185"/>
      <c r="B814" s="232"/>
      <c r="C814" s="240" t="s">
        <v>270</v>
      </c>
      <c r="D814" s="241" t="s">
        <v>271</v>
      </c>
      <c r="E814" s="211">
        <v>1486</v>
      </c>
      <c r="F814" s="217"/>
      <c r="G814" s="124"/>
    </row>
    <row r="815" spans="1:7" ht="49.5">
      <c r="A815" s="185"/>
      <c r="B815" s="232"/>
      <c r="C815" s="216" t="s">
        <v>278</v>
      </c>
      <c r="D815" s="218" t="s">
        <v>279</v>
      </c>
      <c r="E815" s="211">
        <v>60</v>
      </c>
      <c r="F815" s="217"/>
      <c r="G815" s="124"/>
    </row>
    <row r="816" spans="1:7">
      <c r="A816" s="185"/>
      <c r="B816" s="232"/>
      <c r="C816" s="216" t="s">
        <v>280</v>
      </c>
      <c r="D816" s="218" t="s">
        <v>281</v>
      </c>
      <c r="E816" s="211">
        <v>3916</v>
      </c>
      <c r="F816" s="217"/>
      <c r="G816" s="124"/>
    </row>
    <row r="817" spans="1:7">
      <c r="A817" s="185"/>
      <c r="B817" s="232"/>
      <c r="C817" s="216" t="s">
        <v>407</v>
      </c>
      <c r="D817" s="218" t="s">
        <v>408</v>
      </c>
      <c r="E817" s="211">
        <v>20</v>
      </c>
      <c r="F817" s="217"/>
      <c r="G817" s="124"/>
    </row>
    <row r="818" spans="1:7">
      <c r="A818" s="185"/>
      <c r="B818" s="232"/>
      <c r="C818" s="216" t="s">
        <v>392</v>
      </c>
      <c r="D818" s="219" t="s">
        <v>393</v>
      </c>
      <c r="E818" s="211">
        <v>3</v>
      </c>
      <c r="F818" s="217"/>
      <c r="G818" s="124"/>
    </row>
    <row r="819" spans="1:7">
      <c r="A819" s="185"/>
      <c r="B819" s="232"/>
      <c r="C819" s="216" t="s">
        <v>288</v>
      </c>
      <c r="D819" s="270" t="s">
        <v>289</v>
      </c>
      <c r="E819" s="211">
        <v>15</v>
      </c>
      <c r="F819" s="217"/>
      <c r="G819" s="124"/>
    </row>
    <row r="820" spans="1:7">
      <c r="A820" s="126"/>
      <c r="B820" s="126"/>
      <c r="C820" s="209">
        <v>3020</v>
      </c>
      <c r="D820" s="199" t="s">
        <v>257</v>
      </c>
      <c r="E820" s="211"/>
      <c r="F820" s="211">
        <v>110</v>
      </c>
      <c r="G820" s="124"/>
    </row>
    <row r="821" spans="1:7">
      <c r="A821" s="126"/>
      <c r="B821" s="126"/>
      <c r="C821" s="209">
        <v>4000</v>
      </c>
      <c r="D821" s="213" t="s">
        <v>231</v>
      </c>
      <c r="E821" s="211"/>
      <c r="F821" s="211">
        <v>7699</v>
      </c>
      <c r="G821" s="124"/>
    </row>
    <row r="822" spans="1:7">
      <c r="A822" s="126"/>
      <c r="B822" s="126"/>
      <c r="C822" s="209">
        <v>4010</v>
      </c>
      <c r="D822" s="218" t="s">
        <v>258</v>
      </c>
      <c r="E822" s="211"/>
      <c r="F822" s="211">
        <v>124660</v>
      </c>
      <c r="G822" s="124"/>
    </row>
    <row r="823" spans="1:7">
      <c r="A823" s="126"/>
      <c r="B823" s="126"/>
      <c r="C823" s="209">
        <v>4040</v>
      </c>
      <c r="D823" s="219" t="s">
        <v>259</v>
      </c>
      <c r="E823" s="211"/>
      <c r="F823" s="211">
        <v>10097</v>
      </c>
      <c r="G823" s="124"/>
    </row>
    <row r="824" spans="1:7">
      <c r="A824" s="126"/>
      <c r="B824" s="126"/>
      <c r="C824" s="209">
        <v>4110</v>
      </c>
      <c r="D824" s="219" t="s">
        <v>250</v>
      </c>
      <c r="E824" s="211"/>
      <c r="F824" s="211">
        <v>21714</v>
      </c>
      <c r="G824" s="124"/>
    </row>
    <row r="825" spans="1:7">
      <c r="A825" s="126"/>
      <c r="B825" s="126"/>
      <c r="C825" s="209">
        <v>4120</v>
      </c>
      <c r="D825" s="213" t="s">
        <v>260</v>
      </c>
      <c r="E825" s="211"/>
      <c r="F825" s="211">
        <v>3264</v>
      </c>
      <c r="G825" s="124"/>
    </row>
    <row r="826" spans="1:7">
      <c r="A826" s="126"/>
      <c r="B826" s="126"/>
      <c r="C826" s="209">
        <v>4170</v>
      </c>
      <c r="D826" s="219" t="s">
        <v>251</v>
      </c>
      <c r="E826" s="211"/>
      <c r="F826" s="211">
        <v>85</v>
      </c>
      <c r="G826" s="124"/>
    </row>
    <row r="827" spans="1:7">
      <c r="A827" s="126"/>
      <c r="B827" s="126"/>
      <c r="C827" s="209">
        <v>4230</v>
      </c>
      <c r="D827" s="218" t="s">
        <v>369</v>
      </c>
      <c r="E827" s="211"/>
      <c r="F827" s="211">
        <v>1111</v>
      </c>
      <c r="G827" s="124"/>
    </row>
    <row r="828" spans="1:7">
      <c r="A828" s="126"/>
      <c r="B828" s="126"/>
      <c r="C828" s="186">
        <v>4270</v>
      </c>
      <c r="D828" s="222" t="s">
        <v>236</v>
      </c>
      <c r="E828" s="211"/>
      <c r="F828" s="211">
        <v>544</v>
      </c>
      <c r="G828" s="124"/>
    </row>
    <row r="829" spans="1:7">
      <c r="A829" s="126"/>
      <c r="B829" s="126"/>
      <c r="C829" s="209">
        <v>4410</v>
      </c>
      <c r="D829" s="213" t="s">
        <v>261</v>
      </c>
      <c r="E829" s="211"/>
      <c r="F829" s="211">
        <v>46</v>
      </c>
      <c r="G829" s="124"/>
    </row>
    <row r="830" spans="1:7">
      <c r="A830" s="126"/>
      <c r="B830" s="126"/>
      <c r="C830" s="209">
        <v>4430</v>
      </c>
      <c r="D830" s="219" t="s">
        <v>237</v>
      </c>
      <c r="E830" s="211"/>
      <c r="F830" s="211">
        <v>155</v>
      </c>
      <c r="G830" s="124"/>
    </row>
    <row r="831" spans="1:7">
      <c r="A831" s="126"/>
      <c r="B831" s="126"/>
      <c r="C831" s="209">
        <v>4440</v>
      </c>
      <c r="D831" s="213" t="s">
        <v>262</v>
      </c>
      <c r="E831" s="211"/>
      <c r="F831" s="211">
        <v>1754</v>
      </c>
      <c r="G831" s="124"/>
    </row>
    <row r="832" spans="1:7">
      <c r="A832" s="126"/>
      <c r="B832" s="126"/>
      <c r="C832" s="209">
        <v>4480</v>
      </c>
      <c r="D832" s="219" t="s">
        <v>238</v>
      </c>
      <c r="E832" s="211"/>
      <c r="F832" s="211">
        <v>109</v>
      </c>
      <c r="G832" s="124"/>
    </row>
    <row r="833" spans="1:7">
      <c r="A833" s="126"/>
      <c r="B833" s="126"/>
      <c r="C833" s="209">
        <v>4520</v>
      </c>
      <c r="D833" s="213" t="s">
        <v>314</v>
      </c>
      <c r="E833" s="211"/>
      <c r="F833" s="211">
        <v>75</v>
      </c>
      <c r="G833" s="124"/>
    </row>
    <row r="834" spans="1:7">
      <c r="A834" s="126"/>
      <c r="B834" s="126"/>
      <c r="C834" s="209">
        <v>4610</v>
      </c>
      <c r="D834" s="219" t="s">
        <v>252</v>
      </c>
      <c r="E834" s="211"/>
      <c r="F834" s="211">
        <v>2</v>
      </c>
      <c r="G834" s="124"/>
    </row>
    <row r="835" spans="1:7">
      <c r="A835" s="126"/>
      <c r="B835" s="126"/>
      <c r="C835" s="209">
        <v>4700</v>
      </c>
      <c r="D835" s="199" t="s">
        <v>263</v>
      </c>
      <c r="E835" s="211"/>
      <c r="F835" s="211">
        <v>139</v>
      </c>
      <c r="G835" s="124"/>
    </row>
    <row r="836" spans="1:7">
      <c r="A836" s="126"/>
      <c r="B836" s="126"/>
      <c r="C836" s="209" t="s">
        <v>264</v>
      </c>
      <c r="D836" s="213" t="s">
        <v>265</v>
      </c>
      <c r="E836" s="211"/>
      <c r="F836" s="211">
        <v>351</v>
      </c>
      <c r="G836" s="124"/>
    </row>
    <row r="837" spans="1:7">
      <c r="A837" s="126"/>
      <c r="B837" s="126"/>
      <c r="C837" s="209" t="s">
        <v>380</v>
      </c>
      <c r="D837" s="271" t="s">
        <v>321</v>
      </c>
      <c r="E837" s="211"/>
      <c r="F837" s="211">
        <v>370</v>
      </c>
      <c r="G837" s="124"/>
    </row>
    <row r="838" spans="1:7" ht="15" customHeight="1">
      <c r="A838" s="447"/>
      <c r="B838" s="448"/>
      <c r="C838" s="448"/>
      <c r="D838" s="448"/>
      <c r="E838" s="146"/>
      <c r="F838" s="147"/>
      <c r="G838" s="124"/>
    </row>
    <row r="839" spans="1:7" ht="18">
      <c r="A839" s="444" t="s">
        <v>409</v>
      </c>
      <c r="B839" s="445"/>
      <c r="C839" s="445"/>
      <c r="D839" s="446"/>
      <c r="E839" s="225">
        <f>E840</f>
        <v>0</v>
      </c>
      <c r="F839" s="225">
        <f>F840</f>
        <v>1957</v>
      </c>
      <c r="G839" s="124"/>
    </row>
    <row r="840" spans="1:7">
      <c r="A840" s="229">
        <v>851</v>
      </c>
      <c r="B840" s="229"/>
      <c r="C840" s="230"/>
      <c r="D840" s="231" t="s">
        <v>83</v>
      </c>
      <c r="E840" s="272">
        <f>SUM(E841)</f>
        <v>0</v>
      </c>
      <c r="F840" s="207">
        <f>SUM(F841)</f>
        <v>1957</v>
      </c>
      <c r="G840" s="124"/>
    </row>
    <row r="841" spans="1:7">
      <c r="A841" s="185"/>
      <c r="B841" s="229">
        <v>85133</v>
      </c>
      <c r="C841" s="230"/>
      <c r="D841" s="231" t="s">
        <v>121</v>
      </c>
      <c r="E841" s="272">
        <v>0</v>
      </c>
      <c r="F841" s="207">
        <f>F842+F844+F845+F846+F849+F850+F843+F851+F852+F853+F854</f>
        <v>1957</v>
      </c>
      <c r="G841" s="124"/>
    </row>
    <row r="842" spans="1:7">
      <c r="A842" s="185"/>
      <c r="B842" s="185"/>
      <c r="C842" s="209">
        <v>3020</v>
      </c>
      <c r="D842" s="273" t="s">
        <v>257</v>
      </c>
      <c r="E842" s="222"/>
      <c r="F842" s="211">
        <v>1</v>
      </c>
      <c r="G842" s="124"/>
    </row>
    <row r="843" spans="1:7">
      <c r="A843" s="185"/>
      <c r="B843" s="185"/>
      <c r="C843" s="209">
        <v>4000</v>
      </c>
      <c r="D843" s="213" t="s">
        <v>231</v>
      </c>
      <c r="E843" s="222"/>
      <c r="F843" s="211">
        <v>137</v>
      </c>
      <c r="G843" s="124"/>
    </row>
    <row r="844" spans="1:7">
      <c r="A844" s="185"/>
      <c r="B844" s="185"/>
      <c r="C844" s="209">
        <v>4010</v>
      </c>
      <c r="D844" s="219" t="s">
        <v>258</v>
      </c>
      <c r="E844" s="222"/>
      <c r="F844" s="211">
        <v>242</v>
      </c>
      <c r="G844" s="124"/>
    </row>
    <row r="845" spans="1:7">
      <c r="A845" s="185"/>
      <c r="B845" s="185"/>
      <c r="C845" s="209">
        <v>4020</v>
      </c>
      <c r="D845" s="212" t="s">
        <v>296</v>
      </c>
      <c r="E845" s="222"/>
      <c r="F845" s="211">
        <v>1149</v>
      </c>
      <c r="G845" s="124"/>
    </row>
    <row r="846" spans="1:7">
      <c r="A846" s="185"/>
      <c r="B846" s="185"/>
      <c r="C846" s="209">
        <v>4040</v>
      </c>
      <c r="D846" s="219" t="s">
        <v>301</v>
      </c>
      <c r="E846" s="222"/>
      <c r="F846" s="211">
        <f>SUM(F847:F848)</f>
        <v>113</v>
      </c>
      <c r="G846" s="124"/>
    </row>
    <row r="847" spans="1:7">
      <c r="A847" s="185"/>
      <c r="B847" s="185"/>
      <c r="C847" s="209"/>
      <c r="D847" s="220" t="s">
        <v>295</v>
      </c>
      <c r="E847" s="274"/>
      <c r="F847" s="221">
        <v>20</v>
      </c>
      <c r="G847" s="124"/>
    </row>
    <row r="848" spans="1:7">
      <c r="A848" s="185"/>
      <c r="B848" s="185"/>
      <c r="C848" s="209"/>
      <c r="D848" s="220" t="s">
        <v>302</v>
      </c>
      <c r="E848" s="274"/>
      <c r="F848" s="221">
        <v>93</v>
      </c>
      <c r="G848" s="124"/>
    </row>
    <row r="849" spans="1:7">
      <c r="A849" s="185"/>
      <c r="B849" s="185"/>
      <c r="C849" s="209">
        <v>4110</v>
      </c>
      <c r="D849" s="219" t="s">
        <v>250</v>
      </c>
      <c r="E849" s="222"/>
      <c r="F849" s="211">
        <v>247</v>
      </c>
      <c r="G849" s="124"/>
    </row>
    <row r="850" spans="1:7">
      <c r="A850" s="185"/>
      <c r="B850" s="185"/>
      <c r="C850" s="209">
        <v>4120</v>
      </c>
      <c r="D850" s="213" t="s">
        <v>260</v>
      </c>
      <c r="E850" s="222"/>
      <c r="F850" s="211">
        <v>34</v>
      </c>
      <c r="G850" s="124"/>
    </row>
    <row r="851" spans="1:7">
      <c r="A851" s="185"/>
      <c r="B851" s="185"/>
      <c r="C851" s="209">
        <v>4270</v>
      </c>
      <c r="D851" s="222" t="s">
        <v>236</v>
      </c>
      <c r="E851" s="222"/>
      <c r="F851" s="211">
        <v>5</v>
      </c>
      <c r="G851" s="124"/>
    </row>
    <row r="852" spans="1:7">
      <c r="A852" s="185"/>
      <c r="B852" s="185"/>
      <c r="C852" s="209">
        <v>4410</v>
      </c>
      <c r="D852" s="213" t="s">
        <v>261</v>
      </c>
      <c r="E852" s="222"/>
      <c r="F852" s="211">
        <v>2</v>
      </c>
      <c r="G852" s="124"/>
    </row>
    <row r="853" spans="1:7">
      <c r="A853" s="185"/>
      <c r="B853" s="185"/>
      <c r="C853" s="209">
        <v>4430</v>
      </c>
      <c r="D853" s="219" t="s">
        <v>237</v>
      </c>
      <c r="E853" s="222"/>
      <c r="F853" s="211">
        <v>5</v>
      </c>
      <c r="G853" s="124"/>
    </row>
    <row r="854" spans="1:7">
      <c r="A854" s="185"/>
      <c r="B854" s="185"/>
      <c r="C854" s="209">
        <v>4440</v>
      </c>
      <c r="D854" s="213" t="s">
        <v>262</v>
      </c>
      <c r="E854" s="222"/>
      <c r="F854" s="211">
        <v>22</v>
      </c>
      <c r="G854" s="124"/>
    </row>
    <row r="855" spans="1:7" ht="15" customHeight="1">
      <c r="A855" s="447"/>
      <c r="B855" s="448"/>
      <c r="C855" s="448"/>
      <c r="D855" s="448"/>
      <c r="E855" s="146"/>
      <c r="F855" s="147"/>
      <c r="G855" s="124"/>
    </row>
    <row r="856" spans="1:7" s="179" customFormat="1" ht="18">
      <c r="A856" s="444" t="s">
        <v>410</v>
      </c>
      <c r="B856" s="445"/>
      <c r="C856" s="445"/>
      <c r="D856" s="446"/>
      <c r="E856" s="225">
        <f>E857</f>
        <v>200</v>
      </c>
      <c r="F856" s="225">
        <f>F857</f>
        <v>13123</v>
      </c>
      <c r="G856" s="199"/>
    </row>
    <row r="857" spans="1:7" s="179" customFormat="1">
      <c r="A857" s="229">
        <v>900</v>
      </c>
      <c r="B857" s="229"/>
      <c r="C857" s="230"/>
      <c r="D857" s="231" t="s">
        <v>37</v>
      </c>
      <c r="E857" s="207">
        <f>E858</f>
        <v>200</v>
      </c>
      <c r="F857" s="207">
        <f>SUM(F867:F871,F874:F882,F883:F888)</f>
        <v>13123</v>
      </c>
      <c r="G857" s="199"/>
    </row>
    <row r="858" spans="1:7" s="179" customFormat="1">
      <c r="A858" s="185"/>
      <c r="B858" s="229">
        <v>90014</v>
      </c>
      <c r="C858" s="230"/>
      <c r="D858" s="237" t="s">
        <v>123</v>
      </c>
      <c r="E858" s="207">
        <f>SUM(E859:E866)</f>
        <v>200</v>
      </c>
      <c r="F858" s="207">
        <f>SUM(F867:F871,F874:F888)</f>
        <v>13123</v>
      </c>
      <c r="G858" s="199"/>
    </row>
    <row r="859" spans="1:7">
      <c r="A859" s="126"/>
      <c r="B859" s="161"/>
      <c r="C859" s="246" t="s">
        <v>255</v>
      </c>
      <c r="D859" s="222" t="s">
        <v>256</v>
      </c>
      <c r="E859" s="269">
        <v>50</v>
      </c>
      <c r="F859" s="142"/>
      <c r="G859" s="124"/>
    </row>
    <row r="860" spans="1:7" ht="33">
      <c r="A860" s="126"/>
      <c r="B860" s="161"/>
      <c r="C860" s="246" t="s">
        <v>268</v>
      </c>
      <c r="D860" s="219" t="s">
        <v>269</v>
      </c>
      <c r="E860" s="211">
        <v>75</v>
      </c>
      <c r="F860" s="142"/>
      <c r="G860" s="124"/>
    </row>
    <row r="861" spans="1:7" ht="14.25" customHeight="1">
      <c r="A861" s="126"/>
      <c r="B861" s="161"/>
      <c r="C861" s="246" t="s">
        <v>266</v>
      </c>
      <c r="D861" s="219" t="s">
        <v>267</v>
      </c>
      <c r="E861" s="211">
        <v>1</v>
      </c>
      <c r="F861" s="142"/>
      <c r="G861" s="124"/>
    </row>
    <row r="862" spans="1:7">
      <c r="A862" s="126"/>
      <c r="B862" s="161"/>
      <c r="C862" s="216" t="s">
        <v>270</v>
      </c>
      <c r="D862" s="222" t="s">
        <v>271</v>
      </c>
      <c r="E862" s="211">
        <v>6</v>
      </c>
      <c r="F862" s="142"/>
      <c r="G862" s="124"/>
    </row>
    <row r="863" spans="1:7" ht="49.5">
      <c r="A863" s="126"/>
      <c r="B863" s="126"/>
      <c r="C863" s="216" t="s">
        <v>278</v>
      </c>
      <c r="D863" s="218" t="s">
        <v>279</v>
      </c>
      <c r="E863" s="211">
        <v>56</v>
      </c>
      <c r="F863" s="135"/>
      <c r="G863" s="124"/>
    </row>
    <row r="864" spans="1:7">
      <c r="A864" s="126"/>
      <c r="B864" s="126"/>
      <c r="C864" s="216" t="s">
        <v>407</v>
      </c>
      <c r="D864" s="218" t="s">
        <v>408</v>
      </c>
      <c r="E864" s="211">
        <v>7</v>
      </c>
      <c r="F864" s="135"/>
      <c r="G864" s="124"/>
    </row>
    <row r="865" spans="1:7">
      <c r="A865" s="126"/>
      <c r="B865" s="126"/>
      <c r="C865" s="216" t="s">
        <v>284</v>
      </c>
      <c r="D865" s="218" t="s">
        <v>411</v>
      </c>
      <c r="E865" s="211">
        <v>2</v>
      </c>
      <c r="F865" s="135"/>
      <c r="G865" s="124"/>
    </row>
    <row r="866" spans="1:7">
      <c r="A866" s="126"/>
      <c r="B866" s="126"/>
      <c r="C866" s="216" t="s">
        <v>288</v>
      </c>
      <c r="D866" s="212" t="s">
        <v>289</v>
      </c>
      <c r="E866" s="211">
        <v>3</v>
      </c>
      <c r="F866" s="135"/>
      <c r="G866" s="124"/>
    </row>
    <row r="867" spans="1:7">
      <c r="A867" s="126"/>
      <c r="B867" s="126"/>
      <c r="C867" s="209">
        <v>3020</v>
      </c>
      <c r="D867" s="273" t="s">
        <v>257</v>
      </c>
      <c r="E867" s="211"/>
      <c r="F867" s="211">
        <v>16</v>
      </c>
      <c r="G867" s="124"/>
    </row>
    <row r="868" spans="1:7">
      <c r="A868" s="126"/>
      <c r="B868" s="126"/>
      <c r="C868" s="209">
        <v>4000</v>
      </c>
      <c r="D868" s="213" t="s">
        <v>231</v>
      </c>
      <c r="E868" s="211"/>
      <c r="F868" s="211">
        <v>455</v>
      </c>
      <c r="G868" s="124"/>
    </row>
    <row r="869" spans="1:7">
      <c r="A869" s="126"/>
      <c r="B869" s="126"/>
      <c r="C869" s="209">
        <v>4010</v>
      </c>
      <c r="D869" s="219" t="s">
        <v>258</v>
      </c>
      <c r="E869" s="211"/>
      <c r="F869" s="211">
        <v>1494</v>
      </c>
      <c r="G869" s="124"/>
    </row>
    <row r="870" spans="1:7">
      <c r="A870" s="126"/>
      <c r="B870" s="126"/>
      <c r="C870" s="209">
        <v>4020</v>
      </c>
      <c r="D870" s="212" t="s">
        <v>296</v>
      </c>
      <c r="E870" s="211"/>
      <c r="F870" s="211">
        <v>7830</v>
      </c>
      <c r="G870" s="124"/>
    </row>
    <row r="871" spans="1:7">
      <c r="A871" s="126"/>
      <c r="B871" s="126"/>
      <c r="C871" s="209">
        <v>4040</v>
      </c>
      <c r="D871" s="219" t="s">
        <v>259</v>
      </c>
      <c r="E871" s="211"/>
      <c r="F871" s="211">
        <f>SUM(F872:F873)</f>
        <v>757</v>
      </c>
      <c r="G871" s="124"/>
    </row>
    <row r="872" spans="1:7">
      <c r="A872" s="126"/>
      <c r="B872" s="126"/>
      <c r="C872" s="209"/>
      <c r="D872" s="220" t="s">
        <v>295</v>
      </c>
      <c r="E872" s="211"/>
      <c r="F872" s="221">
        <v>121</v>
      </c>
      <c r="G872" s="124"/>
    </row>
    <row r="873" spans="1:7">
      <c r="A873" s="126"/>
      <c r="B873" s="126"/>
      <c r="C873" s="209"/>
      <c r="D873" s="220" t="s">
        <v>302</v>
      </c>
      <c r="E873" s="211"/>
      <c r="F873" s="221">
        <v>636</v>
      </c>
      <c r="G873" s="124"/>
    </row>
    <row r="874" spans="1:7">
      <c r="A874" s="126"/>
      <c r="B874" s="126"/>
      <c r="C874" s="209">
        <v>4110</v>
      </c>
      <c r="D874" s="219" t="s">
        <v>250</v>
      </c>
      <c r="E874" s="211"/>
      <c r="F874" s="211">
        <v>1637</v>
      </c>
      <c r="G874" s="124"/>
    </row>
    <row r="875" spans="1:7">
      <c r="A875" s="126"/>
      <c r="B875" s="126"/>
      <c r="C875" s="209">
        <v>4120</v>
      </c>
      <c r="D875" s="213" t="s">
        <v>260</v>
      </c>
      <c r="E875" s="211"/>
      <c r="F875" s="211">
        <v>247</v>
      </c>
      <c r="G875" s="124"/>
    </row>
    <row r="876" spans="1:7">
      <c r="A876" s="126"/>
      <c r="B876" s="126"/>
      <c r="C876" s="209">
        <v>4170</v>
      </c>
      <c r="D876" s="219" t="s">
        <v>251</v>
      </c>
      <c r="E876" s="211"/>
      <c r="F876" s="211">
        <v>6</v>
      </c>
      <c r="G876" s="124"/>
    </row>
    <row r="877" spans="1:7">
      <c r="A877" s="126"/>
      <c r="B877" s="126"/>
      <c r="C877" s="209">
        <v>4270</v>
      </c>
      <c r="D877" s="222" t="s">
        <v>236</v>
      </c>
      <c r="E877" s="211"/>
      <c r="F877" s="211">
        <v>30</v>
      </c>
      <c r="G877" s="124"/>
    </row>
    <row r="878" spans="1:7">
      <c r="A878" s="126"/>
      <c r="B878" s="126"/>
      <c r="C878" s="209">
        <v>4410</v>
      </c>
      <c r="D878" s="213" t="s">
        <v>261</v>
      </c>
      <c r="E878" s="211"/>
      <c r="F878" s="211">
        <v>10</v>
      </c>
      <c r="G878" s="124"/>
    </row>
    <row r="879" spans="1:7">
      <c r="A879" s="126"/>
      <c r="B879" s="126"/>
      <c r="C879" s="209">
        <v>4420</v>
      </c>
      <c r="D879" s="213" t="s">
        <v>312</v>
      </c>
      <c r="E879" s="211"/>
      <c r="F879" s="211">
        <v>5</v>
      </c>
      <c r="G879" s="124"/>
    </row>
    <row r="880" spans="1:7">
      <c r="A880" s="126"/>
      <c r="B880" s="126"/>
      <c r="C880" s="209">
        <v>4430</v>
      </c>
      <c r="D880" s="219" t="s">
        <v>237</v>
      </c>
      <c r="E880" s="211"/>
      <c r="F880" s="211">
        <v>60</v>
      </c>
      <c r="G880" s="124"/>
    </row>
    <row r="881" spans="1:7">
      <c r="A881" s="126"/>
      <c r="B881" s="126"/>
      <c r="C881" s="209">
        <v>4440</v>
      </c>
      <c r="D881" s="213" t="s">
        <v>262</v>
      </c>
      <c r="E881" s="211"/>
      <c r="F881" s="211">
        <v>248</v>
      </c>
      <c r="G881" s="124"/>
    </row>
    <row r="882" spans="1:7">
      <c r="A882" s="126"/>
      <c r="B882" s="126"/>
      <c r="C882" s="209">
        <v>4480</v>
      </c>
      <c r="D882" s="219" t="s">
        <v>238</v>
      </c>
      <c r="E882" s="211"/>
      <c r="F882" s="211">
        <v>1</v>
      </c>
      <c r="G882" s="124"/>
    </row>
    <row r="883" spans="1:7">
      <c r="A883" s="126"/>
      <c r="B883" s="126"/>
      <c r="C883" s="209">
        <v>4520</v>
      </c>
      <c r="D883" s="213" t="s">
        <v>314</v>
      </c>
      <c r="E883" s="211"/>
      <c r="F883" s="211">
        <v>1</v>
      </c>
      <c r="G883" s="124"/>
    </row>
    <row r="884" spans="1:7">
      <c r="A884" s="126"/>
      <c r="B884" s="126"/>
      <c r="C884" s="209">
        <v>4550</v>
      </c>
      <c r="D884" s="219" t="s">
        <v>315</v>
      </c>
      <c r="E884" s="211"/>
      <c r="F884" s="211">
        <v>20</v>
      </c>
      <c r="G884" s="124"/>
    </row>
    <row r="885" spans="1:7">
      <c r="A885" s="126"/>
      <c r="B885" s="126"/>
      <c r="C885" s="209">
        <v>4610</v>
      </c>
      <c r="D885" s="219" t="s">
        <v>252</v>
      </c>
      <c r="E885" s="211"/>
      <c r="F885" s="211">
        <v>1</v>
      </c>
      <c r="G885" s="124"/>
    </row>
    <row r="886" spans="1:7">
      <c r="A886" s="126"/>
      <c r="B886" s="126"/>
      <c r="C886" s="209">
        <v>4700</v>
      </c>
      <c r="D886" s="199" t="s">
        <v>263</v>
      </c>
      <c r="E886" s="211"/>
      <c r="F886" s="211">
        <v>5</v>
      </c>
      <c r="G886" s="124"/>
    </row>
    <row r="887" spans="1:7">
      <c r="A887" s="126"/>
      <c r="B887" s="126"/>
      <c r="C887" s="209" t="s">
        <v>264</v>
      </c>
      <c r="D887" s="213" t="s">
        <v>265</v>
      </c>
      <c r="E887" s="211"/>
      <c r="F887" s="211">
        <v>150</v>
      </c>
      <c r="G887" s="124"/>
    </row>
    <row r="888" spans="1:7">
      <c r="A888" s="126"/>
      <c r="B888" s="126"/>
      <c r="C888" s="254" t="s">
        <v>380</v>
      </c>
      <c r="D888" s="271" t="s">
        <v>321</v>
      </c>
      <c r="E888" s="255"/>
      <c r="F888" s="255">
        <v>150</v>
      </c>
      <c r="G888" s="124"/>
    </row>
    <row r="889" spans="1:7" ht="14.25" customHeight="1">
      <c r="A889" s="447"/>
      <c r="B889" s="448"/>
      <c r="C889" s="448"/>
      <c r="D889" s="448"/>
      <c r="E889" s="146"/>
      <c r="F889" s="147"/>
      <c r="G889" s="124"/>
    </row>
    <row r="890" spans="1:7" s="179" customFormat="1" ht="18">
      <c r="A890" s="444" t="s">
        <v>412</v>
      </c>
      <c r="B890" s="445"/>
      <c r="C890" s="445"/>
      <c r="D890" s="446"/>
      <c r="E890" s="225">
        <f>E891</f>
        <v>0</v>
      </c>
      <c r="F890" s="225">
        <f>F891</f>
        <v>7775</v>
      </c>
      <c r="G890" s="199"/>
    </row>
    <row r="891" spans="1:7" s="179" customFormat="1">
      <c r="A891" s="229">
        <v>921</v>
      </c>
      <c r="B891" s="229"/>
      <c r="C891" s="230"/>
      <c r="D891" s="231" t="s">
        <v>125</v>
      </c>
      <c r="E891" s="207">
        <f>SUM(E892,E903)</f>
        <v>0</v>
      </c>
      <c r="F891" s="207">
        <f>SUM(F892,F903)</f>
        <v>7775</v>
      </c>
      <c r="G891" s="199"/>
    </row>
    <row r="892" spans="1:7" s="179" customFormat="1">
      <c r="A892" s="185"/>
      <c r="B892" s="229">
        <v>92120</v>
      </c>
      <c r="C892" s="230"/>
      <c r="D892" s="231" t="s">
        <v>126</v>
      </c>
      <c r="E892" s="272">
        <f>SUM(E895:E901)</f>
        <v>0</v>
      </c>
      <c r="F892" s="207">
        <f>SUM(F893:F901)</f>
        <v>1044</v>
      </c>
      <c r="G892" s="199"/>
    </row>
    <row r="893" spans="1:7" s="179" customFormat="1" ht="49.5">
      <c r="A893" s="185"/>
      <c r="B893" s="232"/>
      <c r="C893" s="209">
        <v>2720</v>
      </c>
      <c r="D893" s="212" t="s">
        <v>413</v>
      </c>
      <c r="E893" s="277"/>
      <c r="F893" s="211">
        <v>600</v>
      </c>
      <c r="G893" s="199"/>
    </row>
    <row r="894" spans="1:7" s="179" customFormat="1" ht="49.5">
      <c r="A894" s="185"/>
      <c r="B894" s="232"/>
      <c r="C894" s="209">
        <v>2730</v>
      </c>
      <c r="D894" s="212" t="s">
        <v>414</v>
      </c>
      <c r="E894" s="277"/>
      <c r="F894" s="211">
        <v>40</v>
      </c>
      <c r="G894" s="199"/>
    </row>
    <row r="895" spans="1:7" s="179" customFormat="1" ht="33">
      <c r="A895" s="185"/>
      <c r="B895" s="185"/>
      <c r="C895" s="209">
        <v>2810</v>
      </c>
      <c r="D895" s="212" t="s">
        <v>347</v>
      </c>
      <c r="E895" s="222"/>
      <c r="F895" s="211">
        <v>5</v>
      </c>
      <c r="G895" s="199"/>
    </row>
    <row r="896" spans="1:7" s="179" customFormat="1" ht="33">
      <c r="A896" s="185"/>
      <c r="B896" s="185"/>
      <c r="C896" s="209">
        <v>2820</v>
      </c>
      <c r="D896" s="212" t="s">
        <v>341</v>
      </c>
      <c r="E896" s="222"/>
      <c r="F896" s="211">
        <v>40</v>
      </c>
      <c r="G896" s="199"/>
    </row>
    <row r="897" spans="1:7" s="179" customFormat="1">
      <c r="A897" s="185"/>
      <c r="B897" s="185"/>
      <c r="C897" s="209">
        <v>4000</v>
      </c>
      <c r="D897" s="213" t="s">
        <v>231</v>
      </c>
      <c r="E897" s="222"/>
      <c r="F897" s="211">
        <v>153</v>
      </c>
      <c r="G897" s="199"/>
    </row>
    <row r="898" spans="1:7" s="179" customFormat="1">
      <c r="A898" s="185"/>
      <c r="B898" s="185"/>
      <c r="C898" s="209" t="s">
        <v>437</v>
      </c>
      <c r="D898" s="213" t="s">
        <v>292</v>
      </c>
      <c r="E898" s="222"/>
      <c r="F898" s="211">
        <v>38</v>
      </c>
      <c r="G898" s="199"/>
    </row>
    <row r="899" spans="1:7" s="179" customFormat="1">
      <c r="A899" s="185"/>
      <c r="B899" s="185"/>
      <c r="C899" s="209" t="s">
        <v>438</v>
      </c>
      <c r="D899" s="213" t="s">
        <v>292</v>
      </c>
      <c r="E899" s="222"/>
      <c r="F899" s="211">
        <v>7</v>
      </c>
      <c r="G899" s="199"/>
    </row>
    <row r="900" spans="1:7" s="179" customFormat="1">
      <c r="A900" s="185"/>
      <c r="B900" s="185"/>
      <c r="C900" s="209">
        <v>4170</v>
      </c>
      <c r="D900" s="212" t="s">
        <v>251</v>
      </c>
      <c r="E900" s="222"/>
      <c r="F900" s="211">
        <v>41</v>
      </c>
      <c r="G900" s="199"/>
    </row>
    <row r="901" spans="1:7" s="179" customFormat="1">
      <c r="A901" s="185"/>
      <c r="B901" s="185"/>
      <c r="C901" s="209">
        <v>4270</v>
      </c>
      <c r="D901" s="222" t="s">
        <v>236</v>
      </c>
      <c r="E901" s="222"/>
      <c r="F901" s="211">
        <v>120</v>
      </c>
      <c r="G901" s="199"/>
    </row>
    <row r="902" spans="1:7" s="179" customFormat="1">
      <c r="A902" s="185"/>
      <c r="B902" s="185"/>
      <c r="C902" s="209"/>
      <c r="D902" s="219"/>
      <c r="E902" s="211"/>
      <c r="F902" s="211"/>
      <c r="G902" s="199"/>
    </row>
    <row r="903" spans="1:7" s="179" customFormat="1">
      <c r="A903" s="185"/>
      <c r="B903" s="229">
        <v>92121</v>
      </c>
      <c r="C903" s="205"/>
      <c r="D903" s="206" t="s">
        <v>127</v>
      </c>
      <c r="E903" s="207">
        <f>SUM(E904:E939)</f>
        <v>0</v>
      </c>
      <c r="F903" s="207">
        <f>SUM(F904:F914,F917:F940)</f>
        <v>6731</v>
      </c>
      <c r="G903" s="199"/>
    </row>
    <row r="904" spans="1:7" s="179" customFormat="1">
      <c r="A904" s="185"/>
      <c r="B904" s="185"/>
      <c r="C904" s="209">
        <v>3020</v>
      </c>
      <c r="D904" s="219" t="s">
        <v>257</v>
      </c>
      <c r="E904" s="211"/>
      <c r="F904" s="211">
        <v>15</v>
      </c>
      <c r="G904" s="199"/>
    </row>
    <row r="905" spans="1:7" s="179" customFormat="1">
      <c r="A905" s="185"/>
      <c r="B905" s="185"/>
      <c r="C905" s="209">
        <v>4000</v>
      </c>
      <c r="D905" s="213" t="s">
        <v>231</v>
      </c>
      <c r="E905" s="211"/>
      <c r="F905" s="211">
        <v>540</v>
      </c>
      <c r="G905" s="199"/>
    </row>
    <row r="906" spans="1:7" s="179" customFormat="1">
      <c r="A906" s="185"/>
      <c r="B906" s="185"/>
      <c r="C906" s="209" t="s">
        <v>437</v>
      </c>
      <c r="D906" s="279" t="s">
        <v>292</v>
      </c>
      <c r="E906" s="211"/>
      <c r="F906" s="211">
        <v>23</v>
      </c>
      <c r="G906" s="199"/>
    </row>
    <row r="907" spans="1:7" s="179" customFormat="1">
      <c r="A907" s="185"/>
      <c r="B907" s="185"/>
      <c r="C907" s="209" t="s">
        <v>438</v>
      </c>
      <c r="D907" s="279" t="s">
        <v>292</v>
      </c>
      <c r="E907" s="211"/>
      <c r="F907" s="211">
        <v>4</v>
      </c>
      <c r="G907" s="199"/>
    </row>
    <row r="908" spans="1:7" s="179" customFormat="1">
      <c r="A908" s="185"/>
      <c r="B908" s="185"/>
      <c r="C908" s="209">
        <v>4010</v>
      </c>
      <c r="D908" s="219" t="s">
        <v>258</v>
      </c>
      <c r="E908" s="211"/>
      <c r="F908" s="211">
        <v>777</v>
      </c>
      <c r="G908" s="199"/>
    </row>
    <row r="909" spans="1:7" s="179" customFormat="1">
      <c r="A909" s="185"/>
      <c r="B909" s="185"/>
      <c r="C909" s="209" t="s">
        <v>439</v>
      </c>
      <c r="D909" s="219" t="s">
        <v>446</v>
      </c>
      <c r="E909" s="211"/>
      <c r="F909" s="211">
        <v>15</v>
      </c>
      <c r="G909" s="199"/>
    </row>
    <row r="910" spans="1:7" s="179" customFormat="1">
      <c r="A910" s="185"/>
      <c r="B910" s="185"/>
      <c r="C910" s="209" t="s">
        <v>440</v>
      </c>
      <c r="D910" s="219" t="s">
        <v>446</v>
      </c>
      <c r="E910" s="211"/>
      <c r="F910" s="211">
        <v>2</v>
      </c>
      <c r="G910" s="199"/>
    </row>
    <row r="911" spans="1:7" s="179" customFormat="1">
      <c r="A911" s="185"/>
      <c r="B911" s="185"/>
      <c r="C911" s="209">
        <v>4020</v>
      </c>
      <c r="D911" s="212" t="s">
        <v>296</v>
      </c>
      <c r="E911" s="211"/>
      <c r="F911" s="211">
        <v>3522</v>
      </c>
      <c r="G911" s="199"/>
    </row>
    <row r="912" spans="1:7" s="179" customFormat="1">
      <c r="A912" s="185"/>
      <c r="B912" s="185"/>
      <c r="C912" s="209" t="s">
        <v>441</v>
      </c>
      <c r="D912" s="212" t="s">
        <v>299</v>
      </c>
      <c r="E912" s="211"/>
      <c r="F912" s="211">
        <v>158</v>
      </c>
      <c r="G912" s="199"/>
    </row>
    <row r="913" spans="1:7" s="179" customFormat="1">
      <c r="A913" s="185"/>
      <c r="B913" s="185"/>
      <c r="C913" s="209" t="s">
        <v>333</v>
      </c>
      <c r="D913" s="212" t="s">
        <v>299</v>
      </c>
      <c r="E913" s="211"/>
      <c r="F913" s="211">
        <v>26</v>
      </c>
      <c r="G913" s="199"/>
    </row>
    <row r="914" spans="1:7" s="179" customFormat="1">
      <c r="A914" s="185"/>
      <c r="B914" s="185"/>
      <c r="C914" s="209">
        <v>4040</v>
      </c>
      <c r="D914" s="219" t="s">
        <v>301</v>
      </c>
      <c r="E914" s="211"/>
      <c r="F914" s="211">
        <f>SUM(F915:F916)</f>
        <v>349</v>
      </c>
      <c r="G914" s="199"/>
    </row>
    <row r="915" spans="1:7" s="179" customFormat="1">
      <c r="A915" s="185"/>
      <c r="B915" s="185"/>
      <c r="C915" s="209"/>
      <c r="D915" s="220" t="s">
        <v>295</v>
      </c>
      <c r="E915" s="221"/>
      <c r="F915" s="221">
        <v>63</v>
      </c>
      <c r="G915" s="199"/>
    </row>
    <row r="916" spans="1:7" s="179" customFormat="1">
      <c r="A916" s="185"/>
      <c r="B916" s="185"/>
      <c r="C916" s="209"/>
      <c r="D916" s="220" t="s">
        <v>302</v>
      </c>
      <c r="E916" s="221"/>
      <c r="F916" s="221">
        <v>286</v>
      </c>
      <c r="G916" s="199"/>
    </row>
    <row r="917" spans="1:7" s="179" customFormat="1" ht="33">
      <c r="A917" s="185"/>
      <c r="B917" s="185"/>
      <c r="C917" s="209" t="s">
        <v>384</v>
      </c>
      <c r="D917" s="279" t="s">
        <v>455</v>
      </c>
      <c r="E917" s="221"/>
      <c r="F917" s="211">
        <v>1</v>
      </c>
      <c r="G917" s="199"/>
    </row>
    <row r="918" spans="1:7" s="179" customFormat="1" ht="33">
      <c r="A918" s="185"/>
      <c r="B918" s="185"/>
      <c r="C918" s="209" t="s">
        <v>384</v>
      </c>
      <c r="D918" s="279" t="s">
        <v>454</v>
      </c>
      <c r="E918" s="221"/>
      <c r="F918" s="211">
        <v>7</v>
      </c>
      <c r="G918" s="199"/>
    </row>
    <row r="919" spans="1:7" s="179" customFormat="1" ht="33">
      <c r="A919" s="185"/>
      <c r="B919" s="185"/>
      <c r="C919" s="209" t="s">
        <v>336</v>
      </c>
      <c r="D919" s="279" t="s">
        <v>454</v>
      </c>
      <c r="E919" s="221"/>
      <c r="F919" s="211">
        <v>2</v>
      </c>
      <c r="G919" s="199"/>
    </row>
    <row r="920" spans="1:7" s="179" customFormat="1">
      <c r="A920" s="185"/>
      <c r="B920" s="185"/>
      <c r="C920" s="209">
        <v>4110</v>
      </c>
      <c r="D920" s="219" t="s">
        <v>250</v>
      </c>
      <c r="E920" s="211"/>
      <c r="F920" s="211">
        <v>784</v>
      </c>
      <c r="G920" s="199"/>
    </row>
    <row r="921" spans="1:7" s="179" customFormat="1">
      <c r="A921" s="185"/>
      <c r="B921" s="185"/>
      <c r="C921" s="209" t="s">
        <v>442</v>
      </c>
      <c r="D921" s="219" t="s">
        <v>308</v>
      </c>
      <c r="E921" s="211"/>
      <c r="F921" s="211">
        <v>31</v>
      </c>
      <c r="G921" s="199"/>
    </row>
    <row r="922" spans="1:7" s="179" customFormat="1">
      <c r="A922" s="185"/>
      <c r="B922" s="185"/>
      <c r="C922" s="209" t="s">
        <v>337</v>
      </c>
      <c r="D922" s="219" t="s">
        <v>308</v>
      </c>
      <c r="E922" s="211"/>
      <c r="F922" s="211">
        <v>5</v>
      </c>
      <c r="G922" s="199"/>
    </row>
    <row r="923" spans="1:7" s="179" customFormat="1">
      <c r="A923" s="185"/>
      <c r="B923" s="185"/>
      <c r="C923" s="209">
        <v>4120</v>
      </c>
      <c r="D923" s="213" t="s">
        <v>260</v>
      </c>
      <c r="E923" s="211"/>
      <c r="F923" s="211">
        <v>112</v>
      </c>
      <c r="G923" s="199"/>
    </row>
    <row r="924" spans="1:7" s="179" customFormat="1">
      <c r="A924" s="185"/>
      <c r="B924" s="185"/>
      <c r="C924" s="209" t="s">
        <v>443</v>
      </c>
      <c r="D924" s="213" t="s">
        <v>447</v>
      </c>
      <c r="E924" s="211"/>
      <c r="F924" s="211">
        <v>4</v>
      </c>
      <c r="G924" s="199"/>
    </row>
    <row r="925" spans="1:7" s="179" customFormat="1">
      <c r="A925" s="185"/>
      <c r="B925" s="185"/>
      <c r="C925" s="209" t="s">
        <v>338</v>
      </c>
      <c r="D925" s="213" t="s">
        <v>447</v>
      </c>
      <c r="E925" s="211"/>
      <c r="F925" s="211">
        <v>1</v>
      </c>
      <c r="G925" s="199"/>
    </row>
    <row r="926" spans="1:7" s="179" customFormat="1">
      <c r="A926" s="185"/>
      <c r="B926" s="185"/>
      <c r="C926" s="209">
        <v>4170</v>
      </c>
      <c r="D926" s="212" t="s">
        <v>251</v>
      </c>
      <c r="E926" s="211"/>
      <c r="F926" s="211">
        <v>96</v>
      </c>
      <c r="G926" s="199"/>
    </row>
    <row r="927" spans="1:7" s="179" customFormat="1">
      <c r="A927" s="185"/>
      <c r="B927" s="185"/>
      <c r="C927" s="209">
        <v>4240</v>
      </c>
      <c r="D927" s="219" t="s">
        <v>310</v>
      </c>
      <c r="E927" s="211"/>
      <c r="F927" s="211">
        <v>1</v>
      </c>
      <c r="G927" s="199"/>
    </row>
    <row r="928" spans="1:7" s="179" customFormat="1">
      <c r="A928" s="185"/>
      <c r="B928" s="185"/>
      <c r="C928" s="209">
        <v>4270</v>
      </c>
      <c r="D928" s="222" t="s">
        <v>236</v>
      </c>
      <c r="E928" s="211"/>
      <c r="F928" s="211">
        <v>10</v>
      </c>
      <c r="G928" s="199"/>
    </row>
    <row r="929" spans="1:7" s="179" customFormat="1">
      <c r="A929" s="185"/>
      <c r="B929" s="185"/>
      <c r="C929" s="209">
        <v>4410</v>
      </c>
      <c r="D929" s="213" t="s">
        <v>261</v>
      </c>
      <c r="E929" s="211"/>
      <c r="F929" s="211">
        <v>18</v>
      </c>
      <c r="G929" s="199"/>
    </row>
    <row r="930" spans="1:7" s="179" customFormat="1">
      <c r="A930" s="185"/>
      <c r="B930" s="185"/>
      <c r="C930" s="209">
        <v>4430</v>
      </c>
      <c r="D930" s="219" t="s">
        <v>237</v>
      </c>
      <c r="E930" s="211"/>
      <c r="F930" s="211">
        <v>15</v>
      </c>
      <c r="G930" s="199"/>
    </row>
    <row r="931" spans="1:7" s="179" customFormat="1">
      <c r="A931" s="185"/>
      <c r="B931" s="185"/>
      <c r="C931" s="209">
        <v>4440</v>
      </c>
      <c r="D931" s="213" t="s">
        <v>262</v>
      </c>
      <c r="E931" s="211"/>
      <c r="F931" s="211">
        <v>121</v>
      </c>
      <c r="G931" s="199"/>
    </row>
    <row r="932" spans="1:7" s="179" customFormat="1">
      <c r="A932" s="185"/>
      <c r="B932" s="185"/>
      <c r="C932" s="209">
        <v>4480</v>
      </c>
      <c r="D932" s="219" t="s">
        <v>238</v>
      </c>
      <c r="E932" s="211"/>
      <c r="F932" s="211">
        <v>5</v>
      </c>
      <c r="G932" s="199"/>
    </row>
    <row r="933" spans="1:7" s="179" customFormat="1">
      <c r="A933" s="185"/>
      <c r="B933" s="185"/>
      <c r="C933" s="209">
        <v>4510</v>
      </c>
      <c r="D933" s="219" t="s">
        <v>371</v>
      </c>
      <c r="E933" s="211"/>
      <c r="F933" s="211">
        <v>5</v>
      </c>
      <c r="G933" s="199"/>
    </row>
    <row r="934" spans="1:7" s="179" customFormat="1">
      <c r="A934" s="185"/>
      <c r="B934" s="185"/>
      <c r="C934" s="209">
        <v>4550</v>
      </c>
      <c r="D934" s="212" t="s">
        <v>315</v>
      </c>
      <c r="E934" s="211"/>
      <c r="F934" s="211">
        <v>5</v>
      </c>
      <c r="G934" s="199"/>
    </row>
    <row r="935" spans="1:7" s="179" customFormat="1">
      <c r="A935" s="185"/>
      <c r="B935" s="185"/>
      <c r="C935" s="209" t="s">
        <v>444</v>
      </c>
      <c r="D935" s="212" t="s">
        <v>448</v>
      </c>
      <c r="E935" s="211"/>
      <c r="F935" s="211">
        <v>10</v>
      </c>
      <c r="G935" s="199"/>
    </row>
    <row r="936" spans="1:7" s="179" customFormat="1">
      <c r="A936" s="185"/>
      <c r="B936" s="185"/>
      <c r="C936" s="209" t="s">
        <v>445</v>
      </c>
      <c r="D936" s="212" t="s">
        <v>448</v>
      </c>
      <c r="E936" s="211"/>
      <c r="F936" s="211">
        <v>2</v>
      </c>
      <c r="G936" s="199"/>
    </row>
    <row r="937" spans="1:7" s="179" customFormat="1">
      <c r="A937" s="185"/>
      <c r="B937" s="185"/>
      <c r="C937" s="209">
        <v>4610</v>
      </c>
      <c r="D937" s="212" t="s">
        <v>252</v>
      </c>
      <c r="E937" s="211"/>
      <c r="F937" s="211">
        <v>1</v>
      </c>
      <c r="G937" s="199"/>
    </row>
    <row r="938" spans="1:7" s="179" customFormat="1">
      <c r="A938" s="185"/>
      <c r="B938" s="187"/>
      <c r="C938" s="209">
        <v>4700</v>
      </c>
      <c r="D938" s="199" t="s">
        <v>263</v>
      </c>
      <c r="E938" s="211"/>
      <c r="F938" s="211">
        <v>3</v>
      </c>
      <c r="G938" s="199"/>
    </row>
    <row r="939" spans="1:7" s="179" customFormat="1">
      <c r="A939" s="185"/>
      <c r="B939" s="278"/>
      <c r="C939" s="209" t="s">
        <v>264</v>
      </c>
      <c r="D939" s="210" t="s">
        <v>265</v>
      </c>
      <c r="E939" s="211"/>
      <c r="F939" s="211">
        <v>1</v>
      </c>
      <c r="G939" s="199"/>
    </row>
    <row r="940" spans="1:7" s="179" customFormat="1">
      <c r="A940" s="252"/>
      <c r="B940" s="252"/>
      <c r="C940" s="254" t="s">
        <v>239</v>
      </c>
      <c r="D940" s="228" t="s">
        <v>240</v>
      </c>
      <c r="E940" s="255"/>
      <c r="F940" s="255">
        <v>60</v>
      </c>
      <c r="G940" s="199"/>
    </row>
    <row r="941" spans="1:7">
      <c r="A941" s="174"/>
      <c r="B941" s="174"/>
      <c r="F941" s="174"/>
    </row>
  </sheetData>
  <mergeCells count="48">
    <mergeCell ref="A19:D19"/>
    <mergeCell ref="A349:D349"/>
    <mergeCell ref="A6:F6"/>
    <mergeCell ref="A7:F7"/>
    <mergeCell ref="A8:F8"/>
    <mergeCell ref="A16:C16"/>
    <mergeCell ref="A18:D18"/>
    <mergeCell ref="A458:D458"/>
    <mergeCell ref="A20:D20"/>
    <mergeCell ref="A78:D78"/>
    <mergeCell ref="A79:D79"/>
    <mergeCell ref="A86:D86"/>
    <mergeCell ref="A322:D322"/>
    <mergeCell ref="A323:D323"/>
    <mergeCell ref="A348:D348"/>
    <mergeCell ref="A358:D358"/>
    <mergeCell ref="A366:D366"/>
    <mergeCell ref="A367:D367"/>
    <mergeCell ref="A101:D101"/>
    <mergeCell ref="A641:D641"/>
    <mergeCell ref="A472:D472"/>
    <mergeCell ref="A504:D504"/>
    <mergeCell ref="A508:D508"/>
    <mergeCell ref="A509:D509"/>
    <mergeCell ref="A511:D511"/>
    <mergeCell ref="A533:D533"/>
    <mergeCell ref="A534:D534"/>
    <mergeCell ref="A562:D562"/>
    <mergeCell ref="A563:D563"/>
    <mergeCell ref="A623:D623"/>
    <mergeCell ref="A624:D624"/>
    <mergeCell ref="A838:D838"/>
    <mergeCell ref="A642:D642"/>
    <mergeCell ref="A667:D667"/>
    <mergeCell ref="A668:D668"/>
    <mergeCell ref="A692:D692"/>
    <mergeCell ref="A693:D693"/>
    <mergeCell ref="A728:D728"/>
    <mergeCell ref="A729:D729"/>
    <mergeCell ref="A766:D766"/>
    <mergeCell ref="A767:D767"/>
    <mergeCell ref="A807:D807"/>
    <mergeCell ref="A808:D808"/>
    <mergeCell ref="A839:D839"/>
    <mergeCell ref="A855:D855"/>
    <mergeCell ref="A856:D856"/>
    <mergeCell ref="A889:D889"/>
    <mergeCell ref="A890:D890"/>
  </mergeCells>
  <phoneticPr fontId="28" type="noConversion"/>
  <pageMargins left="0.70866141732283472" right="0.31496062992125984" top="0.55118110236220474" bottom="0.35433070866141736" header="0.31496062992125984" footer="0.31496062992125984"/>
  <pageSetup paperSize="9" scale="69" orientation="portrait" r:id="rId1"/>
  <headerFooter>
    <oddFooter>Strona &amp;P z &amp;N</oddFooter>
  </headerFooter>
  <rowBreaks count="13" manualBreakCount="13">
    <brk id="57" max="5" man="1"/>
    <brk id="123" max="5" man="1"/>
    <brk id="201" max="5" man="1"/>
    <brk id="281" max="5" man="1"/>
    <brk id="357" max="5" man="1"/>
    <brk id="420" max="5" man="1"/>
    <brk id="464" max="5" man="1"/>
    <brk id="532" max="5" man="1"/>
    <brk id="604" max="5" man="1"/>
    <brk id="685" max="5" man="1"/>
    <brk id="761" max="5" man="1"/>
    <brk id="814" max="5" man="1"/>
    <brk id="88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Załącznik nr 2</vt:lpstr>
      <vt:lpstr>'Załącznik nr 2'!Obszar_wydruku</vt:lpstr>
      <vt:lpstr>'Załącznik nr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2024-12-30T09:44:12Z</cp:lastPrinted>
  <dcterms:created xsi:type="dcterms:W3CDTF">2006-10-11T08:10:34Z</dcterms:created>
  <dcterms:modified xsi:type="dcterms:W3CDTF">2025-01-02T09:14:50Z</dcterms:modified>
</cp:coreProperties>
</file>