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PLANY-98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<sst xmlns="http://schemas.openxmlformats.org/spreadsheetml/2006/main" count="108" uniqueCount="65">
  <si>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Dział</t>
  </si>
  <si>
    <t>T R E Ś Ć</t>
  </si>
  <si>
    <t>Po zmianach</t>
  </si>
  <si>
    <t>rozdz.</t>
  </si>
  <si>
    <t>Działalność dydaktyczna</t>
  </si>
  <si>
    <t>Pomoc materialna dla studentów</t>
  </si>
  <si>
    <t xml:space="preserve">Ustawa </t>
  </si>
  <si>
    <t>budżetowa</t>
  </si>
  <si>
    <t>Dział 803 - Szkolnictwo wyższe</t>
  </si>
  <si>
    <t>(8:3)</t>
  </si>
  <si>
    <t>Akademia Muzyczna - Bydgoszcz</t>
  </si>
  <si>
    <t>Akademia Muzyczna - Gdańsk</t>
  </si>
  <si>
    <t>Akademia Muzyczna - Katowice</t>
  </si>
  <si>
    <t>Akademia Muzyczna - Kraków</t>
  </si>
  <si>
    <t>Akademia Muzyczna - Łódź</t>
  </si>
  <si>
    <t>Akademia Muzyczna - Poznań</t>
  </si>
  <si>
    <t>Akademia Muzyczna - Wrocław</t>
  </si>
  <si>
    <t>Akademia Sztuk Pięknych - Gdańsk</t>
  </si>
  <si>
    <t>Akademia Sztuk Pięknych - Katowice</t>
  </si>
  <si>
    <t>Akademia Sztuk Pięknych - Kraków</t>
  </si>
  <si>
    <t>Akademia Sztuk Pięknych - Łódź</t>
  </si>
  <si>
    <t>Akademia Sztuk Pięknych - Warszawa</t>
  </si>
  <si>
    <t>Akademia Sztuk Pięknych - Wrocław</t>
  </si>
  <si>
    <t>Państwowa Wyższa Szkoła Teatralna - Kraków</t>
  </si>
  <si>
    <t>Państw. Wyższa Szkoła Film. i Telewiz. - Łódź</t>
  </si>
  <si>
    <t>Akademia Teatralna - Warszawa</t>
  </si>
  <si>
    <t>POZOSTAŁA DZIAŁALNOŚĆ</t>
  </si>
  <si>
    <t xml:space="preserve">do złożonego </t>
  </si>
  <si>
    <t>do MF</t>
  </si>
  <si>
    <t>DOTACJE  DLA  SZKÓŁ  WYŻSZYCH</t>
  </si>
  <si>
    <t>80306+80309</t>
  </si>
  <si>
    <t>-</t>
  </si>
  <si>
    <t>w  tym:</t>
  </si>
  <si>
    <t>OGÓŁEM  DOTACJE  DLA  SZKÓŁ  WYŻSZYCH</t>
  </si>
  <si>
    <t>- nagrody Ministra Kultury i Dziedzictwa Narodowego</t>
  </si>
  <si>
    <t>- przysposobienie obronne studentów</t>
  </si>
  <si>
    <t>ŚRODKI NA:</t>
  </si>
  <si>
    <t xml:space="preserve">na działania </t>
  </si>
  <si>
    <t>w ramach</t>
  </si>
  <si>
    <t>programów</t>
  </si>
  <si>
    <t>wspólnotowych</t>
  </si>
  <si>
    <t>finansowanie</t>
  </si>
  <si>
    <t>projektów</t>
  </si>
  <si>
    <t>z udziałem</t>
  </si>
  <si>
    <t>środków UE</t>
  </si>
  <si>
    <t>Cz.24 - Kultura i Ochrona Dziedzictwa Narodowego</t>
  </si>
  <si>
    <t>EJ NA ROK 2009</t>
  </si>
  <si>
    <t>Uniwersytet Muzyczny - Warszawa</t>
  </si>
  <si>
    <t>Ustawa</t>
  </si>
  <si>
    <t xml:space="preserve">Ograniczenie wydatkowania środków finansowych w 2009 </t>
  </si>
  <si>
    <t xml:space="preserve">Wskaźnik </t>
  </si>
  <si>
    <t>%%</t>
  </si>
  <si>
    <t xml:space="preserve">                 w tys. zł</t>
  </si>
  <si>
    <t>Akademia Sztuki - Szczecin</t>
  </si>
  <si>
    <t xml:space="preserve"> </t>
  </si>
  <si>
    <t>Uniwersytet Artystyczny - Poznań</t>
  </si>
  <si>
    <t xml:space="preserve">                     OKREŚLONEJ DLA DZIAŁU  803 - SZKOLNICTWO WYŻSZE</t>
  </si>
  <si>
    <t xml:space="preserve">                                                 WYDATKI  BIEŻĄCE</t>
  </si>
  <si>
    <t>kol. 4 : 3</t>
  </si>
  <si>
    <t>na 2012 rok</t>
  </si>
  <si>
    <t>w tym</t>
  </si>
  <si>
    <t>rezerwa 2% do podziałów korygujących i środki na działalność studencką</t>
  </si>
  <si>
    <t xml:space="preserve">środki na zwiększenie stawek godzin ponadwymiarowych </t>
  </si>
  <si>
    <t xml:space="preserve">                           PODZIAŁ DOTACJI PODMIOTOWEJ NA ROK 2018</t>
  </si>
  <si>
    <t>Ustawa budżetowa na 2018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</si>
</sst>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_);\(#,##0\)"/>
    <numFmt numFmtId="173" formatCode="#,##0.0_);\(#,##0.0\)"/>
    <numFmt numFmtId="174" formatCode="0.0%"/>
    <numFmt numFmtId="175" formatCode="#,##0.0"/>
    <numFmt numFmtId="176" formatCode="0.0"/>
  </numFmts>
  <fonts count="71">
    <font>
      <sz val="12"/>
      <name val="Arial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i/>
      <sz val="12"/>
      <name val="Times New Roman CE"/>
      <family val="0"/>
    </font>
    <font>
      <sz val="14"/>
      <name val="Times New Roman CE"/>
      <family val="1"/>
    </font>
    <font>
      <b/>
      <i/>
      <sz val="16"/>
      <name val="Times New Roman CE"/>
      <family val="1"/>
    </font>
    <font>
      <i/>
      <sz val="12"/>
      <name val="Arial"/>
      <family val="2"/>
    </font>
    <font>
      <sz val="14"/>
      <name val="Arial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b/>
      <sz val="16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sz val="18"/>
      <name val="Times New Roman CE"/>
      <family val="1"/>
    </font>
    <font>
      <i/>
      <sz val="14"/>
      <name val="Times New Roman CE"/>
      <family val="1"/>
    </font>
    <font>
      <b/>
      <i/>
      <sz val="11"/>
      <name val="Times New Roman CE"/>
      <family val="0"/>
    </font>
    <font>
      <b/>
      <sz val="11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10"/>
      <name val="Times New Roman CE"/>
      <family val="0"/>
    </font>
    <font>
      <b/>
      <i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20"/>
      <name val="Times New Roman CE"/>
      <family val="1"/>
    </font>
    <font>
      <b/>
      <sz val="20"/>
      <name val="Times New Roman CE"/>
      <family val="1"/>
    </font>
    <font>
      <i/>
      <sz val="18"/>
      <color indexed="10"/>
      <name val="Times New Roman CE"/>
      <family val="0"/>
    </font>
    <font>
      <i/>
      <sz val="15"/>
      <name val="Times New Roman CE"/>
      <family val="0"/>
    </font>
    <font>
      <sz val="16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72" fontId="13" fillId="0" borderId="14" xfId="0" applyNumberFormat="1" applyFont="1" applyBorder="1" applyAlignment="1" applyProtection="1">
      <alignment horizontal="right"/>
      <protection/>
    </xf>
    <xf numFmtId="172" fontId="11" fillId="0" borderId="14" xfId="0" applyNumberFormat="1" applyFont="1" applyBorder="1" applyAlignment="1" applyProtection="1">
      <alignment horizontal="right"/>
      <protection/>
    </xf>
    <xf numFmtId="172" fontId="13" fillId="0" borderId="12" xfId="0" applyNumberFormat="1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72" fontId="13" fillId="0" borderId="0" xfId="0" applyNumberFormat="1" applyFont="1" applyBorder="1" applyAlignment="1" applyProtection="1">
      <alignment horizontal="right"/>
      <protection/>
    </xf>
    <xf numFmtId="172" fontId="11" fillId="0" borderId="17" xfId="0" applyNumberFormat="1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3" fontId="18" fillId="0" borderId="14" xfId="0" applyNumberFormat="1" applyFont="1" applyBorder="1" applyAlignment="1" applyProtection="1">
      <alignment horizontal="right"/>
      <protection/>
    </xf>
    <xf numFmtId="3" fontId="18" fillId="0" borderId="14" xfId="0" applyNumberFormat="1" applyFont="1" applyBorder="1" applyAlignment="1" applyProtection="1">
      <alignment/>
      <protection/>
    </xf>
    <xf numFmtId="3" fontId="18" fillId="0" borderId="20" xfId="0" applyNumberFormat="1" applyFont="1" applyBorder="1" applyAlignment="1" applyProtection="1">
      <alignment/>
      <protection/>
    </xf>
    <xf numFmtId="3" fontId="25" fillId="0" borderId="14" xfId="0" applyNumberFormat="1" applyFont="1" applyBorder="1" applyAlignment="1" applyProtection="1">
      <alignment/>
      <protection/>
    </xf>
    <xf numFmtId="175" fontId="0" fillId="0" borderId="0" xfId="0" applyNumberFormat="1" applyAlignment="1">
      <alignment/>
    </xf>
    <xf numFmtId="175" fontId="0" fillId="0" borderId="11" xfId="0" applyNumberFormat="1" applyBorder="1" applyAlignment="1">
      <alignment/>
    </xf>
    <xf numFmtId="175" fontId="0" fillId="0" borderId="12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175" fontId="27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6" fillId="0" borderId="12" xfId="0" applyNumberFormat="1" applyFont="1" applyBorder="1" applyAlignment="1">
      <alignment/>
    </xf>
    <xf numFmtId="175" fontId="17" fillId="0" borderId="21" xfId="0" applyNumberFormat="1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0" fillId="0" borderId="18" xfId="0" applyNumberFormat="1" applyFont="1" applyBorder="1" applyAlignment="1" applyProtection="1">
      <alignment horizontal="center"/>
      <protection/>
    </xf>
    <xf numFmtId="3" fontId="0" fillId="0" borderId="11" xfId="0" applyNumberFormat="1" applyBorder="1" applyAlignment="1">
      <alignment/>
    </xf>
    <xf numFmtId="3" fontId="11" fillId="0" borderId="12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 applyProtection="1">
      <alignment horizontal="center"/>
      <protection/>
    </xf>
    <xf numFmtId="3" fontId="23" fillId="0" borderId="23" xfId="0" applyNumberFormat="1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horizontal="center"/>
      <protection/>
    </xf>
    <xf numFmtId="3" fontId="23" fillId="0" borderId="23" xfId="0" applyNumberFormat="1" applyFont="1" applyBorder="1" applyAlignment="1" applyProtection="1" quotePrefix="1">
      <alignment horizontal="center" vertical="center"/>
      <protection/>
    </xf>
    <xf numFmtId="3" fontId="3" fillId="0" borderId="12" xfId="0" applyNumberFormat="1" applyFont="1" applyBorder="1" applyAlignment="1" applyProtection="1">
      <alignment/>
      <protection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3" fillId="0" borderId="12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175" fontId="28" fillId="0" borderId="12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175" fontId="28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175" fontId="27" fillId="0" borderId="12" xfId="0" applyNumberFormat="1" applyFont="1" applyBorder="1" applyAlignment="1">
      <alignment/>
    </xf>
    <xf numFmtId="175" fontId="28" fillId="0" borderId="15" xfId="0" applyNumberFormat="1" applyFont="1" applyBorder="1" applyAlignment="1">
      <alignment/>
    </xf>
    <xf numFmtId="0" fontId="13" fillId="0" borderId="14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center"/>
      <protection/>
    </xf>
    <xf numFmtId="3" fontId="26" fillId="0" borderId="26" xfId="0" applyNumberFormat="1" applyFont="1" applyBorder="1" applyAlignment="1">
      <alignment horizontal="center"/>
    </xf>
    <xf numFmtId="0" fontId="1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right"/>
      <protection/>
    </xf>
    <xf numFmtId="3" fontId="0" fillId="0" borderId="27" xfId="0" applyNumberFormat="1" applyBorder="1" applyAlignment="1">
      <alignment/>
    </xf>
    <xf numFmtId="0" fontId="19" fillId="0" borderId="28" xfId="0" applyFont="1" applyBorder="1" applyAlignment="1" applyProtection="1">
      <alignment horizontal="center"/>
      <protection/>
    </xf>
    <xf numFmtId="3" fontId="3" fillId="0" borderId="29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 horizontal="center"/>
      <protection/>
    </xf>
    <xf numFmtId="3" fontId="11" fillId="0" borderId="30" xfId="0" applyNumberFormat="1" applyFont="1" applyBorder="1" applyAlignment="1" applyProtection="1">
      <alignment horizontal="center"/>
      <protection/>
    </xf>
    <xf numFmtId="3" fontId="20" fillId="0" borderId="31" xfId="0" applyNumberFormat="1" applyFont="1" applyBorder="1" applyAlignment="1" applyProtection="1">
      <alignment horizontal="center"/>
      <protection/>
    </xf>
    <xf numFmtId="3" fontId="3" fillId="0" borderId="30" xfId="0" applyNumberFormat="1" applyFont="1" applyBorder="1" applyAlignment="1" applyProtection="1">
      <alignment horizontal="left"/>
      <protection/>
    </xf>
    <xf numFmtId="3" fontId="18" fillId="0" borderId="32" xfId="0" applyNumberFormat="1" applyFont="1" applyBorder="1" applyAlignment="1" applyProtection="1">
      <alignment horizontal="right"/>
      <protection/>
    </xf>
    <xf numFmtId="3" fontId="13" fillId="0" borderId="30" xfId="0" applyNumberFormat="1" applyFont="1" applyBorder="1" applyAlignment="1" applyProtection="1">
      <alignment horizontal="right"/>
      <protection/>
    </xf>
    <xf numFmtId="172" fontId="15" fillId="0" borderId="12" xfId="0" applyNumberFormat="1" applyFont="1" applyBorder="1" applyAlignment="1" applyProtection="1">
      <alignment horizontal="right"/>
      <protection/>
    </xf>
    <xf numFmtId="172" fontId="15" fillId="0" borderId="0" xfId="0" applyNumberFormat="1" applyFont="1" applyBorder="1" applyAlignment="1" applyProtection="1">
      <alignment horizontal="right"/>
      <protection/>
    </xf>
    <xf numFmtId="175" fontId="15" fillId="0" borderId="30" xfId="0" applyNumberFormat="1" applyFont="1" applyBorder="1" applyAlignment="1" applyProtection="1">
      <alignment horizontal="right" vertical="center"/>
      <protection/>
    </xf>
    <xf numFmtId="175" fontId="15" fillId="0" borderId="0" xfId="0" applyNumberFormat="1" applyFont="1" applyBorder="1" applyAlignment="1" applyProtection="1">
      <alignment horizontal="right" vertical="center"/>
      <protection/>
    </xf>
    <xf numFmtId="175" fontId="31" fillId="0" borderId="12" xfId="0" applyNumberFormat="1" applyFont="1" applyBorder="1" applyAlignment="1" applyProtection="1">
      <alignment horizontal="right" vertical="center"/>
      <protection/>
    </xf>
    <xf numFmtId="175" fontId="15" fillId="0" borderId="16" xfId="0" applyNumberFormat="1" applyFont="1" applyBorder="1" applyAlignment="1" applyProtection="1">
      <alignment horizontal="right" vertical="center"/>
      <protection/>
    </xf>
    <xf numFmtId="0" fontId="32" fillId="0" borderId="12" xfId="0" applyFont="1" applyBorder="1" applyAlignment="1" applyProtection="1">
      <alignment horizontal="left" vertical="center" wrapText="1"/>
      <protection/>
    </xf>
    <xf numFmtId="0" fontId="32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/>
      <protection/>
    </xf>
    <xf numFmtId="172" fontId="11" fillId="0" borderId="12" xfId="0" applyNumberFormat="1" applyFont="1" applyBorder="1" applyAlignment="1" applyProtection="1">
      <alignment horizontal="right"/>
      <protection/>
    </xf>
    <xf numFmtId="172" fontId="11" fillId="0" borderId="0" xfId="0" applyNumberFormat="1" applyFont="1" applyBorder="1" applyAlignment="1" applyProtection="1">
      <alignment horizontal="right"/>
      <protection/>
    </xf>
    <xf numFmtId="175" fontId="11" fillId="0" borderId="30" xfId="0" applyNumberFormat="1" applyFont="1" applyBorder="1" applyAlignment="1" applyProtection="1">
      <alignment horizontal="right" vertical="center"/>
      <protection/>
    </xf>
    <xf numFmtId="175" fontId="11" fillId="0" borderId="0" xfId="0" applyNumberFormat="1" applyFont="1" applyBorder="1" applyAlignment="1" applyProtection="1">
      <alignment horizontal="right" vertical="center"/>
      <protection/>
    </xf>
    <xf numFmtId="175" fontId="11" fillId="0" borderId="12" xfId="0" applyNumberFormat="1" applyFont="1" applyBorder="1" applyAlignment="1" applyProtection="1">
      <alignment horizontal="right" vertical="center"/>
      <protection/>
    </xf>
    <xf numFmtId="175" fontId="22" fillId="0" borderId="33" xfId="0" applyNumberFormat="1" applyFont="1" applyBorder="1" applyAlignment="1">
      <alignment vertical="center"/>
    </xf>
    <xf numFmtId="175" fontId="22" fillId="0" borderId="34" xfId="0" applyNumberFormat="1" applyFont="1" applyBorder="1" applyAlignment="1">
      <alignment vertical="center"/>
    </xf>
    <xf numFmtId="175" fontId="11" fillId="0" borderId="12" xfId="0" applyNumberFormat="1" applyFont="1" applyBorder="1" applyAlignment="1" applyProtection="1">
      <alignment vertical="center"/>
      <protection/>
    </xf>
    <xf numFmtId="0" fontId="33" fillId="0" borderId="12" xfId="0" applyFont="1" applyBorder="1" applyAlignment="1" applyProtection="1">
      <alignment horizontal="left"/>
      <protection/>
    </xf>
    <xf numFmtId="175" fontId="22" fillId="0" borderId="0" xfId="0" applyNumberFormat="1" applyFont="1" applyBorder="1" applyAlignment="1">
      <alignment vertical="center"/>
    </xf>
    <xf numFmtId="175" fontId="22" fillId="0" borderId="16" xfId="0" applyNumberFormat="1" applyFont="1" applyBorder="1" applyAlignment="1">
      <alignment vertical="center"/>
    </xf>
    <xf numFmtId="0" fontId="8" fillId="0" borderId="21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/>
      <protection/>
    </xf>
    <xf numFmtId="172" fontId="8" fillId="0" borderId="21" xfId="0" applyNumberFormat="1" applyFont="1" applyBorder="1" applyAlignment="1" applyProtection="1">
      <alignment horizontal="right"/>
      <protection/>
    </xf>
    <xf numFmtId="172" fontId="8" fillId="0" borderId="35" xfId="0" applyNumberFormat="1" applyFont="1" applyBorder="1" applyAlignment="1" applyProtection="1">
      <alignment horizontal="right"/>
      <protection/>
    </xf>
    <xf numFmtId="175" fontId="8" fillId="0" borderId="36" xfId="0" applyNumberFormat="1" applyFont="1" applyBorder="1" applyAlignment="1" applyProtection="1">
      <alignment horizontal="right" vertical="center"/>
      <protection/>
    </xf>
    <xf numFmtId="175" fontId="8" fillId="0" borderId="21" xfId="0" applyNumberFormat="1" applyFont="1" applyBorder="1" applyAlignment="1" applyProtection="1">
      <alignment horizontal="right" vertical="center"/>
      <protection/>
    </xf>
    <xf numFmtId="175" fontId="8" fillId="0" borderId="21" xfId="0" applyNumberFormat="1" applyFont="1" applyBorder="1" applyAlignment="1" applyProtection="1">
      <alignment vertical="center"/>
      <protection/>
    </xf>
    <xf numFmtId="175" fontId="8" fillId="0" borderId="23" xfId="0" applyNumberFormat="1" applyFont="1" applyBorder="1" applyAlignment="1" applyProtection="1">
      <alignment vertical="center"/>
      <protection/>
    </xf>
    <xf numFmtId="175" fontId="8" fillId="0" borderId="12" xfId="0" applyNumberFormat="1" applyFont="1" applyBorder="1" applyAlignment="1" applyProtection="1">
      <alignment vertical="center"/>
      <protection/>
    </xf>
    <xf numFmtId="175" fontId="8" fillId="0" borderId="21" xfId="0" applyNumberFormat="1" applyFont="1" applyBorder="1" applyAlignment="1" applyProtection="1">
      <alignment vertical="center"/>
      <protection/>
    </xf>
    <xf numFmtId="175" fontId="33" fillId="0" borderId="12" xfId="0" applyNumberFormat="1" applyFont="1" applyBorder="1" applyAlignment="1" applyProtection="1">
      <alignment vertical="center"/>
      <protection/>
    </xf>
    <xf numFmtId="175" fontId="11" fillId="0" borderId="23" xfId="0" applyNumberFormat="1" applyFont="1" applyBorder="1" applyAlignment="1" applyProtection="1">
      <alignment vertical="center"/>
      <protection/>
    </xf>
    <xf numFmtId="175" fontId="11" fillId="0" borderId="12" xfId="0" applyNumberFormat="1" applyFont="1" applyBorder="1" applyAlignment="1" applyProtection="1">
      <alignment horizontal="center"/>
      <protection/>
    </xf>
    <xf numFmtId="175" fontId="11" fillId="0" borderId="0" xfId="0" applyNumberFormat="1" applyFont="1" applyBorder="1" applyAlignment="1" applyProtection="1">
      <alignment horizontal="center"/>
      <protection/>
    </xf>
    <xf numFmtId="175" fontId="11" fillId="0" borderId="30" xfId="0" applyNumberFormat="1" applyFont="1" applyBorder="1" applyAlignment="1" applyProtection="1">
      <alignment horizontal="center" vertical="center"/>
      <protection/>
    </xf>
    <xf numFmtId="175" fontId="11" fillId="0" borderId="12" xfId="0" applyNumberFormat="1" applyFont="1" applyBorder="1" applyAlignment="1" applyProtection="1">
      <alignment horizontal="center" vertical="center"/>
      <protection/>
    </xf>
    <xf numFmtId="3" fontId="11" fillId="0" borderId="12" xfId="0" applyNumberFormat="1" applyFont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 horizontal="right"/>
      <protection/>
    </xf>
    <xf numFmtId="174" fontId="11" fillId="0" borderId="12" xfId="0" applyNumberFormat="1" applyFont="1" applyBorder="1" applyAlignment="1" applyProtection="1">
      <alignment horizontal="center"/>
      <protection/>
    </xf>
    <xf numFmtId="174" fontId="11" fillId="0" borderId="0" xfId="0" applyNumberFormat="1" applyFont="1" applyBorder="1" applyAlignment="1" applyProtection="1">
      <alignment horizontal="center"/>
      <protection/>
    </xf>
    <xf numFmtId="3" fontId="8" fillId="0" borderId="21" xfId="0" applyNumberFormat="1" applyFont="1" applyBorder="1" applyAlignment="1" applyProtection="1">
      <alignment horizontal="right"/>
      <protection/>
    </xf>
    <xf numFmtId="3" fontId="8" fillId="0" borderId="35" xfId="0" applyNumberFormat="1" applyFont="1" applyBorder="1" applyAlignment="1" applyProtection="1">
      <alignment horizontal="right"/>
      <protection/>
    </xf>
    <xf numFmtId="175" fontId="13" fillId="0" borderId="23" xfId="0" applyNumberFormat="1" applyFont="1" applyBorder="1" applyAlignment="1" applyProtection="1">
      <alignment vertical="center"/>
      <protection/>
    </xf>
    <xf numFmtId="175" fontId="11" fillId="0" borderId="0" xfId="0" applyNumberFormat="1" applyFont="1" applyBorder="1" applyAlignment="1" applyProtection="1">
      <alignment vertical="center"/>
      <protection/>
    </xf>
    <xf numFmtId="175" fontId="11" fillId="0" borderId="16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 applyProtection="1" quotePrefix="1">
      <alignment/>
      <protection/>
    </xf>
    <xf numFmtId="175" fontId="8" fillId="0" borderId="0" xfId="0" applyNumberFormat="1" applyFont="1" applyBorder="1" applyAlignment="1" applyProtection="1">
      <alignment vertical="center"/>
      <protection/>
    </xf>
    <xf numFmtId="175" fontId="8" fillId="0" borderId="16" xfId="0" applyNumberFormat="1" applyFont="1" applyBorder="1" applyAlignment="1" applyProtection="1">
      <alignment vertical="center"/>
      <protection/>
    </xf>
    <xf numFmtId="172" fontId="11" fillId="0" borderId="12" xfId="0" applyNumberFormat="1" applyFont="1" applyBorder="1" applyAlignment="1" applyProtection="1" quotePrefix="1">
      <alignment horizontal="right"/>
      <protection/>
    </xf>
    <xf numFmtId="172" fontId="11" fillId="0" borderId="0" xfId="0" applyNumberFormat="1" applyFont="1" applyBorder="1" applyAlignment="1" applyProtection="1" quotePrefix="1">
      <alignment horizontal="right"/>
      <protection/>
    </xf>
    <xf numFmtId="175" fontId="11" fillId="0" borderId="12" xfId="0" applyNumberFormat="1" applyFont="1" applyBorder="1" applyAlignment="1" applyProtection="1" quotePrefix="1">
      <alignment horizontal="right" vertic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/>
      <protection/>
    </xf>
    <xf numFmtId="175" fontId="11" fillId="0" borderId="30" xfId="0" applyNumberFormat="1" applyFont="1" applyBorder="1" applyAlignment="1" applyProtection="1">
      <alignment horizontal="right"/>
      <protection/>
    </xf>
    <xf numFmtId="175" fontId="11" fillId="0" borderId="12" xfId="0" applyNumberFormat="1" applyFont="1" applyBorder="1" applyAlignment="1" applyProtection="1">
      <alignment horizontal="right"/>
      <protection/>
    </xf>
    <xf numFmtId="175" fontId="11" fillId="0" borderId="12" xfId="0" applyNumberFormat="1" applyFont="1" applyBorder="1" applyAlignment="1" applyProtection="1">
      <alignment/>
      <protection/>
    </xf>
    <xf numFmtId="175" fontId="11" fillId="0" borderId="0" xfId="0" applyNumberFormat="1" applyFont="1" applyBorder="1" applyAlignment="1" applyProtection="1">
      <alignment/>
      <protection/>
    </xf>
    <xf numFmtId="175" fontId="11" fillId="0" borderId="16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172" fontId="13" fillId="0" borderId="21" xfId="0" applyNumberFormat="1" applyFont="1" applyBorder="1" applyAlignment="1" applyProtection="1">
      <alignment horizontal="right"/>
      <protection/>
    </xf>
    <xf numFmtId="172" fontId="13" fillId="0" borderId="35" xfId="0" applyNumberFormat="1" applyFont="1" applyBorder="1" applyAlignment="1" applyProtection="1">
      <alignment horizontal="right"/>
      <protection/>
    </xf>
    <xf numFmtId="175" fontId="13" fillId="0" borderId="36" xfId="0" applyNumberFormat="1" applyFont="1" applyBorder="1" applyAlignment="1" applyProtection="1">
      <alignment horizontal="right"/>
      <protection/>
    </xf>
    <xf numFmtId="175" fontId="13" fillId="0" borderId="21" xfId="0" applyNumberFormat="1" applyFont="1" applyBorder="1" applyAlignment="1" applyProtection="1">
      <alignment horizontal="right"/>
      <protection/>
    </xf>
    <xf numFmtId="175" fontId="13" fillId="0" borderId="21" xfId="0" applyNumberFormat="1" applyFont="1" applyBorder="1" applyAlignment="1" applyProtection="1">
      <alignment/>
      <protection/>
    </xf>
    <xf numFmtId="175" fontId="13" fillId="0" borderId="0" xfId="0" applyNumberFormat="1" applyFont="1" applyBorder="1" applyAlignment="1" applyProtection="1">
      <alignment/>
      <protection/>
    </xf>
    <xf numFmtId="175" fontId="13" fillId="0" borderId="16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75" fontId="11" fillId="0" borderId="30" xfId="0" applyNumberFormat="1" applyFont="1" applyBorder="1" applyAlignment="1" applyProtection="1" quotePrefix="1">
      <alignment horizontal="right"/>
      <protection/>
    </xf>
    <xf numFmtId="0" fontId="13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175" fontId="13" fillId="0" borderId="30" xfId="0" applyNumberFormat="1" applyFont="1" applyBorder="1" applyAlignment="1" applyProtection="1">
      <alignment horizontal="right"/>
      <protection/>
    </xf>
    <xf numFmtId="175" fontId="13" fillId="0" borderId="12" xfId="0" applyNumberFormat="1" applyFont="1" applyBorder="1" applyAlignment="1" applyProtection="1">
      <alignment horizontal="right"/>
      <protection/>
    </xf>
    <xf numFmtId="175" fontId="13" fillId="0" borderId="12" xfId="0" applyNumberFormat="1" applyFont="1" applyBorder="1" applyAlignment="1" applyProtection="1">
      <alignment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172" fontId="11" fillId="0" borderId="37" xfId="0" applyNumberFormat="1" applyFont="1" applyBorder="1" applyAlignment="1" applyProtection="1">
      <alignment horizontal="right"/>
      <protection/>
    </xf>
    <xf numFmtId="172" fontId="11" fillId="0" borderId="10" xfId="0" applyNumberFormat="1" applyFont="1" applyBorder="1" applyAlignment="1" applyProtection="1">
      <alignment horizontal="right"/>
      <protection/>
    </xf>
    <xf numFmtId="175" fontId="11" fillId="0" borderId="38" xfId="0" applyNumberFormat="1" applyFont="1" applyBorder="1" applyAlignment="1" applyProtection="1">
      <alignment horizontal="right" vertical="center"/>
      <protection/>
    </xf>
    <xf numFmtId="175" fontId="11" fillId="0" borderId="37" xfId="0" applyNumberFormat="1" applyFont="1" applyBorder="1" applyAlignment="1" applyProtection="1">
      <alignment horizontal="right" vertical="center"/>
      <protection/>
    </xf>
    <xf numFmtId="175" fontId="11" fillId="0" borderId="37" xfId="0" applyNumberFormat="1" applyFont="1" applyBorder="1" applyAlignment="1" applyProtection="1">
      <alignment vertical="center"/>
      <protection/>
    </xf>
    <xf numFmtId="175" fontId="11" fillId="0" borderId="10" xfId="0" applyNumberFormat="1" applyFont="1" applyBorder="1" applyAlignment="1" applyProtection="1">
      <alignment vertical="center"/>
      <protection/>
    </xf>
    <xf numFmtId="175" fontId="11" fillId="0" borderId="39" xfId="0" applyNumberFormat="1" applyFont="1" applyBorder="1" applyAlignment="1" applyProtection="1">
      <alignment vertical="center"/>
      <protection/>
    </xf>
    <xf numFmtId="175" fontId="11" fillId="0" borderId="15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left"/>
      <protection/>
    </xf>
    <xf numFmtId="175" fontId="8" fillId="0" borderId="30" xfId="0" applyNumberFormat="1" applyFont="1" applyBorder="1" applyAlignment="1" applyProtection="1">
      <alignment horizontal="right" vertical="center"/>
      <protection/>
    </xf>
    <xf numFmtId="175" fontId="34" fillId="0" borderId="12" xfId="0" applyNumberFormat="1" applyFont="1" applyBorder="1" applyAlignment="1" applyProtection="1">
      <alignment vertical="center"/>
      <protection/>
    </xf>
    <xf numFmtId="175" fontId="33" fillId="0" borderId="12" xfId="0" applyNumberFormat="1" applyFont="1" applyBorder="1" applyAlignment="1" applyProtection="1">
      <alignment horizontal="right" vertical="center"/>
      <protection/>
    </xf>
    <xf numFmtId="175" fontId="12" fillId="0" borderId="12" xfId="0" applyNumberFormat="1" applyFont="1" applyBorder="1" applyAlignment="1" applyProtection="1">
      <alignment horizontal="right" vertical="center"/>
      <protection/>
    </xf>
    <xf numFmtId="175" fontId="18" fillId="0" borderId="14" xfId="0" applyNumberFormat="1" applyFont="1" applyBorder="1" applyAlignment="1" applyProtection="1">
      <alignment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>
      <alignment horizontal="center" vertical="center"/>
    </xf>
    <xf numFmtId="3" fontId="24" fillId="0" borderId="42" xfId="0" applyNumberFormat="1" applyFont="1" applyBorder="1" applyAlignment="1" applyProtection="1">
      <alignment horizontal="center" vertical="center" wrapText="1"/>
      <protection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3" fontId="70" fillId="0" borderId="42" xfId="0" applyNumberFormat="1" applyFont="1" applyBorder="1" applyAlignment="1" applyProtection="1">
      <alignment horizontal="center" vertical="center" wrapText="1"/>
      <protection/>
    </xf>
    <xf numFmtId="3" fontId="70" fillId="0" borderId="12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S131"/>
  <sheetViews>
    <sheetView tabSelected="1" defaultGridColor="0" zoomScale="60" zoomScaleNormal="60" zoomScalePageLayoutView="0" colorId="8" workbookViewId="0" topLeftCell="A1">
      <selection activeCell="A1" sqref="A1:IV1"/>
    </sheetView>
  </sheetViews>
  <sheetFormatPr defaultColWidth="11.4453125" defaultRowHeight="15"/>
  <cols>
    <col min="1" max="1" width="15.21484375" style="17" customWidth="1"/>
    <col min="2" max="2" width="67.3359375" style="0" customWidth="1"/>
    <col min="3" max="3" width="14.77734375" style="0" hidden="1" customWidth="1"/>
    <col min="4" max="5" width="16.88671875" style="0" hidden="1" customWidth="1"/>
    <col min="6" max="6" width="20.3359375" style="57" hidden="1" customWidth="1"/>
    <col min="7" max="7" width="12.77734375" style="57" hidden="1" customWidth="1"/>
    <col min="8" max="8" width="18.88671875" style="57" hidden="1" customWidth="1"/>
    <col min="9" max="9" width="6.77734375" style="57" hidden="1" customWidth="1"/>
    <col min="10" max="10" width="9.88671875" style="57" hidden="1" customWidth="1"/>
    <col min="11" max="11" width="32.88671875" style="57" customWidth="1"/>
    <col min="12" max="12" width="13.99609375" style="47" hidden="1" customWidth="1"/>
    <col min="13" max="13" width="14.4453125" style="0" customWidth="1"/>
    <col min="14" max="27" width="11.4453125" style="0" customWidth="1"/>
    <col min="28" max="30" width="0" style="0" hidden="1" customWidth="1"/>
  </cols>
  <sheetData>
    <row r="4" spans="1:11" ht="25.5">
      <c r="A4" s="93" t="s">
        <v>45</v>
      </c>
      <c r="B4" s="1"/>
      <c r="C4" s="1"/>
      <c r="D4" s="1"/>
      <c r="E4" s="1"/>
      <c r="F4" s="62"/>
      <c r="G4" s="55"/>
      <c r="H4" s="55"/>
      <c r="J4" s="55"/>
      <c r="K4" s="55"/>
    </row>
    <row r="5" spans="1:11" ht="25.5">
      <c r="A5" s="93" t="s">
        <v>8</v>
      </c>
      <c r="B5" s="1"/>
      <c r="C5" s="1"/>
      <c r="D5" s="1"/>
      <c r="E5" s="1"/>
      <c r="F5" s="56"/>
      <c r="G5" s="56"/>
      <c r="I5" s="55"/>
      <c r="J5" s="55"/>
      <c r="K5" s="56"/>
    </row>
    <row r="6" spans="1:10" ht="15.75">
      <c r="A6" s="10"/>
      <c r="B6" s="1"/>
      <c r="C6" s="1"/>
      <c r="D6" s="1"/>
      <c r="E6" s="1"/>
      <c r="F6" s="55"/>
      <c r="G6" s="55"/>
      <c r="I6" s="55"/>
      <c r="J6" s="55"/>
    </row>
    <row r="7" spans="1:10" ht="15.75" customHeight="1" hidden="1">
      <c r="A7" s="10"/>
      <c r="B7" s="1"/>
      <c r="C7" s="1"/>
      <c r="D7" s="1"/>
      <c r="E7" s="1"/>
      <c r="F7" s="55"/>
      <c r="G7" s="55"/>
      <c r="I7" s="55"/>
      <c r="J7" s="55"/>
    </row>
    <row r="8" spans="1:10" ht="15.75" customHeight="1" hidden="1">
      <c r="A8" s="10"/>
      <c r="B8" s="1"/>
      <c r="C8" s="1"/>
      <c r="D8" s="1"/>
      <c r="E8" s="1"/>
      <c r="F8" s="63"/>
      <c r="G8" s="55"/>
      <c r="I8" s="55"/>
      <c r="J8" s="55"/>
    </row>
    <row r="9" spans="1:11" ht="15.75">
      <c r="A9" s="10"/>
      <c r="B9" s="1"/>
      <c r="C9" s="1"/>
      <c r="D9" s="1"/>
      <c r="E9" s="1"/>
      <c r="F9" s="55"/>
      <c r="G9" s="55"/>
      <c r="H9" s="55"/>
      <c r="J9" s="55"/>
      <c r="K9" s="55"/>
    </row>
    <row r="10" spans="1:11" ht="22.5">
      <c r="A10" s="11"/>
      <c r="B10" s="91" t="s">
        <v>63</v>
      </c>
      <c r="C10" s="2"/>
      <c r="D10" s="42" t="s">
        <v>46</v>
      </c>
      <c r="E10" s="2"/>
      <c r="F10" s="64"/>
      <c r="G10" s="55"/>
      <c r="H10" s="55"/>
      <c r="J10" s="55"/>
      <c r="K10" s="55"/>
    </row>
    <row r="11" spans="1:11" ht="22.5">
      <c r="A11" s="11"/>
      <c r="B11" s="91" t="s">
        <v>56</v>
      </c>
      <c r="C11" s="1"/>
      <c r="D11" s="1"/>
      <c r="E11" s="1"/>
      <c r="F11" s="64"/>
      <c r="G11" s="55"/>
      <c r="H11" s="55"/>
      <c r="J11" s="55"/>
      <c r="K11" s="55"/>
    </row>
    <row r="12" spans="1:11" ht="23.25">
      <c r="A12" s="11"/>
      <c r="B12" s="92" t="s">
        <v>57</v>
      </c>
      <c r="C12" s="3"/>
      <c r="D12" s="3"/>
      <c r="E12" s="3"/>
      <c r="G12" s="55"/>
      <c r="H12" s="55"/>
      <c r="J12" s="55"/>
      <c r="K12" s="55"/>
    </row>
    <row r="13" spans="1:11" ht="25.5">
      <c r="A13" s="11"/>
      <c r="B13" s="1"/>
      <c r="C13" s="1"/>
      <c r="D13" s="8"/>
      <c r="E13" s="8"/>
      <c r="F13" s="65"/>
      <c r="G13" s="55"/>
      <c r="H13" s="65"/>
      <c r="J13" s="55"/>
      <c r="K13" s="95" t="s">
        <v>52</v>
      </c>
    </row>
    <row r="14" spans="1:12" ht="20.25" customHeight="1">
      <c r="A14" s="12"/>
      <c r="B14" s="21"/>
      <c r="C14" s="22"/>
      <c r="D14" s="194" t="s">
        <v>32</v>
      </c>
      <c r="E14" s="195"/>
      <c r="F14" s="98"/>
      <c r="G14" s="96"/>
      <c r="H14" s="196" t="s">
        <v>49</v>
      </c>
      <c r="I14" s="66"/>
      <c r="J14" s="67"/>
      <c r="K14" s="199" t="s">
        <v>64</v>
      </c>
      <c r="L14" s="48"/>
    </row>
    <row r="15" spans="1:12" ht="20.25" customHeight="1">
      <c r="A15" s="29" t="s">
        <v>0</v>
      </c>
      <c r="B15" s="29"/>
      <c r="C15" s="32" t="s">
        <v>6</v>
      </c>
      <c r="D15" s="35" t="s">
        <v>37</v>
      </c>
      <c r="E15" s="35" t="s">
        <v>41</v>
      </c>
      <c r="F15" s="99" t="s">
        <v>48</v>
      </c>
      <c r="G15" s="68" t="s">
        <v>41</v>
      </c>
      <c r="H15" s="197"/>
      <c r="I15" s="66"/>
      <c r="J15" s="67" t="s">
        <v>2</v>
      </c>
      <c r="K15" s="200"/>
      <c r="L15" s="49" t="s">
        <v>50</v>
      </c>
    </row>
    <row r="16" spans="1:12" ht="20.25">
      <c r="A16" s="29" t="s">
        <v>3</v>
      </c>
      <c r="B16" s="29" t="s">
        <v>1</v>
      </c>
      <c r="C16" s="32" t="s">
        <v>7</v>
      </c>
      <c r="D16" s="35" t="s">
        <v>38</v>
      </c>
      <c r="E16" s="35" t="s">
        <v>42</v>
      </c>
      <c r="F16" s="99" t="s">
        <v>59</v>
      </c>
      <c r="G16" s="68" t="s">
        <v>42</v>
      </c>
      <c r="H16" s="197"/>
      <c r="I16" s="66"/>
      <c r="J16" s="69" t="s">
        <v>27</v>
      </c>
      <c r="K16" s="200"/>
      <c r="L16" s="49" t="s">
        <v>51</v>
      </c>
    </row>
    <row r="17" spans="1:12" ht="20.25">
      <c r="A17" s="24"/>
      <c r="B17" s="25"/>
      <c r="C17" s="32">
        <v>2008</v>
      </c>
      <c r="D17" s="35" t="s">
        <v>39</v>
      </c>
      <c r="E17" s="35" t="s">
        <v>43</v>
      </c>
      <c r="F17" s="100"/>
      <c r="G17" s="68" t="s">
        <v>43</v>
      </c>
      <c r="H17" s="197"/>
      <c r="I17" s="66"/>
      <c r="J17" s="69" t="s">
        <v>28</v>
      </c>
      <c r="K17" s="200"/>
      <c r="L17" s="49" t="s">
        <v>58</v>
      </c>
    </row>
    <row r="18" spans="1:12" ht="20.25">
      <c r="A18" s="30"/>
      <c r="B18" s="31"/>
      <c r="C18" s="29">
        <v>2</v>
      </c>
      <c r="D18" s="35" t="s">
        <v>40</v>
      </c>
      <c r="E18" s="97" t="s">
        <v>44</v>
      </c>
      <c r="F18" s="100"/>
      <c r="G18" s="70" t="s">
        <v>44</v>
      </c>
      <c r="H18" s="198"/>
      <c r="I18" s="66"/>
      <c r="J18" s="71" t="s">
        <v>9</v>
      </c>
      <c r="K18" s="201"/>
      <c r="L18" s="50"/>
    </row>
    <row r="19" spans="1:12" s="41" customFormat="1" ht="15">
      <c r="A19" s="39">
        <v>1</v>
      </c>
      <c r="B19" s="39">
        <v>2</v>
      </c>
      <c r="C19" s="39">
        <v>3</v>
      </c>
      <c r="D19" s="39">
        <v>4</v>
      </c>
      <c r="E19" s="40">
        <v>5</v>
      </c>
      <c r="F19" s="101">
        <v>3</v>
      </c>
      <c r="G19" s="58">
        <v>7</v>
      </c>
      <c r="H19" s="58">
        <v>5</v>
      </c>
      <c r="I19" s="58">
        <v>5</v>
      </c>
      <c r="J19" s="58">
        <v>5</v>
      </c>
      <c r="K19" s="58">
        <v>4</v>
      </c>
      <c r="L19" s="90">
        <v>5</v>
      </c>
    </row>
    <row r="20" spans="1:12" ht="15.75">
      <c r="A20" s="13"/>
      <c r="B20" s="23"/>
      <c r="C20" s="23"/>
      <c r="D20" s="23"/>
      <c r="E20" s="36"/>
      <c r="F20" s="102"/>
      <c r="G20" s="72"/>
      <c r="H20" s="59"/>
      <c r="I20" s="73"/>
      <c r="J20" s="74"/>
      <c r="K20" s="59"/>
      <c r="L20" s="50"/>
    </row>
    <row r="21" spans="1:12" s="9" customFormat="1" ht="24" thickBot="1">
      <c r="A21" s="89">
        <v>803</v>
      </c>
      <c r="B21" s="88" t="s">
        <v>33</v>
      </c>
      <c r="C21" s="26">
        <f>C23</f>
        <v>354323000</v>
      </c>
      <c r="D21" s="27">
        <v>210000</v>
      </c>
      <c r="E21" s="38"/>
      <c r="F21" s="103">
        <f>F23</f>
        <v>432096.99999999994</v>
      </c>
      <c r="G21" s="43">
        <f>G24</f>
        <v>0</v>
      </c>
      <c r="H21" s="46">
        <f>H23</f>
        <v>5997.999999999999</v>
      </c>
      <c r="I21" s="45" t="e">
        <f>F21/#REF!*100</f>
        <v>#REF!</v>
      </c>
      <c r="J21" s="44"/>
      <c r="K21" s="193">
        <f>K23</f>
        <v>610140</v>
      </c>
      <c r="L21" s="51">
        <f>K21/F21*100</f>
        <v>141.20440549228533</v>
      </c>
    </row>
    <row r="22" spans="1:12" s="9" customFormat="1" ht="11.25" customHeight="1" thickTop="1">
      <c r="A22" s="14"/>
      <c r="B22" s="18"/>
      <c r="C22" s="28"/>
      <c r="D22" s="28"/>
      <c r="E22" s="37"/>
      <c r="F22" s="104"/>
      <c r="G22" s="75"/>
      <c r="H22" s="60"/>
      <c r="I22" s="76"/>
      <c r="J22" s="77"/>
      <c r="K22" s="60"/>
      <c r="L22" s="52"/>
    </row>
    <row r="23" spans="1:12" s="78" customFormat="1" ht="23.25">
      <c r="A23" s="32" t="s">
        <v>30</v>
      </c>
      <c r="B23" s="188" t="s">
        <v>29</v>
      </c>
      <c r="C23" s="28">
        <f>C24+C28</f>
        <v>354323000</v>
      </c>
      <c r="D23" s="28">
        <v>210000</v>
      </c>
      <c r="E23" s="37"/>
      <c r="F23" s="189">
        <f>F24+F28</f>
        <v>432096.99999999994</v>
      </c>
      <c r="G23" s="118">
        <f>G24</f>
        <v>0</v>
      </c>
      <c r="H23" s="190">
        <f>H24</f>
        <v>5997.999999999999</v>
      </c>
      <c r="I23" s="151"/>
      <c r="J23" s="133"/>
      <c r="K23" s="133">
        <f>K24+K28+K29</f>
        <v>610140</v>
      </c>
      <c r="L23" s="53">
        <f>K23/F23*100</f>
        <v>141.20440549228533</v>
      </c>
    </row>
    <row r="24" spans="1:12" s="78" customFormat="1" ht="23.25">
      <c r="A24" s="29">
        <v>80306</v>
      </c>
      <c r="B24" s="113" t="s">
        <v>4</v>
      </c>
      <c r="C24" s="114">
        <f>C32+C36+C40+C44+C48+C52+C56+C60+C64+C68+C72+C76+C80+C84+C88+C92+C96+C100</f>
        <v>333477000</v>
      </c>
      <c r="D24" s="114">
        <v>210000</v>
      </c>
      <c r="E24" s="115"/>
      <c r="F24" s="116">
        <f>F32+F36+F40+F44+F48+F52+F56+F60+F64+F68+F72+F76+F80+F84+F88+F92+F96+F100+F111</f>
        <v>407241.99999999994</v>
      </c>
      <c r="G24" s="118">
        <f>G32+G36+G40+G44+G48+G52+G56+G60+G64+G68+G72+G76+G80+G84+G88+G92+G96+G100+G104</f>
        <v>0</v>
      </c>
      <c r="H24" s="191">
        <f>H32+H36+H40+H44+H48+H52+H56+H60+H64+H68+H72+H76+H80+H84+H88+H92+H96+H100</f>
        <v>5997.999999999999</v>
      </c>
      <c r="I24" s="148"/>
      <c r="J24" s="121"/>
      <c r="K24" s="121">
        <f>563662.8+K26+K27</f>
        <v>583320</v>
      </c>
      <c r="L24" s="79">
        <f>K24/F24*100</f>
        <v>143.23669955456464</v>
      </c>
    </row>
    <row r="25" spans="1:12" s="78" customFormat="1" ht="26.25" customHeight="1" hidden="1">
      <c r="A25" s="112"/>
      <c r="B25" s="111"/>
      <c r="C25" s="105"/>
      <c r="D25" s="105"/>
      <c r="E25" s="106"/>
      <c r="F25" s="107"/>
      <c r="G25" s="108"/>
      <c r="H25" s="109"/>
      <c r="I25" s="108"/>
      <c r="J25" s="110"/>
      <c r="K25" s="192"/>
      <c r="L25" s="79"/>
    </row>
    <row r="26" spans="1:12" s="78" customFormat="1" ht="28.5" customHeight="1">
      <c r="A26" s="112" t="s">
        <v>60</v>
      </c>
      <c r="B26" s="111" t="s">
        <v>61</v>
      </c>
      <c r="C26" s="105"/>
      <c r="D26" s="105"/>
      <c r="E26" s="106"/>
      <c r="F26" s="107"/>
      <c r="G26" s="108"/>
      <c r="H26" s="109"/>
      <c r="I26" s="108"/>
      <c r="J26" s="110"/>
      <c r="K26" s="192">
        <v>11157.2</v>
      </c>
      <c r="L26" s="79"/>
    </row>
    <row r="27" spans="1:12" s="78" customFormat="1" ht="28.5" customHeight="1">
      <c r="A27" s="112"/>
      <c r="B27" s="111" t="s">
        <v>62</v>
      </c>
      <c r="C27" s="105"/>
      <c r="D27" s="105"/>
      <c r="E27" s="106"/>
      <c r="F27" s="107"/>
      <c r="G27" s="108"/>
      <c r="H27" s="109"/>
      <c r="I27" s="108"/>
      <c r="J27" s="110"/>
      <c r="K27" s="192">
        <v>8500</v>
      </c>
      <c r="L27" s="79"/>
    </row>
    <row r="28" spans="1:12" s="78" customFormat="1" ht="23.25">
      <c r="A28" s="29">
        <v>80309</v>
      </c>
      <c r="B28" s="113" t="s">
        <v>5</v>
      </c>
      <c r="C28" s="114">
        <f>C33+C37+C41+C45+C49+C53+C57+C61+C65+C69+C73+C77+C81+C85+C89+C93+C97+C101</f>
        <v>20846000</v>
      </c>
      <c r="D28" s="114"/>
      <c r="E28" s="115"/>
      <c r="F28" s="116">
        <f>F33+F37+F41+F45+F49+F53+F57+F61+F65+F69+F73+F77+F81+F85+F89+F93+F97+F101+F112</f>
        <v>24855</v>
      </c>
      <c r="G28" s="117">
        <f>G33+G37+G41+G45+G49+G53+G57+G61+G65+G69+G73+G77+G81+G85+G89+G93+G97+G101</f>
        <v>0</v>
      </c>
      <c r="H28" s="118">
        <f>H33+H37+H41+H45+H49+H53+H57+H61+H65+H69+H73+H77+H81+H85+H89+H93+H97+H101</f>
        <v>0</v>
      </c>
      <c r="I28" s="119"/>
      <c r="J28" s="120"/>
      <c r="K28" s="121">
        <f>K33+K37+K41+K45+K49+K53+K57+K61+K65+K69+K73+K77+K81+K85+K89+K93+K97+K101+K109+K112</f>
        <v>26820</v>
      </c>
      <c r="L28" s="79">
        <f>K28/F28*100</f>
        <v>107.90585395292698</v>
      </c>
    </row>
    <row r="29" spans="1:12" s="78" customFormat="1" ht="13.5" customHeight="1">
      <c r="A29" s="29"/>
      <c r="B29" s="122"/>
      <c r="C29" s="114"/>
      <c r="D29" s="114"/>
      <c r="E29" s="115"/>
      <c r="F29" s="116">
        <f>F34+F38+F42+F46+F50+F54+F58+F62+F66+F70+F74+F78+F82+F86+F90+F94+F102+F113</f>
        <v>0</v>
      </c>
      <c r="G29" s="118"/>
      <c r="H29" s="121"/>
      <c r="I29" s="123"/>
      <c r="J29" s="124"/>
      <c r="K29" s="121"/>
      <c r="L29" s="79"/>
    </row>
    <row r="30" spans="1:12" s="78" customFormat="1" ht="9.75" customHeight="1">
      <c r="A30" s="29"/>
      <c r="B30" s="113"/>
      <c r="C30" s="114"/>
      <c r="D30" s="114"/>
      <c r="E30" s="115"/>
      <c r="F30" s="116"/>
      <c r="G30" s="118"/>
      <c r="H30" s="121"/>
      <c r="I30" s="123"/>
      <c r="J30" s="124"/>
      <c r="K30" s="121"/>
      <c r="L30" s="79"/>
    </row>
    <row r="31" spans="1:12" s="34" customFormat="1" ht="23.25">
      <c r="A31" s="125"/>
      <c r="B31" s="126" t="s">
        <v>10</v>
      </c>
      <c r="C31" s="127">
        <f>SUM(C32:C33)</f>
        <v>12785700</v>
      </c>
      <c r="D31" s="127"/>
      <c r="E31" s="128"/>
      <c r="F31" s="129">
        <f>SUM(F32:F33)</f>
        <v>15115.8</v>
      </c>
      <c r="G31" s="130"/>
      <c r="H31" s="131"/>
      <c r="I31" s="132"/>
      <c r="J31" s="133"/>
      <c r="K31" s="134">
        <f>K32+K33</f>
        <v>20960.6</v>
      </c>
      <c r="L31" s="54">
        <f>K31/F31*100</f>
        <v>138.66682544092936</v>
      </c>
    </row>
    <row r="32" spans="1:12" s="78" customFormat="1" ht="23.25" customHeight="1">
      <c r="A32" s="29">
        <v>80306</v>
      </c>
      <c r="B32" s="113" t="s">
        <v>4</v>
      </c>
      <c r="C32" s="114">
        <v>12126700</v>
      </c>
      <c r="D32" s="114">
        <v>10000</v>
      </c>
      <c r="E32" s="115"/>
      <c r="F32" s="116">
        <v>14190.8</v>
      </c>
      <c r="G32" s="118"/>
      <c r="H32" s="135">
        <v>215.5</v>
      </c>
      <c r="I32" s="136"/>
      <c r="J32" s="121"/>
      <c r="K32" s="121">
        <v>19931.6</v>
      </c>
      <c r="L32" s="79">
        <f>K32/F32*100</f>
        <v>140.45437889336753</v>
      </c>
    </row>
    <row r="33" spans="1:12" s="78" customFormat="1" ht="23.25">
      <c r="A33" s="29">
        <v>80309</v>
      </c>
      <c r="B33" s="113" t="s">
        <v>5</v>
      </c>
      <c r="C33" s="114">
        <v>659000</v>
      </c>
      <c r="D33" s="114"/>
      <c r="E33" s="115"/>
      <c r="F33" s="116">
        <v>925</v>
      </c>
      <c r="G33" s="118"/>
      <c r="H33" s="121">
        <v>0</v>
      </c>
      <c r="I33" s="136"/>
      <c r="J33" s="121"/>
      <c r="K33" s="121">
        <v>1029</v>
      </c>
      <c r="L33" s="79">
        <f>K33/F33*100</f>
        <v>111.24324324324324</v>
      </c>
    </row>
    <row r="34" spans="1:13" s="78" customFormat="1" ht="6" customHeight="1">
      <c r="A34" s="29"/>
      <c r="B34" s="25"/>
      <c r="C34" s="137"/>
      <c r="D34" s="137"/>
      <c r="E34" s="138"/>
      <c r="F34" s="139"/>
      <c r="G34" s="140"/>
      <c r="H34" s="121"/>
      <c r="I34" s="136"/>
      <c r="J34" s="121"/>
      <c r="K34" s="121"/>
      <c r="L34" s="79"/>
      <c r="M34" s="80"/>
    </row>
    <row r="35" spans="1:13" s="34" customFormat="1" ht="23.25">
      <c r="A35" s="125"/>
      <c r="B35" s="126" t="s">
        <v>11</v>
      </c>
      <c r="C35" s="127">
        <f>SUM(C36:C37)</f>
        <v>15932300</v>
      </c>
      <c r="D35" s="127"/>
      <c r="E35" s="128"/>
      <c r="F35" s="129">
        <f>SUM(F36:F37)</f>
        <v>19516</v>
      </c>
      <c r="G35" s="130"/>
      <c r="H35" s="131"/>
      <c r="I35" s="132"/>
      <c r="J35" s="133"/>
      <c r="K35" s="134">
        <f>K36+K37</f>
        <v>27045.8</v>
      </c>
      <c r="L35" s="54">
        <f>K35/F35*100</f>
        <v>138.5827013732322</v>
      </c>
      <c r="M35" s="81"/>
    </row>
    <row r="36" spans="1:13" s="78" customFormat="1" ht="23.25">
      <c r="A36" s="29">
        <v>80306</v>
      </c>
      <c r="B36" s="113" t="s">
        <v>4</v>
      </c>
      <c r="C36" s="114">
        <v>15028300</v>
      </c>
      <c r="D36" s="114">
        <v>11000</v>
      </c>
      <c r="E36" s="115"/>
      <c r="F36" s="116">
        <v>18423</v>
      </c>
      <c r="G36" s="118"/>
      <c r="H36" s="135">
        <v>275.7</v>
      </c>
      <c r="I36" s="136"/>
      <c r="J36" s="121"/>
      <c r="K36" s="121">
        <v>25860.8</v>
      </c>
      <c r="L36" s="79">
        <f>K36/F36*100</f>
        <v>140.37236063616132</v>
      </c>
      <c r="M36" s="80"/>
    </row>
    <row r="37" spans="1:13" s="82" customFormat="1" ht="23.25">
      <c r="A37" s="29">
        <v>80309</v>
      </c>
      <c r="B37" s="113" t="s">
        <v>5</v>
      </c>
      <c r="C37" s="114">
        <v>904000</v>
      </c>
      <c r="D37" s="114"/>
      <c r="E37" s="115"/>
      <c r="F37" s="116">
        <v>1093</v>
      </c>
      <c r="G37" s="118"/>
      <c r="H37" s="121">
        <v>0</v>
      </c>
      <c r="I37" s="136"/>
      <c r="J37" s="121"/>
      <c r="K37" s="121">
        <v>1185</v>
      </c>
      <c r="L37" s="79">
        <f>K37/F37*100</f>
        <v>108.41720036596523</v>
      </c>
      <c r="M37" s="80"/>
    </row>
    <row r="38" spans="1:19" s="78" customFormat="1" ht="6.75" customHeight="1">
      <c r="A38" s="29"/>
      <c r="B38" s="113"/>
      <c r="C38" s="114"/>
      <c r="D38" s="114"/>
      <c r="E38" s="115"/>
      <c r="F38" s="116"/>
      <c r="G38" s="118"/>
      <c r="H38" s="121"/>
      <c r="I38" s="136"/>
      <c r="J38" s="121"/>
      <c r="K38" s="121"/>
      <c r="L38" s="79"/>
      <c r="M38" s="80"/>
      <c r="S38" s="82"/>
    </row>
    <row r="39" spans="1:13" s="34" customFormat="1" ht="23.25">
      <c r="A39" s="125"/>
      <c r="B39" s="126" t="s">
        <v>12</v>
      </c>
      <c r="C39" s="127">
        <f>SUM(C40:C41)</f>
        <v>17192600</v>
      </c>
      <c r="D39" s="127"/>
      <c r="E39" s="128"/>
      <c r="F39" s="129">
        <f>SUM(F40:F41)</f>
        <v>21041.6</v>
      </c>
      <c r="G39" s="130"/>
      <c r="H39" s="131"/>
      <c r="I39" s="132"/>
      <c r="J39" s="133"/>
      <c r="K39" s="134">
        <f>K40+K41</f>
        <v>27620.6</v>
      </c>
      <c r="L39" s="54">
        <f>K39/F39*100</f>
        <v>131.26663371606722</v>
      </c>
      <c r="M39" s="81"/>
    </row>
    <row r="40" spans="1:13" s="78" customFormat="1" ht="23.25">
      <c r="A40" s="29">
        <v>80306</v>
      </c>
      <c r="B40" s="113" t="s">
        <v>4</v>
      </c>
      <c r="C40" s="114">
        <v>15884600</v>
      </c>
      <c r="D40" s="141">
        <v>10000</v>
      </c>
      <c r="E40" s="142"/>
      <c r="F40" s="116">
        <v>19468.6</v>
      </c>
      <c r="G40" s="118"/>
      <c r="H40" s="135">
        <v>289.3</v>
      </c>
      <c r="I40" s="136"/>
      <c r="J40" s="121"/>
      <c r="K40" s="121">
        <v>25961.6</v>
      </c>
      <c r="L40" s="79">
        <f>K40/F40*100</f>
        <v>133.35113978406255</v>
      </c>
      <c r="M40" s="80"/>
    </row>
    <row r="41" spans="1:13" s="78" customFormat="1" ht="23.25">
      <c r="A41" s="29">
        <v>80309</v>
      </c>
      <c r="B41" s="113" t="s">
        <v>5</v>
      </c>
      <c r="C41" s="114">
        <v>1308000</v>
      </c>
      <c r="D41" s="114"/>
      <c r="E41" s="115"/>
      <c r="F41" s="116">
        <v>1573</v>
      </c>
      <c r="G41" s="118"/>
      <c r="H41" s="121">
        <v>0</v>
      </c>
      <c r="I41" s="136"/>
      <c r="J41" s="121"/>
      <c r="K41" s="121">
        <v>1659</v>
      </c>
      <c r="L41" s="79">
        <f>K41/F41*100</f>
        <v>105.46726001271456</v>
      </c>
      <c r="M41" s="80"/>
    </row>
    <row r="42" spans="1:13" s="82" customFormat="1" ht="6.75" customHeight="1">
      <c r="A42" s="29"/>
      <c r="B42" s="113"/>
      <c r="C42" s="114"/>
      <c r="D42" s="114"/>
      <c r="E42" s="115"/>
      <c r="F42" s="116"/>
      <c r="G42" s="118"/>
      <c r="H42" s="121"/>
      <c r="I42" s="136"/>
      <c r="J42" s="121"/>
      <c r="K42" s="121"/>
      <c r="L42" s="79"/>
      <c r="M42" s="80"/>
    </row>
    <row r="43" spans="1:13" s="34" customFormat="1" ht="23.25">
      <c r="A43" s="125"/>
      <c r="B43" s="126" t="s">
        <v>13</v>
      </c>
      <c r="C43" s="127">
        <f>SUM(C44:C45)</f>
        <v>22678400</v>
      </c>
      <c r="D43" s="127"/>
      <c r="E43" s="128"/>
      <c r="F43" s="129">
        <f>SUM(F44:F45)</f>
        <v>26559.6</v>
      </c>
      <c r="G43" s="130"/>
      <c r="H43" s="131"/>
      <c r="I43" s="132"/>
      <c r="J43" s="133"/>
      <c r="K43" s="134">
        <f>K44+K45</f>
        <v>34588.2</v>
      </c>
      <c r="L43" s="54">
        <f>K43/F43*100</f>
        <v>130.228617900872</v>
      </c>
      <c r="M43" s="81"/>
    </row>
    <row r="44" spans="1:13" s="83" customFormat="1" ht="23.25">
      <c r="A44" s="29">
        <v>80306</v>
      </c>
      <c r="B44" s="113" t="s">
        <v>4</v>
      </c>
      <c r="C44" s="114">
        <v>21695400</v>
      </c>
      <c r="D44" s="114">
        <v>14000</v>
      </c>
      <c r="E44" s="115"/>
      <c r="F44" s="116">
        <v>25612.6</v>
      </c>
      <c r="G44" s="118"/>
      <c r="H44" s="135">
        <v>387.5</v>
      </c>
      <c r="I44" s="136"/>
      <c r="J44" s="121"/>
      <c r="K44" s="121">
        <v>33314.2</v>
      </c>
      <c r="L44" s="79">
        <f>K44/F44*100</f>
        <v>130.06957513099022</v>
      </c>
      <c r="M44" s="80"/>
    </row>
    <row r="45" spans="1:13" s="78" customFormat="1" ht="23.25">
      <c r="A45" s="29">
        <v>80309</v>
      </c>
      <c r="B45" s="113" t="s">
        <v>5</v>
      </c>
      <c r="C45" s="114">
        <v>983000</v>
      </c>
      <c r="D45" s="114"/>
      <c r="E45" s="115"/>
      <c r="F45" s="116">
        <v>947</v>
      </c>
      <c r="G45" s="118"/>
      <c r="H45" s="121">
        <v>0</v>
      </c>
      <c r="I45" s="136"/>
      <c r="J45" s="121"/>
      <c r="K45" s="121">
        <v>1274</v>
      </c>
      <c r="L45" s="79">
        <f>K45/F45*100</f>
        <v>134.5300950369588</v>
      </c>
      <c r="M45" s="80"/>
    </row>
    <row r="46" spans="1:13" s="78" customFormat="1" ht="6" customHeight="1">
      <c r="A46" s="29"/>
      <c r="B46" s="25"/>
      <c r="C46" s="143"/>
      <c r="D46" s="143"/>
      <c r="E46" s="144"/>
      <c r="F46" s="139"/>
      <c r="G46" s="140"/>
      <c r="H46" s="121"/>
      <c r="I46" s="136"/>
      <c r="J46" s="121"/>
      <c r="K46" s="121"/>
      <c r="L46" s="79"/>
      <c r="M46" s="80"/>
    </row>
    <row r="47" spans="1:13" s="34" customFormat="1" ht="23.25">
      <c r="A47" s="125"/>
      <c r="B47" s="126" t="s">
        <v>14</v>
      </c>
      <c r="C47" s="145">
        <f>SUM(C48:C49)</f>
        <v>17560700</v>
      </c>
      <c r="D47" s="145"/>
      <c r="E47" s="146"/>
      <c r="F47" s="129">
        <f>SUM(F48:F49)</f>
        <v>20715.8</v>
      </c>
      <c r="G47" s="130"/>
      <c r="H47" s="131"/>
      <c r="I47" s="132"/>
      <c r="J47" s="133"/>
      <c r="K47" s="134">
        <f>K48+K49</f>
        <v>29588.3</v>
      </c>
      <c r="L47" s="54">
        <f>K47/F47*100</f>
        <v>142.82962762722173</v>
      </c>
      <c r="M47" s="81"/>
    </row>
    <row r="48" spans="1:13" s="78" customFormat="1" ht="23.25">
      <c r="A48" s="29">
        <v>80306</v>
      </c>
      <c r="B48" s="113" t="s">
        <v>4</v>
      </c>
      <c r="C48" s="114">
        <v>16647700</v>
      </c>
      <c r="D48" s="114">
        <v>10000</v>
      </c>
      <c r="E48" s="115"/>
      <c r="F48" s="116">
        <v>19706.8</v>
      </c>
      <c r="G48" s="118"/>
      <c r="H48" s="135">
        <v>299.1</v>
      </c>
      <c r="I48" s="136"/>
      <c r="J48" s="121"/>
      <c r="K48" s="121">
        <v>27902.3</v>
      </c>
      <c r="L48" s="79">
        <f>K48/F48*100</f>
        <v>141.58716788113747</v>
      </c>
      <c r="M48" s="80"/>
    </row>
    <row r="49" spans="1:13" s="78" customFormat="1" ht="23.25" customHeight="1">
      <c r="A49" s="29">
        <v>80309</v>
      </c>
      <c r="B49" s="113" t="s">
        <v>5</v>
      </c>
      <c r="C49" s="114">
        <v>913000</v>
      </c>
      <c r="D49" s="114"/>
      <c r="E49" s="115"/>
      <c r="F49" s="116">
        <v>1009</v>
      </c>
      <c r="G49" s="118"/>
      <c r="H49" s="121">
        <v>0</v>
      </c>
      <c r="I49" s="136"/>
      <c r="J49" s="121"/>
      <c r="K49" s="121">
        <v>1686</v>
      </c>
      <c r="L49" s="79">
        <f>K49/F49*100</f>
        <v>167.09613478691773</v>
      </c>
      <c r="M49" s="80"/>
    </row>
    <row r="50" spans="1:13" s="82" customFormat="1" ht="6.75" customHeight="1">
      <c r="A50" s="29"/>
      <c r="B50" s="113"/>
      <c r="C50" s="114"/>
      <c r="D50" s="114"/>
      <c r="E50" s="115"/>
      <c r="F50" s="116"/>
      <c r="G50" s="118"/>
      <c r="H50" s="121"/>
      <c r="I50" s="136"/>
      <c r="J50" s="121"/>
      <c r="K50" s="121"/>
      <c r="L50" s="79"/>
      <c r="M50" s="80"/>
    </row>
    <row r="51" spans="1:13" s="34" customFormat="1" ht="23.25">
      <c r="A51" s="125"/>
      <c r="B51" s="126" t="s">
        <v>15</v>
      </c>
      <c r="C51" s="127">
        <f>SUM(C52:C53)</f>
        <v>20779000</v>
      </c>
      <c r="D51" s="127"/>
      <c r="E51" s="128"/>
      <c r="F51" s="129">
        <f>SUM(F52:F53)</f>
        <v>23855.7</v>
      </c>
      <c r="G51" s="130"/>
      <c r="H51" s="131"/>
      <c r="I51" s="132"/>
      <c r="J51" s="133"/>
      <c r="K51" s="134">
        <f>K52+K53</f>
        <v>30480.6</v>
      </c>
      <c r="L51" s="54">
        <f>K51/F51*100</f>
        <v>127.77072146279505</v>
      </c>
      <c r="M51" s="81"/>
    </row>
    <row r="52" spans="1:13" s="83" customFormat="1" ht="23.25">
      <c r="A52" s="29">
        <v>80306</v>
      </c>
      <c r="B52" s="113" t="s">
        <v>4</v>
      </c>
      <c r="C52" s="114">
        <v>19678000</v>
      </c>
      <c r="D52" s="114">
        <v>10000</v>
      </c>
      <c r="E52" s="115"/>
      <c r="F52" s="116">
        <v>22596.7</v>
      </c>
      <c r="G52" s="118"/>
      <c r="H52" s="135">
        <v>353.7</v>
      </c>
      <c r="I52" s="147"/>
      <c r="J52" s="121"/>
      <c r="K52" s="121">
        <v>29164.6</v>
      </c>
      <c r="L52" s="79">
        <f>K52/F52*100</f>
        <v>129.06574853850339</v>
      </c>
      <c r="M52" s="80"/>
    </row>
    <row r="53" spans="1:13" s="78" customFormat="1" ht="23.25">
      <c r="A53" s="29">
        <v>80309</v>
      </c>
      <c r="B53" s="113" t="s">
        <v>5</v>
      </c>
      <c r="C53" s="114">
        <v>1101000</v>
      </c>
      <c r="D53" s="114"/>
      <c r="E53" s="115"/>
      <c r="F53" s="116">
        <v>1259</v>
      </c>
      <c r="G53" s="118"/>
      <c r="H53" s="121">
        <v>0</v>
      </c>
      <c r="I53" s="136"/>
      <c r="J53" s="121"/>
      <c r="K53" s="121">
        <v>1316</v>
      </c>
      <c r="L53" s="79">
        <f>K53/F53*100</f>
        <v>104.52740270055601</v>
      </c>
      <c r="M53" s="80"/>
    </row>
    <row r="54" spans="1:12" s="78" customFormat="1" ht="6" customHeight="1">
      <c r="A54" s="29"/>
      <c r="B54" s="25"/>
      <c r="C54" s="143"/>
      <c r="D54" s="143"/>
      <c r="E54" s="144"/>
      <c r="F54" s="139"/>
      <c r="G54" s="140"/>
      <c r="H54" s="121"/>
      <c r="I54" s="136"/>
      <c r="J54" s="121"/>
      <c r="K54" s="121"/>
      <c r="L54" s="79"/>
    </row>
    <row r="55" spans="1:12" s="34" customFormat="1" ht="23.25">
      <c r="A55" s="125"/>
      <c r="B55" s="126" t="s">
        <v>47</v>
      </c>
      <c r="C55" s="145">
        <f>SUM(C56:C57)</f>
        <v>36722100</v>
      </c>
      <c r="D55" s="145"/>
      <c r="E55" s="146"/>
      <c r="F55" s="129">
        <f>SUM(F56:F57)</f>
        <v>41815</v>
      </c>
      <c r="G55" s="130"/>
      <c r="H55" s="131"/>
      <c r="I55" s="132"/>
      <c r="J55" s="133"/>
      <c r="K55" s="134">
        <f>K56+K57</f>
        <v>47811.1</v>
      </c>
      <c r="L55" s="54">
        <f>K55/F55*100</f>
        <v>114.3395910558412</v>
      </c>
    </row>
    <row r="56" spans="1:12" s="78" customFormat="1" ht="23.25">
      <c r="A56" s="29">
        <v>80306</v>
      </c>
      <c r="B56" s="113" t="s">
        <v>4</v>
      </c>
      <c r="C56" s="114">
        <v>35447100</v>
      </c>
      <c r="D56" s="114">
        <v>14000</v>
      </c>
      <c r="E56" s="115"/>
      <c r="F56" s="116">
        <v>40278</v>
      </c>
      <c r="G56" s="118"/>
      <c r="H56" s="135">
        <v>627.5</v>
      </c>
      <c r="I56" s="147"/>
      <c r="J56" s="121"/>
      <c r="K56" s="121">
        <v>45763.1</v>
      </c>
      <c r="L56" s="79">
        <f>K56/F56*100</f>
        <v>113.61810417597695</v>
      </c>
    </row>
    <row r="57" spans="1:13" s="78" customFormat="1" ht="23.25">
      <c r="A57" s="29">
        <v>80309</v>
      </c>
      <c r="B57" s="113" t="s">
        <v>5</v>
      </c>
      <c r="C57" s="114">
        <v>1275000</v>
      </c>
      <c r="D57" s="114"/>
      <c r="E57" s="115"/>
      <c r="F57" s="116">
        <v>1537</v>
      </c>
      <c r="G57" s="118"/>
      <c r="H57" s="121">
        <v>0</v>
      </c>
      <c r="I57" s="136"/>
      <c r="J57" s="121"/>
      <c r="K57" s="121">
        <v>2048</v>
      </c>
      <c r="L57" s="79">
        <f>K57/F57*100</f>
        <v>133.2465842550423</v>
      </c>
      <c r="M57" s="80"/>
    </row>
    <row r="58" spans="1:13" s="82" customFormat="1" ht="6.75" customHeight="1">
      <c r="A58" s="29"/>
      <c r="B58" s="113"/>
      <c r="C58" s="114"/>
      <c r="D58" s="114"/>
      <c r="E58" s="115"/>
      <c r="F58" s="116"/>
      <c r="G58" s="118"/>
      <c r="H58" s="121"/>
      <c r="I58" s="136"/>
      <c r="J58" s="121"/>
      <c r="K58" s="121"/>
      <c r="L58" s="79"/>
      <c r="M58" s="80"/>
    </row>
    <row r="59" spans="1:13" s="34" customFormat="1" ht="23.25">
      <c r="A59" s="125"/>
      <c r="B59" s="126" t="s">
        <v>16</v>
      </c>
      <c r="C59" s="127">
        <f>SUM(C60:C61)</f>
        <v>16900500</v>
      </c>
      <c r="D59" s="127"/>
      <c r="E59" s="128"/>
      <c r="F59" s="129">
        <f>SUM(F60:F61)</f>
        <v>19336.8</v>
      </c>
      <c r="G59" s="130"/>
      <c r="H59" s="131"/>
      <c r="I59" s="132"/>
      <c r="J59" s="133"/>
      <c r="K59" s="134">
        <f>K60+K61</f>
        <v>24166.4</v>
      </c>
      <c r="L59" s="54">
        <f>K59/F59*100</f>
        <v>124.97621116213647</v>
      </c>
      <c r="M59" s="81"/>
    </row>
    <row r="60" spans="1:13" s="83" customFormat="1" ht="23.25">
      <c r="A60" s="29">
        <v>80306</v>
      </c>
      <c r="B60" s="113" t="s">
        <v>4</v>
      </c>
      <c r="C60" s="114">
        <v>16045500</v>
      </c>
      <c r="D60" s="114">
        <v>12000</v>
      </c>
      <c r="E60" s="115"/>
      <c r="F60" s="116">
        <v>18467.8</v>
      </c>
      <c r="G60" s="118"/>
      <c r="H60" s="135">
        <v>288.1</v>
      </c>
      <c r="I60" s="147"/>
      <c r="J60" s="121"/>
      <c r="K60" s="121">
        <v>23235.4</v>
      </c>
      <c r="L60" s="79">
        <f>K60/F60*100</f>
        <v>125.81574416010571</v>
      </c>
      <c r="M60" s="80"/>
    </row>
    <row r="61" spans="1:13" s="78" customFormat="1" ht="23.25">
      <c r="A61" s="29">
        <v>80309</v>
      </c>
      <c r="B61" s="113" t="s">
        <v>5</v>
      </c>
      <c r="C61" s="114">
        <v>855000</v>
      </c>
      <c r="D61" s="114"/>
      <c r="E61" s="115"/>
      <c r="F61" s="116">
        <v>869</v>
      </c>
      <c r="G61" s="118"/>
      <c r="H61" s="121">
        <v>0</v>
      </c>
      <c r="I61" s="148"/>
      <c r="J61" s="149"/>
      <c r="K61" s="121">
        <v>931</v>
      </c>
      <c r="L61" s="79">
        <f>K61/F61*100</f>
        <v>107.13463751438435</v>
      </c>
      <c r="M61" s="80"/>
    </row>
    <row r="62" spans="1:13" s="78" customFormat="1" ht="6" customHeight="1">
      <c r="A62" s="29"/>
      <c r="B62" s="150"/>
      <c r="C62" s="114"/>
      <c r="D62" s="114"/>
      <c r="E62" s="115"/>
      <c r="F62" s="116"/>
      <c r="G62" s="118"/>
      <c r="H62" s="121"/>
      <c r="I62" s="148"/>
      <c r="J62" s="149"/>
      <c r="K62" s="121"/>
      <c r="L62" s="79"/>
      <c r="M62" s="80"/>
    </row>
    <row r="63" spans="1:13" s="34" customFormat="1" ht="23.25">
      <c r="A63" s="125"/>
      <c r="B63" s="126" t="s">
        <v>17</v>
      </c>
      <c r="C63" s="127">
        <f>SUM(C64:C65)</f>
        <v>15539000</v>
      </c>
      <c r="D63" s="127"/>
      <c r="E63" s="128"/>
      <c r="F63" s="129">
        <f>SUM(F64:F65)</f>
        <v>18893.7</v>
      </c>
      <c r="G63" s="130"/>
      <c r="H63" s="131"/>
      <c r="I63" s="151"/>
      <c r="J63" s="152"/>
      <c r="K63" s="134">
        <f>K64+K65</f>
        <v>29685.7</v>
      </c>
      <c r="L63" s="54">
        <f>K63/F63*100</f>
        <v>157.11956895684804</v>
      </c>
      <c r="M63" s="81"/>
    </row>
    <row r="64" spans="1:13" s="78" customFormat="1" ht="23.25">
      <c r="A64" s="29">
        <v>80306</v>
      </c>
      <c r="B64" s="113" t="s">
        <v>4</v>
      </c>
      <c r="C64" s="114">
        <v>14307000</v>
      </c>
      <c r="D64" s="114">
        <v>12000</v>
      </c>
      <c r="E64" s="115"/>
      <c r="F64" s="116">
        <v>17232.7</v>
      </c>
      <c r="G64" s="118"/>
      <c r="H64" s="135">
        <v>252.4</v>
      </c>
      <c r="I64" s="148"/>
      <c r="J64" s="149"/>
      <c r="K64" s="121">
        <v>27550.7</v>
      </c>
      <c r="L64" s="79">
        <f>K64/F64*100</f>
        <v>159.87454084386079</v>
      </c>
      <c r="M64" s="80"/>
    </row>
    <row r="65" spans="1:13" s="78" customFormat="1" ht="23.25">
      <c r="A65" s="29">
        <v>80309</v>
      </c>
      <c r="B65" s="113" t="s">
        <v>5</v>
      </c>
      <c r="C65" s="114">
        <v>1232000</v>
      </c>
      <c r="D65" s="114"/>
      <c r="E65" s="115"/>
      <c r="F65" s="116">
        <v>1661</v>
      </c>
      <c r="G65" s="118"/>
      <c r="H65" s="121">
        <v>0</v>
      </c>
      <c r="I65" s="148"/>
      <c r="J65" s="149"/>
      <c r="K65" s="121">
        <v>2135</v>
      </c>
      <c r="L65" s="79">
        <f>K65/F65*100</f>
        <v>128.5370258880193</v>
      </c>
      <c r="M65" s="80"/>
    </row>
    <row r="66" spans="1:13" s="78" customFormat="1" ht="6.75" customHeight="1">
      <c r="A66" s="29"/>
      <c r="B66" s="150"/>
      <c r="C66" s="114"/>
      <c r="D66" s="114"/>
      <c r="E66" s="115"/>
      <c r="F66" s="116"/>
      <c r="G66" s="118"/>
      <c r="H66" s="121"/>
      <c r="I66" s="148"/>
      <c r="J66" s="149"/>
      <c r="K66" s="121"/>
      <c r="L66" s="79"/>
      <c r="M66" s="80"/>
    </row>
    <row r="67" spans="1:13" s="34" customFormat="1" ht="23.25">
      <c r="A67" s="125"/>
      <c r="B67" s="126" t="s">
        <v>18</v>
      </c>
      <c r="C67" s="127">
        <f>SUM(C68:C69)</f>
        <v>8147800</v>
      </c>
      <c r="D67" s="127"/>
      <c r="E67" s="128"/>
      <c r="F67" s="129">
        <f>SUM(F68:F69)</f>
        <v>11097.5</v>
      </c>
      <c r="G67" s="130"/>
      <c r="H67" s="131"/>
      <c r="I67" s="151"/>
      <c r="J67" s="152"/>
      <c r="K67" s="134">
        <f>K68+K69</f>
        <v>17821.2</v>
      </c>
      <c r="L67" s="54">
        <f>K67/F67*100</f>
        <v>160.58751971164676</v>
      </c>
      <c r="M67" s="81"/>
    </row>
    <row r="68" spans="1:13" s="78" customFormat="1" ht="23.25">
      <c r="A68" s="29">
        <v>80306</v>
      </c>
      <c r="B68" s="113" t="s">
        <v>4</v>
      </c>
      <c r="C68" s="114">
        <v>7610800</v>
      </c>
      <c r="D68" s="114">
        <v>12000</v>
      </c>
      <c r="E68" s="115"/>
      <c r="F68" s="116">
        <v>10305.5</v>
      </c>
      <c r="G68" s="118"/>
      <c r="H68" s="135">
        <v>145.1</v>
      </c>
      <c r="I68" s="148"/>
      <c r="J68" s="149"/>
      <c r="K68" s="121">
        <v>16989.2</v>
      </c>
      <c r="L68" s="79">
        <f>K68/F68*100</f>
        <v>164.85565959924313</v>
      </c>
      <c r="M68" s="80"/>
    </row>
    <row r="69" spans="1:13" s="78" customFormat="1" ht="23.25">
      <c r="A69" s="29">
        <v>80309</v>
      </c>
      <c r="B69" s="113" t="s">
        <v>5</v>
      </c>
      <c r="C69" s="114">
        <v>537000</v>
      </c>
      <c r="D69" s="114"/>
      <c r="E69" s="115"/>
      <c r="F69" s="116">
        <v>792</v>
      </c>
      <c r="G69" s="118"/>
      <c r="H69" s="121">
        <v>0</v>
      </c>
      <c r="I69" s="148"/>
      <c r="J69" s="149"/>
      <c r="K69" s="121">
        <v>832</v>
      </c>
      <c r="L69" s="79">
        <f>K69/F69*100</f>
        <v>105.05050505050507</v>
      </c>
      <c r="M69" s="80"/>
    </row>
    <row r="70" spans="1:13" s="78" customFormat="1" ht="7.5" customHeight="1">
      <c r="A70" s="29"/>
      <c r="B70" s="150"/>
      <c r="C70" s="114"/>
      <c r="D70" s="114"/>
      <c r="E70" s="115"/>
      <c r="F70" s="116"/>
      <c r="G70" s="118"/>
      <c r="H70" s="121"/>
      <c r="I70" s="148"/>
      <c r="J70" s="149"/>
      <c r="K70" s="121"/>
      <c r="L70" s="79"/>
      <c r="M70" s="80"/>
    </row>
    <row r="71" spans="1:13" s="34" customFormat="1" ht="23.25">
      <c r="A71" s="125"/>
      <c r="B71" s="126" t="s">
        <v>19</v>
      </c>
      <c r="C71" s="127">
        <f>SUM(C72:C73)</f>
        <v>26625000</v>
      </c>
      <c r="D71" s="127"/>
      <c r="E71" s="128"/>
      <c r="F71" s="129">
        <f>SUM(F72:F73)</f>
        <v>34104.8</v>
      </c>
      <c r="G71" s="130"/>
      <c r="H71" s="131"/>
      <c r="I71" s="151"/>
      <c r="J71" s="152"/>
      <c r="K71" s="134">
        <f>K72+K73</f>
        <v>44828.7</v>
      </c>
      <c r="L71" s="54">
        <f>K71/F71*100</f>
        <v>131.44396096737114</v>
      </c>
      <c r="M71" s="81"/>
    </row>
    <row r="72" spans="1:13" s="78" customFormat="1" ht="23.25">
      <c r="A72" s="29">
        <v>80306</v>
      </c>
      <c r="B72" s="113" t="s">
        <v>4</v>
      </c>
      <c r="C72" s="114">
        <v>25019000</v>
      </c>
      <c r="D72" s="114">
        <v>15000</v>
      </c>
      <c r="E72" s="115"/>
      <c r="F72" s="116">
        <v>32027.8</v>
      </c>
      <c r="G72" s="118"/>
      <c r="H72" s="135">
        <v>471.4</v>
      </c>
      <c r="I72" s="148"/>
      <c r="J72" s="149"/>
      <c r="K72" s="121">
        <v>43223.7</v>
      </c>
      <c r="L72" s="79">
        <f>K72/F72*100</f>
        <v>134.95681876369903</v>
      </c>
      <c r="M72" s="80"/>
    </row>
    <row r="73" spans="1:13" s="78" customFormat="1" ht="23.25">
      <c r="A73" s="29">
        <v>80309</v>
      </c>
      <c r="B73" s="113" t="s">
        <v>5</v>
      </c>
      <c r="C73" s="114">
        <v>1606000</v>
      </c>
      <c r="D73" s="114"/>
      <c r="E73" s="115"/>
      <c r="F73" s="116">
        <v>2077</v>
      </c>
      <c r="G73" s="118"/>
      <c r="H73" s="121">
        <v>0</v>
      </c>
      <c r="I73" s="148"/>
      <c r="J73" s="149"/>
      <c r="K73" s="121">
        <v>1605</v>
      </c>
      <c r="L73" s="79">
        <f>K73/F73*100</f>
        <v>77.27491574386134</v>
      </c>
      <c r="M73" s="80"/>
    </row>
    <row r="74" spans="1:13" s="78" customFormat="1" ht="6.75" customHeight="1">
      <c r="A74" s="29"/>
      <c r="B74" s="150"/>
      <c r="C74" s="114"/>
      <c r="D74" s="114"/>
      <c r="E74" s="115"/>
      <c r="F74" s="116"/>
      <c r="G74" s="118"/>
      <c r="H74" s="121"/>
      <c r="I74" s="148"/>
      <c r="J74" s="149"/>
      <c r="K74" s="121"/>
      <c r="L74" s="79"/>
      <c r="M74" s="80"/>
    </row>
    <row r="75" spans="1:13" s="34" customFormat="1" ht="23.25">
      <c r="A75" s="125"/>
      <c r="B75" s="126" t="s">
        <v>20</v>
      </c>
      <c r="C75" s="127">
        <f>SUM(C76:C77)</f>
        <v>19938000</v>
      </c>
      <c r="D75" s="127"/>
      <c r="E75" s="128"/>
      <c r="F75" s="129">
        <f>SUM(F76:F77)</f>
        <v>23119.9</v>
      </c>
      <c r="G75" s="130"/>
      <c r="H75" s="131"/>
      <c r="I75" s="151"/>
      <c r="J75" s="152"/>
      <c r="K75" s="134">
        <f>K76+K77</f>
        <v>30727.3</v>
      </c>
      <c r="L75" s="54">
        <f>K75/F75*100</f>
        <v>132.9041215576192</v>
      </c>
      <c r="M75" s="81"/>
    </row>
    <row r="76" spans="1:13" s="78" customFormat="1" ht="23.25">
      <c r="A76" s="29">
        <v>80306</v>
      </c>
      <c r="B76" s="113" t="s">
        <v>4</v>
      </c>
      <c r="C76" s="114">
        <v>18300000</v>
      </c>
      <c r="D76" s="153">
        <v>10000</v>
      </c>
      <c r="E76" s="154"/>
      <c r="F76" s="116">
        <v>21281.9</v>
      </c>
      <c r="G76" s="155"/>
      <c r="H76" s="135">
        <v>332</v>
      </c>
      <c r="I76" s="148"/>
      <c r="J76" s="149"/>
      <c r="K76" s="121">
        <v>29171.3</v>
      </c>
      <c r="L76" s="79">
        <f>K76/F76*100</f>
        <v>137.07093821510296</v>
      </c>
      <c r="M76" s="80"/>
    </row>
    <row r="77" spans="1:13" s="78" customFormat="1" ht="23.25">
      <c r="A77" s="29">
        <v>80309</v>
      </c>
      <c r="B77" s="113" t="s">
        <v>5</v>
      </c>
      <c r="C77" s="114">
        <v>1638000</v>
      </c>
      <c r="D77" s="114"/>
      <c r="E77" s="115"/>
      <c r="F77" s="116">
        <v>1838</v>
      </c>
      <c r="G77" s="118"/>
      <c r="H77" s="121">
        <v>0</v>
      </c>
      <c r="I77" s="148"/>
      <c r="J77" s="149"/>
      <c r="K77" s="121">
        <v>1556</v>
      </c>
      <c r="L77" s="79">
        <f>K77/F77*100</f>
        <v>84.65723612622415</v>
      </c>
      <c r="M77" s="80"/>
    </row>
    <row r="78" spans="1:12" s="78" customFormat="1" ht="7.5" customHeight="1">
      <c r="A78" s="29"/>
      <c r="B78" s="150"/>
      <c r="C78" s="114"/>
      <c r="D78" s="114"/>
      <c r="E78" s="115"/>
      <c r="F78" s="116"/>
      <c r="G78" s="118"/>
      <c r="H78" s="121"/>
      <c r="I78" s="148"/>
      <c r="J78" s="149"/>
      <c r="K78" s="121"/>
      <c r="L78" s="79"/>
    </row>
    <row r="79" spans="1:12" s="34" customFormat="1" ht="23.25">
      <c r="A79" s="125"/>
      <c r="B79" s="126" t="s">
        <v>55</v>
      </c>
      <c r="C79" s="127">
        <f>SUM(C80:C81)</f>
        <v>24409200</v>
      </c>
      <c r="D79" s="127"/>
      <c r="E79" s="128"/>
      <c r="F79" s="129">
        <f>SUM(F80:F81)</f>
        <v>27770</v>
      </c>
      <c r="G79" s="130"/>
      <c r="H79" s="131"/>
      <c r="I79" s="151"/>
      <c r="J79" s="152"/>
      <c r="K79" s="134">
        <f>K80+K81</f>
        <v>43296.5</v>
      </c>
      <c r="L79" s="54">
        <f>K79/F79*100</f>
        <v>155.91105509542672</v>
      </c>
    </row>
    <row r="80" spans="1:12" s="78" customFormat="1" ht="23.25">
      <c r="A80" s="29">
        <v>80306</v>
      </c>
      <c r="B80" s="113" t="s">
        <v>4</v>
      </c>
      <c r="C80" s="114">
        <v>22319200</v>
      </c>
      <c r="D80" s="114">
        <v>12000</v>
      </c>
      <c r="E80" s="115"/>
      <c r="F80" s="116">
        <v>25756</v>
      </c>
      <c r="G80" s="118"/>
      <c r="H80" s="135">
        <v>391.7</v>
      </c>
      <c r="I80" s="148"/>
      <c r="J80" s="149"/>
      <c r="K80" s="121">
        <v>41254.5</v>
      </c>
      <c r="L80" s="79">
        <f>K80/F80*100</f>
        <v>160.17432831184965</v>
      </c>
    </row>
    <row r="81" spans="1:12" s="78" customFormat="1" ht="23.25">
      <c r="A81" s="29">
        <v>80309</v>
      </c>
      <c r="B81" s="113" t="s">
        <v>5</v>
      </c>
      <c r="C81" s="114">
        <v>2090000</v>
      </c>
      <c r="D81" s="114"/>
      <c r="E81" s="115"/>
      <c r="F81" s="116">
        <v>2014</v>
      </c>
      <c r="G81" s="118"/>
      <c r="H81" s="121">
        <v>0</v>
      </c>
      <c r="I81" s="148"/>
      <c r="J81" s="149"/>
      <c r="K81" s="121">
        <v>2042</v>
      </c>
      <c r="L81" s="79">
        <f>K81/F81*100</f>
        <v>101.39026812313803</v>
      </c>
    </row>
    <row r="82" spans="1:12" s="78" customFormat="1" ht="7.5" customHeight="1">
      <c r="A82" s="29"/>
      <c r="B82" s="150"/>
      <c r="C82" s="114"/>
      <c r="D82" s="114"/>
      <c r="E82" s="115"/>
      <c r="F82" s="116"/>
      <c r="G82" s="118"/>
      <c r="H82" s="121"/>
      <c r="I82" s="148"/>
      <c r="J82" s="149"/>
      <c r="K82" s="121"/>
      <c r="L82" s="79"/>
    </row>
    <row r="83" spans="1:12" s="34" customFormat="1" ht="23.25">
      <c r="A83" s="125"/>
      <c r="B83" s="126" t="s">
        <v>21</v>
      </c>
      <c r="C83" s="127">
        <f>SUM(C84:C85)</f>
        <v>31311600</v>
      </c>
      <c r="D83" s="127"/>
      <c r="E83" s="128"/>
      <c r="F83" s="129">
        <f>SUM(F84:F85)</f>
        <v>38268.6</v>
      </c>
      <c r="G83" s="130"/>
      <c r="H83" s="131"/>
      <c r="I83" s="151"/>
      <c r="J83" s="152"/>
      <c r="K83" s="134">
        <f>K84+K85</f>
        <v>53221.1</v>
      </c>
      <c r="L83" s="54">
        <f>K83/F83*100</f>
        <v>139.07250330558213</v>
      </c>
    </row>
    <row r="84" spans="1:12" s="78" customFormat="1" ht="23.25">
      <c r="A84" s="29">
        <v>80306</v>
      </c>
      <c r="B84" s="113" t="s">
        <v>4</v>
      </c>
      <c r="C84" s="114">
        <v>29632600</v>
      </c>
      <c r="D84" s="114">
        <v>14000</v>
      </c>
      <c r="E84" s="115"/>
      <c r="F84" s="116">
        <v>36223.6</v>
      </c>
      <c r="G84" s="118"/>
      <c r="H84" s="135">
        <v>533.7</v>
      </c>
      <c r="I84" s="148"/>
      <c r="J84" s="149"/>
      <c r="K84" s="121">
        <v>51046.1</v>
      </c>
      <c r="L84" s="79">
        <f>K84/F84*100</f>
        <v>140.91945582437967</v>
      </c>
    </row>
    <row r="85" spans="1:12" s="78" customFormat="1" ht="23.25">
      <c r="A85" s="29">
        <v>80309</v>
      </c>
      <c r="B85" s="113" t="s">
        <v>5</v>
      </c>
      <c r="C85" s="114">
        <v>1679000</v>
      </c>
      <c r="D85" s="114"/>
      <c r="E85" s="115"/>
      <c r="F85" s="116">
        <v>2045</v>
      </c>
      <c r="G85" s="118"/>
      <c r="H85" s="121">
        <v>0</v>
      </c>
      <c r="I85" s="148"/>
      <c r="J85" s="149"/>
      <c r="K85" s="121">
        <v>2175</v>
      </c>
      <c r="L85" s="79">
        <f>K85/F85*100</f>
        <v>106.35696821515891</v>
      </c>
    </row>
    <row r="86" spans="1:12" s="78" customFormat="1" ht="6.75" customHeight="1">
      <c r="A86" s="29"/>
      <c r="B86" s="150"/>
      <c r="C86" s="114"/>
      <c r="D86" s="114"/>
      <c r="E86" s="115"/>
      <c r="F86" s="116"/>
      <c r="G86" s="118"/>
      <c r="H86" s="121"/>
      <c r="I86" s="148"/>
      <c r="J86" s="149"/>
      <c r="K86" s="121"/>
      <c r="L86" s="79"/>
    </row>
    <row r="87" spans="1:12" s="34" customFormat="1" ht="23.25">
      <c r="A87" s="125"/>
      <c r="B87" s="126" t="s">
        <v>22</v>
      </c>
      <c r="C87" s="127">
        <f>SUM(C88:C89)</f>
        <v>17390000</v>
      </c>
      <c r="D87" s="127"/>
      <c r="E87" s="128"/>
      <c r="F87" s="129">
        <f>SUM(F88:F89)</f>
        <v>22028</v>
      </c>
      <c r="G87" s="130"/>
      <c r="H87" s="131"/>
      <c r="I87" s="151"/>
      <c r="J87" s="152"/>
      <c r="K87" s="134">
        <f>K88+K89</f>
        <v>33154.6</v>
      </c>
      <c r="L87" s="54">
        <f>K87/F87*100</f>
        <v>150.51116760486653</v>
      </c>
    </row>
    <row r="88" spans="1:12" s="78" customFormat="1" ht="23.25">
      <c r="A88" s="29">
        <v>80306</v>
      </c>
      <c r="B88" s="113" t="s">
        <v>4</v>
      </c>
      <c r="C88" s="114">
        <v>15909000</v>
      </c>
      <c r="D88" s="114">
        <v>12000</v>
      </c>
      <c r="E88" s="115"/>
      <c r="F88" s="116">
        <v>20405</v>
      </c>
      <c r="G88" s="118"/>
      <c r="H88" s="135">
        <v>289.7</v>
      </c>
      <c r="I88" s="148"/>
      <c r="J88" s="149"/>
      <c r="K88" s="121">
        <v>31689.6</v>
      </c>
      <c r="L88" s="79">
        <f>K88/F88*100</f>
        <v>155.30311198235728</v>
      </c>
    </row>
    <row r="89" spans="1:12" s="78" customFormat="1" ht="23.25">
      <c r="A89" s="29">
        <v>80309</v>
      </c>
      <c r="B89" s="113" t="s">
        <v>5</v>
      </c>
      <c r="C89" s="114">
        <v>1481000</v>
      </c>
      <c r="D89" s="114"/>
      <c r="E89" s="115"/>
      <c r="F89" s="116">
        <v>1623</v>
      </c>
      <c r="G89" s="118"/>
      <c r="H89" s="121">
        <v>0</v>
      </c>
      <c r="I89" s="148"/>
      <c r="J89" s="149"/>
      <c r="K89" s="121">
        <v>1465</v>
      </c>
      <c r="L89" s="79">
        <f>K89/F89*100</f>
        <v>90.26494146642021</v>
      </c>
    </row>
    <row r="90" spans="1:12" s="78" customFormat="1" ht="6.75" customHeight="1">
      <c r="A90" s="29"/>
      <c r="B90" s="150"/>
      <c r="C90" s="114"/>
      <c r="D90" s="114"/>
      <c r="E90" s="115"/>
      <c r="F90" s="116"/>
      <c r="G90" s="118"/>
      <c r="H90" s="121"/>
      <c r="I90" s="148"/>
      <c r="J90" s="149"/>
      <c r="K90" s="121"/>
      <c r="L90" s="79"/>
    </row>
    <row r="91" spans="1:12" s="34" customFormat="1" ht="23.25">
      <c r="A91" s="125"/>
      <c r="B91" s="126" t="s">
        <v>23</v>
      </c>
      <c r="C91" s="127">
        <f>SUM(C92:C93)</f>
        <v>15172700</v>
      </c>
      <c r="D91" s="127"/>
      <c r="E91" s="128"/>
      <c r="F91" s="129">
        <f>SUM(F92:F93)</f>
        <v>16894.9</v>
      </c>
      <c r="G91" s="130"/>
      <c r="H91" s="131"/>
      <c r="I91" s="151"/>
      <c r="J91" s="152"/>
      <c r="K91" s="134">
        <f>K92+K93</f>
        <v>22370.8</v>
      </c>
      <c r="L91" s="54">
        <f>K91/F91*100</f>
        <v>132.41155615008077</v>
      </c>
    </row>
    <row r="92" spans="1:12" s="78" customFormat="1" ht="23.25">
      <c r="A92" s="29">
        <v>80306</v>
      </c>
      <c r="B92" s="113" t="s">
        <v>4</v>
      </c>
      <c r="C92" s="114">
        <v>14562700</v>
      </c>
      <c r="D92" s="114">
        <v>12000</v>
      </c>
      <c r="E92" s="115"/>
      <c r="F92" s="116">
        <v>16197.9</v>
      </c>
      <c r="G92" s="118"/>
      <c r="H92" s="135">
        <v>258.7</v>
      </c>
      <c r="I92" s="148"/>
      <c r="J92" s="149"/>
      <c r="K92" s="121">
        <v>21440.8</v>
      </c>
      <c r="L92" s="79">
        <f>K92/F92*100</f>
        <v>132.36777606973743</v>
      </c>
    </row>
    <row r="93" spans="1:12" s="78" customFormat="1" ht="23.25">
      <c r="A93" s="29">
        <v>80309</v>
      </c>
      <c r="B93" s="113" t="s">
        <v>5</v>
      </c>
      <c r="C93" s="114">
        <v>610000</v>
      </c>
      <c r="D93" s="114"/>
      <c r="E93" s="115"/>
      <c r="F93" s="116">
        <v>697</v>
      </c>
      <c r="G93" s="118"/>
      <c r="H93" s="121">
        <v>0</v>
      </c>
      <c r="I93" s="148"/>
      <c r="J93" s="149"/>
      <c r="K93" s="121">
        <v>930</v>
      </c>
      <c r="L93" s="79">
        <f>K93/F93*100</f>
        <v>133.42898134863702</v>
      </c>
    </row>
    <row r="94" spans="1:12" s="78" customFormat="1" ht="6.75" customHeight="1">
      <c r="A94" s="29"/>
      <c r="B94" s="150"/>
      <c r="C94" s="114"/>
      <c r="D94" s="114"/>
      <c r="E94" s="115"/>
      <c r="F94" s="116"/>
      <c r="G94" s="118"/>
      <c r="H94" s="121"/>
      <c r="I94" s="148"/>
      <c r="J94" s="149"/>
      <c r="K94" s="121"/>
      <c r="L94" s="79"/>
    </row>
    <row r="95" spans="1:12" s="34" customFormat="1" ht="23.25">
      <c r="A95" s="125"/>
      <c r="B95" s="126" t="s">
        <v>24</v>
      </c>
      <c r="C95" s="127">
        <f>SUM(C96:C97)</f>
        <v>19702700</v>
      </c>
      <c r="D95" s="127"/>
      <c r="E95" s="128"/>
      <c r="F95" s="129">
        <f>SUM(F96:F97)</f>
        <v>23934.6</v>
      </c>
      <c r="G95" s="130"/>
      <c r="H95" s="131"/>
      <c r="I95" s="151"/>
      <c r="J95" s="152"/>
      <c r="K95" s="134">
        <f>K96+K97</f>
        <v>32075</v>
      </c>
      <c r="L95" s="54">
        <f>K95/F95*100</f>
        <v>134.01101334469766</v>
      </c>
    </row>
    <row r="96" spans="1:12" s="78" customFormat="1" ht="23.25">
      <c r="A96" s="29">
        <v>80306</v>
      </c>
      <c r="B96" s="113" t="s">
        <v>4</v>
      </c>
      <c r="C96" s="114">
        <v>18219700</v>
      </c>
      <c r="D96" s="114">
        <v>10000</v>
      </c>
      <c r="E96" s="115"/>
      <c r="F96" s="116">
        <v>22149.6</v>
      </c>
      <c r="G96" s="118"/>
      <c r="H96" s="135">
        <v>323.2</v>
      </c>
      <c r="I96" s="148"/>
      <c r="J96" s="149"/>
      <c r="K96" s="121">
        <v>30758</v>
      </c>
      <c r="L96" s="79">
        <f>K96/F96*100</f>
        <v>138.86481019973274</v>
      </c>
    </row>
    <row r="97" spans="1:12" s="78" customFormat="1" ht="23.25">
      <c r="A97" s="29">
        <v>80309</v>
      </c>
      <c r="B97" s="113" t="s">
        <v>5</v>
      </c>
      <c r="C97" s="114">
        <v>1483000</v>
      </c>
      <c r="D97" s="114"/>
      <c r="E97" s="115"/>
      <c r="F97" s="116">
        <v>1785</v>
      </c>
      <c r="G97" s="118"/>
      <c r="H97" s="121">
        <v>0</v>
      </c>
      <c r="I97" s="148"/>
      <c r="J97" s="149"/>
      <c r="K97" s="121">
        <v>1317</v>
      </c>
      <c r="L97" s="79">
        <v>100</v>
      </c>
    </row>
    <row r="98" spans="1:12" s="78" customFormat="1" ht="6" customHeight="1">
      <c r="A98" s="29"/>
      <c r="B98" s="150"/>
      <c r="C98" s="114"/>
      <c r="D98" s="114"/>
      <c r="E98" s="115"/>
      <c r="F98" s="116"/>
      <c r="G98" s="118"/>
      <c r="H98" s="121"/>
      <c r="I98" s="148"/>
      <c r="J98" s="149"/>
      <c r="K98" s="121"/>
      <c r="L98" s="79"/>
    </row>
    <row r="99" spans="1:12" s="34" customFormat="1" ht="23.25">
      <c r="A99" s="125"/>
      <c r="B99" s="126" t="s">
        <v>25</v>
      </c>
      <c r="C99" s="127">
        <f>SUM(C100:C101)</f>
        <v>15535700</v>
      </c>
      <c r="D99" s="127"/>
      <c r="E99" s="128"/>
      <c r="F99" s="129">
        <f>SUM(F100:F101)</f>
        <v>16728.7</v>
      </c>
      <c r="G99" s="130"/>
      <c r="H99" s="131"/>
      <c r="I99" s="151"/>
      <c r="J99" s="152"/>
      <c r="K99" s="134">
        <f>K100+K101</f>
        <v>19202.8</v>
      </c>
      <c r="L99" s="54">
        <f>K99/F99*100</f>
        <v>114.78955328268185</v>
      </c>
    </row>
    <row r="100" spans="1:12" s="78" customFormat="1" ht="23.25">
      <c r="A100" s="29">
        <v>80306</v>
      </c>
      <c r="B100" s="113" t="s">
        <v>4</v>
      </c>
      <c r="C100" s="114">
        <v>15043700</v>
      </c>
      <c r="D100" s="114">
        <v>10000</v>
      </c>
      <c r="E100" s="115"/>
      <c r="F100" s="116">
        <v>16167.7</v>
      </c>
      <c r="G100" s="118"/>
      <c r="H100" s="135">
        <v>263.7</v>
      </c>
      <c r="I100" s="148"/>
      <c r="J100" s="149"/>
      <c r="K100" s="121">
        <v>18640.8</v>
      </c>
      <c r="L100" s="79">
        <f>K100/F100*100</f>
        <v>115.29654805569128</v>
      </c>
    </row>
    <row r="101" spans="1:12" s="78" customFormat="1" ht="23.25">
      <c r="A101" s="29">
        <v>80309</v>
      </c>
      <c r="B101" s="113" t="s">
        <v>5</v>
      </c>
      <c r="C101" s="114">
        <v>492000</v>
      </c>
      <c r="D101" s="114"/>
      <c r="E101" s="115"/>
      <c r="F101" s="116">
        <v>561</v>
      </c>
      <c r="G101" s="118"/>
      <c r="H101" s="121">
        <v>0</v>
      </c>
      <c r="I101" s="148"/>
      <c r="J101" s="149"/>
      <c r="K101" s="121">
        <v>562</v>
      </c>
      <c r="L101" s="79">
        <f>K101/F101*100</f>
        <v>100.17825311942958</v>
      </c>
    </row>
    <row r="102" spans="1:12" s="78" customFormat="1" ht="18.75" customHeight="1" hidden="1">
      <c r="A102" s="156"/>
      <c r="B102" s="157"/>
      <c r="C102" s="114"/>
      <c r="D102" s="114"/>
      <c r="E102" s="115"/>
      <c r="F102" s="158"/>
      <c r="G102" s="159"/>
      <c r="H102" s="160"/>
      <c r="I102" s="161"/>
      <c r="J102" s="162"/>
      <c r="K102" s="160"/>
      <c r="L102" s="84"/>
    </row>
    <row r="103" spans="1:12" s="83" customFormat="1" ht="21" customHeight="1" hidden="1">
      <c r="A103" s="163">
        <v>80306</v>
      </c>
      <c r="B103" s="126" t="s">
        <v>36</v>
      </c>
      <c r="C103" s="164">
        <f>SUM(C104:C105)</f>
        <v>0</v>
      </c>
      <c r="D103" s="164"/>
      <c r="E103" s="165"/>
      <c r="F103" s="166">
        <f>SUM(F104:F105)</f>
        <v>0</v>
      </c>
      <c r="G103" s="167"/>
      <c r="H103" s="168" t="e">
        <f>F103/C103*100</f>
        <v>#DIV/0!</v>
      </c>
      <c r="I103" s="169"/>
      <c r="J103" s="170"/>
      <c r="K103" s="168" t="e">
        <f>H103/F103*100</f>
        <v>#DIV/0!</v>
      </c>
      <c r="L103" s="85"/>
    </row>
    <row r="104" spans="1:12" s="78" customFormat="1" ht="20.25" customHeight="1" hidden="1">
      <c r="A104" s="171"/>
      <c r="B104" s="150" t="s">
        <v>34</v>
      </c>
      <c r="C104" s="114">
        <v>0</v>
      </c>
      <c r="D104" s="114"/>
      <c r="E104" s="115"/>
      <c r="F104" s="172" t="s">
        <v>31</v>
      </c>
      <c r="G104" s="159"/>
      <c r="H104" s="160" t="e">
        <f>F104/C104*100</f>
        <v>#DIV/0!</v>
      </c>
      <c r="I104" s="161"/>
      <c r="J104" s="162"/>
      <c r="K104" s="160" t="e">
        <f>H104/F104*100</f>
        <v>#DIV/0!</v>
      </c>
      <c r="L104" s="84"/>
    </row>
    <row r="105" spans="1:12" s="78" customFormat="1" ht="20.25" customHeight="1" hidden="1">
      <c r="A105" s="171"/>
      <c r="B105" s="150" t="s">
        <v>35</v>
      </c>
      <c r="C105" s="153">
        <v>0</v>
      </c>
      <c r="D105" s="114"/>
      <c r="E105" s="115"/>
      <c r="F105" s="172" t="s">
        <v>31</v>
      </c>
      <c r="G105" s="159"/>
      <c r="H105" s="160"/>
      <c r="I105" s="161"/>
      <c r="J105" s="162"/>
      <c r="K105" s="160"/>
      <c r="L105" s="84"/>
    </row>
    <row r="106" spans="1:12" s="78" customFormat="1" ht="18.75" customHeight="1" hidden="1">
      <c r="A106" s="171"/>
      <c r="B106" s="157"/>
      <c r="C106" s="114"/>
      <c r="D106" s="114"/>
      <c r="E106" s="115"/>
      <c r="F106" s="158"/>
      <c r="G106" s="159"/>
      <c r="H106" s="160"/>
      <c r="I106" s="161"/>
      <c r="J106" s="162"/>
      <c r="K106" s="160"/>
      <c r="L106" s="84"/>
    </row>
    <row r="107" spans="1:12" s="83" customFormat="1" ht="18.75" customHeight="1" hidden="1">
      <c r="A107" s="173">
        <v>80395</v>
      </c>
      <c r="B107" s="174" t="s">
        <v>26</v>
      </c>
      <c r="C107" s="28"/>
      <c r="D107" s="28"/>
      <c r="E107" s="37"/>
      <c r="F107" s="175"/>
      <c r="G107" s="176"/>
      <c r="H107" s="177"/>
      <c r="I107" s="169"/>
      <c r="J107" s="170"/>
      <c r="K107" s="177"/>
      <c r="L107" s="85"/>
    </row>
    <row r="108" spans="1:12" s="83" customFormat="1" ht="46.5" customHeight="1" hidden="1">
      <c r="A108" s="173"/>
      <c r="B108" s="174"/>
      <c r="C108" s="28"/>
      <c r="D108" s="28"/>
      <c r="E108" s="37"/>
      <c r="F108" s="175"/>
      <c r="G108" s="176"/>
      <c r="H108" s="177"/>
      <c r="I108" s="169"/>
      <c r="J108" s="170"/>
      <c r="K108" s="177"/>
      <c r="L108" s="85"/>
    </row>
    <row r="109" spans="1:12" s="83" customFormat="1" ht="6.75" customHeight="1">
      <c r="A109" s="173"/>
      <c r="B109" s="174"/>
      <c r="C109" s="28"/>
      <c r="D109" s="28"/>
      <c r="E109" s="37"/>
      <c r="F109" s="175"/>
      <c r="G109" s="176"/>
      <c r="H109" s="177"/>
      <c r="I109" s="169"/>
      <c r="J109" s="170"/>
      <c r="K109" s="177"/>
      <c r="L109" s="86"/>
    </row>
    <row r="110" spans="1:12" s="34" customFormat="1" ht="23.25">
      <c r="A110" s="125"/>
      <c r="B110" s="126" t="s">
        <v>53</v>
      </c>
      <c r="C110" s="127">
        <f>SUM(C111:C112)</f>
        <v>15535700</v>
      </c>
      <c r="D110" s="127"/>
      <c r="E110" s="128"/>
      <c r="F110" s="129">
        <f>SUM(F111:F112)</f>
        <v>11300</v>
      </c>
      <c r="G110" s="130"/>
      <c r="H110" s="131"/>
      <c r="I110" s="151"/>
      <c r="J110" s="152"/>
      <c r="K110" s="134">
        <f>K111+K112</f>
        <v>21837.7</v>
      </c>
      <c r="L110" s="54">
        <f>K110/F110*100</f>
        <v>193.25398230088496</v>
      </c>
    </row>
    <row r="111" spans="1:12" s="78" customFormat="1" ht="23.25">
      <c r="A111" s="29">
        <v>80306</v>
      </c>
      <c r="B111" s="113" t="s">
        <v>4</v>
      </c>
      <c r="C111" s="114">
        <v>15043700</v>
      </c>
      <c r="D111" s="114">
        <v>10000</v>
      </c>
      <c r="E111" s="115"/>
      <c r="F111" s="116">
        <v>10750</v>
      </c>
      <c r="G111" s="118"/>
      <c r="H111" s="135">
        <v>263.7</v>
      </c>
      <c r="I111" s="148"/>
      <c r="J111" s="149"/>
      <c r="K111" s="121">
        <v>20764.7</v>
      </c>
      <c r="L111" s="79">
        <f>K111/F111*100</f>
        <v>193.16</v>
      </c>
    </row>
    <row r="112" spans="1:12" s="78" customFormat="1" ht="23.25">
      <c r="A112" s="178">
        <v>80309</v>
      </c>
      <c r="B112" s="179" t="s">
        <v>5</v>
      </c>
      <c r="C112" s="180">
        <v>492000</v>
      </c>
      <c r="D112" s="180"/>
      <c r="E112" s="181"/>
      <c r="F112" s="182">
        <v>550</v>
      </c>
      <c r="G112" s="183"/>
      <c r="H112" s="184">
        <v>0</v>
      </c>
      <c r="I112" s="185"/>
      <c r="J112" s="186"/>
      <c r="K112" s="187">
        <v>1073</v>
      </c>
      <c r="L112" s="87">
        <f>K112/F112*100</f>
        <v>195.0909090909091</v>
      </c>
    </row>
    <row r="113" spans="1:11" ht="20.25">
      <c r="A113" s="15"/>
      <c r="B113" s="94"/>
      <c r="C113" s="4"/>
      <c r="D113" s="4"/>
      <c r="E113" s="4"/>
      <c r="F113" s="61"/>
      <c r="G113" s="61"/>
      <c r="H113" s="61"/>
      <c r="I113" s="61"/>
      <c r="J113" s="61"/>
      <c r="K113" s="61"/>
    </row>
    <row r="114" spans="1:11" ht="18.75">
      <c r="A114" s="15"/>
      <c r="B114" s="19"/>
      <c r="C114" s="4"/>
      <c r="D114" s="4"/>
      <c r="E114" s="4"/>
      <c r="F114" s="61"/>
      <c r="G114" s="61"/>
      <c r="H114" s="61"/>
      <c r="I114" s="61"/>
      <c r="J114" s="61"/>
      <c r="K114" s="61"/>
    </row>
    <row r="115" spans="1:11" ht="15.75">
      <c r="A115" s="15"/>
      <c r="B115" s="20"/>
      <c r="C115" s="4"/>
      <c r="D115" s="4"/>
      <c r="E115" s="4"/>
      <c r="F115" s="61"/>
      <c r="G115" s="61"/>
      <c r="H115" s="61"/>
      <c r="I115" s="61"/>
      <c r="J115" s="61"/>
      <c r="K115" s="61"/>
    </row>
    <row r="116" spans="1:11" ht="15.75">
      <c r="A116" s="15"/>
      <c r="B116" s="4"/>
      <c r="C116" s="4"/>
      <c r="D116" s="4"/>
      <c r="E116" s="4"/>
      <c r="F116" s="61"/>
      <c r="G116" s="61"/>
      <c r="H116" s="61"/>
      <c r="I116" s="61"/>
      <c r="J116" s="61"/>
      <c r="K116" s="61"/>
    </row>
    <row r="117" spans="1:11" ht="15.75">
      <c r="A117" s="15"/>
      <c r="B117" s="4"/>
      <c r="C117" s="4"/>
      <c r="D117" s="4"/>
      <c r="E117" s="4"/>
      <c r="F117" s="61"/>
      <c r="G117" s="61"/>
      <c r="H117" s="61"/>
      <c r="I117" s="61"/>
      <c r="J117" s="61"/>
      <c r="K117" s="61"/>
    </row>
    <row r="118" spans="1:11" ht="15.75">
      <c r="A118" s="15"/>
      <c r="B118" s="4"/>
      <c r="C118" s="4"/>
      <c r="D118" s="4"/>
      <c r="E118" s="4"/>
      <c r="F118" s="61"/>
      <c r="G118" s="61"/>
      <c r="H118" s="61"/>
      <c r="I118" s="61"/>
      <c r="J118" s="61"/>
      <c r="K118" s="61"/>
    </row>
    <row r="119" spans="1:11" ht="15.75">
      <c r="A119" s="15"/>
      <c r="B119" s="20"/>
      <c r="C119" s="4"/>
      <c r="D119" s="4"/>
      <c r="E119" s="4"/>
      <c r="F119" s="61"/>
      <c r="G119" s="61"/>
      <c r="H119" s="61"/>
      <c r="I119" s="61"/>
      <c r="J119" s="61"/>
      <c r="K119" s="61"/>
    </row>
    <row r="120" spans="1:11" ht="15.75">
      <c r="A120" s="15"/>
      <c r="B120" s="4"/>
      <c r="C120" s="4"/>
      <c r="D120" s="4"/>
      <c r="E120" s="4"/>
      <c r="F120" s="61"/>
      <c r="G120" s="61"/>
      <c r="H120" s="61"/>
      <c r="I120" s="61"/>
      <c r="J120" s="61"/>
      <c r="K120" s="61"/>
    </row>
    <row r="121" spans="1:11" ht="15.75">
      <c r="A121" s="15"/>
      <c r="B121" s="4"/>
      <c r="C121" s="4"/>
      <c r="D121" s="4"/>
      <c r="E121" s="4"/>
      <c r="F121" s="61"/>
      <c r="G121" s="61"/>
      <c r="H121" s="61"/>
      <c r="I121" s="61"/>
      <c r="J121" s="61"/>
      <c r="K121" s="61"/>
    </row>
    <row r="122" spans="1:11" ht="15.75">
      <c r="A122" s="16"/>
      <c r="B122" s="7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>
      <c r="A123" s="16"/>
      <c r="B123" s="5"/>
      <c r="C123" s="5"/>
      <c r="D123" s="5"/>
      <c r="E123" s="5"/>
      <c r="F123" s="6"/>
      <c r="G123" s="6"/>
      <c r="H123" s="6"/>
      <c r="I123" s="6"/>
      <c r="J123" s="6"/>
      <c r="K123" s="6"/>
    </row>
    <row r="124" spans="1:11" ht="15.75">
      <c r="A124" s="15"/>
      <c r="B124" s="4"/>
      <c r="C124" s="4"/>
      <c r="D124" s="4"/>
      <c r="E124" s="4"/>
      <c r="F124" s="61"/>
      <c r="G124" s="61"/>
      <c r="H124" s="61"/>
      <c r="I124" s="61"/>
      <c r="J124" s="61"/>
      <c r="K124" s="61"/>
    </row>
    <row r="125" spans="1:16" ht="15.75">
      <c r="A125" s="15"/>
      <c r="B125" s="4"/>
      <c r="C125" s="4"/>
      <c r="D125" s="4"/>
      <c r="E125" s="4"/>
      <c r="F125" s="61"/>
      <c r="G125" s="61"/>
      <c r="H125" s="61"/>
      <c r="I125" s="61"/>
      <c r="J125" s="61"/>
      <c r="K125" s="61"/>
      <c r="P125" t="s">
        <v>54</v>
      </c>
    </row>
    <row r="126" spans="1:18" ht="23.25">
      <c r="A126" s="15"/>
      <c r="B126" s="4"/>
      <c r="C126" s="4"/>
      <c r="D126" s="4"/>
      <c r="E126" s="4"/>
      <c r="F126" s="61"/>
      <c r="G126" s="61"/>
      <c r="H126" s="61"/>
      <c r="I126" s="61"/>
      <c r="J126" s="61"/>
      <c r="K126" s="61"/>
      <c r="R126" s="33"/>
    </row>
    <row r="127" spans="1:11" ht="15.75">
      <c r="A127" s="15"/>
      <c r="B127" s="4"/>
      <c r="C127" s="4"/>
      <c r="D127" s="4"/>
      <c r="E127" s="4"/>
      <c r="F127" s="61"/>
      <c r="G127" s="61"/>
      <c r="H127" s="61"/>
      <c r="I127" s="61"/>
      <c r="J127" s="61"/>
      <c r="K127" s="61"/>
    </row>
    <row r="128" spans="1:11" ht="15.75">
      <c r="A128" s="15"/>
      <c r="B128" s="4"/>
      <c r="C128" s="4"/>
      <c r="D128" s="4"/>
      <c r="E128" s="4"/>
      <c r="F128" s="61"/>
      <c r="G128" s="61"/>
      <c r="H128" s="61"/>
      <c r="I128" s="61"/>
      <c r="J128" s="61"/>
      <c r="K128" s="61"/>
    </row>
    <row r="129" spans="1:11" ht="15.75">
      <c r="A129" s="15"/>
      <c r="B129" s="4"/>
      <c r="C129" s="4"/>
      <c r="D129" s="4"/>
      <c r="E129" s="4"/>
      <c r="F129" s="61"/>
      <c r="G129" s="61"/>
      <c r="H129" s="61"/>
      <c r="I129" s="61"/>
      <c r="J129" s="61"/>
      <c r="K129" s="61"/>
    </row>
    <row r="130" spans="1:11" ht="15.75">
      <c r="A130" s="15"/>
      <c r="B130" s="4"/>
      <c r="C130" s="4"/>
      <c r="D130" s="4"/>
      <c r="E130" s="4"/>
      <c r="F130" s="61"/>
      <c r="G130" s="61"/>
      <c r="H130" s="61"/>
      <c r="I130" s="61"/>
      <c r="J130" s="61"/>
      <c r="K130" s="61"/>
    </row>
    <row r="131" spans="1:11" ht="15.75">
      <c r="A131" s="15"/>
      <c r="B131" s="4"/>
      <c r="C131" s="4"/>
      <c r="D131" s="4"/>
      <c r="E131" s="4"/>
      <c r="F131" s="61"/>
      <c r="G131" s="61"/>
      <c r="H131" s="61"/>
      <c r="I131" s="61"/>
      <c r="J131" s="61"/>
      <c r="K131" s="61"/>
    </row>
  </sheetData>
  <sheetProtection/>
  <mergeCells count="3">
    <mergeCell ref="D14:E14"/>
    <mergeCell ref="H14:H18"/>
    <mergeCell ref="K14:K18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jwojtal</cp:lastModifiedBy>
  <cp:lastPrinted>2016-04-15T07:26:27Z</cp:lastPrinted>
  <dcterms:created xsi:type="dcterms:W3CDTF">1997-12-05T12:54:38Z</dcterms:created>
  <dcterms:modified xsi:type="dcterms:W3CDTF">2018-04-13T09:38:44Z</dcterms:modified>
  <cp:category/>
  <cp:version/>
  <cp:contentType/>
  <cp:contentStatus/>
</cp:coreProperties>
</file>